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mbeddings/oleObject3.bin" ContentType="application/vnd.openxmlformats-officedocument.oleObject"/>
  <Override PartName="/xl/embeddings/oleObject2.bin" ContentType="application/vnd.openxmlformats-officedocument.oleObject"/>
  <Override PartName="/xl/embeddings/oleObject1.bin" ContentType="application/vnd.openxmlformats-officedocument.oleObject"/>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sheets/sheet10.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docProps/app.xml" ContentType="application/vnd.openxmlformats-officedocument.extended-properties+xml"/>
  <Override PartName="/xl/tables/table4.xml" ContentType="application/vnd.openxmlformats-officedocument.spreadsheetml.table+xml"/>
  <Override PartName="/xl/tables/table3.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xl/calcChain.xml" ContentType="application/vnd.openxmlformats-officedocument.spreadsheetml.calcChain+xml"/>
  <Override PartName="/xl/tables/table1.xml" ContentType="application/vnd.openxmlformats-officedocument.spreadsheetml.table+xml"/>
  <Override PartName="/docProps/custom.xml" ContentType="application/vnd.openxmlformats-officedocument.custom-properties+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465" windowWidth="20730" windowHeight="11760" tabRatio="711" firstSheet="1" activeTab="4"/>
  </bookViews>
  <sheets>
    <sheet name="Overview - Section A" sheetId="1" r:id="rId1"/>
    <sheet name="Impact Indicators - Section B" sheetId="12" r:id="rId2"/>
    <sheet name="Outcome Indicators - Section C" sheetId="10" r:id="rId3"/>
    <sheet name="Sheet1" sheetId="22" r:id="rId4"/>
    <sheet name="Coverage Indicators - Section D" sheetId="5" r:id="rId5"/>
    <sheet name=" Disaggregation - Section E" sheetId="9" r:id="rId6"/>
    <sheet name="WPTM - Section F" sheetId="6" r:id="rId7"/>
    <sheet name="Sheet2" sheetId="23" r:id="rId8"/>
    <sheet name="Print View" sheetId="21" r:id="rId9"/>
    <sheet name="Sheet3" sheetId="24" r:id="rId10"/>
    <sheet name="Reference Records" sheetId="16" state="veryHidden" r:id="rId11"/>
    <sheet name="Disaggregation Records" sheetId="20" state="veryHidden" r:id="rId12"/>
    <sheet name="Account Role" sheetId="19" state="veryHidden" r:id="rId13"/>
    <sheet name="apttusmetadata" sheetId="13" state="veryHidden" r:id="rId14"/>
  </sheets>
  <externalReferences>
    <externalReference r:id="rId15"/>
    <externalReference r:id="rId16"/>
  </externalReferences>
  <definedNames>
    <definedName name="_001c6892_fd78_44a6_85a8_ff1c01700cc0">'Impact Indicators - Section B'!$E$9</definedName>
    <definedName name="_00455285_97f3_4265_9156_a310f1d2bf7a">' Disaggregation - Section E'!$L$167</definedName>
    <definedName name="_01683343_9047_49ae_815d_e16da5308b47">'WPTM - Section F'!#REF!</definedName>
    <definedName name="_01cccfef_5573_4d36_b9d3_e32bd9199c70">'Overview - Section A'!$AO$17:$AO$19</definedName>
    <definedName name="_0215c642_4079_4a66_b33f_02948e5b161c">'Overview - Section A'!$A$57</definedName>
    <definedName name="_0278b5de_0da4_4498_a134_99a2744a9fab">'Overview - Section A'!$X$126</definedName>
    <definedName name="_06a30c86_360f_426e_8e45_34c8bc342561" comment="Display Map">'Overview - Section A'!$A$24:$Q$34</definedName>
    <definedName name="_0883281e_e21d_43ef_9187_230346f845f9">'Overview - Section A'!$C$19</definedName>
    <definedName name="_0e3c3e65_3a29_4922_a0c9_f3ec51b7a324">'WPTM - Section F'!$R$8</definedName>
    <definedName name="_12d36ead_3b18_48aa_99d4_80149bed2ddf">' Disaggregation - Section E'!$T$326</definedName>
    <definedName name="_1345e61d_a8fe_4213_85d7_1db0d6d6f5c1">'Coverage Indicators - Section D'!$M$45</definedName>
    <definedName name="_13d458ac_77c9_4e6a_a147_5af884e6c4ac">'Outcome Indicators - Section C'!$S$10</definedName>
    <definedName name="_13f5bbc3_a06d_4a3e_b75e_ac6929e1cb91">'Reference Records'!$A$157:$A$488</definedName>
    <definedName name="_1431f82b_522f_43df_b2d3_994f0389b028">' Disaggregation - Section E'!$I$8</definedName>
    <definedName name="_15d23191_61cc_42d1_9dac_fbdc3cccac55">'Outcome Indicators - Section C'!$X$10</definedName>
    <definedName name="_1634fc88_93cd_4404_9900_542a3d171cb8">'Coverage Indicators - Section D'!$G$10</definedName>
    <definedName name="_164e6d09_185f_4eb7_8d48_b40f818dce2a" comment="Display Map">'Reference Records'!$A$27:$G$64</definedName>
    <definedName name="_18f86b5a_b47f_41ce_9c9a_1d1ee819627b">'Coverage Indicators - Section D'!$AB$10</definedName>
    <definedName name="_1adee5ff_c5c9_43db_9c1e_bb4129b790bf">'Disaggregation Records'!$F$59</definedName>
    <definedName name="_1afa72c9_dc27_4c9f_b1ac_7f8bc7410cff">'WPTM - Section F'!$T$8</definedName>
    <definedName name="_1b8aaee3_08fa_47b6_9b44_c592025d5948">'Reference Records'!$D$84</definedName>
    <definedName name="_1bcbb583_e5a9_4a6b_8584_0d82f680244f">'Outcome Indicators - Section C'!$F$30</definedName>
    <definedName name="_1cfaffa5_a1e7_40ad_a8cc_cbc751be15bf">'WPTM - Section F'!$H$93</definedName>
    <definedName name="_1e4eb8fc_811c_44fb_af4b_e630611aebf1">'Impact Indicators - Section B'!#REF!</definedName>
    <definedName name="_1e67ed6e_f8e7_4233_8edd_7517e4657684">'Coverage Indicators - Section D'!$Z$10</definedName>
    <definedName name="_2053b682_1861_471c_93f5_942820d208c6">'Coverage Indicators - Section D'!$W$10</definedName>
    <definedName name="_21546636_20c6_4878_ba5b_6cb3d96028d3">'Coverage Indicators - Section D'!$J$45</definedName>
    <definedName name="_21e79bef_aeed_4e3b_a2f8_653b27dca3bb">'WPTM - Section F'!$A$8</definedName>
    <definedName name="_23382548_19c5_4f72_b575_25dbca7b1362">'Coverage Indicators - Section D'!$H$10</definedName>
    <definedName name="_23debc6e_f89a_4d49_93e8_506d71c4cbb7" comment="Display Map">'Overview - Section A'!$A$125:$AB$176</definedName>
    <definedName name="_25903c5a_79da_48aa_a73a_0efa3fa709b3">'Overview - Section A'!$E$7</definedName>
    <definedName name="_26136ea7_aadc_4ebb_8566_3952be290e1d">'Impact Indicators - Section B'!$G$29</definedName>
    <definedName name="_26874af8_f15f_4555_b6ba_d39eb5bc132c">'Coverage Indicators - Section D'!$L$45</definedName>
    <definedName name="_298c6d39_0bd4_41f0_944a_d4ae2b25324e">'Reference Records'!$C$153</definedName>
    <definedName name="_29de1210_4fea_46a8_ac63_eb3a3734b209">'Account Role'!$D$29</definedName>
    <definedName name="_2c6b8785_2f7e_4ce5_948e_2066c6838182">'Reference Records'!$C$4</definedName>
    <definedName name="_2d70cea4_4aa4_4f76_a44a_d82296fda664">'Reference Records'!$C$157</definedName>
    <definedName name="_2ef5dfde_8ec5_4b0f_b79e_1e3da16c9079">'Impact Indicators - Section B'!$X$9</definedName>
    <definedName name="_2f779270_bafb_4509_b7c1_f9f5a5f6b50c">'Outcome Indicators - Section C'!$Y$10</definedName>
    <definedName name="_304a4b38_aadb_465f_bec4_ede79462324a" comment="Display Map">'Account Role'!$A$28:$D$552</definedName>
    <definedName name="_305eb9b9_f26b_4f8d_b39a_48a5ef44a883">'Overview - Section A'!$E$6</definedName>
    <definedName name="_309cb4e6_0866_4b59_9ad8_dce9deb459a4">'Coverage Indicators - Section D'!$AC$10</definedName>
    <definedName name="_33898a8c_e55b_4fb6_a523_fc8d172930cd" comment="Display Map">'Reference Records'!$B$3:$G$12</definedName>
    <definedName name="_339d96ff_1502_408b_8b62_a0d2a6d2aa31">'WPTM - Section F'!$J$93</definedName>
    <definedName name="_33fed0b9_fc27_4763_9047_689a322df055">'Overview - Section A'!$T$126</definedName>
    <definedName name="_359b0f72_ed0e_44ca_a640_07ddf6593469">'Coverage Indicators - Section D'!$AH$10</definedName>
    <definedName name="_36760ff8_71ac_4804_83a7_bece45c85ebb">'WPTM - Section F'!$V$8</definedName>
    <definedName name="_3679d719_018c_46c1_a6c9_f5cb6af28e82">'Impact Indicators - Section B'!$A$9</definedName>
    <definedName name="_3753db18_a6c5_4659_9a7b_6f3e612294c8">'Impact Indicators - Section B'!$Y$9</definedName>
    <definedName name="_375d0b85_cee6_4f09_8149_d0cb44f763c3">'WPTM - Section F'!$D$93</definedName>
    <definedName name="_376d09b9_13da_4234_ac68_70f4056f39d5">'Outcome Indicators - Section C'!$E$30</definedName>
    <definedName name="_38047978_a1a7_461a_87eb_fa3e058626f6">'Outcome Indicators - Section C'!$D$10</definedName>
    <definedName name="_3a54c0cb_5d61_44ab_9f5f_59c0b83c7017" comment="Save Map">'Account Role'!$B$554:$D$554</definedName>
    <definedName name="_3bcdfaf5_b271_49d0_bd36_4a3396322792">' Disaggregation - Section E'!$F$8</definedName>
    <definedName name="_3c2344d6_25d2_47b1_b174_e16f09cd5031">'Outcome Indicators - Section C'!$W$10</definedName>
    <definedName name="_3c45532e_4503_44c3_aed1_88e3c7145bca">'Reference Records'!$E$68</definedName>
    <definedName name="_3d3c76b6_9fcf_4cb5_b2a3_ba632337362e">'Overview - Section A'!$Y$126</definedName>
    <definedName name="_3d4133d5_383c_4a50_aac6_5c005d62eb60">'Reference Records'!$A$157</definedName>
    <definedName name="_3f450a54_eabe_42be_b6a5_18c086a5d786">'Overview - Section A'!$AA$126</definedName>
    <definedName name="_3f5bc5e8_4a3f_44a3_957f_8c557ebfc227">'Impact Indicators - Section B'!$E$29</definedName>
    <definedName name="_401f5dde_c830_4e36_aa50_755b94089973">'Overview - Section A'!$E$57</definedName>
    <definedName name="_44e69fde_25b9_445d_a789_b274cefe8c85">'Reference Records'!$C$152</definedName>
    <definedName name="_47deab8b_5576_4154_a23c_955e1b8ae87d" comment="Display Map">'Outcome Indicators - Section C'!$A$9:$Y$25</definedName>
    <definedName name="_48c10acb_0239_43bd_b1e5_78cda5a58d6a">'Impact Indicators - Section B'!$W$9</definedName>
    <definedName name="_495f6c6d_af8a_4571_9bad_207f51a6daa3">' Disaggregation - Section E'!$N$8</definedName>
    <definedName name="_4a9781ea_cb28_45a4_8bf0_5c0208bcf490">'Coverage Indicators - Section D'!$S$10</definedName>
    <definedName name="_4b36df75_ea3b_4116_b8ac_4a66abe762ad" comment="Display Map">'Disaggregation Records'!$A$58:$G$91</definedName>
    <definedName name="_4b7bb144_c4f2_43ec_aa53_4cd0ce38b239">'WPTM - Section F'!$I$93</definedName>
    <definedName name="_4b8d00e4_3b44_4af0_94c2_6912b8089f7c">'Reference Records'!$B$156</definedName>
    <definedName name="_4cad3db9_25d4_4d90_9cfa_f7648bdc2dcd">'Reference Records'!$B$151</definedName>
    <definedName name="_4e28d14a_809b_451a_94f7_5adb1a78a192">'Reference Records'!$B$84</definedName>
    <definedName name="_4e3ce3cc_8312_431b_a087_d993964fb260">'Overview - Section A'!$H$99</definedName>
    <definedName name="_4ede0df7_bdae_485c_a6aa_cd381b32466f">'Overview - Section A'!$A$126</definedName>
    <definedName name="_4f36af19_06bf_4c59_990d_586822b3d259">'Overview - Section A'!$A$75</definedName>
    <definedName name="_51b611bd_a560_42d0_9976_577e62d2b71d">'Overview - Section A'!$A$19</definedName>
    <definedName name="_52d6fc62_59f3_4757_a084_a8aeafb48d9b">'Overview - Section A'!$G$75</definedName>
    <definedName name="_53066892_24de_428a_ae98_ea86638a4c62">'Reference Records'!$B$16</definedName>
    <definedName name="_5486feae_3dbd_4704_9f21_63bc76d59ea7">'WPTM - Section F'!$AN$8</definedName>
    <definedName name="_54a6d417_0f88_419b_b432_0cc200aa6916">'Coverage Indicators - Section D'!$E$10</definedName>
    <definedName name="_56054dfa_b687_4a06_b8be_e876776b18ab" comment="Display Map">'Coverage Indicators - Section D'!$B$44:$N$195</definedName>
    <definedName name="_5b7646f1_deb1_444c_8f7b_face02ce60fb">' Disaggregation - Section E'!$H$8</definedName>
    <definedName name="_5bdd240d_fc66_4b36_8d87_3013bbac9fbc" comment="Display Map">' Disaggregation - Section E'!$A$325:$V$626</definedName>
    <definedName name="_5f13bfaa_aeeb_4829_86ea_2f5ba79220b2">'WPTM - Section F'!$Q$8</definedName>
    <definedName name="_6017e447_f4b2_4605_8be3_67be82447dcf">'Outcome Indicators - Section C'!$A$30</definedName>
    <definedName name="_616adcc7_34de_4b6d_b9e7_5b8149c795b2">' Disaggregation - Section E'!$G$8</definedName>
    <definedName name="_6183a324_5987_4313_bf0b_c4cb232c1541">'Reference Records'!$D$68</definedName>
    <definedName name="_62c70513_beef_429b_9eed_4a067e91b0bf">'Overview - Section A'!$P$25</definedName>
    <definedName name="_63de57f1_547d_4bd8_8c72_4f7979df3206" comment="Display Map">'Disaggregation Records'!$A$94:$G$182</definedName>
    <definedName name="_651c1cff_29dc_4f61_8994_ff4aa592187f">'Reference Records'!$B$4</definedName>
    <definedName name="_654bca83_10b5_4fb3_962f_80e82dfc63ce">'Reference Records'!$B$157:$B$488</definedName>
    <definedName name="_661b52bf_a29e_4aa2_a778_97206df48679">'Outcome Indicators - Section C'!$G$30</definedName>
    <definedName name="_6834aec6_db58_4138_a983_eb16ae5d5835">'Outcome Indicators - Section C'!$AI$10</definedName>
    <definedName name="_6b7b095a_5e69_4c56_b186_9b24f30d5a48">'Overview - Section A'!$K$43</definedName>
    <definedName name="_6bfbc2ef_76fe_410c_bf4f_994b5f823aa4">'Coverage Indicators - Section D'!$K$45</definedName>
    <definedName name="_6d5159db_9889_4f1d_af47_2635874bd376">' Disaggregation - Section E'!$I$167</definedName>
    <definedName name="_6e6943dc_a39b_4021_932f_cfd2e12ee608">'Disaggregation Records'!$A$95</definedName>
    <definedName name="_6eba2265_9c0a_4fa8_b215_4631c12b72cc" comment="Display Map">'Overview - Section A'!$A$42:$I$48</definedName>
    <definedName name="_701f0c03_9414_4eed_aa90_d3a25a219442">' Disaggregation - Section E'!$V$326</definedName>
    <definedName name="_71b6afba_85be_4c4b_9b19_636242058b4f">' Disaggregation - Section E'!$E$326</definedName>
    <definedName name="_7229c5f0_1cfd_41e2_b5fe_a739cdd4cb93" comment="Display Map">'Outcome Indicators - Section C'!$A$29:$M$105</definedName>
    <definedName name="_72f52029_1603_4455_a732_551994875f57">'Impact Indicators - Section B'!$M$29</definedName>
    <definedName name="_73b8f8b2_6e79_470e_91d5_fe608e8a3a44">'WPTM - Section F'!$G$93</definedName>
    <definedName name="_73e7dab0_4f37_4b6e_8769_8e6f73bb0e93">'Reference Records'!$B$157</definedName>
    <definedName name="_75ababd8_1698_4952_b223_40ced6310282">'Coverage Indicators - Section D'!$F$45</definedName>
    <definedName name="_75d9aa75_b8d8_4651_8804_27fca496d650">'Overview - Section A'!$O$25</definedName>
    <definedName name="_7638a94a_e06b_4d66_97b8_ac609d3da203" comment="Save Map">'Overview - Section A'!$E$73</definedName>
    <definedName name="_76ec722d_231e_43e2_a272_cb3feef456da" comment="Display Map">' Disaggregation - Section E'!$A$166:$N$317</definedName>
    <definedName name="_77290f0f_e3b8_410c_9e2a_f33b99973795">'Disaggregation Records'!$B$95</definedName>
    <definedName name="_779b0207_1267_4760_b2e2_850e0608884a">'Coverage Indicators - Section D'!$B$45</definedName>
    <definedName name="_79f2b382_fc32_4a0d_a81d_a7737cdf93b9">'WPTM - Section F'!$X$8</definedName>
    <definedName name="_7abccd6d_b26a_464a_a34f_823b62ef9461">'Reference Records'!$A$84</definedName>
    <definedName name="_7cdc6ffc_7316_43a3_8c10_94815252d4bc">'Overview - Section A'!$E$74</definedName>
    <definedName name="_7dd1a1e8_b3e5_4977_b435_92933762fedb">'Account Role'!$A$29</definedName>
    <definedName name="_7de09912_e7b9_48e5_b4a3_1bd0d462b523">'Overview - Section A'!$Q$25</definedName>
    <definedName name="_7e0af408_1d4d_4918_a66a_00c5cfa30842">'Coverage Indicators - Section D'!$V$10</definedName>
    <definedName name="_7ea43aa2_3fad_4650_821c_ea2dc5b2b6d6">'Reference Records'!$A$28</definedName>
    <definedName name="_7eb4c845_5a41_40d0_9d14_14e87d96cf8b">'Overview - Section A'!$I$43</definedName>
    <definedName name="_8273a11c_a030_45ba_bf8f_2b577e1aa93b">'Overview - Section A'!$A$25</definedName>
    <definedName name="_82b810a8_4ed0_4323_bc38_7e1a937be1f8">'Overview - Section A'!$AB$126</definedName>
    <definedName name="_83998ab1_4075_4c07_9dc0_ddad2642fdb3">'Overview - Section A'!$K$25</definedName>
    <definedName name="_83a8b122_8cd9_4c5d_9e26_19949421dbb8">'Reference Records'!$D$16</definedName>
    <definedName name="_83be5d15_62e9_4a5e_bc77_b4f672b561a7">' Disaggregation - Section E'!$U$326</definedName>
    <definedName name="_83f715f3_c05f_4638_9164_afea41293c9f">'Impact Indicators - Section B'!$D$9</definedName>
    <definedName name="_85309e65_0086_4de6_bacc_f6933ab3af57">'Impact Indicators - Section B'!$F$9</definedName>
    <definedName name="_85dddee6_5e50_414d_af9f_ec761d50a3f0" comment="Display Map">'Impact Indicators - Section B'!$A$28:$M$104</definedName>
    <definedName name="_862ffe01_c829_453b_8951_9acfdd7e0f24">'Overview - Section A'!$G$99</definedName>
    <definedName name="_864425d0_252a_4246_909e_cc0826e707f2" comment="Display Map">'Account Role'!$A$2:$D$20</definedName>
    <definedName name="_864a610c_7ddb_4dd2_ada2_66e0cf299993">'Coverage Indicators - Section D'!$AG$10</definedName>
    <definedName name="_872311fc_11bb_401c_8b93_291ded9ec451">'Coverage Indicators - Section D'!$T$10</definedName>
    <definedName name="_88ed285f_de91_449e_84a4_7a52aed0ebf3">' Disaggregation - Section E'!$H$167</definedName>
    <definedName name="_8945f316_fd9d_4e19_b3cd_c0c8202a52db">'Reference Records'!$D$68:$D$81</definedName>
    <definedName name="_8b18b770_efb1_48d9_b29d_e5cd963495d7">'Coverage Indicators - Section D'!$P$10</definedName>
    <definedName name="_8d9f9399_d674_44d3_98fa_9bdc7c2dff17">'Impact Indicators - Section B'!$A$29</definedName>
    <definedName name="_8db12a94_6c80_4faf_a302_903e25bd6f79">'Reference Records'!$B$152</definedName>
    <definedName name="_8fa4d884_a5b1_4041_8cad_fbf4720a13d4">'Reference Records'!$G$28</definedName>
    <definedName name="_9087c8c2_884b_4622_8f2d_57b54106821e">'Disaggregation Records'!$G$95</definedName>
    <definedName name="_9163a4e6_3076_442b_bf37_db0a0a62793a">'Reference Records'!$G$16</definedName>
    <definedName name="_92015950_0d4a_4354_be6a_adcd93a70857">'Outcome Indicators - Section C'!#REF!</definedName>
    <definedName name="_92f1cb30_b2ad_4daf_95b0_119c0d135fd1">'Coverage Indicators - Section D'!$C$10</definedName>
    <definedName name="_930b7851_3ac3_4bcf_9e4b_22a06ac50203">' Disaggregation - Section E'!$E$167</definedName>
    <definedName name="_94d3282f_3684_49c4_abb1_f025fe07131b">' Disaggregation - Section E'!$Q$326</definedName>
    <definedName name="_95a49378_9a3f_4412_a549_0577663ad28e">'Outcome Indicators - Section C'!$L$30</definedName>
    <definedName name="_967a12c6_2ed8_4791_b4cb_55f0a388626b">' Disaggregation - Section E'!$M$167</definedName>
    <definedName name="_96ec92fb_3071_400a_b07e_18bb253f93d4">'Overview - Section A'!$H$75</definedName>
    <definedName name="_979ccfd5_b55a_4492_8e26_a6633c09ca4c">'Reference Records'!$M$3:$M$4</definedName>
    <definedName name="_97db3924_742c_4f61_af12_dab7752ccc44">'Account Role'!$B$3</definedName>
    <definedName name="_98dd2794_3fe3_445a_8e9e_0ebaa7f08eb6">'Impact Indicators - Section B'!$K$29</definedName>
    <definedName name="_99c3b064_facc_46ff_8835_927313074f4d">'Disaggregation Records'!$F$3</definedName>
    <definedName name="_9a975b68_4a25_421c_bf56_ce3e9602ca12">'Account Role'!$D$555</definedName>
    <definedName name="_9b1ce367_9e63_45e5_8881_b07da8f64aba">'WPTM - Section F'!$E$93</definedName>
    <definedName name="_9bca454b_cfcc_4af5_ace0_6d8efc367b3f">' Disaggregation - Section E'!$N$167</definedName>
    <definedName name="_9c8612d6_cb9f_4fcd_b707_4fdfc8d07b47">'Account Role'!$B$555</definedName>
    <definedName name="_9d5a644f_9e3c_487b_9af4_779a60541f4e">'Reference Records'!$D$28</definedName>
    <definedName name="_9d6a5d82_356c_4557_b100_0ad2bb784173">'Impact Indicators - Section B'!$B$9</definedName>
    <definedName name="_9f9fdd59_86c9_4295_b308_3619d68d6aaf">'Reference Records'!$C$84</definedName>
    <definedName name="_a03a6191_0fac_4b3d_8708_48fbb91918a6">' Disaggregation - Section E'!$F$326</definedName>
    <definedName name="_a06ae70f_aaf6_4179_9a0c_964df3537fbf" comment="Display Map">'Overview - Section A'!$A$74:$H$87</definedName>
    <definedName name="_a06d7903_f4dc_429c_b13c_c30db338eb1e">'Outcome Indicators - Section C'!$AK$10</definedName>
    <definedName name="_a0c17c41_3282_4726_86a7_49765b8bf0c4">'Disaggregation Records'!$G$3</definedName>
    <definedName name="_a1cb2bed_c11f_48c1_a113_9c692663f3af">' Disaggregation - Section E'!$M$8</definedName>
    <definedName name="_a395564a_2e4f_42b7_9d4d_76ed548224d3">' Disaggregation - Section E'!$A$167</definedName>
    <definedName name="_a453bbe4_4a2a_4ee3_9728_f518965085eb" comment="Display Map">'Coverage Indicators - Section D'!$A$9:$AH$40</definedName>
    <definedName name="_a676465c_2e79_4840_afcd_6eb0129d896a">'Outcome Indicators - Section C'!$AI$30</definedName>
    <definedName name="_a6821334_9358_419c_a9a9_7d5c73ab6037" comment="Display Map">'Reference Records'!$A$156:$C$487</definedName>
    <definedName name="_a6b20fb9_370d_458d_9f1c_8b11b3cb6b04">'Coverage Indicators - Section D'!$AF$10</definedName>
    <definedName name="_a77b9ff2_ff4b_4e64_b1e4_e49d08d0f32e">'Reference Records'!$B$153</definedName>
    <definedName name="_a7ecb8b9_6334_4d27_a6e4_bb07adb71898" localSheetId="5">'Overview - Section A'!#REF!</definedName>
    <definedName name="_a7ecb8b9_6334_4d27_a6e4_bb07adb71898" localSheetId="4">'Coverage Indicators - Section D'!#REF!</definedName>
    <definedName name="_a7ecb8b9_6334_4d27_a6e4_bb07adb71898" localSheetId="1">'Impact Indicators - Section B'!#REF!</definedName>
    <definedName name="_a7ecb8b9_6334_4d27_a6e4_bb07adb71898" localSheetId="2">'Outcome Indicators - Section C'!#REF!</definedName>
    <definedName name="_a7ecb8b9_6334_4d27_a6e4_bb07adb71898">'Overview - Section A'!#REF!</definedName>
    <definedName name="_a832b80c_0523_4735_817a_20d55c98a2a0" comment="Display Map">' Disaggregation - Section E'!$A$7:$N$158</definedName>
    <definedName name="_a8f46077_3c03_49ff_b812_2b8ac08cae66" comment="Display Map">'Reference Records'!$C$67:$H$80</definedName>
    <definedName name="_abbd2de4_555f_487e_a305_ee28249928f4">'Disaggregation Records'!$A$3</definedName>
    <definedName name="_abcb1332_3cc3_40cb_9eb6_e49185148047">'Account Role'!$B$29</definedName>
    <definedName name="_ac08cb03_6077_4c30_afb1_9bc3cfdd6cfc">'WPTM - Section F'!$D$8</definedName>
    <definedName name="_ac51a6a0_00ac_43cc_b808_1917a53d59b7">'Impact Indicators - Section B'!$C$9</definedName>
    <definedName name="_aca7f1bf_77d4_41d2_b85a_8fc4694aaa5d">'Disaggregation Records'!$E$95</definedName>
    <definedName name="_ad718d62_e2fd_4c3a_a018_8c8f5eec5644">'Reference Records'!$C$4:$C$13</definedName>
    <definedName name="_ae89798c_a193_4fe1_9819_3f2c3b1603cb">'Overview - Section A'!$H$43</definedName>
    <definedName name="_aef23396_73a2_4449_b64b_574e315ee717">'Disaggregation Records'!$A$59</definedName>
    <definedName name="_af4893e4_fb2a_43c4_a459_75a79635184d">'Disaggregation Records'!$E$3</definedName>
    <definedName name="_b01f6605_c50f_49e5_8841_306b902e21b5">'Reference Records'!$E$84</definedName>
    <definedName name="_b11cf680_a844_40de_8411_c7f96b2201c9">' Disaggregation - Section E'!$F$167</definedName>
    <definedName name="_b160eb14_1a9e_4a15_af5d_5ad4beec3850">'Outcome Indicators - Section C'!$C$10</definedName>
    <definedName name="_b18e5aaa_ad86_482a_97e6_da2f2e826291">'Coverage Indicators - Section D'!$U$10</definedName>
    <definedName name="_b25b57c0_b3c6_4bd0_84af_ecd0c047480e">'Reference Records'!$C$28</definedName>
    <definedName name="_b29fac7f_0112_4608_9b2f_b935e3a5c47a">'Outcome Indicators - Section C'!#REF!</definedName>
    <definedName name="_b2dcf42e_b53d_4d97_b0ac_dd70231fb7f7">'WPTM - Section F'!$K$93</definedName>
    <definedName name="_b34a64d7_780c_4ced_9c66_550ac8940730">'Overview - Section A'!$E$43</definedName>
    <definedName name="_b3690b63_c962_4f4f_8079_62ad9538cdac">'WPTM - Section F'!$L$93</definedName>
    <definedName name="_b4a871df_6a0f_4103_a22f_8f40cae6fea8" comment="Display Map">'WPTM - Section F'!$A$92:$L$493</definedName>
    <definedName name="_b4d46ca2_f06b_4572_9f1c_bea02c988104">' Disaggregation - Section E'!$H$326</definedName>
    <definedName name="_b6919358_cf97_4469_b8d0_568a7fbf797c">'Outcome Indicators - Section C'!$J$30</definedName>
    <definedName name="_b9c6b527_c2c5_4200_bb21_b9257f2bb2c1">' Disaggregation - Section E'!$A$8</definedName>
    <definedName name="_bb5fa5c3_145c_4557_9c82_0d8572ffee1d">'Coverage Indicators - Section D'!$E$45</definedName>
    <definedName name="_bb8ea907_72a2_4c31_914c_8f6c5afa1ca6">'Coverage Indicators - Section D'!$F$10</definedName>
    <definedName name="_bd8c6a42_6cde_4c17_9f1a_04e7b83fd063">'Reference Records'!$E$16</definedName>
    <definedName name="_bdd2307f_8507_4400_9474_1ca817ae31e1">'Overview - Section A'!$C$8</definedName>
    <definedName name="_be50546c_31c0_486d_bfdf_73f44f0cb8fc">'Coverage Indicators - Section D'!$G$45</definedName>
    <definedName name="_bf857707_f3ed_43ba_b26e_78e553c3b599">'Outcome Indicators - Section C'!$AK$30</definedName>
    <definedName name="_c021eee3_85ca_4b4c_871f_c2ca4000adb3" comment="Display Map">'Reference Records'!$B$15:$G$24</definedName>
    <definedName name="_c095f759_c9ea_4c35_a54f_59e25c4e1c57">' Disaggregation - Section E'!$L$8</definedName>
    <definedName name="_c1e3d9da_0aa8_4938_92fd_28ad968bd219">'Reference Records'!$C$16</definedName>
    <definedName name="_c203bb8b_fb5b_4846_b4c2_944ce13f32a1">' Disaggregation - Section E'!$G$167</definedName>
    <definedName name="_c438aaa1_5662_46ac_b40e_79add5b8ca04">'Overview - Section A'!$C$17:$C$19</definedName>
    <definedName name="_c5215829_b145_48a6_a963_f0a9fee020ba">'Outcome Indicators - Section C'!$E$10</definedName>
    <definedName name="_c68c9230_a81a_494e_9d15_a3b3f7da6cca">'Outcome Indicators - Section C'!$U$10</definedName>
    <definedName name="_c7239f8e_e972_4d0a_ac9c_049341720ca8">'Reference Records'!$H$68</definedName>
    <definedName name="_c811d6c6_78b7_497a_b948_2c1cd9a8b3fc">'Overview - Section A'!$Z$126</definedName>
    <definedName name="_c816eaf8_2a56_4799_b99e_46cc75b95513">'Impact Indicators - Section B'!$H$29</definedName>
    <definedName name="_c8b99741_29de_4fd3_b61f_0ba79d0dd1ac">'Impact Indicators - Section B'!$D$29</definedName>
    <definedName name="_cac419b3_94d5_4499_8350_ba1348bbc897">'Impact Indicators - Section B'!$S$9</definedName>
    <definedName name="_cc652be8_c987_44b0_a7b8_b38f24a774fd">'Account Role'!$A$3</definedName>
    <definedName name="_cf358620_ea1f_4f84_9d7c_ff40c9a3a492">'Impact Indicators - Section B'!$U$9</definedName>
    <definedName name="_cfca620f_de97_4c28_a5c1_f2dac12ee56a">'Disaggregation Records'!$G$59</definedName>
    <definedName name="_d0e6db09_4210_45d4_bc55_3258a5a7becd">'Reference Records'!$M$3:$M$13</definedName>
    <definedName name="_d3eb7cad_d1db_4bc0_b960_bce22b805e0e" comment="Display Map">'Impact Indicators - Section B'!$A$8:$Y$24</definedName>
    <definedName name="_d4636bb9_1f56_4ee7_8c2d_ea3290e38adc">'Overview - Section A'!$E$8</definedName>
    <definedName name="_d55f73ea_40dd_46a0_b46b_1f915532d5da" comment="Display Map">'Overview - Section A'!$A$18:$C$20</definedName>
    <definedName name="_d62bbd88_c7fe_4846_8ed9_76818d8946c8">'Reference Records'!$G$4</definedName>
    <definedName name="_d72177c9_4374_45f7_b5a5_f0b6222e9566">'Reference Records'!$E$4</definedName>
    <definedName name="_d87efec4_c031_4381_b43e_3ae3f8a86788">'WPTM - Section F'!$U$8</definedName>
    <definedName name="_d8b44ed0_a865_499e_aa2c_09925ed64c24">'WPTM - Section F'!$A$93</definedName>
    <definedName name="_d8b6f88d_18a9_4a50_9ece_d7e8745a30d8">'Overview - Section A'!$H$57</definedName>
    <definedName name="_d8f3b323_94ba_4c08_b760_0447353ff6ee">'Reference Records'!$D$4</definedName>
    <definedName name="_d9225ee9_4711_40fa_bb89_6747c9d62bad">'Overview - Section A'!$G$57</definedName>
    <definedName name="_d93c4c11_f795_4c65_88eb_c43040eba27e" comment="Display Map">'Overview - Section A'!$A$98:$I$114</definedName>
    <definedName name="_dc244658_5d04_4680_ae26_7c2a4a1462b8">'Coverage Indicators - Section D'!$H$45</definedName>
    <definedName name="_dc25d21c_45d9_4b57_9fa2_820fd10faadb">' Disaggregation - Section E'!$E$8</definedName>
    <definedName name="_dd5cbb23_508a_4a49_9ee3_de02706f296e">'Reference Records'!$B$28</definedName>
    <definedName name="_de8310b5_e4d3_4b94_b262_26a424148ac2">'WPTM - Section F'!$C$8</definedName>
    <definedName name="_e0830cff_d0fc_4c0b_a8ac_7345384e8ae1">'Impact Indicators - Section B'!$P$9</definedName>
    <definedName name="_e0bc3c4f_03b9_401c_9444_2ae25857d1f6">'Impact Indicators - Section B'!$J$29</definedName>
    <definedName name="_e1369199_9199_4522_8093_a9305b6b0ad3">' Disaggregation - Section E'!$G$326</definedName>
    <definedName name="_e3593433_048f_4c41_83d3_f74a839a639f">'Disaggregation Records'!$E$59</definedName>
    <definedName name="_e389a366_963d_4cab_84cb_bcef3e4821a3">'Overview - Section A'!$M$25</definedName>
    <definedName name="_e396fc33_e267_4f95_9a9f_e7da1297f164">'Impact Indicators - Section B'!$L$29</definedName>
    <definedName name="_e3fd5f4b_01b0_4087_9e0e_fd0199800be6">'Overview - Section A'!$I$99</definedName>
    <definedName name="_e49ca72f_320d_4468_afc1_5eb8b190d587">'Overview - Section A'!$A$43</definedName>
    <definedName name="_e49fabde_6efa_4135_8c8d_4118210038ac">' Disaggregation - Section E'!$P$326</definedName>
    <definedName name="_e4b1e3b9_6a2a_43ea_8ece_3c48082dabab">'Reference Records'!$C$68</definedName>
    <definedName name="_e5e0e9c5_229b_41b4_a9b1_b5fd68f1f31c">'Disaggregation Records'!$B$3</definedName>
    <definedName name="_e6620337_bf44_48f3_a7fd_0125cc2c6be7">' Disaggregation - Section E'!$A$326</definedName>
    <definedName name="_e6d95e65_44bf_4846_b78f_816689d6036f">'Disaggregation Records'!$B$59</definedName>
    <definedName name="_e87ea5ec_8175_4472_bb44_1f8c96df1ee4" comment="Display Map">'WPTM - Section F'!$A$7:$X$88</definedName>
    <definedName name="_ea0a6aff_050a_4e7c_bb67_efe887a6ff8c">'Reference Records'!$B$68:$B$80</definedName>
    <definedName name="_eab21347_0473_4b4a_b4eb_6c1a24a63d27">'WPTM - Section F'!$S$8</definedName>
    <definedName name="_eabb6097_6646_49fe_9d42_cce1d696601b">'Overview - Section A'!$A$99</definedName>
    <definedName name="_eb2cf46f_a0f0_4630_901f_de172259091d">'Impact Indicators - Section B'!$F$29</definedName>
    <definedName name="_eb3b74db_a8d6_402c_ac1d_1c28f71341c5">'Outcome Indicators - Section C'!$B$10</definedName>
    <definedName name="_eb4483fc_2324_472e_8d9d_7d61a85d6621">'Overview - Section A'!$E$75</definedName>
    <definedName name="_eb940844_13db_4509_a1c4_ff0a8c68abd7">'Disaggregation Records'!$F$95</definedName>
    <definedName name="_ec76c0ec_f1db_41e2_a79d_43833dafa6c1">'Coverage Indicators - Section D'!$AE$10</definedName>
    <definedName name="_edacc156_af86_4bf8_90dd_b9a22fc62817">'Account Role'!$D$3</definedName>
    <definedName name="_eecf7cf0_e9be_48ee_b1b4_c9465f1f4e45">'Outcome Indicators - Section C'!$A$10</definedName>
    <definedName name="_ef71a926_ed34_4a30_a966_0474ab63e5f6">'Outcome Indicators - Section C'!$D$30</definedName>
    <definedName name="_ef76cfb9_67e1_4915_af45_a872c6c08e17">'Outcome Indicators - Section C'!$H$30</definedName>
    <definedName name="_f1c519aa_961b_42b6_a4f4_d9f451ddf622" comment="Display Map">'Overview - Section A'!$A$56:$H$69</definedName>
    <definedName name="_f25f0134_a952_4eb1_bd5d_4a854d76f318">'Outcome Indicators - Section C'!$AG$10</definedName>
    <definedName name="_f2e17f54_33e5_4fb3_8547_527de2a7d0ac">'Overview - Section A'!$C$19:$C$21</definedName>
    <definedName name="_f3654abd_3fbc_41ef_a2e7_0d54ea478341" comment="Display Map">'Disaggregation Records'!$A$2:$G$55</definedName>
    <definedName name="_f4779d60_785c_467d_9fde_6155983cc694">'Outcome Indicators - Section C'!$M$30</definedName>
    <definedName name="_f58d18c7_1d35_433b_a6a3_d9e3f83484c8">'Impact Indicators - Section B'!$T$9</definedName>
    <definedName name="_f6a03b9c_bb28_437d_9628_390d1e118eca">'Outcome Indicators - Section C'!$T$10</definedName>
    <definedName name="_f7ffda0a_af79_4172_b8c8_2aa06a6c7d1e">'Outcome Indicators - Section C'!$K$30</definedName>
    <definedName name="_f873c4bc_f7cc_4b44_ad07_3617513d80ee">'Outcome Indicators - Section C'!$P$10</definedName>
    <definedName name="_f8d7ef06_1dee_470c_8158_06415f88b21a">'Coverage Indicators - Section D'!$N$45</definedName>
    <definedName name="_fba43122_7879_4bc6_ab59_ece879d4dafd">'Coverage Indicators - Section D'!$A$10</definedName>
    <definedName name="_fc2ec0bb_6f59_4d01_800e_137fca9bba62">'Outcome Indicators - Section C'!$F$10</definedName>
    <definedName name="_fccfb4fa_0a30_41be_9334_74bc5779fbd3">'Reference Records'!$C$157:$C$488</definedName>
    <definedName name="_fd286dae_26cb_4aad_a5f8_c4e877a2e920" comment="Display Map">'Reference Records'!$A$83:$E$147</definedName>
    <definedName name="_fe1fc4f2_e57c_4328_acb9_6e901a0a2e1c">'Reference Records'!$G$68</definedName>
    <definedName name="_ff6d5dd3_ab8b_4fe2_bcbe_548b33210bc7">'Coverage Indicators - Section D'!$D$10</definedName>
    <definedName name="_ff85bbe8_e093_4bde_9ecb_ca8f310bef73">'Reference Records'!$B$68:$B$81</definedName>
    <definedName name="_xlnm._FilterDatabase" localSheetId="5" hidden="1">' Disaggregation - Section E'!$A$325:$Q$325</definedName>
    <definedName name="_xlnm._FilterDatabase" localSheetId="12" hidden="1">'Account Role'!$B:$B</definedName>
    <definedName name="_xlnm._FilterDatabase" localSheetId="8" hidden="1">'Print View'!$A$78:$AJ$109</definedName>
    <definedName name="AccountRole">OFFSET('Account Role'!$C$3,1,0,MATCH("*",'Account Role'!$C$3:$C$21,-1)-1,1)</definedName>
    <definedName name="AIM_Coverage_Disaggregation__c.AIM_Year__c">apttusmetadata!$AE$2:$AE$25</definedName>
    <definedName name="AIM_Coverage_Indicator__c.AIM_Geographic_Coverage__c">apttusmetadata!$AA$2:$AA$3</definedName>
    <definedName name="AIM_Coverage_Indicator__c.AIM_Rating_Cumulation_Type__c">apttusmetadata!$AB$2:$AB$5</definedName>
    <definedName name="AIM_Coverage_Indicator__c.AIM_Year__c">apttusmetadata!$AC$2:$AC$25</definedName>
    <definedName name="AIM_Coverage_Indicator_Targets_Results__c.AIM_Mark_if_target_is_TBD__c">apttusmetadata!$AD$2</definedName>
    <definedName name="AIM_Impact_Disaggregation__c.AIM_Baseline_Year__c">apttusmetadata!$AH$2:$AH$25</definedName>
    <definedName name="AIM_Impact_Indicator__c.AIM_Baseline_Year__c">apttusmetadata!$AF$2:$AF$25</definedName>
    <definedName name="AIM_Impact_Indicator_Targets_Results__c.AIM_Mark_if_target_is_TBD__c">apttusmetadata!$AG$2</definedName>
    <definedName name="AIM_Outcome_Disaggregation__c.AIM_Baseline_Year__c">apttusmetadata!$AJ$2:$AJ$25</definedName>
    <definedName name="AIM_Outcome_Indicator__c.AIM_Baseline_Year__c">apttusmetadata!$AI$2:$AI$25</definedName>
    <definedName name="AIM_Outcome_Indicator_Targets_Result__c.AIM_Mark_if_target_is_TBD__c">apttusmetadata!$AK$2</definedName>
    <definedName name="Coverage_Module">OFFSET('Overview - Section A'!$E$99,1,0,MATCH(" ",'Overview - Section A'!$E$99:$E$122,-1)-1,1)</definedName>
    <definedName name="CoverageColumn">'Reference Records'!$A$28:$A$65</definedName>
    <definedName name="CoverageIndicator">OFFSET('Reference Records'!$E$28,1,0,MATCH("*",'Reference Records'!$E$28:$E$65,-1)-1,1)</definedName>
    <definedName name="CoverageStart">Coverage[Module]</definedName>
    <definedName name="_xlnm.Extract" localSheetId="12">'Account Role'!$C:$C</definedName>
    <definedName name="ImpactIndicator">OFFSET('Reference Records'!$F$4,1,0,MATCH(" ",'Reference Records'!$F$4:$F$13,-1)-1,1)</definedName>
    <definedName name="Intervention_WPTM">OFFSET('Overview - Section A'!$W$126,1,0,MATCH("*",'Overview - Section A'!$W$126:$W$178,-1)-1,1)</definedName>
    <definedName name="KeyActivityColumn">'Overview - Section A'!$E$126:$E$178</definedName>
    <definedName name="KeyActivityStart">WPTM_Intervention[Modules]</definedName>
    <definedName name="List" localSheetId="4">'Coverage Indicators - Section D'!$C$10:$D$42</definedName>
    <definedName name="List">'Account Role'!$B$2:$B$26</definedName>
    <definedName name="Modules">OFFSET('Overview - Section A'!$E$99,1,0,MATCH(" ",'Overview - Section A'!$E$99:$E$115,-1)-1,1)</definedName>
    <definedName name="OutcomeIndicator">OFFSET('Reference Records'!$F$16,1,0,MATCH(" ",'Reference Records'!$F$16:$F$25,-1)-1,1)</definedName>
    <definedName name="PICKLISTKEYVALUEPAIR">apttusmetadata!$Y$1:$Z$2</definedName>
    <definedName name="_xlnm.Print_Area" localSheetId="5">' Disaggregation - Section E'!$A$1:$Q$631</definedName>
    <definedName name="_xlnm.Print_Area" localSheetId="4">'Coverage Indicators - Section D'!$A$1:$V$198</definedName>
    <definedName name="_xlnm.Print_Area" localSheetId="1">'Impact Indicators - Section B'!$A$1:$Q$111</definedName>
    <definedName name="_xlnm.Print_Area" localSheetId="2">'Outcome Indicators - Section C'!$A$1:$Q$30</definedName>
    <definedName name="_xlnm.Print_Area" localSheetId="0">'Overview - Section A'!$A$1:$T$185</definedName>
    <definedName name="_xlnm.Print_Area" localSheetId="8">'Print View'!$A$1:$AJ$111</definedName>
    <definedName name="RegionColumn">Intervention[Module]</definedName>
    <definedName name="RegionStart">'Reference Records'!$A$84</definedName>
    <definedName name="ResponsiblePR">OFFSET('Overview - Section A'!$N$25,1,0,MATCH(" ",'Overview - Section A'!$N$25:$N$36,-1)-1,1)</definedName>
    <definedName name="Subset">OFFSET('Coverage Indicators - Section D'!$AA$10,1,0,MATCH(" ",'Coverage Indicators - Section D'!$AA$10:$AA$42,-1)-1,1)</definedName>
    <definedName name="XAuthorInvalidPicklistData">apttusmetadata!$B$1</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E46" i="5" l="1"/>
  <c r="E176" i="5"/>
  <c r="E163" i="5"/>
  <c r="E162" i="5"/>
  <c r="E161" i="5"/>
  <c r="E178" i="5"/>
  <c r="E177" i="5"/>
  <c r="E168" i="5"/>
  <c r="G168" i="5"/>
  <c r="E167" i="5"/>
  <c r="E166" i="5"/>
  <c r="G26" i="5"/>
  <c r="E53" i="10"/>
  <c r="E52" i="10"/>
  <c r="E51" i="10"/>
  <c r="E31" i="10"/>
  <c r="E32" i="10"/>
  <c r="E33" i="10"/>
  <c r="D33" i="10"/>
  <c r="E19" i="5"/>
  <c r="F53" i="5"/>
  <c r="E53" i="5"/>
  <c r="F52" i="5"/>
  <c r="E52" i="5"/>
  <c r="G52" i="5"/>
  <c r="F51" i="5"/>
  <c r="E51" i="5"/>
  <c r="E48" i="5"/>
  <c r="E47" i="5"/>
  <c r="E12" i="5"/>
  <c r="D38" i="10"/>
  <c r="D37" i="10"/>
  <c r="D36" i="10"/>
  <c r="D32" i="10"/>
  <c r="D31" i="10"/>
  <c r="F37" i="12"/>
  <c r="I114" i="1"/>
  <c r="I113" i="1"/>
  <c r="I112" i="1"/>
  <c r="I111" i="1"/>
  <c r="I110" i="1"/>
  <c r="I109" i="1"/>
  <c r="I108" i="1"/>
  <c r="I107" i="1"/>
  <c r="I106" i="1"/>
  <c r="I105" i="1"/>
  <c r="I104" i="1"/>
  <c r="I103" i="1"/>
  <c r="I102" i="1"/>
  <c r="I101" i="1"/>
  <c r="I100" i="1"/>
  <c r="I99" i="1"/>
  <c r="C179" i="20"/>
  <c r="D179" i="20"/>
  <c r="C166" i="20"/>
  <c r="D166" i="20"/>
  <c r="C151" i="20"/>
  <c r="D151" i="20"/>
  <c r="C131" i="20"/>
  <c r="D131" i="20"/>
  <c r="C123" i="20"/>
  <c r="D123" i="20"/>
  <c r="C115" i="20"/>
  <c r="D115" i="20"/>
  <c r="C180" i="20"/>
  <c r="C177" i="20"/>
  <c r="C178" i="20"/>
  <c r="D178" i="20"/>
  <c r="C175" i="20"/>
  <c r="C171" i="20"/>
  <c r="C167" i="20"/>
  <c r="C159" i="20"/>
  <c r="D159" i="20"/>
  <c r="C160" i="20"/>
  <c r="C152" i="20"/>
  <c r="C149" i="20"/>
  <c r="D149" i="20"/>
  <c r="C150" i="20"/>
  <c r="D150" i="20"/>
  <c r="C135" i="20"/>
  <c r="C133" i="20"/>
  <c r="D133" i="20"/>
  <c r="C134" i="20"/>
  <c r="D134" i="20"/>
  <c r="C132" i="20"/>
  <c r="D132" i="20"/>
  <c r="C129" i="20"/>
  <c r="C130" i="20"/>
  <c r="D130" i="20"/>
  <c r="C127" i="20"/>
  <c r="C125" i="20"/>
  <c r="C126" i="20"/>
  <c r="D126" i="20"/>
  <c r="C124" i="20"/>
  <c r="D124" i="20"/>
  <c r="C119" i="20"/>
  <c r="C116" i="20"/>
  <c r="D116" i="20"/>
  <c r="C117" i="20"/>
  <c r="C111" i="20"/>
  <c r="D111" i="20"/>
  <c r="C106" i="20"/>
  <c r="C100" i="20"/>
  <c r="C101" i="20"/>
  <c r="D100" i="20"/>
  <c r="C96" i="20"/>
  <c r="C90" i="20"/>
  <c r="D90" i="20"/>
  <c r="C84" i="20"/>
  <c r="C85" i="20"/>
  <c r="D85" i="20"/>
  <c r="D84" i="20"/>
  <c r="C82" i="20"/>
  <c r="D82" i="20"/>
  <c r="C80" i="20"/>
  <c r="D80" i="20"/>
  <c r="C78" i="20"/>
  <c r="D78" i="20"/>
  <c r="C69" i="20"/>
  <c r="C70" i="20"/>
  <c r="D70" i="20"/>
  <c r="D69" i="20"/>
  <c r="C91" i="20"/>
  <c r="D91" i="20"/>
  <c r="C88" i="20"/>
  <c r="D88" i="20"/>
  <c r="C89" i="20"/>
  <c r="D89" i="20"/>
  <c r="C86" i="20"/>
  <c r="C83" i="20"/>
  <c r="D83" i="20"/>
  <c r="C81" i="20"/>
  <c r="D81" i="20"/>
  <c r="C79" i="20"/>
  <c r="D79" i="20"/>
  <c r="C77" i="20"/>
  <c r="D77" i="20"/>
  <c r="C73" i="20"/>
  <c r="C71" i="20"/>
  <c r="C67" i="20"/>
  <c r="C68" i="20"/>
  <c r="D68" i="20"/>
  <c r="D67" i="20"/>
  <c r="C60" i="20"/>
  <c r="C48" i="20"/>
  <c r="D48" i="20"/>
  <c r="C44" i="20"/>
  <c r="C45" i="20"/>
  <c r="D45" i="20"/>
  <c r="D44" i="20"/>
  <c r="C36" i="20"/>
  <c r="D36" i="20"/>
  <c r="C34" i="20"/>
  <c r="D34" i="20"/>
  <c r="C25" i="20"/>
  <c r="D25" i="20"/>
  <c r="C10" i="20"/>
  <c r="D10" i="20"/>
  <c r="C8" i="20"/>
  <c r="C9" i="20"/>
  <c r="D9" i="20"/>
  <c r="D8" i="20"/>
  <c r="C6" i="20"/>
  <c r="D6" i="20"/>
  <c r="C4" i="20"/>
  <c r="D4" i="20"/>
  <c r="C49" i="20"/>
  <c r="C50" i="20"/>
  <c r="C46" i="20"/>
  <c r="C37" i="20"/>
  <c r="C35" i="20"/>
  <c r="D35" i="20"/>
  <c r="C32" i="20"/>
  <c r="C26" i="20"/>
  <c r="D26" i="20"/>
  <c r="C27" i="20"/>
  <c r="C17" i="20"/>
  <c r="C15" i="20"/>
  <c r="C16" i="20"/>
  <c r="D16" i="20"/>
  <c r="D15" i="20"/>
  <c r="C12" i="20"/>
  <c r="C11" i="20"/>
  <c r="D11" i="20"/>
  <c r="C7" i="20"/>
  <c r="D7" i="20"/>
  <c r="C5" i="20"/>
  <c r="D5" i="20"/>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F491" i="6"/>
  <c r="J491" i="6"/>
  <c r="F487" i="6"/>
  <c r="J487" i="6"/>
  <c r="F480" i="6"/>
  <c r="J480" i="6"/>
  <c r="F479" i="6"/>
  <c r="J479" i="6"/>
  <c r="F471" i="6"/>
  <c r="J471" i="6"/>
  <c r="F459" i="6"/>
  <c r="J459" i="6"/>
  <c r="F452" i="6"/>
  <c r="J452" i="6"/>
  <c r="F445" i="6"/>
  <c r="J445" i="6"/>
  <c r="F444" i="6"/>
  <c r="J444" i="6"/>
  <c r="F436" i="6"/>
  <c r="J436" i="6"/>
  <c r="F429" i="6"/>
  <c r="J429" i="6"/>
  <c r="F424" i="6"/>
  <c r="J424" i="6"/>
  <c r="F417" i="6"/>
  <c r="J417" i="6"/>
  <c r="F409" i="6"/>
  <c r="J409" i="6"/>
  <c r="F408" i="6"/>
  <c r="J408" i="6"/>
  <c r="F401" i="6"/>
  <c r="J401" i="6"/>
  <c r="F396" i="6"/>
  <c r="J396" i="6"/>
  <c r="F393" i="6"/>
  <c r="J393" i="6"/>
  <c r="F388" i="6"/>
  <c r="J388" i="6"/>
  <c r="F381" i="6"/>
  <c r="J381" i="6"/>
  <c r="F380" i="6"/>
  <c r="J380" i="6"/>
  <c r="F372" i="6"/>
  <c r="J372" i="6"/>
  <c r="F365" i="6"/>
  <c r="J365" i="6"/>
  <c r="F360" i="6"/>
  <c r="J360" i="6"/>
  <c r="F353" i="6"/>
  <c r="J353" i="6"/>
  <c r="F345" i="6"/>
  <c r="J345" i="6"/>
  <c r="F344" i="6"/>
  <c r="J344" i="6"/>
  <c r="F340" i="6"/>
  <c r="J340" i="6"/>
  <c r="F333" i="6"/>
  <c r="J333" i="6"/>
  <c r="F329" i="6"/>
  <c r="J329" i="6"/>
  <c r="F328" i="6"/>
  <c r="J328" i="6"/>
  <c r="F324" i="6"/>
  <c r="J324" i="6"/>
  <c r="F323" i="6"/>
  <c r="J323" i="6"/>
  <c r="F319" i="6"/>
  <c r="J319" i="6"/>
  <c r="F317" i="6"/>
  <c r="J317" i="6"/>
  <c r="F313" i="6"/>
  <c r="J313" i="6"/>
  <c r="F312" i="6"/>
  <c r="J312" i="6"/>
  <c r="F308" i="6"/>
  <c r="J308" i="6"/>
  <c r="F301" i="6"/>
  <c r="J301" i="6"/>
  <c r="F297" i="6"/>
  <c r="J297" i="6"/>
  <c r="F296" i="6"/>
  <c r="J296" i="6"/>
  <c r="F292" i="6"/>
  <c r="J292" i="6"/>
  <c r="F291" i="6"/>
  <c r="J291" i="6"/>
  <c r="F287" i="6"/>
  <c r="J287" i="6"/>
  <c r="F285" i="6"/>
  <c r="J285" i="6"/>
  <c r="F281" i="6"/>
  <c r="J281" i="6"/>
  <c r="F280" i="6"/>
  <c r="J280" i="6"/>
  <c r="F276" i="6"/>
  <c r="J276" i="6"/>
  <c r="F269" i="6"/>
  <c r="J269" i="6"/>
  <c r="F265" i="6"/>
  <c r="J265" i="6"/>
  <c r="F264" i="6"/>
  <c r="J264" i="6"/>
  <c r="F260" i="6"/>
  <c r="J260" i="6"/>
  <c r="F259" i="6"/>
  <c r="J259" i="6"/>
  <c r="F255" i="6"/>
  <c r="J255" i="6"/>
  <c r="F253" i="6"/>
  <c r="J253" i="6"/>
  <c r="F249" i="6"/>
  <c r="J249" i="6"/>
  <c r="F248" i="6"/>
  <c r="J248" i="6"/>
  <c r="F244" i="6"/>
  <c r="J244" i="6"/>
  <c r="F237" i="6"/>
  <c r="J237" i="6"/>
  <c r="F233" i="6"/>
  <c r="J233" i="6"/>
  <c r="F232" i="6"/>
  <c r="J232" i="6"/>
  <c r="F228" i="6"/>
  <c r="J228" i="6"/>
  <c r="F227" i="6"/>
  <c r="J227" i="6"/>
  <c r="F223" i="6"/>
  <c r="J223" i="6"/>
  <c r="F221" i="6"/>
  <c r="J221" i="6"/>
  <c r="F217" i="6"/>
  <c r="J217" i="6"/>
  <c r="F216" i="6"/>
  <c r="J216" i="6"/>
  <c r="F212" i="6"/>
  <c r="J212" i="6"/>
  <c r="F205" i="6"/>
  <c r="J205" i="6"/>
  <c r="F201" i="6"/>
  <c r="J201" i="6"/>
  <c r="F200" i="6"/>
  <c r="J200" i="6"/>
  <c r="F196" i="6"/>
  <c r="J196" i="6"/>
  <c r="F195" i="6"/>
  <c r="J195" i="6"/>
  <c r="F191" i="6"/>
  <c r="J191" i="6"/>
  <c r="F189" i="6"/>
  <c r="J189" i="6"/>
  <c r="F185" i="6"/>
  <c r="J185" i="6"/>
  <c r="F184" i="6"/>
  <c r="J184" i="6"/>
  <c r="F180" i="6"/>
  <c r="J180" i="6"/>
  <c r="F171" i="6"/>
  <c r="J171" i="6"/>
  <c r="F163" i="6"/>
  <c r="J163" i="6"/>
  <c r="F155" i="6"/>
  <c r="J155" i="6"/>
  <c r="F147" i="6"/>
  <c r="J147" i="6"/>
  <c r="F139" i="6"/>
  <c r="J139" i="6"/>
  <c r="F131" i="6"/>
  <c r="J131" i="6"/>
  <c r="F123" i="6"/>
  <c r="J123" i="6"/>
  <c r="F115" i="6"/>
  <c r="J115" i="6"/>
  <c r="F107" i="6"/>
  <c r="J107" i="6"/>
  <c r="F99" i="6"/>
  <c r="J99"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F493" i="6"/>
  <c r="J493" i="6"/>
  <c r="F492" i="6"/>
  <c r="J492" i="6"/>
  <c r="F490" i="6"/>
  <c r="J490" i="6"/>
  <c r="F489" i="6"/>
  <c r="J489" i="6"/>
  <c r="F488" i="6"/>
  <c r="J488" i="6"/>
  <c r="F486" i="6"/>
  <c r="J486" i="6"/>
  <c r="F485" i="6"/>
  <c r="J485" i="6"/>
  <c r="F484" i="6"/>
  <c r="J484" i="6"/>
  <c r="F483" i="6"/>
  <c r="J483" i="6"/>
  <c r="F482" i="6"/>
  <c r="J482" i="6"/>
  <c r="F481" i="6"/>
  <c r="J481" i="6"/>
  <c r="F478" i="6"/>
  <c r="J478" i="6"/>
  <c r="F477" i="6"/>
  <c r="J477" i="6"/>
  <c r="F476" i="6"/>
  <c r="J476" i="6"/>
  <c r="F475" i="6"/>
  <c r="J475" i="6"/>
  <c r="F474" i="6"/>
  <c r="J474" i="6"/>
  <c r="F473" i="6"/>
  <c r="J473" i="6"/>
  <c r="F472" i="6"/>
  <c r="J472" i="6"/>
  <c r="F470" i="6"/>
  <c r="J470" i="6"/>
  <c r="F469" i="6"/>
  <c r="J469" i="6"/>
  <c r="F468" i="6"/>
  <c r="J468" i="6"/>
  <c r="F467" i="6"/>
  <c r="J467" i="6"/>
  <c r="F466" i="6"/>
  <c r="J466" i="6"/>
  <c r="F465" i="6"/>
  <c r="J465" i="6"/>
  <c r="F464" i="6"/>
  <c r="J464" i="6"/>
  <c r="F463" i="6"/>
  <c r="J463" i="6"/>
  <c r="F462" i="6"/>
  <c r="J462" i="6"/>
  <c r="F461" i="6"/>
  <c r="J461" i="6"/>
  <c r="F460" i="6"/>
  <c r="J460" i="6"/>
  <c r="F458" i="6"/>
  <c r="J458" i="6"/>
  <c r="F457" i="6"/>
  <c r="J457" i="6"/>
  <c r="F456" i="6"/>
  <c r="J456" i="6"/>
  <c r="F455" i="6"/>
  <c r="J455" i="6"/>
  <c r="F454" i="6"/>
  <c r="J454" i="6"/>
  <c r="F453" i="6"/>
  <c r="J453" i="6"/>
  <c r="F451" i="6"/>
  <c r="J451" i="6"/>
  <c r="F450" i="6"/>
  <c r="J450" i="6"/>
  <c r="F449" i="6"/>
  <c r="J449" i="6"/>
  <c r="F448" i="6"/>
  <c r="J448" i="6"/>
  <c r="F447" i="6"/>
  <c r="J447" i="6"/>
  <c r="F446" i="6"/>
  <c r="J446" i="6"/>
  <c r="F443" i="6"/>
  <c r="J443" i="6"/>
  <c r="F442" i="6"/>
  <c r="J442" i="6"/>
  <c r="F441" i="6"/>
  <c r="J441" i="6"/>
  <c r="F440" i="6"/>
  <c r="J440" i="6"/>
  <c r="F439" i="6"/>
  <c r="J439" i="6"/>
  <c r="F438" i="6"/>
  <c r="J438" i="6"/>
  <c r="F437" i="6"/>
  <c r="J437" i="6"/>
  <c r="F435" i="6"/>
  <c r="J435" i="6"/>
  <c r="F434" i="6"/>
  <c r="J434" i="6"/>
  <c r="F433" i="6"/>
  <c r="J433" i="6"/>
  <c r="F432" i="6"/>
  <c r="J432" i="6"/>
  <c r="F431" i="6"/>
  <c r="J431" i="6"/>
  <c r="F430" i="6"/>
  <c r="J430" i="6"/>
  <c r="F428" i="6"/>
  <c r="J428" i="6"/>
  <c r="F427" i="6"/>
  <c r="J427" i="6"/>
  <c r="F426" i="6"/>
  <c r="J426" i="6"/>
  <c r="F425" i="6"/>
  <c r="J425" i="6"/>
  <c r="F423" i="6"/>
  <c r="J423" i="6"/>
  <c r="F422" i="6"/>
  <c r="J422" i="6"/>
  <c r="F421" i="6"/>
  <c r="J421" i="6"/>
  <c r="F420" i="6"/>
  <c r="J420" i="6"/>
  <c r="F419" i="6"/>
  <c r="J419" i="6"/>
  <c r="F418" i="6"/>
  <c r="J418" i="6"/>
  <c r="F416" i="6"/>
  <c r="J416" i="6"/>
  <c r="F415" i="6"/>
  <c r="J415" i="6"/>
  <c r="F414" i="6"/>
  <c r="J414" i="6"/>
  <c r="F413" i="6"/>
  <c r="J413" i="6"/>
  <c r="F412" i="6"/>
  <c r="J412" i="6"/>
  <c r="F411" i="6"/>
  <c r="J411" i="6"/>
  <c r="F410" i="6"/>
  <c r="J410" i="6"/>
  <c r="F407" i="6"/>
  <c r="J407" i="6"/>
  <c r="F406" i="6"/>
  <c r="J406" i="6"/>
  <c r="F405" i="6"/>
  <c r="J405" i="6"/>
  <c r="F404" i="6"/>
  <c r="J404" i="6"/>
  <c r="F403" i="6"/>
  <c r="J403" i="6"/>
  <c r="F402" i="6"/>
  <c r="J402" i="6"/>
  <c r="F400" i="6"/>
  <c r="J400" i="6"/>
  <c r="F399" i="6"/>
  <c r="J399" i="6"/>
  <c r="F398" i="6"/>
  <c r="J398" i="6"/>
  <c r="F397" i="6"/>
  <c r="J397" i="6"/>
  <c r="F395" i="6"/>
  <c r="J395" i="6"/>
  <c r="F394" i="6"/>
  <c r="J394" i="6"/>
  <c r="F392" i="6"/>
  <c r="J392" i="6"/>
  <c r="F391" i="6"/>
  <c r="J391" i="6"/>
  <c r="F390" i="6"/>
  <c r="J390" i="6"/>
  <c r="F389" i="6"/>
  <c r="J389" i="6"/>
  <c r="F387" i="6"/>
  <c r="J387" i="6"/>
  <c r="F386" i="6"/>
  <c r="J386" i="6"/>
  <c r="F385" i="6"/>
  <c r="J385" i="6"/>
  <c r="F384" i="6"/>
  <c r="J384" i="6"/>
  <c r="F383" i="6"/>
  <c r="J383" i="6"/>
  <c r="F382" i="6"/>
  <c r="J382" i="6"/>
  <c r="F379" i="6"/>
  <c r="J379" i="6"/>
  <c r="F378" i="6"/>
  <c r="J378" i="6"/>
  <c r="F377" i="6"/>
  <c r="J377" i="6"/>
  <c r="F376" i="6"/>
  <c r="J376" i="6"/>
  <c r="F375" i="6"/>
  <c r="J375" i="6"/>
  <c r="F374" i="6"/>
  <c r="J374" i="6"/>
  <c r="F373" i="6"/>
  <c r="J373" i="6"/>
  <c r="F371" i="6"/>
  <c r="J371" i="6"/>
  <c r="F370" i="6"/>
  <c r="J370" i="6"/>
  <c r="F369" i="6"/>
  <c r="J369" i="6"/>
  <c r="F368" i="6"/>
  <c r="J368" i="6"/>
  <c r="F367" i="6"/>
  <c r="J367" i="6"/>
  <c r="F366" i="6"/>
  <c r="J366" i="6"/>
  <c r="F364" i="6"/>
  <c r="J364" i="6"/>
  <c r="F363" i="6"/>
  <c r="J363" i="6"/>
  <c r="F362" i="6"/>
  <c r="J362" i="6"/>
  <c r="F361" i="6"/>
  <c r="J361" i="6"/>
  <c r="F359" i="6"/>
  <c r="J359" i="6"/>
  <c r="F358" i="6"/>
  <c r="J358" i="6"/>
  <c r="F357" i="6"/>
  <c r="J357" i="6"/>
  <c r="F356" i="6"/>
  <c r="J356" i="6"/>
  <c r="F355" i="6"/>
  <c r="J355" i="6"/>
  <c r="F354" i="6"/>
  <c r="J354" i="6"/>
  <c r="F352" i="6"/>
  <c r="J352" i="6"/>
  <c r="F351" i="6"/>
  <c r="J351" i="6"/>
  <c r="F350" i="6"/>
  <c r="J350" i="6"/>
  <c r="F349" i="6"/>
  <c r="J349" i="6"/>
  <c r="F348" i="6"/>
  <c r="J348" i="6"/>
  <c r="F347" i="6"/>
  <c r="J347" i="6"/>
  <c r="F346" i="6"/>
  <c r="J346" i="6"/>
  <c r="F343" i="6"/>
  <c r="J343" i="6"/>
  <c r="F342" i="6"/>
  <c r="J342" i="6"/>
  <c r="F341" i="6"/>
  <c r="J341" i="6"/>
  <c r="F339" i="6"/>
  <c r="J339" i="6"/>
  <c r="F338" i="6"/>
  <c r="J338" i="6"/>
  <c r="F337" i="6"/>
  <c r="J337" i="6"/>
  <c r="F336" i="6"/>
  <c r="J336" i="6"/>
  <c r="F335" i="6"/>
  <c r="J335" i="6"/>
  <c r="F334" i="6"/>
  <c r="J334" i="6"/>
  <c r="F332" i="6"/>
  <c r="J332" i="6"/>
  <c r="F331" i="6"/>
  <c r="J331" i="6"/>
  <c r="F330" i="6"/>
  <c r="J330" i="6"/>
  <c r="F327" i="6"/>
  <c r="J327" i="6"/>
  <c r="F326" i="6"/>
  <c r="J326" i="6"/>
  <c r="F325" i="6"/>
  <c r="J325" i="6"/>
  <c r="F322" i="6"/>
  <c r="J322" i="6"/>
  <c r="F321" i="6"/>
  <c r="J321" i="6"/>
  <c r="F320" i="6"/>
  <c r="J320" i="6"/>
  <c r="F318" i="6"/>
  <c r="J318" i="6"/>
  <c r="F316" i="6"/>
  <c r="J316" i="6"/>
  <c r="F315" i="6"/>
  <c r="J315" i="6"/>
  <c r="F314" i="6"/>
  <c r="J314" i="6"/>
  <c r="F311" i="6"/>
  <c r="J311" i="6"/>
  <c r="F310" i="6"/>
  <c r="J310" i="6"/>
  <c r="F309" i="6"/>
  <c r="J309" i="6"/>
  <c r="F307" i="6"/>
  <c r="J307" i="6"/>
  <c r="F306" i="6"/>
  <c r="J306" i="6"/>
  <c r="F305" i="6"/>
  <c r="J305" i="6"/>
  <c r="F304" i="6"/>
  <c r="J304" i="6"/>
  <c r="F303" i="6"/>
  <c r="J303" i="6"/>
  <c r="F302" i="6"/>
  <c r="J302" i="6"/>
  <c r="F300" i="6"/>
  <c r="J300" i="6"/>
  <c r="F299" i="6"/>
  <c r="J299" i="6"/>
  <c r="F298" i="6"/>
  <c r="J298" i="6"/>
  <c r="F295" i="6"/>
  <c r="J295" i="6"/>
  <c r="F294" i="6"/>
  <c r="J294" i="6"/>
  <c r="F293" i="6"/>
  <c r="J293" i="6"/>
  <c r="F290" i="6"/>
  <c r="J290" i="6"/>
  <c r="F289" i="6"/>
  <c r="J289" i="6"/>
  <c r="F288" i="6"/>
  <c r="J288" i="6"/>
  <c r="F286" i="6"/>
  <c r="J286" i="6"/>
  <c r="F284" i="6"/>
  <c r="J284" i="6"/>
  <c r="F283" i="6"/>
  <c r="J283" i="6"/>
  <c r="F282" i="6"/>
  <c r="J282" i="6"/>
  <c r="F279" i="6"/>
  <c r="J279" i="6"/>
  <c r="F278" i="6"/>
  <c r="J278" i="6"/>
  <c r="F277" i="6"/>
  <c r="J277" i="6"/>
  <c r="F275" i="6"/>
  <c r="J275" i="6"/>
  <c r="F274" i="6"/>
  <c r="J274" i="6"/>
  <c r="F273" i="6"/>
  <c r="J273" i="6"/>
  <c r="F272" i="6"/>
  <c r="J272" i="6"/>
  <c r="F271" i="6"/>
  <c r="J271" i="6"/>
  <c r="F270" i="6"/>
  <c r="J270" i="6"/>
  <c r="F268" i="6"/>
  <c r="J268" i="6"/>
  <c r="F267" i="6"/>
  <c r="J267" i="6"/>
  <c r="F266" i="6"/>
  <c r="J266" i="6"/>
  <c r="F263" i="6"/>
  <c r="J263" i="6"/>
  <c r="F262" i="6"/>
  <c r="J262" i="6"/>
  <c r="F261" i="6"/>
  <c r="J261" i="6"/>
  <c r="F258" i="6"/>
  <c r="J258" i="6"/>
  <c r="F257" i="6"/>
  <c r="J257" i="6"/>
  <c r="F256" i="6"/>
  <c r="J256" i="6"/>
  <c r="F254" i="6"/>
  <c r="J254" i="6"/>
  <c r="F252" i="6"/>
  <c r="J252" i="6"/>
  <c r="F251" i="6"/>
  <c r="J251" i="6"/>
  <c r="F250" i="6"/>
  <c r="J250" i="6"/>
  <c r="F247" i="6"/>
  <c r="J247" i="6"/>
  <c r="F246" i="6"/>
  <c r="J246" i="6"/>
  <c r="F245" i="6"/>
  <c r="J245" i="6"/>
  <c r="F243" i="6"/>
  <c r="J243" i="6"/>
  <c r="F242" i="6"/>
  <c r="J242" i="6"/>
  <c r="F241" i="6"/>
  <c r="J241" i="6"/>
  <c r="F240" i="6"/>
  <c r="J240" i="6"/>
  <c r="F239" i="6"/>
  <c r="J239" i="6"/>
  <c r="F238" i="6"/>
  <c r="J238" i="6"/>
  <c r="F236" i="6"/>
  <c r="J236" i="6"/>
  <c r="F235" i="6"/>
  <c r="J235" i="6"/>
  <c r="F234" i="6"/>
  <c r="J234" i="6"/>
  <c r="F231" i="6"/>
  <c r="J231" i="6"/>
  <c r="F230" i="6"/>
  <c r="J230" i="6"/>
  <c r="F229" i="6"/>
  <c r="J229" i="6"/>
  <c r="F226" i="6"/>
  <c r="J226" i="6"/>
  <c r="F225" i="6"/>
  <c r="J225" i="6"/>
  <c r="F224" i="6"/>
  <c r="J224" i="6"/>
  <c r="F222" i="6"/>
  <c r="J222" i="6"/>
  <c r="F220" i="6"/>
  <c r="J220" i="6"/>
  <c r="F219" i="6"/>
  <c r="J219" i="6"/>
  <c r="F218" i="6"/>
  <c r="J218" i="6"/>
  <c r="F215" i="6"/>
  <c r="J215" i="6"/>
  <c r="F214" i="6"/>
  <c r="J214" i="6"/>
  <c r="F213" i="6"/>
  <c r="J213" i="6"/>
  <c r="F211" i="6"/>
  <c r="J211" i="6"/>
  <c r="F210" i="6"/>
  <c r="J210" i="6"/>
  <c r="F209" i="6"/>
  <c r="J209" i="6"/>
  <c r="F208" i="6"/>
  <c r="J208" i="6"/>
  <c r="F207" i="6"/>
  <c r="J207" i="6"/>
  <c r="F206" i="6"/>
  <c r="J206" i="6"/>
  <c r="F204" i="6"/>
  <c r="J204" i="6"/>
  <c r="F203" i="6"/>
  <c r="J203" i="6"/>
  <c r="F202" i="6"/>
  <c r="J202" i="6"/>
  <c r="F199" i="6"/>
  <c r="J199" i="6"/>
  <c r="F198" i="6"/>
  <c r="J198" i="6"/>
  <c r="F197" i="6"/>
  <c r="J197" i="6"/>
  <c r="F194" i="6"/>
  <c r="J194" i="6"/>
  <c r="F193" i="6"/>
  <c r="J193" i="6"/>
  <c r="F192" i="6"/>
  <c r="J192" i="6"/>
  <c r="F190" i="6"/>
  <c r="J190" i="6"/>
  <c r="F188" i="6"/>
  <c r="J188" i="6"/>
  <c r="F187" i="6"/>
  <c r="J187" i="6"/>
  <c r="F186" i="6"/>
  <c r="J186" i="6"/>
  <c r="F183" i="6"/>
  <c r="J183" i="6"/>
  <c r="F182" i="6"/>
  <c r="J182" i="6"/>
  <c r="F181" i="6"/>
  <c r="J181" i="6"/>
  <c r="F179" i="6"/>
  <c r="J179" i="6"/>
  <c r="F178" i="6"/>
  <c r="J178" i="6"/>
  <c r="F177" i="6"/>
  <c r="J177" i="6"/>
  <c r="F176" i="6"/>
  <c r="J176" i="6"/>
  <c r="F175" i="6"/>
  <c r="J175" i="6"/>
  <c r="F174" i="6"/>
  <c r="J174" i="6"/>
  <c r="F173" i="6"/>
  <c r="J173" i="6"/>
  <c r="F172" i="6"/>
  <c r="J172" i="6"/>
  <c r="F170" i="6"/>
  <c r="J170" i="6"/>
  <c r="F169" i="6"/>
  <c r="J169" i="6"/>
  <c r="F168" i="6"/>
  <c r="J168" i="6"/>
  <c r="F167" i="6"/>
  <c r="J167" i="6"/>
  <c r="F166" i="6"/>
  <c r="J166" i="6"/>
  <c r="F165" i="6"/>
  <c r="J165" i="6"/>
  <c r="F164" i="6"/>
  <c r="J164" i="6"/>
  <c r="F162" i="6"/>
  <c r="J162" i="6"/>
  <c r="F161" i="6"/>
  <c r="J161" i="6"/>
  <c r="F160" i="6"/>
  <c r="J160" i="6"/>
  <c r="F159" i="6"/>
  <c r="J159" i="6"/>
  <c r="F158" i="6"/>
  <c r="J158" i="6"/>
  <c r="F157" i="6"/>
  <c r="J157" i="6"/>
  <c r="F156" i="6"/>
  <c r="J156" i="6"/>
  <c r="F154" i="6"/>
  <c r="J154" i="6"/>
  <c r="F153" i="6"/>
  <c r="J153" i="6"/>
  <c r="F152" i="6"/>
  <c r="J152" i="6"/>
  <c r="F151" i="6"/>
  <c r="J151" i="6"/>
  <c r="F150" i="6"/>
  <c r="J150" i="6"/>
  <c r="F149" i="6"/>
  <c r="J149" i="6"/>
  <c r="F148" i="6"/>
  <c r="J148" i="6"/>
  <c r="F146" i="6"/>
  <c r="J146" i="6"/>
  <c r="F145" i="6"/>
  <c r="J145" i="6"/>
  <c r="F144" i="6"/>
  <c r="J144" i="6"/>
  <c r="F143" i="6"/>
  <c r="J143" i="6"/>
  <c r="F142" i="6"/>
  <c r="J142" i="6"/>
  <c r="F141" i="6"/>
  <c r="J141" i="6"/>
  <c r="F140" i="6"/>
  <c r="J140" i="6"/>
  <c r="F138" i="6"/>
  <c r="J138" i="6"/>
  <c r="F137" i="6"/>
  <c r="J137" i="6"/>
  <c r="F136" i="6"/>
  <c r="J136" i="6"/>
  <c r="F135" i="6"/>
  <c r="J135" i="6"/>
  <c r="F134" i="6"/>
  <c r="J134" i="6"/>
  <c r="F133" i="6"/>
  <c r="J133" i="6"/>
  <c r="F132" i="6"/>
  <c r="J132" i="6"/>
  <c r="F130" i="6"/>
  <c r="J130" i="6"/>
  <c r="F129" i="6"/>
  <c r="J129" i="6"/>
  <c r="F128" i="6"/>
  <c r="J128" i="6"/>
  <c r="F127" i="6"/>
  <c r="J127" i="6"/>
  <c r="F126" i="6"/>
  <c r="J126" i="6"/>
  <c r="F125" i="6"/>
  <c r="J125" i="6"/>
  <c r="F124" i="6"/>
  <c r="J124" i="6"/>
  <c r="F122" i="6"/>
  <c r="J122" i="6"/>
  <c r="F121" i="6"/>
  <c r="J121" i="6"/>
  <c r="F120" i="6"/>
  <c r="J120" i="6"/>
  <c r="F119" i="6"/>
  <c r="J119" i="6"/>
  <c r="F118" i="6"/>
  <c r="J118" i="6"/>
  <c r="F117" i="6"/>
  <c r="J117" i="6"/>
  <c r="F116" i="6"/>
  <c r="J116" i="6"/>
  <c r="F114" i="6"/>
  <c r="J114" i="6"/>
  <c r="F113" i="6"/>
  <c r="J113" i="6"/>
  <c r="F112" i="6"/>
  <c r="J112" i="6"/>
  <c r="F111" i="6"/>
  <c r="J111" i="6"/>
  <c r="F110" i="6"/>
  <c r="J110" i="6"/>
  <c r="F109" i="6"/>
  <c r="J109" i="6"/>
  <c r="F108" i="6"/>
  <c r="J108" i="6"/>
  <c r="F106" i="6"/>
  <c r="J106" i="6"/>
  <c r="F105" i="6"/>
  <c r="J105" i="6"/>
  <c r="F104" i="6"/>
  <c r="J104" i="6"/>
  <c r="F103" i="6"/>
  <c r="J103" i="6"/>
  <c r="F102" i="6"/>
  <c r="J102" i="6"/>
  <c r="F101" i="6"/>
  <c r="J101" i="6"/>
  <c r="F100" i="6"/>
  <c r="J100" i="6"/>
  <c r="F98" i="6"/>
  <c r="J98" i="6"/>
  <c r="F97" i="6"/>
  <c r="J97" i="6"/>
  <c r="F96" i="6"/>
  <c r="J96" i="6"/>
  <c r="F95" i="6"/>
  <c r="J95" i="6"/>
  <c r="F94" i="6"/>
  <c r="J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N26" i="1"/>
  <c r="N27" i="1"/>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AA39" i="5"/>
  <c r="AA38" i="5"/>
  <c r="I182" i="5"/>
  <c r="M182" i="5"/>
  <c r="I185" i="5"/>
  <c r="M185" i="5"/>
  <c r="I181" i="5"/>
  <c r="M181" i="5"/>
  <c r="AA25" i="5"/>
  <c r="I117" i="5"/>
  <c r="M117" i="5"/>
  <c r="I118" i="5"/>
  <c r="M118" i="5"/>
  <c r="AA24" i="5"/>
  <c r="I114" i="5"/>
  <c r="M114" i="5"/>
  <c r="I115" i="5"/>
  <c r="M115" i="5"/>
  <c r="I113" i="5"/>
  <c r="M113" i="5"/>
  <c r="I111" i="5"/>
  <c r="M111" i="5"/>
  <c r="AA23" i="5"/>
  <c r="I108" i="5"/>
  <c r="M108" i="5"/>
  <c r="AA22" i="5"/>
  <c r="I105" i="5"/>
  <c r="M105" i="5"/>
  <c r="I104" i="5"/>
  <c r="M104" i="5"/>
  <c r="I103" i="5"/>
  <c r="M103" i="5"/>
  <c r="I102" i="5"/>
  <c r="M102" i="5"/>
  <c r="I101" i="5"/>
  <c r="M101" i="5"/>
  <c r="AA21" i="5"/>
  <c r="AA20" i="5"/>
  <c r="I95" i="5"/>
  <c r="M95" i="5"/>
  <c r="I94" i="5"/>
  <c r="M94" i="5"/>
  <c r="I93" i="5"/>
  <c r="M93" i="5"/>
  <c r="I92" i="5"/>
  <c r="M92" i="5"/>
  <c r="I91" i="5"/>
  <c r="M91" i="5"/>
  <c r="AA19" i="5"/>
  <c r="AA18" i="5"/>
  <c r="I85" i="5"/>
  <c r="M85" i="5"/>
  <c r="I84" i="5"/>
  <c r="M84" i="5"/>
  <c r="I83" i="5"/>
  <c r="M83" i="5"/>
  <c r="I82" i="5"/>
  <c r="M82" i="5"/>
  <c r="I81" i="5"/>
  <c r="M81" i="5"/>
  <c r="AA17" i="5"/>
  <c r="AA16" i="5"/>
  <c r="I75" i="5"/>
  <c r="M75" i="5"/>
  <c r="I74" i="5"/>
  <c r="M74" i="5"/>
  <c r="I72" i="5"/>
  <c r="M72" i="5"/>
  <c r="AA15" i="5"/>
  <c r="I68" i="5"/>
  <c r="M68" i="5"/>
  <c r="AA14" i="5"/>
  <c r="I65" i="5"/>
  <c r="M65" i="5"/>
  <c r="I64" i="5"/>
  <c r="M64" i="5"/>
  <c r="I63" i="5"/>
  <c r="M63" i="5"/>
  <c r="I62" i="5"/>
  <c r="M62" i="5"/>
  <c r="I61" i="5"/>
  <c r="M61" i="5"/>
  <c r="AA13" i="5"/>
  <c r="AA12" i="5"/>
  <c r="I55" i="5"/>
  <c r="M55" i="5"/>
  <c r="I54" i="5"/>
  <c r="M54" i="5"/>
  <c r="I53" i="5"/>
  <c r="M53" i="5"/>
  <c r="I52" i="5"/>
  <c r="M52" i="5"/>
  <c r="I51" i="5"/>
  <c r="M51" i="5"/>
  <c r="AA11" i="5"/>
  <c r="I47" i="5"/>
  <c r="M47"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5" i="5"/>
  <c r="G114" i="5"/>
  <c r="G110" i="5"/>
  <c r="G109" i="5"/>
  <c r="G108" i="5"/>
  <c r="G107" i="5"/>
  <c r="G106" i="5"/>
  <c r="G105" i="5"/>
  <c r="G104" i="5"/>
  <c r="G103" i="5"/>
  <c r="G102" i="5"/>
  <c r="G101" i="5"/>
  <c r="G100" i="5"/>
  <c r="G99" i="5"/>
  <c r="G95" i="5"/>
  <c r="G94" i="5"/>
  <c r="G93" i="5"/>
  <c r="G92" i="5"/>
  <c r="G91" i="5"/>
  <c r="G90" i="5"/>
  <c r="G89" i="5"/>
  <c r="G85" i="5"/>
  <c r="G84" i="5"/>
  <c r="G83" i="5"/>
  <c r="G82" i="5"/>
  <c r="G81" i="5"/>
  <c r="G80" i="5"/>
  <c r="G79" i="5"/>
  <c r="G78" i="5"/>
  <c r="G77" i="5"/>
  <c r="G76" i="5"/>
  <c r="G75" i="5"/>
  <c r="G74" i="5"/>
  <c r="G70" i="5"/>
  <c r="G69" i="5"/>
  <c r="G68" i="5"/>
  <c r="G67" i="5"/>
  <c r="G66" i="5"/>
  <c r="G65" i="5"/>
  <c r="G64" i="5"/>
  <c r="G63" i="5"/>
  <c r="G62" i="5"/>
  <c r="G61" i="5"/>
  <c r="G60" i="5"/>
  <c r="G59" i="5"/>
  <c r="G55" i="5"/>
  <c r="G54" i="5"/>
  <c r="G53" i="5"/>
  <c r="G51" i="5"/>
  <c r="G50" i="5"/>
  <c r="G49" i="5"/>
  <c r="G48" i="5"/>
  <c r="G47" i="5"/>
  <c r="G46" i="5"/>
  <c r="C195" i="5"/>
  <c r="C194" i="5"/>
  <c r="C193" i="5"/>
  <c r="C192" i="5"/>
  <c r="C190" i="5"/>
  <c r="C189" i="5"/>
  <c r="C188" i="5"/>
  <c r="C187" i="5"/>
  <c r="C185" i="5"/>
  <c r="C184" i="5"/>
  <c r="C183" i="5"/>
  <c r="C182" i="5"/>
  <c r="C181" i="5"/>
  <c r="C180" i="5"/>
  <c r="C179" i="5"/>
  <c r="C178" i="5"/>
  <c r="C177" i="5"/>
  <c r="C175" i="5"/>
  <c r="C174" i="5"/>
  <c r="C173" i="5"/>
  <c r="C172" i="5"/>
  <c r="C170" i="5"/>
  <c r="C169" i="5"/>
  <c r="C168" i="5"/>
  <c r="C167" i="5"/>
  <c r="C165" i="5"/>
  <c r="C164" i="5"/>
  <c r="C163" i="5"/>
  <c r="C162" i="5"/>
  <c r="C160" i="5"/>
  <c r="C159" i="5"/>
  <c r="C158" i="5"/>
  <c r="C157" i="5"/>
  <c r="C155" i="5"/>
  <c r="C154" i="5"/>
  <c r="C153" i="5"/>
  <c r="C152" i="5"/>
  <c r="C150" i="5"/>
  <c r="C149" i="5"/>
  <c r="C148" i="5"/>
  <c r="C147" i="5"/>
  <c r="C145" i="5"/>
  <c r="C144" i="5"/>
  <c r="C143" i="5"/>
  <c r="C142" i="5"/>
  <c r="C140" i="5"/>
  <c r="C139" i="5"/>
  <c r="C138" i="5"/>
  <c r="C137" i="5"/>
  <c r="C135" i="5"/>
  <c r="C134" i="5"/>
  <c r="C133" i="5"/>
  <c r="C132" i="5"/>
  <c r="C130" i="5"/>
  <c r="C129" i="5"/>
  <c r="C128" i="5"/>
  <c r="C127" i="5"/>
  <c r="C125" i="5"/>
  <c r="C124" i="5"/>
  <c r="C123" i="5"/>
  <c r="C122" i="5"/>
  <c r="C120" i="5"/>
  <c r="C119" i="5"/>
  <c r="C118" i="5"/>
  <c r="C117" i="5"/>
  <c r="C116" i="5"/>
  <c r="C115" i="5"/>
  <c r="C114" i="5"/>
  <c r="C113" i="5"/>
  <c r="C112" i="5"/>
  <c r="C111" i="5"/>
  <c r="C110" i="5"/>
  <c r="C109" i="5"/>
  <c r="C108" i="5"/>
  <c r="C107" i="5"/>
  <c r="C105" i="5"/>
  <c r="C104" i="5"/>
  <c r="C103" i="5"/>
  <c r="C102" i="5"/>
  <c r="C101" i="5"/>
  <c r="C100" i="5"/>
  <c r="C99" i="5"/>
  <c r="C98" i="5"/>
  <c r="C97" i="5"/>
  <c r="C95" i="5"/>
  <c r="C94" i="5"/>
  <c r="C93" i="5"/>
  <c r="C92" i="5"/>
  <c r="C91" i="5"/>
  <c r="C90" i="5"/>
  <c r="C89" i="5"/>
  <c r="C88" i="5"/>
  <c r="C87" i="5"/>
  <c r="C85" i="5"/>
  <c r="C84" i="5"/>
  <c r="C83" i="5"/>
  <c r="C82" i="5"/>
  <c r="C81" i="5"/>
  <c r="C80" i="5"/>
  <c r="C79" i="5"/>
  <c r="C78" i="5"/>
  <c r="C77" i="5"/>
  <c r="C76" i="5"/>
  <c r="C75" i="5"/>
  <c r="C74" i="5"/>
  <c r="C73" i="5"/>
  <c r="C72" i="5"/>
  <c r="C71" i="5"/>
  <c r="C70" i="5"/>
  <c r="C69" i="5"/>
  <c r="C68" i="5"/>
  <c r="C67" i="5"/>
  <c r="C65" i="5"/>
  <c r="C64" i="5"/>
  <c r="C63" i="5"/>
  <c r="C62" i="5"/>
  <c r="C61" i="5"/>
  <c r="C60" i="5"/>
  <c r="C59" i="5"/>
  <c r="C58" i="5"/>
  <c r="C57" i="5"/>
  <c r="C56" i="5"/>
  <c r="C55" i="5"/>
  <c r="C54" i="5"/>
  <c r="C53" i="5"/>
  <c r="C52" i="5"/>
  <c r="C51" i="5"/>
  <c r="C50" i="5"/>
  <c r="C49" i="5"/>
  <c r="C48" i="5"/>
  <c r="C47" i="5"/>
  <c r="AH40" i="5"/>
  <c r="AH39" i="5"/>
  <c r="AH38" i="5"/>
  <c r="AH37" i="5"/>
  <c r="AH36" i="5"/>
  <c r="AH35" i="5"/>
  <c r="AH34" i="5"/>
  <c r="AH33" i="5"/>
  <c r="AH32" i="5"/>
  <c r="AH31" i="5"/>
  <c r="AH30" i="5"/>
  <c r="AH29" i="5"/>
  <c r="AH28" i="5"/>
  <c r="AH27" i="5"/>
  <c r="AH26" i="5"/>
  <c r="AH25" i="5"/>
  <c r="AH24" i="5"/>
  <c r="AH23" i="5"/>
  <c r="AH22" i="5"/>
  <c r="AH21" i="5"/>
  <c r="AH20" i="5"/>
  <c r="AH19" i="5"/>
  <c r="AH18" i="5"/>
  <c r="AH17" i="5"/>
  <c r="AH16" i="5"/>
  <c r="AH15" i="5"/>
  <c r="AH14" i="5"/>
  <c r="AH13" i="5"/>
  <c r="AH12" i="5"/>
  <c r="AH11" i="5"/>
  <c r="AG40" i="5"/>
  <c r="AG39" i="5"/>
  <c r="AG38" i="5"/>
  <c r="AG37" i="5"/>
  <c r="AG36" i="5"/>
  <c r="AG35" i="5"/>
  <c r="AG34" i="5"/>
  <c r="AG33" i="5"/>
  <c r="AG32" i="5"/>
  <c r="AG31" i="5"/>
  <c r="AG30" i="5"/>
  <c r="AG29" i="5"/>
  <c r="AG28" i="5"/>
  <c r="AG27" i="5"/>
  <c r="AG26" i="5"/>
  <c r="AG25" i="5"/>
  <c r="AG24" i="5"/>
  <c r="AG23" i="5"/>
  <c r="AG22" i="5"/>
  <c r="AG21" i="5"/>
  <c r="AG20" i="5"/>
  <c r="AG19" i="5"/>
  <c r="AG18" i="5"/>
  <c r="AG17" i="5"/>
  <c r="AG16" i="5"/>
  <c r="AG15" i="5"/>
  <c r="AG14" i="5"/>
  <c r="AG13" i="5"/>
  <c r="AG12" i="5"/>
  <c r="AG11" i="5"/>
  <c r="AE40" i="5"/>
  <c r="AE39" i="5"/>
  <c r="AE38" i="5"/>
  <c r="AE37" i="5"/>
  <c r="AE36" i="5"/>
  <c r="AE35" i="5"/>
  <c r="AE34" i="5"/>
  <c r="AE33" i="5"/>
  <c r="AE32" i="5"/>
  <c r="AE31" i="5"/>
  <c r="AE30" i="5"/>
  <c r="AE29" i="5"/>
  <c r="AE28" i="5"/>
  <c r="AE27" i="5"/>
  <c r="AE26" i="5"/>
  <c r="AE25" i="5"/>
  <c r="AE24" i="5"/>
  <c r="AE23" i="5"/>
  <c r="AE22" i="5"/>
  <c r="AE21" i="5"/>
  <c r="AE20" i="5"/>
  <c r="AE19" i="5"/>
  <c r="AE18" i="5"/>
  <c r="AE17" i="5"/>
  <c r="AE16" i="5"/>
  <c r="AE15" i="5"/>
  <c r="AE14" i="5"/>
  <c r="AE13" i="5"/>
  <c r="AE12" i="5"/>
  <c r="AE11" i="5"/>
  <c r="AC40" i="5"/>
  <c r="AC39" i="5"/>
  <c r="AC38" i="5"/>
  <c r="AC37" i="5"/>
  <c r="AC36" i="5"/>
  <c r="AC35" i="5"/>
  <c r="AC34" i="5"/>
  <c r="AC33" i="5"/>
  <c r="AC32" i="5"/>
  <c r="AC31" i="5"/>
  <c r="AC30" i="5"/>
  <c r="AC29" i="5"/>
  <c r="AC28" i="5"/>
  <c r="AC27" i="5"/>
  <c r="AC26" i="5"/>
  <c r="AC25" i="5"/>
  <c r="AC24" i="5"/>
  <c r="AC23" i="5"/>
  <c r="AC22" i="5"/>
  <c r="AC21" i="5"/>
  <c r="AC20" i="5"/>
  <c r="AC19" i="5"/>
  <c r="AC18" i="5"/>
  <c r="AC17" i="5"/>
  <c r="AC16" i="5"/>
  <c r="AC15" i="5"/>
  <c r="AC14" i="5"/>
  <c r="AC13" i="5"/>
  <c r="AC12" i="5"/>
  <c r="AC11" i="5"/>
  <c r="AB40" i="5"/>
  <c r="AB39" i="5"/>
  <c r="AB38" i="5"/>
  <c r="AB37" i="5"/>
  <c r="AB36" i="5"/>
  <c r="AB35" i="5"/>
  <c r="AB34" i="5"/>
  <c r="AB33" i="5"/>
  <c r="AB32" i="5"/>
  <c r="AB31" i="5"/>
  <c r="AB30" i="5"/>
  <c r="AB29" i="5"/>
  <c r="AB28" i="5"/>
  <c r="AB27" i="5"/>
  <c r="AB26" i="5"/>
  <c r="AB25" i="5"/>
  <c r="AB24" i="5"/>
  <c r="AB23" i="5"/>
  <c r="AB22" i="5"/>
  <c r="AB21" i="5"/>
  <c r="AB20" i="5"/>
  <c r="AB19" i="5"/>
  <c r="AB18" i="5"/>
  <c r="AB17" i="5"/>
  <c r="AB16" i="5"/>
  <c r="AB15" i="5"/>
  <c r="AB14" i="5"/>
  <c r="AB13" i="5"/>
  <c r="AB12" i="5"/>
  <c r="AB11" i="5"/>
  <c r="AA40" i="5"/>
  <c r="I188" i="5"/>
  <c r="M188" i="5"/>
  <c r="I184" i="5"/>
  <c r="M184" i="5"/>
  <c r="AA37" i="5"/>
  <c r="C176" i="5"/>
  <c r="AA36" i="5"/>
  <c r="I173" i="5"/>
  <c r="M173" i="5"/>
  <c r="AA35" i="5"/>
  <c r="I168" i="5"/>
  <c r="M168" i="5"/>
  <c r="AA34" i="5"/>
  <c r="I164" i="5"/>
  <c r="M164" i="5"/>
  <c r="AA33" i="5"/>
  <c r="I158" i="5"/>
  <c r="M158" i="5"/>
  <c r="AA32" i="5"/>
  <c r="AA31" i="5"/>
  <c r="I148" i="5"/>
  <c r="M148" i="5"/>
  <c r="AA30" i="5"/>
  <c r="I143" i="5"/>
  <c r="M143" i="5"/>
  <c r="AA29" i="5"/>
  <c r="I139" i="5"/>
  <c r="M139" i="5"/>
  <c r="AA28" i="5"/>
  <c r="I135" i="5"/>
  <c r="M135" i="5"/>
  <c r="AA27" i="5"/>
  <c r="I127" i="5"/>
  <c r="M127" i="5"/>
  <c r="AA26" i="5"/>
  <c r="I123" i="5"/>
  <c r="M123" i="5"/>
  <c r="X40" i="5"/>
  <c r="X39" i="5"/>
  <c r="X38" i="5"/>
  <c r="X37" i="5"/>
  <c r="X36" i="5"/>
  <c r="X35" i="5"/>
  <c r="X34" i="5"/>
  <c r="X33" i="5"/>
  <c r="X32" i="5"/>
  <c r="X31" i="5"/>
  <c r="X30" i="5"/>
  <c r="X29" i="5"/>
  <c r="X28" i="5"/>
  <c r="X27" i="5"/>
  <c r="X26" i="5"/>
  <c r="X25" i="5"/>
  <c r="X24" i="5"/>
  <c r="X23" i="5"/>
  <c r="X22" i="5"/>
  <c r="X21" i="5"/>
  <c r="X20" i="5"/>
  <c r="X19" i="5"/>
  <c r="X18" i="5"/>
  <c r="X17" i="5"/>
  <c r="X16" i="5"/>
  <c r="X15" i="5"/>
  <c r="X14" i="5"/>
  <c r="X13" i="5"/>
  <c r="X12" i="5"/>
  <c r="X11" i="5"/>
  <c r="Q40" i="5"/>
  <c r="Y40" i="5"/>
  <c r="Q39" i="5"/>
  <c r="Y39" i="5"/>
  <c r="Q38" i="5"/>
  <c r="Y38" i="5"/>
  <c r="B604" i="9"/>
  <c r="Q37" i="5"/>
  <c r="Y37" i="5"/>
  <c r="Q36" i="5"/>
  <c r="Y36" i="5"/>
  <c r="B580" i="9"/>
  <c r="Q35" i="5"/>
  <c r="Y35" i="5"/>
  <c r="B567" i="9"/>
  <c r="S567" i="9"/>
  <c r="Q34" i="5"/>
  <c r="Y34" i="5"/>
  <c r="Q33" i="5"/>
  <c r="Y33" i="5"/>
  <c r="Q32" i="5"/>
  <c r="Y32" i="5"/>
  <c r="B539" i="9"/>
  <c r="Q31" i="5"/>
  <c r="Y31" i="5"/>
  <c r="B531" i="9"/>
  <c r="S531" i="9"/>
  <c r="Q30" i="5"/>
  <c r="Y30" i="5"/>
  <c r="Q29" i="5"/>
  <c r="Y29" i="5"/>
  <c r="Q28" i="5"/>
  <c r="Y28" i="5"/>
  <c r="B499" i="9"/>
  <c r="Q27" i="5"/>
  <c r="Y27" i="5"/>
  <c r="B487" i="9"/>
  <c r="Q26" i="5"/>
  <c r="Y26" i="5"/>
  <c r="B483" i="9"/>
  <c r="Q25" i="5"/>
  <c r="Y25" i="5"/>
  <c r="B473" i="9"/>
  <c r="Q24" i="5"/>
  <c r="Y24" i="5"/>
  <c r="B459" i="9"/>
  <c r="T459" i="9"/>
  <c r="Q23" i="5"/>
  <c r="Y23" i="5"/>
  <c r="B451" i="9"/>
  <c r="Q22" i="5"/>
  <c r="Y22" i="5"/>
  <c r="Q21" i="5"/>
  <c r="Y21" i="5"/>
  <c r="Q20" i="5"/>
  <c r="Y20" i="5"/>
  <c r="B421" i="9"/>
  <c r="Q19" i="5"/>
  <c r="Y19" i="5"/>
  <c r="Q18" i="5"/>
  <c r="Y18" i="5"/>
  <c r="Q17" i="5"/>
  <c r="Y17" i="5"/>
  <c r="B391" i="9"/>
  <c r="T391" i="9"/>
  <c r="Q16" i="5"/>
  <c r="Y16" i="5"/>
  <c r="B379" i="9"/>
  <c r="Q15" i="5"/>
  <c r="Y15" i="5"/>
  <c r="B374" i="9"/>
  <c r="T374" i="9"/>
  <c r="Q14" i="5"/>
  <c r="Y14" i="5"/>
  <c r="Q13" i="5"/>
  <c r="Y13" i="5"/>
  <c r="B348" i="9"/>
  <c r="Q12" i="5"/>
  <c r="Y12" i="5"/>
  <c r="Q11" i="5"/>
  <c r="Y11" i="5"/>
  <c r="G40" i="5"/>
  <c r="G39" i="5"/>
  <c r="G38" i="5"/>
  <c r="G37" i="5"/>
  <c r="G36" i="5"/>
  <c r="G35" i="5"/>
  <c r="G34" i="5"/>
  <c r="G33" i="5"/>
  <c r="G32" i="5"/>
  <c r="G31" i="5"/>
  <c r="G30" i="5"/>
  <c r="G29" i="5"/>
  <c r="G28" i="5"/>
  <c r="G27" i="5"/>
  <c r="G25" i="5"/>
  <c r="G24" i="5"/>
  <c r="G23" i="5"/>
  <c r="G22" i="5"/>
  <c r="G21" i="5"/>
  <c r="G20" i="5"/>
  <c r="G19" i="5"/>
  <c r="G18" i="5"/>
  <c r="G17" i="5"/>
  <c r="G16" i="5"/>
  <c r="G15" i="5"/>
  <c r="G14" i="5"/>
  <c r="G13" i="5"/>
  <c r="G12" i="5"/>
  <c r="G11" i="5"/>
  <c r="Y25" i="10"/>
  <c r="Y24" i="10"/>
  <c r="Y23" i="10"/>
  <c r="Y22" i="10"/>
  <c r="Y21" i="10"/>
  <c r="Y20" i="10"/>
  <c r="Y19" i="10"/>
  <c r="Y18" i="10"/>
  <c r="Y17" i="10"/>
  <c r="Y16" i="10"/>
  <c r="Y15" i="10"/>
  <c r="Y14" i="10"/>
  <c r="Y13" i="10"/>
  <c r="Y12" i="10"/>
  <c r="Y11" i="10"/>
  <c r="X25" i="10"/>
  <c r="X24" i="10"/>
  <c r="X23" i="10"/>
  <c r="X22" i="10"/>
  <c r="X21" i="10"/>
  <c r="X20" i="10"/>
  <c r="X19" i="10"/>
  <c r="X18" i="10"/>
  <c r="X17" i="10"/>
  <c r="X16" i="10"/>
  <c r="X15" i="10"/>
  <c r="X14" i="10"/>
  <c r="X13" i="10"/>
  <c r="X12" i="10"/>
  <c r="X11" i="10"/>
  <c r="V25" i="10"/>
  <c r="V24" i="10"/>
  <c r="V23" i="10"/>
  <c r="V22" i="10"/>
  <c r="I87" i="10"/>
  <c r="L87" i="10"/>
  <c r="V21" i="10"/>
  <c r="V20" i="10"/>
  <c r="V19" i="10"/>
  <c r="V18" i="10"/>
  <c r="I67" i="10"/>
  <c r="L67" i="10"/>
  <c r="V17" i="10"/>
  <c r="V16" i="10"/>
  <c r="V15" i="10"/>
  <c r="V14" i="10"/>
  <c r="I47" i="10"/>
  <c r="L47" i="10"/>
  <c r="V13" i="10"/>
  <c r="V12" i="10"/>
  <c r="V11" i="10"/>
  <c r="U25" i="10"/>
  <c r="U24" i="10"/>
  <c r="U23" i="10"/>
  <c r="U22" i="10"/>
  <c r="U21" i="10"/>
  <c r="U20" i="10"/>
  <c r="U19" i="10"/>
  <c r="U18" i="10"/>
  <c r="U17" i="10"/>
  <c r="U16" i="10"/>
  <c r="U15" i="10"/>
  <c r="U14" i="10"/>
  <c r="U13" i="10"/>
  <c r="U12" i="10"/>
  <c r="U11" i="10"/>
  <c r="T25" i="10"/>
  <c r="T24" i="10"/>
  <c r="T23" i="10"/>
  <c r="T22" i="10"/>
  <c r="T21" i="10"/>
  <c r="T20" i="10"/>
  <c r="T19" i="10"/>
  <c r="T18" i="10"/>
  <c r="T17" i="10"/>
  <c r="T16" i="10"/>
  <c r="T15" i="10"/>
  <c r="T14" i="10"/>
  <c r="T13" i="10"/>
  <c r="T12" i="10"/>
  <c r="T11" i="10"/>
  <c r="G25" i="10"/>
  <c r="R25" i="10"/>
  <c r="G24" i="10"/>
  <c r="R24" i="10"/>
  <c r="G23" i="10"/>
  <c r="R23" i="10"/>
  <c r="G22" i="10"/>
  <c r="R22" i="10"/>
  <c r="G21" i="10"/>
  <c r="R21" i="10"/>
  <c r="B275" i="9"/>
  <c r="G20" i="10"/>
  <c r="R20" i="10"/>
  <c r="G19" i="10"/>
  <c r="R19" i="10"/>
  <c r="G18" i="10"/>
  <c r="R18" i="10"/>
  <c r="G17" i="10"/>
  <c r="R17" i="10"/>
  <c r="G16" i="10"/>
  <c r="R16" i="10"/>
  <c r="G15" i="10"/>
  <c r="R15" i="10"/>
  <c r="G14" i="10"/>
  <c r="R14" i="10"/>
  <c r="B199" i="9"/>
  <c r="G13" i="10"/>
  <c r="R13" i="10"/>
  <c r="B195" i="9"/>
  <c r="G12" i="10"/>
  <c r="R12" i="10"/>
  <c r="G11" i="10"/>
  <c r="R11" i="10"/>
  <c r="L104" i="12"/>
  <c r="L103" i="12"/>
  <c r="L102" i="12"/>
  <c r="L101" i="12"/>
  <c r="L100" i="12"/>
  <c r="L99" i="12"/>
  <c r="L98" i="12"/>
  <c r="L97" i="12"/>
  <c r="L96" i="12"/>
  <c r="L95" i="12"/>
  <c r="L94" i="12"/>
  <c r="L93" i="12"/>
  <c r="L92" i="12"/>
  <c r="L91" i="12"/>
  <c r="L90" i="12"/>
  <c r="L89" i="12"/>
  <c r="L88" i="12"/>
  <c r="L87" i="12"/>
  <c r="L86" i="12"/>
  <c r="L85" i="12"/>
  <c r="L84" i="12"/>
  <c r="L83" i="12"/>
  <c r="L82" i="12"/>
  <c r="L81" i="12"/>
  <c r="L80" i="12"/>
  <c r="L79" i="12"/>
  <c r="L78" i="12"/>
  <c r="L77" i="12"/>
  <c r="L76" i="12"/>
  <c r="L75" i="12"/>
  <c r="L74" i="12"/>
  <c r="L73" i="12"/>
  <c r="L72" i="12"/>
  <c r="L71" i="12"/>
  <c r="L70" i="12"/>
  <c r="L69" i="12"/>
  <c r="L68" i="12"/>
  <c r="L67" i="12"/>
  <c r="L66" i="12"/>
  <c r="L65" i="12"/>
  <c r="L64" i="12"/>
  <c r="L63" i="12"/>
  <c r="L62" i="12"/>
  <c r="L61" i="12"/>
  <c r="L60" i="12"/>
  <c r="L59" i="12"/>
  <c r="L58" i="12"/>
  <c r="L57" i="12"/>
  <c r="L56" i="12"/>
  <c r="L55" i="12"/>
  <c r="L54" i="12"/>
  <c r="L53" i="12"/>
  <c r="L52" i="12"/>
  <c r="L51" i="12"/>
  <c r="L50" i="12"/>
  <c r="L49" i="12"/>
  <c r="L48" i="12"/>
  <c r="L47" i="12"/>
  <c r="L46" i="12"/>
  <c r="L45" i="12"/>
  <c r="L44" i="12"/>
  <c r="L43" i="12"/>
  <c r="L42" i="12"/>
  <c r="L41" i="12"/>
  <c r="L40" i="12"/>
  <c r="L39" i="12"/>
  <c r="L38" i="12"/>
  <c r="L37" i="12"/>
  <c r="L36" i="12"/>
  <c r="L35" i="12"/>
  <c r="L34" i="12"/>
  <c r="L33" i="12"/>
  <c r="L32" i="12"/>
  <c r="L31" i="12"/>
  <c r="L30" i="12"/>
  <c r="V13" i="12"/>
  <c r="I49" i="12"/>
  <c r="K49" i="12"/>
  <c r="I48" i="12"/>
  <c r="K48" i="12"/>
  <c r="I47" i="12"/>
  <c r="K47" i="12"/>
  <c r="I46" i="12"/>
  <c r="K46" i="12"/>
  <c r="I45" i="12"/>
  <c r="K45" i="12"/>
  <c r="V12" i="12"/>
  <c r="I43" i="12"/>
  <c r="K43" i="12"/>
  <c r="I41" i="12"/>
  <c r="K41" i="12"/>
  <c r="V11" i="12"/>
  <c r="I39" i="12"/>
  <c r="K39" i="12"/>
  <c r="I38" i="12"/>
  <c r="K38" i="12"/>
  <c r="I37" i="12"/>
  <c r="K37" i="12"/>
  <c r="I36" i="12"/>
  <c r="K36" i="12"/>
  <c r="I35" i="12"/>
  <c r="K35" i="12"/>
  <c r="V10" i="12"/>
  <c r="I33" i="12"/>
  <c r="K33" i="12"/>
  <c r="I31" i="12"/>
  <c r="K31"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6" i="12"/>
  <c r="F35" i="12"/>
  <c r="F34" i="12"/>
  <c r="F33" i="12"/>
  <c r="F32" i="12"/>
  <c r="F31" i="12"/>
  <c r="F30" i="12"/>
  <c r="B104" i="12"/>
  <c r="B103" i="12"/>
  <c r="B102" i="12"/>
  <c r="B101" i="12"/>
  <c r="B99" i="12"/>
  <c r="B98" i="12"/>
  <c r="B97" i="12"/>
  <c r="B96" i="12"/>
  <c r="B94" i="12"/>
  <c r="B93" i="12"/>
  <c r="B92" i="12"/>
  <c r="B91" i="12"/>
  <c r="B89" i="12"/>
  <c r="B88" i="12"/>
  <c r="B87" i="12"/>
  <c r="B86" i="12"/>
  <c r="B84" i="12"/>
  <c r="B83" i="12"/>
  <c r="B82" i="12"/>
  <c r="B81" i="12"/>
  <c r="B79" i="12"/>
  <c r="B78" i="12"/>
  <c r="B77" i="12"/>
  <c r="B76" i="12"/>
  <c r="B74" i="12"/>
  <c r="B73" i="12"/>
  <c r="B72" i="12"/>
  <c r="B71" i="12"/>
  <c r="B69" i="12"/>
  <c r="B68" i="12"/>
  <c r="B67" i="12"/>
  <c r="B66" i="12"/>
  <c r="B64" i="12"/>
  <c r="B63" i="12"/>
  <c r="B62" i="12"/>
  <c r="B61" i="12"/>
  <c r="B59" i="12"/>
  <c r="B58" i="12"/>
  <c r="B57" i="12"/>
  <c r="B56" i="12"/>
  <c r="B54" i="12"/>
  <c r="B53" i="12"/>
  <c r="B52" i="12"/>
  <c r="B51" i="12"/>
  <c r="B49" i="12"/>
  <c r="B48" i="12"/>
  <c r="B47" i="12"/>
  <c r="B46" i="12"/>
  <c r="B45" i="12"/>
  <c r="B44" i="12"/>
  <c r="B43" i="12"/>
  <c r="B42" i="12"/>
  <c r="B41" i="12"/>
  <c r="B40" i="12"/>
  <c r="B39" i="12"/>
  <c r="B38" i="12"/>
  <c r="B37" i="12"/>
  <c r="B36" i="12"/>
  <c r="B35" i="12"/>
  <c r="B34" i="12"/>
  <c r="B33" i="12"/>
  <c r="B32" i="12"/>
  <c r="B31" i="12"/>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G114" i="1"/>
  <c r="G113" i="1"/>
  <c r="G112" i="1"/>
  <c r="G111" i="1"/>
  <c r="G110" i="1"/>
  <c r="G109" i="1"/>
  <c r="G108" i="1"/>
  <c r="G107" i="1"/>
  <c r="G106" i="1"/>
  <c r="G105" i="1"/>
  <c r="G104" i="1"/>
  <c r="G103" i="1"/>
  <c r="G102" i="1"/>
  <c r="G101" i="1"/>
  <c r="G100" i="1"/>
  <c r="G87" i="1"/>
  <c r="G86" i="1"/>
  <c r="G85" i="1"/>
  <c r="G84" i="1"/>
  <c r="G83" i="1"/>
  <c r="G82" i="1"/>
  <c r="G81" i="1"/>
  <c r="G80" i="1"/>
  <c r="G79" i="1"/>
  <c r="G78" i="1"/>
  <c r="G77" i="1"/>
  <c r="G76" i="1"/>
  <c r="G69" i="1"/>
  <c r="G68" i="1"/>
  <c r="G67" i="1"/>
  <c r="G66" i="1"/>
  <c r="G65" i="1"/>
  <c r="G64" i="1"/>
  <c r="G63" i="1"/>
  <c r="G62" i="1"/>
  <c r="G61" i="1"/>
  <c r="G60" i="1"/>
  <c r="G59" i="1"/>
  <c r="G58" i="1"/>
  <c r="O34" i="1"/>
  <c r="O33" i="1"/>
  <c r="O32" i="1"/>
  <c r="O31" i="1"/>
  <c r="O30" i="1"/>
  <c r="O29" i="1"/>
  <c r="O28" i="1"/>
  <c r="O27" i="1"/>
  <c r="O26" i="1"/>
  <c r="N34" i="1"/>
  <c r="N33" i="1"/>
  <c r="N32" i="1"/>
  <c r="N31" i="1"/>
  <c r="N30" i="1"/>
  <c r="N29" i="1"/>
  <c r="N28" i="1"/>
  <c r="M34" i="1"/>
  <c r="M33" i="1"/>
  <c r="M32" i="1"/>
  <c r="M31" i="1"/>
  <c r="M30" i="1"/>
  <c r="M29" i="1"/>
  <c r="M28" i="1"/>
  <c r="M27" i="1"/>
  <c r="M26" i="1"/>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I105" i="10"/>
  <c r="L105" i="10"/>
  <c r="I104" i="10"/>
  <c r="L104" i="10"/>
  <c r="I103" i="10"/>
  <c r="L103" i="10"/>
  <c r="I102" i="10"/>
  <c r="L102" i="10"/>
  <c r="I101" i="10"/>
  <c r="L101" i="10"/>
  <c r="I100" i="10"/>
  <c r="L100" i="10"/>
  <c r="I99" i="10"/>
  <c r="L99" i="10"/>
  <c r="I98" i="10"/>
  <c r="L98" i="10"/>
  <c r="I97" i="10"/>
  <c r="L97" i="10"/>
  <c r="I96" i="10"/>
  <c r="L96" i="10"/>
  <c r="I95" i="10"/>
  <c r="L95" i="10"/>
  <c r="I94" i="10"/>
  <c r="L94" i="10"/>
  <c r="I93" i="10"/>
  <c r="L93" i="10"/>
  <c r="I92" i="10"/>
  <c r="L92" i="10"/>
  <c r="I91" i="10"/>
  <c r="L91" i="10"/>
  <c r="I88" i="10"/>
  <c r="L88" i="10"/>
  <c r="I85" i="10"/>
  <c r="L85" i="10"/>
  <c r="I84" i="10"/>
  <c r="L84" i="10"/>
  <c r="I83" i="10"/>
  <c r="L83" i="10"/>
  <c r="I82" i="10"/>
  <c r="L82" i="10"/>
  <c r="I81" i="10"/>
  <c r="L81" i="10"/>
  <c r="I80" i="10"/>
  <c r="L80" i="10"/>
  <c r="I79" i="10"/>
  <c r="L79" i="10"/>
  <c r="I78" i="10"/>
  <c r="L78" i="10"/>
  <c r="I77" i="10"/>
  <c r="L77" i="10"/>
  <c r="I76" i="10"/>
  <c r="L76" i="10"/>
  <c r="I75" i="10"/>
  <c r="L75" i="10"/>
  <c r="I74" i="10"/>
  <c r="L74" i="10"/>
  <c r="I73" i="10"/>
  <c r="L73" i="10"/>
  <c r="I72" i="10"/>
  <c r="L72" i="10"/>
  <c r="I71" i="10"/>
  <c r="L71" i="10"/>
  <c r="I68" i="10"/>
  <c r="L68" i="10"/>
  <c r="I65" i="10"/>
  <c r="L65" i="10"/>
  <c r="I64" i="10"/>
  <c r="L64" i="10"/>
  <c r="I63" i="10"/>
  <c r="L63" i="10"/>
  <c r="I62" i="10"/>
  <c r="L62" i="10"/>
  <c r="I61" i="10"/>
  <c r="L61" i="10"/>
  <c r="I60" i="10"/>
  <c r="L60" i="10"/>
  <c r="I59" i="10"/>
  <c r="L59" i="10"/>
  <c r="I58" i="10"/>
  <c r="L58" i="10"/>
  <c r="I57" i="10"/>
  <c r="L57" i="10"/>
  <c r="I56" i="10"/>
  <c r="L56" i="10"/>
  <c r="I55" i="10"/>
  <c r="L55" i="10"/>
  <c r="I54" i="10"/>
  <c r="L54" i="10"/>
  <c r="I53" i="10"/>
  <c r="L53" i="10"/>
  <c r="I52" i="10"/>
  <c r="L52" i="10"/>
  <c r="I51" i="10"/>
  <c r="L51" i="10"/>
  <c r="I48" i="10"/>
  <c r="L48" i="10"/>
  <c r="I45" i="10"/>
  <c r="L45" i="10"/>
  <c r="I44" i="10"/>
  <c r="L44" i="10"/>
  <c r="I43" i="10"/>
  <c r="L43" i="10"/>
  <c r="I42" i="10"/>
  <c r="L42" i="10"/>
  <c r="I41" i="10"/>
  <c r="L41" i="10"/>
  <c r="I40" i="10"/>
  <c r="L40" i="10"/>
  <c r="I39" i="10"/>
  <c r="L39" i="10"/>
  <c r="I38" i="10"/>
  <c r="L38" i="10"/>
  <c r="I37" i="10"/>
  <c r="L37" i="10"/>
  <c r="I36" i="10"/>
  <c r="L36" i="10"/>
  <c r="I35" i="10"/>
  <c r="L35" i="10"/>
  <c r="I34" i="10"/>
  <c r="L34" i="10"/>
  <c r="I33" i="10"/>
  <c r="L33" i="10"/>
  <c r="I32" i="10"/>
  <c r="L32" i="10"/>
  <c r="I31" i="10"/>
  <c r="L31"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Y24" i="12"/>
  <c r="Y23" i="12"/>
  <c r="Y22" i="12"/>
  <c r="Y21" i="12"/>
  <c r="Y20" i="12"/>
  <c r="Y19" i="12"/>
  <c r="Y18" i="12"/>
  <c r="Y17" i="12"/>
  <c r="Y16" i="12"/>
  <c r="Y15" i="12"/>
  <c r="Y14" i="12"/>
  <c r="Y13" i="12"/>
  <c r="Y12" i="12"/>
  <c r="Y11" i="12"/>
  <c r="Y10" i="12"/>
  <c r="X24" i="12"/>
  <c r="X23" i="12"/>
  <c r="X22" i="12"/>
  <c r="X21" i="12"/>
  <c r="X20" i="12"/>
  <c r="X19" i="12"/>
  <c r="X18" i="12"/>
  <c r="X17" i="12"/>
  <c r="X16" i="12"/>
  <c r="X15" i="12"/>
  <c r="X14" i="12"/>
  <c r="X13" i="12"/>
  <c r="X12" i="12"/>
  <c r="X11" i="12"/>
  <c r="X10" i="12"/>
  <c r="V24" i="12"/>
  <c r="I101" i="12"/>
  <c r="K101" i="12"/>
  <c r="V23" i="12"/>
  <c r="V22" i="12"/>
  <c r="V21" i="12"/>
  <c r="I89" i="12"/>
  <c r="K89" i="12"/>
  <c r="V20" i="12"/>
  <c r="I81" i="12"/>
  <c r="K81" i="12"/>
  <c r="V19" i="12"/>
  <c r="V18" i="12"/>
  <c r="V17" i="12"/>
  <c r="I69" i="12"/>
  <c r="K69" i="12"/>
  <c r="V16" i="12"/>
  <c r="I61" i="12"/>
  <c r="K61" i="12"/>
  <c r="V15" i="12"/>
  <c r="V14" i="12"/>
  <c r="T24" i="12"/>
  <c r="T23" i="12"/>
  <c r="T22" i="12"/>
  <c r="T21" i="12"/>
  <c r="T20" i="12"/>
  <c r="T19" i="12"/>
  <c r="T18" i="12"/>
  <c r="T17" i="12"/>
  <c r="T16" i="12"/>
  <c r="T15" i="12"/>
  <c r="T14" i="12"/>
  <c r="T13" i="12"/>
  <c r="T12" i="12"/>
  <c r="T11" i="12"/>
  <c r="T10" i="12"/>
  <c r="S24" i="12"/>
  <c r="S23" i="12"/>
  <c r="S22" i="12"/>
  <c r="S21" i="12"/>
  <c r="S20" i="12"/>
  <c r="S19" i="12"/>
  <c r="S18" i="12"/>
  <c r="S17" i="12"/>
  <c r="S16" i="12"/>
  <c r="S15" i="12"/>
  <c r="S14" i="12"/>
  <c r="S13" i="12"/>
  <c r="S12" i="12"/>
  <c r="S11" i="12"/>
  <c r="S10" i="12"/>
  <c r="G24" i="12"/>
  <c r="R24" i="12"/>
  <c r="G23" i="12"/>
  <c r="R23" i="12"/>
  <c r="G22" i="12"/>
  <c r="R22" i="12"/>
  <c r="G21" i="12"/>
  <c r="G20" i="12"/>
  <c r="R20" i="12"/>
  <c r="G19" i="12"/>
  <c r="R19" i="12"/>
  <c r="G18" i="12"/>
  <c r="R18" i="12"/>
  <c r="G17" i="12"/>
  <c r="R17" i="12"/>
  <c r="B83" i="9"/>
  <c r="B87" i="9"/>
  <c r="K87" i="9"/>
  <c r="G16" i="12"/>
  <c r="R16" i="12"/>
  <c r="G15" i="12"/>
  <c r="R15" i="12"/>
  <c r="G14" i="12"/>
  <c r="R14" i="12"/>
  <c r="G13" i="12"/>
  <c r="R13" i="12"/>
  <c r="G12" i="12"/>
  <c r="R12" i="12"/>
  <c r="G11" i="12"/>
  <c r="R11" i="12"/>
  <c r="B28" i="9"/>
  <c r="G10" i="12"/>
  <c r="R10" i="12"/>
  <c r="B243" i="9"/>
  <c r="K243" i="9"/>
  <c r="B247" i="9"/>
  <c r="K247" i="9"/>
  <c r="B135" i="9"/>
  <c r="B62" i="9"/>
  <c r="B64" i="9"/>
  <c r="K64" i="9"/>
  <c r="M64" i="9"/>
  <c r="B36" i="9"/>
  <c r="M36" i="9"/>
  <c r="B35" i="9"/>
  <c r="B30" i="9"/>
  <c r="B29" i="9"/>
  <c r="K29" i="9"/>
  <c r="B78" i="9"/>
  <c r="M78" i="9"/>
  <c r="B77" i="9"/>
  <c r="B69" i="9"/>
  <c r="M69" i="9"/>
  <c r="B72" i="9"/>
  <c r="K72" i="9"/>
  <c r="B114" i="9"/>
  <c r="B110" i="9"/>
  <c r="B113" i="9"/>
  <c r="M113" i="9"/>
  <c r="B112" i="9"/>
  <c r="K112" i="9"/>
  <c r="B111" i="9"/>
  <c r="K111" i="9"/>
  <c r="M111" i="9"/>
  <c r="B177" i="9"/>
  <c r="B226" i="9"/>
  <c r="K226" i="9"/>
  <c r="B222" i="9"/>
  <c r="B218" i="9"/>
  <c r="B225" i="9"/>
  <c r="B221" i="9"/>
  <c r="B224" i="9"/>
  <c r="M224" i="9"/>
  <c r="B220" i="9"/>
  <c r="B223" i="9"/>
  <c r="K223" i="9"/>
  <c r="B219" i="9"/>
  <c r="B227" i="9"/>
  <c r="B266" i="9"/>
  <c r="B262" i="9"/>
  <c r="M262" i="9"/>
  <c r="B258" i="9"/>
  <c r="B265" i="9"/>
  <c r="K265" i="9"/>
  <c r="B261" i="9"/>
  <c r="M261" i="9"/>
  <c r="B264" i="9"/>
  <c r="M264" i="9"/>
  <c r="B260" i="9"/>
  <c r="B267" i="9"/>
  <c r="M267" i="9"/>
  <c r="B263" i="9"/>
  <c r="K263" i="9"/>
  <c r="B259" i="9"/>
  <c r="B301" i="9"/>
  <c r="M301" i="9"/>
  <c r="B146" i="9"/>
  <c r="K146" i="9"/>
  <c r="B142" i="9"/>
  <c r="M142" i="9"/>
  <c r="B145" i="9"/>
  <c r="K145" i="9"/>
  <c r="B141" i="9"/>
  <c r="B148" i="9"/>
  <c r="B144" i="9"/>
  <c r="K144" i="9"/>
  <c r="B140" i="9"/>
  <c r="B143" i="9"/>
  <c r="B139" i="9"/>
  <c r="B147" i="9"/>
  <c r="K147" i="9"/>
  <c r="B174" i="9"/>
  <c r="B170" i="9"/>
  <c r="K170" i="9"/>
  <c r="B173" i="9"/>
  <c r="M173" i="9"/>
  <c r="B169" i="9"/>
  <c r="B176" i="9"/>
  <c r="M176" i="9"/>
  <c r="B172" i="9"/>
  <c r="M172" i="9"/>
  <c r="B168" i="9"/>
  <c r="M168" i="9"/>
  <c r="B175" i="9"/>
  <c r="K175" i="9"/>
  <c r="B171" i="9"/>
  <c r="B210" i="9"/>
  <c r="K210" i="9"/>
  <c r="B213" i="9"/>
  <c r="B216" i="9"/>
  <c r="B215" i="9"/>
  <c r="M215" i="9"/>
  <c r="B254" i="9"/>
  <c r="B257" i="9"/>
  <c r="B248" i="9"/>
  <c r="B294" i="9"/>
  <c r="B290" i="9"/>
  <c r="K290" i="9"/>
  <c r="B297" i="9"/>
  <c r="M297" i="9"/>
  <c r="B293" i="9"/>
  <c r="M293" i="9"/>
  <c r="B289" i="9"/>
  <c r="K289" i="9"/>
  <c r="B296" i="9"/>
  <c r="B292" i="9"/>
  <c r="B288" i="9"/>
  <c r="M288" i="9"/>
  <c r="B295" i="9"/>
  <c r="K295" i="9"/>
  <c r="B291" i="9"/>
  <c r="B361" i="9"/>
  <c r="T361" i="9"/>
  <c r="B406" i="9"/>
  <c r="B397" i="9"/>
  <c r="S397" i="9"/>
  <c r="B400" i="9"/>
  <c r="S400" i="9"/>
  <c r="B526" i="9"/>
  <c r="B521" i="9"/>
  <c r="T521" i="9"/>
  <c r="B517" i="9"/>
  <c r="T517" i="9"/>
  <c r="B349" i="9"/>
  <c r="B392" i="9"/>
  <c r="T392" i="9"/>
  <c r="B434" i="9"/>
  <c r="B474" i="9"/>
  <c r="T474" i="9"/>
  <c r="B549" i="9"/>
  <c r="B589" i="9"/>
  <c r="T589" i="9"/>
  <c r="B596" i="9"/>
  <c r="T596" i="9"/>
  <c r="B42" i="9"/>
  <c r="M42" i="9"/>
  <c r="B387" i="9"/>
  <c r="T387" i="9"/>
  <c r="B435" i="9"/>
  <c r="S435" i="9"/>
  <c r="B515" i="9"/>
  <c r="B314" i="9"/>
  <c r="K314" i="9"/>
  <c r="B310" i="9"/>
  <c r="B317" i="9"/>
  <c r="B313" i="9"/>
  <c r="K313" i="9"/>
  <c r="B309" i="9"/>
  <c r="M309" i="9"/>
  <c r="B316" i="9"/>
  <c r="M316" i="9"/>
  <c r="B312" i="9"/>
  <c r="M312" i="9"/>
  <c r="B308" i="9"/>
  <c r="B445" i="9"/>
  <c r="B437" i="9"/>
  <c r="B444" i="9"/>
  <c r="T444" i="9"/>
  <c r="B311" i="9"/>
  <c r="M311" i="9"/>
  <c r="B89" i="9"/>
  <c r="B138" i="9"/>
  <c r="B134" i="9"/>
  <c r="M134" i="9"/>
  <c r="B133" i="9"/>
  <c r="B132" i="9"/>
  <c r="K132" i="9"/>
  <c r="B206" i="9"/>
  <c r="B202" i="9"/>
  <c r="K202" i="9"/>
  <c r="B198" i="9"/>
  <c r="K198" i="9"/>
  <c r="B205" i="9"/>
  <c r="B201" i="9"/>
  <c r="M201" i="9"/>
  <c r="B204" i="9"/>
  <c r="K204" i="9"/>
  <c r="B200" i="9"/>
  <c r="M200" i="9"/>
  <c r="B246" i="9"/>
  <c r="B242" i="9"/>
  <c r="B238" i="9"/>
  <c r="B245" i="9"/>
  <c r="B241" i="9"/>
  <c r="B244" i="9"/>
  <c r="M244" i="9"/>
  <c r="B240" i="9"/>
  <c r="B282" i="9"/>
  <c r="B330" i="9"/>
  <c r="T330" i="9"/>
  <c r="B329" i="9"/>
  <c r="T329" i="9"/>
  <c r="B332" i="9"/>
  <c r="T332" i="9"/>
  <c r="B414" i="9"/>
  <c r="B413" i="9"/>
  <c r="S413" i="9"/>
  <c r="B416" i="9"/>
  <c r="B412" i="9"/>
  <c r="T412" i="9"/>
  <c r="B453" i="9"/>
  <c r="T453" i="9"/>
  <c r="B494" i="9"/>
  <c r="T494" i="9"/>
  <c r="B490" i="9"/>
  <c r="B493" i="9"/>
  <c r="B489" i="9"/>
  <c r="T489" i="9"/>
  <c r="B496" i="9"/>
  <c r="S496" i="9"/>
  <c r="B492" i="9"/>
  <c r="T492" i="9"/>
  <c r="B488" i="9"/>
  <c r="B574" i="9"/>
  <c r="B570" i="9"/>
  <c r="T570" i="9"/>
  <c r="B573" i="9"/>
  <c r="S573" i="9"/>
  <c r="B569" i="9"/>
  <c r="B576" i="9"/>
  <c r="B572" i="9"/>
  <c r="T572" i="9"/>
  <c r="B568" i="9"/>
  <c r="S568" i="9"/>
  <c r="B615" i="9"/>
  <c r="S615" i="9"/>
  <c r="B611" i="9"/>
  <c r="S611" i="9"/>
  <c r="B607" i="9"/>
  <c r="T607" i="9"/>
  <c r="B614" i="9"/>
  <c r="S614" i="9"/>
  <c r="B610" i="9"/>
  <c r="S610" i="9"/>
  <c r="B613" i="9"/>
  <c r="T613" i="9"/>
  <c r="B609" i="9"/>
  <c r="T609" i="9"/>
  <c r="B616" i="9"/>
  <c r="S616" i="9"/>
  <c r="B612" i="9"/>
  <c r="B608" i="9"/>
  <c r="B19" i="9"/>
  <c r="K19" i="9"/>
  <c r="B23" i="9"/>
  <c r="B27" i="9"/>
  <c r="B46" i="9"/>
  <c r="B203" i="9"/>
  <c r="M203" i="9"/>
  <c r="K203" i="9"/>
  <c r="B315" i="9"/>
  <c r="K315" i="9"/>
  <c r="B331" i="9"/>
  <c r="T331" i="9"/>
  <c r="B347" i="9"/>
  <c r="S347" i="9"/>
  <c r="B363" i="9"/>
  <c r="S363" i="9"/>
  <c r="B395" i="9"/>
  <c r="T395" i="9"/>
  <c r="B411" i="9"/>
  <c r="T411" i="9"/>
  <c r="B427" i="9"/>
  <c r="T427" i="9"/>
  <c r="B443" i="9"/>
  <c r="B491" i="9"/>
  <c r="T491" i="9"/>
  <c r="B507" i="9"/>
  <c r="T507" i="9"/>
  <c r="B523" i="9"/>
  <c r="S523" i="9"/>
  <c r="B571" i="9"/>
  <c r="T571" i="9"/>
  <c r="B86" i="9"/>
  <c r="M86" i="9"/>
  <c r="B82" i="9"/>
  <c r="B85" i="9"/>
  <c r="K85" i="9"/>
  <c r="B81" i="9"/>
  <c r="B88" i="9"/>
  <c r="M88" i="9"/>
  <c r="B84" i="9"/>
  <c r="K84" i="9"/>
  <c r="B80" i="9"/>
  <c r="K80" i="9"/>
  <c r="B104" i="9"/>
  <c r="K104" i="9"/>
  <c r="B194" i="9"/>
  <c r="B190" i="9"/>
  <c r="B197" i="9"/>
  <c r="B193" i="9"/>
  <c r="M193" i="9"/>
  <c r="B189" i="9"/>
  <c r="B196" i="9"/>
  <c r="K196" i="9"/>
  <c r="B192" i="9"/>
  <c r="B188" i="9"/>
  <c r="M188" i="9"/>
  <c r="B274" i="9"/>
  <c r="K274" i="9"/>
  <c r="B270" i="9"/>
  <c r="B277" i="9"/>
  <c r="B273" i="9"/>
  <c r="B269" i="9"/>
  <c r="K269" i="9"/>
  <c r="M269" i="9"/>
  <c r="B276" i="9"/>
  <c r="K276" i="9"/>
  <c r="B272" i="9"/>
  <c r="B268" i="9"/>
  <c r="M268" i="9"/>
  <c r="B486" i="9"/>
  <c r="B482" i="9"/>
  <c r="T482" i="9"/>
  <c r="B478" i="9"/>
  <c r="S478" i="9"/>
  <c r="B485" i="9"/>
  <c r="T485" i="9"/>
  <c r="B481" i="9"/>
  <c r="S481" i="9"/>
  <c r="B477" i="9"/>
  <c r="B484" i="9"/>
  <c r="T484" i="9"/>
  <c r="B480" i="9"/>
  <c r="T480" i="9"/>
  <c r="B606" i="9"/>
  <c r="T606" i="9"/>
  <c r="B598" i="9"/>
  <c r="S598" i="9"/>
  <c r="B601" i="9"/>
  <c r="T601" i="9"/>
  <c r="B600" i="9"/>
  <c r="B22" i="9"/>
  <c r="B26" i="9"/>
  <c r="K26" i="9"/>
  <c r="M26" i="9"/>
  <c r="B43" i="9"/>
  <c r="B359" i="9"/>
  <c r="S359" i="9"/>
  <c r="B386" i="9"/>
  <c r="S386" i="9"/>
  <c r="B439" i="9"/>
  <c r="T439" i="9"/>
  <c r="B346" i="9"/>
  <c r="S346" i="9"/>
  <c r="B342" i="9"/>
  <c r="T342" i="9"/>
  <c r="B338" i="9"/>
  <c r="T338" i="9"/>
  <c r="B345" i="9"/>
  <c r="B341" i="9"/>
  <c r="T341" i="9"/>
  <c r="B337" i="9"/>
  <c r="T337" i="9"/>
  <c r="B344" i="9"/>
  <c r="B340" i="9"/>
  <c r="T340" i="9"/>
  <c r="B382" i="9"/>
  <c r="S382" i="9"/>
  <c r="B378" i="9"/>
  <c r="S378" i="9"/>
  <c r="B385" i="9"/>
  <c r="S385" i="9"/>
  <c r="B381" i="9"/>
  <c r="S381" i="9"/>
  <c r="B377" i="9"/>
  <c r="S377" i="9"/>
  <c r="B384" i="9"/>
  <c r="S384" i="9"/>
  <c r="B380" i="9"/>
  <c r="T380" i="9"/>
  <c r="B426" i="9"/>
  <c r="B466" i="9"/>
  <c r="T466" i="9"/>
  <c r="B462" i="9"/>
  <c r="S462" i="9"/>
  <c r="B458" i="9"/>
  <c r="S458" i="9"/>
  <c r="B465" i="9"/>
  <c r="B461" i="9"/>
  <c r="B457" i="9"/>
  <c r="S457" i="9"/>
  <c r="B464" i="9"/>
  <c r="S464" i="9"/>
  <c r="B460" i="9"/>
  <c r="S460" i="9"/>
  <c r="B506" i="9"/>
  <c r="S506" i="9"/>
  <c r="B502" i="9"/>
  <c r="S502" i="9"/>
  <c r="B505" i="9"/>
  <c r="B501" i="9"/>
  <c r="B497" i="9"/>
  <c r="B500" i="9"/>
  <c r="S500" i="9"/>
  <c r="B546" i="9"/>
  <c r="S546" i="9"/>
  <c r="B586" i="9"/>
  <c r="T586" i="9"/>
  <c r="B582" i="9"/>
  <c r="B585" i="9"/>
  <c r="S585" i="9"/>
  <c r="B581" i="9"/>
  <c r="T581" i="9"/>
  <c r="B577" i="9"/>
  <c r="B579" i="9"/>
  <c r="T579" i="9"/>
  <c r="B584" i="9"/>
  <c r="S584" i="9"/>
  <c r="B578" i="9"/>
  <c r="T578" i="9"/>
  <c r="B583" i="9"/>
  <c r="T583" i="9"/>
  <c r="B20" i="9"/>
  <c r="M20" i="9"/>
  <c r="B24" i="9"/>
  <c r="M24" i="9"/>
  <c r="B39" i="9"/>
  <c r="B79" i="9"/>
  <c r="M79" i="9"/>
  <c r="B191" i="9"/>
  <c r="B207" i="9"/>
  <c r="K207" i="9"/>
  <c r="B239" i="9"/>
  <c r="B271" i="9"/>
  <c r="B335" i="9"/>
  <c r="T335" i="9"/>
  <c r="B351" i="9"/>
  <c r="B383" i="9"/>
  <c r="T383" i="9"/>
  <c r="B399" i="9"/>
  <c r="T399" i="9"/>
  <c r="B415" i="9"/>
  <c r="S415" i="9"/>
  <c r="B431" i="9"/>
  <c r="S431" i="9"/>
  <c r="B463" i="9"/>
  <c r="B479" i="9"/>
  <c r="T479" i="9"/>
  <c r="B495" i="9"/>
  <c r="S495" i="9"/>
  <c r="B511" i="9"/>
  <c r="S511" i="9"/>
  <c r="B575" i="9"/>
  <c r="S575" i="9"/>
  <c r="M195" i="9"/>
  <c r="K195" i="9"/>
  <c r="M199" i="9"/>
  <c r="K199" i="9"/>
  <c r="M223" i="9"/>
  <c r="M243" i="9"/>
  <c r="M275" i="9"/>
  <c r="K275" i="9"/>
  <c r="M72" i="9"/>
  <c r="M144" i="9"/>
  <c r="K201" i="9"/>
  <c r="M265" i="9"/>
  <c r="M147" i="9"/>
  <c r="K168" i="9"/>
  <c r="K42" i="9"/>
  <c r="M114" i="9"/>
  <c r="K114" i="9"/>
  <c r="M138" i="9"/>
  <c r="K138" i="9"/>
  <c r="K142" i="9"/>
  <c r="K69" i="9"/>
  <c r="M77" i="9"/>
  <c r="K77" i="9"/>
  <c r="M81" i="9"/>
  <c r="K81" i="9"/>
  <c r="M87" i="9"/>
  <c r="I49" i="10"/>
  <c r="L49" i="10"/>
  <c r="I69" i="10"/>
  <c r="L69" i="10"/>
  <c r="I89" i="10"/>
  <c r="L89" i="10"/>
  <c r="I46" i="10"/>
  <c r="L46" i="10"/>
  <c r="I50" i="10"/>
  <c r="L50" i="10"/>
  <c r="I66" i="10"/>
  <c r="L66" i="10"/>
  <c r="I70" i="10"/>
  <c r="L70" i="10"/>
  <c r="I86" i="10"/>
  <c r="L86" i="10"/>
  <c r="I90" i="10"/>
  <c r="L90" i="10"/>
  <c r="AJ39" i="21"/>
  <c r="AJ40" i="21"/>
  <c r="AJ41" i="21"/>
  <c r="AJ42" i="21"/>
  <c r="AJ43" i="21"/>
  <c r="AJ44" i="21"/>
  <c r="AJ45" i="21"/>
  <c r="AJ46" i="21"/>
  <c r="AJ47" i="21"/>
  <c r="AJ48" i="21"/>
  <c r="AJ49" i="21"/>
  <c r="AJ50" i="21"/>
  <c r="AJ51" i="21"/>
  <c r="AJ52" i="21"/>
  <c r="AJ38" i="21"/>
  <c r="AJ60" i="21"/>
  <c r="AJ61" i="21"/>
  <c r="AJ62" i="21"/>
  <c r="AJ63" i="21"/>
  <c r="AJ64" i="21"/>
  <c r="AJ65" i="21"/>
  <c r="AJ66" i="21"/>
  <c r="AJ67" i="21"/>
  <c r="AJ68" i="21"/>
  <c r="AJ69" i="21"/>
  <c r="AJ70" i="21"/>
  <c r="AJ71" i="21"/>
  <c r="AJ72" i="21"/>
  <c r="AJ73" i="21"/>
  <c r="AJ59" i="21"/>
  <c r="K200" i="9"/>
  <c r="K193" i="9"/>
  <c r="K311" i="9"/>
  <c r="K267" i="9"/>
  <c r="K264" i="9"/>
  <c r="M313" i="9"/>
  <c r="K173" i="9"/>
  <c r="M207" i="9"/>
  <c r="M170" i="9"/>
  <c r="M210" i="9"/>
  <c r="K293" i="9"/>
  <c r="K224" i="9"/>
  <c r="M146" i="9"/>
  <c r="M145" i="9"/>
  <c r="K86" i="9"/>
  <c r="K113" i="9"/>
  <c r="M80" i="9"/>
  <c r="M274" i="9"/>
  <c r="M314" i="9"/>
  <c r="K312" i="9"/>
  <c r="M132" i="9"/>
  <c r="K215" i="9"/>
  <c r="K139" i="9"/>
  <c r="M139" i="9"/>
  <c r="M148" i="9"/>
  <c r="K148" i="9"/>
  <c r="K261" i="9"/>
  <c r="M315" i="9"/>
  <c r="M295" i="9"/>
  <c r="K24" i="9"/>
  <c r="K189" i="9"/>
  <c r="M189" i="9"/>
  <c r="M85" i="9"/>
  <c r="K83" i="9"/>
  <c r="M83" i="9"/>
  <c r="K172" i="9"/>
  <c r="K266" i="9"/>
  <c r="M266" i="9"/>
  <c r="K218" i="9"/>
  <c r="M218" i="9"/>
  <c r="K309" i="9"/>
  <c r="M289" i="9"/>
  <c r="M263" i="9"/>
  <c r="K288" i="9"/>
  <c r="K176" i="9"/>
  <c r="M247" i="9"/>
  <c r="M112" i="9"/>
  <c r="K20" i="9"/>
  <c r="M19" i="9"/>
  <c r="M272" i="9"/>
  <c r="K272" i="9"/>
  <c r="M240" i="9"/>
  <c r="K240" i="9"/>
  <c r="K238" i="9"/>
  <c r="M238" i="9"/>
  <c r="M204" i="9"/>
  <c r="K134" i="9"/>
  <c r="K317" i="9"/>
  <c r="M317" i="9"/>
  <c r="M292" i="9"/>
  <c r="K292" i="9"/>
  <c r="M175" i="9"/>
  <c r="K174" i="9"/>
  <c r="M174" i="9"/>
  <c r="K258" i="9"/>
  <c r="M258" i="9"/>
  <c r="M219" i="9"/>
  <c r="K219" i="9"/>
  <c r="K221" i="9"/>
  <c r="M221" i="9"/>
  <c r="M226" i="9"/>
  <c r="M110" i="9"/>
  <c r="K110" i="9"/>
  <c r="K78" i="9"/>
  <c r="K36" i="9"/>
  <c r="K88" i="9"/>
  <c r="M202" i="9"/>
  <c r="M104" i="9"/>
  <c r="K297" i="9"/>
  <c r="K268" i="9"/>
  <c r="K188" i="9"/>
  <c r="M308" i="9"/>
  <c r="K308" i="9"/>
  <c r="M143" i="9"/>
  <c r="K143" i="9"/>
  <c r="K222" i="9"/>
  <c r="M222" i="9"/>
  <c r="M276" i="9"/>
  <c r="M196" i="9"/>
  <c r="K190" i="9"/>
  <c r="M190" i="9"/>
  <c r="K27" i="9"/>
  <c r="M27" i="9"/>
  <c r="K244" i="9"/>
  <c r="K206" i="9"/>
  <c r="M206" i="9"/>
  <c r="K316" i="9"/>
  <c r="K310" i="9"/>
  <c r="M310" i="9"/>
  <c r="K262" i="9"/>
  <c r="K79" i="9"/>
  <c r="K246" i="9"/>
  <c r="M246" i="9"/>
  <c r="K294" i="9"/>
  <c r="M294" i="9"/>
  <c r="M220" i="9"/>
  <c r="K220" i="9"/>
  <c r="I39" i="21"/>
  <c r="I40" i="21"/>
  <c r="I41" i="21"/>
  <c r="I42" i="21"/>
  <c r="I43" i="21"/>
  <c r="I44" i="21"/>
  <c r="I45" i="21"/>
  <c r="I46" i="21"/>
  <c r="I47" i="21"/>
  <c r="I48" i="21"/>
  <c r="I49" i="21"/>
  <c r="I50" i="21"/>
  <c r="I51" i="21"/>
  <c r="I52" i="21"/>
  <c r="I38" i="21"/>
  <c r="I60" i="21"/>
  <c r="I61" i="21"/>
  <c r="I62" i="21"/>
  <c r="I63" i="21"/>
  <c r="I64" i="21"/>
  <c r="I65" i="21"/>
  <c r="I66" i="21"/>
  <c r="I67" i="21"/>
  <c r="I68" i="21"/>
  <c r="I69" i="21"/>
  <c r="I70" i="21"/>
  <c r="I71" i="21"/>
  <c r="I72" i="21"/>
  <c r="I73" i="21"/>
  <c r="I59" i="21"/>
  <c r="B60" i="21"/>
  <c r="C60" i="21"/>
  <c r="D60" i="21"/>
  <c r="E60" i="21"/>
  <c r="F60" i="21"/>
  <c r="G60" i="21"/>
  <c r="H60" i="21"/>
  <c r="B61" i="21"/>
  <c r="C61" i="21"/>
  <c r="D61" i="21"/>
  <c r="E61" i="21"/>
  <c r="F61" i="21"/>
  <c r="G61" i="21"/>
  <c r="H61" i="21"/>
  <c r="B62" i="21"/>
  <c r="C62" i="21"/>
  <c r="D62" i="21"/>
  <c r="E62" i="21"/>
  <c r="F62" i="21"/>
  <c r="G62" i="21"/>
  <c r="H62" i="21"/>
  <c r="B63" i="21"/>
  <c r="C63" i="21"/>
  <c r="D63" i="21"/>
  <c r="E63" i="21"/>
  <c r="F63" i="21"/>
  <c r="G63" i="21"/>
  <c r="H63" i="21"/>
  <c r="B64" i="21"/>
  <c r="C64" i="21"/>
  <c r="D64" i="21"/>
  <c r="E64" i="21"/>
  <c r="F64" i="21"/>
  <c r="G64" i="21"/>
  <c r="H64" i="21"/>
  <c r="B65" i="21"/>
  <c r="C65" i="21"/>
  <c r="D65" i="21"/>
  <c r="E65" i="21"/>
  <c r="F65" i="21"/>
  <c r="G65" i="21"/>
  <c r="H65" i="21"/>
  <c r="B66" i="21"/>
  <c r="C66" i="21"/>
  <c r="D66" i="21"/>
  <c r="E66" i="21"/>
  <c r="F66" i="21"/>
  <c r="G66" i="21"/>
  <c r="H66" i="21"/>
  <c r="B67" i="21"/>
  <c r="C67" i="21"/>
  <c r="D67" i="21"/>
  <c r="E67" i="21"/>
  <c r="F67" i="21"/>
  <c r="G67" i="21"/>
  <c r="H67" i="21"/>
  <c r="B68" i="21"/>
  <c r="C68" i="21"/>
  <c r="D68" i="21"/>
  <c r="E68" i="21"/>
  <c r="F68" i="21"/>
  <c r="G68" i="21"/>
  <c r="H68" i="21"/>
  <c r="B69" i="21"/>
  <c r="C69" i="21"/>
  <c r="D69" i="21"/>
  <c r="E69" i="21"/>
  <c r="F69" i="21"/>
  <c r="G69" i="21"/>
  <c r="H69" i="21"/>
  <c r="B70" i="21"/>
  <c r="C70" i="21"/>
  <c r="D70" i="21"/>
  <c r="E70" i="21"/>
  <c r="F70" i="21"/>
  <c r="G70" i="21"/>
  <c r="H70" i="21"/>
  <c r="B71" i="21"/>
  <c r="C71" i="21"/>
  <c r="D71" i="21"/>
  <c r="E71" i="21"/>
  <c r="F71" i="21"/>
  <c r="G71" i="21"/>
  <c r="H71" i="21"/>
  <c r="B72" i="21"/>
  <c r="C72" i="21"/>
  <c r="D72" i="21"/>
  <c r="E72" i="21"/>
  <c r="F72" i="21"/>
  <c r="G72" i="21"/>
  <c r="H72" i="21"/>
  <c r="B73" i="21"/>
  <c r="C73" i="21"/>
  <c r="D73" i="21"/>
  <c r="E73" i="21"/>
  <c r="F73" i="21"/>
  <c r="G73" i="21"/>
  <c r="H73" i="21"/>
  <c r="C59" i="21"/>
  <c r="D59" i="21"/>
  <c r="E59" i="21"/>
  <c r="F59" i="21"/>
  <c r="G59" i="21"/>
  <c r="H59" i="21"/>
  <c r="M93" i="6"/>
  <c r="AJ117" i="21"/>
  <c r="AJ118" i="21"/>
  <c r="AJ119" i="21"/>
  <c r="AJ120" i="21"/>
  <c r="AJ121" i="21"/>
  <c r="AJ122" i="21"/>
  <c r="AJ123" i="21"/>
  <c r="AJ124" i="21"/>
  <c r="AJ125" i="21"/>
  <c r="AJ126" i="21"/>
  <c r="AJ127" i="21"/>
  <c r="AJ128" i="21"/>
  <c r="AJ129" i="21"/>
  <c r="AJ130" i="21"/>
  <c r="AJ131" i="21"/>
  <c r="AJ132" i="21"/>
  <c r="AJ133" i="21"/>
  <c r="AJ134" i="21"/>
  <c r="AJ135" i="21"/>
  <c r="AJ136" i="21"/>
  <c r="AJ137" i="21"/>
  <c r="AJ138" i="21"/>
  <c r="AJ139" i="21"/>
  <c r="AJ140" i="21"/>
  <c r="AJ141" i="21"/>
  <c r="AJ142" i="21"/>
  <c r="AJ143" i="21"/>
  <c r="AJ144" i="21"/>
  <c r="AJ145" i="21"/>
  <c r="AJ146" i="21"/>
  <c r="AJ147" i="21"/>
  <c r="AJ148" i="21"/>
  <c r="AJ149" i="21"/>
  <c r="AJ150" i="21"/>
  <c r="AJ151" i="21"/>
  <c r="AJ152" i="21"/>
  <c r="AJ153" i="21"/>
  <c r="AJ154" i="21"/>
  <c r="AJ155" i="21"/>
  <c r="AJ156" i="21"/>
  <c r="AJ157" i="21"/>
  <c r="AJ158" i="21"/>
  <c r="AJ159" i="21"/>
  <c r="AJ160" i="21"/>
  <c r="AJ161" i="21"/>
  <c r="AJ162" i="21"/>
  <c r="AJ163" i="21"/>
  <c r="AJ164" i="21"/>
  <c r="AJ165" i="21"/>
  <c r="AJ166" i="21"/>
  <c r="AJ167" i="21"/>
  <c r="AJ168" i="21"/>
  <c r="AJ169" i="21"/>
  <c r="AJ170" i="21"/>
  <c r="AJ171" i="21"/>
  <c r="AJ172" i="21"/>
  <c r="AJ173" i="21"/>
  <c r="AJ174" i="21"/>
  <c r="AJ175" i="21"/>
  <c r="AJ176" i="21"/>
  <c r="AJ177" i="21"/>
  <c r="AJ178" i="21"/>
  <c r="AJ179" i="21"/>
  <c r="AJ180" i="21"/>
  <c r="AJ181" i="21"/>
  <c r="AJ182" i="21"/>
  <c r="AJ183" i="21"/>
  <c r="AJ184" i="21"/>
  <c r="AJ185" i="21"/>
  <c r="AJ186" i="21"/>
  <c r="AJ187" i="21"/>
  <c r="AJ188" i="21"/>
  <c r="AJ189" i="21"/>
  <c r="AJ190" i="21"/>
  <c r="AJ191" i="21"/>
  <c r="AJ192" i="21"/>
  <c r="AJ193" i="21"/>
  <c r="AJ194" i="21"/>
  <c r="AJ195" i="21"/>
  <c r="B117" i="21"/>
  <c r="C117" i="21"/>
  <c r="D117" i="21"/>
  <c r="E117" i="21"/>
  <c r="F117" i="21"/>
  <c r="B118" i="21"/>
  <c r="C118" i="21"/>
  <c r="D118" i="21"/>
  <c r="E118" i="21"/>
  <c r="F118" i="21"/>
  <c r="B119" i="21"/>
  <c r="C119" i="21"/>
  <c r="D119" i="21"/>
  <c r="E119" i="21"/>
  <c r="F119" i="21"/>
  <c r="B120" i="21"/>
  <c r="C120" i="21"/>
  <c r="D120" i="21"/>
  <c r="E120" i="21"/>
  <c r="F120" i="21"/>
  <c r="B121" i="21"/>
  <c r="C121" i="21"/>
  <c r="D121" i="21"/>
  <c r="E121" i="21"/>
  <c r="F121" i="21"/>
  <c r="B122" i="21"/>
  <c r="C122" i="21"/>
  <c r="D122" i="21"/>
  <c r="E122" i="21"/>
  <c r="F122" i="21"/>
  <c r="B123" i="21"/>
  <c r="C123" i="21"/>
  <c r="D123" i="21"/>
  <c r="E123" i="21"/>
  <c r="F123" i="21"/>
  <c r="B124" i="21"/>
  <c r="C124" i="21"/>
  <c r="D124" i="21"/>
  <c r="E124" i="21"/>
  <c r="F124" i="21"/>
  <c r="B125" i="21"/>
  <c r="C125" i="21"/>
  <c r="D125" i="21"/>
  <c r="E125" i="21"/>
  <c r="F125" i="21"/>
  <c r="B126" i="21"/>
  <c r="C126" i="21"/>
  <c r="D126" i="21"/>
  <c r="E126" i="21"/>
  <c r="F126" i="21"/>
  <c r="B127" i="21"/>
  <c r="C127" i="21"/>
  <c r="D127" i="21"/>
  <c r="E127" i="21"/>
  <c r="F127" i="21"/>
  <c r="B128" i="21"/>
  <c r="C128" i="21"/>
  <c r="D128" i="21"/>
  <c r="E128" i="21"/>
  <c r="F128" i="21"/>
  <c r="B129" i="21"/>
  <c r="C129" i="21"/>
  <c r="D129" i="21"/>
  <c r="E129" i="21"/>
  <c r="F129" i="21"/>
  <c r="B130" i="21"/>
  <c r="C130" i="21"/>
  <c r="D130" i="21"/>
  <c r="E130" i="21"/>
  <c r="F130" i="21"/>
  <c r="B131" i="21"/>
  <c r="C131" i="21"/>
  <c r="D131" i="21"/>
  <c r="E131" i="21"/>
  <c r="F131" i="21"/>
  <c r="B132" i="21"/>
  <c r="C132" i="21"/>
  <c r="D132" i="21"/>
  <c r="E132" i="21"/>
  <c r="F132" i="21"/>
  <c r="B133" i="21"/>
  <c r="C133" i="21"/>
  <c r="D133" i="21"/>
  <c r="E133" i="21"/>
  <c r="F133" i="21"/>
  <c r="B134" i="21"/>
  <c r="C134" i="21"/>
  <c r="D134" i="21"/>
  <c r="E134" i="21"/>
  <c r="F134" i="21"/>
  <c r="B135" i="21"/>
  <c r="C135" i="21"/>
  <c r="D135" i="21"/>
  <c r="E135" i="21"/>
  <c r="F135" i="21"/>
  <c r="B136" i="21"/>
  <c r="C136" i="21"/>
  <c r="D136" i="21"/>
  <c r="E136" i="21"/>
  <c r="F136" i="21"/>
  <c r="B137" i="21"/>
  <c r="C137" i="21"/>
  <c r="D137" i="21"/>
  <c r="E137" i="21"/>
  <c r="F137" i="21"/>
  <c r="B138" i="21"/>
  <c r="C138" i="21"/>
  <c r="D138" i="21"/>
  <c r="E138" i="21"/>
  <c r="F138" i="21"/>
  <c r="B139" i="21"/>
  <c r="C139" i="21"/>
  <c r="D139" i="21"/>
  <c r="E139" i="21"/>
  <c r="F139" i="21"/>
  <c r="B140" i="21"/>
  <c r="C140" i="21"/>
  <c r="D140" i="21"/>
  <c r="E140" i="21"/>
  <c r="F140" i="21"/>
  <c r="B141" i="21"/>
  <c r="C141" i="21"/>
  <c r="D141" i="21"/>
  <c r="E141" i="21"/>
  <c r="F141" i="21"/>
  <c r="B142" i="21"/>
  <c r="C142" i="21"/>
  <c r="D142" i="21"/>
  <c r="E142" i="21"/>
  <c r="F142" i="21"/>
  <c r="B143" i="21"/>
  <c r="C143" i="21"/>
  <c r="D143" i="21"/>
  <c r="E143" i="21"/>
  <c r="F143" i="21"/>
  <c r="B144" i="21"/>
  <c r="C144" i="21"/>
  <c r="D144" i="21"/>
  <c r="E144" i="21"/>
  <c r="F144" i="21"/>
  <c r="B145" i="21"/>
  <c r="C145" i="21"/>
  <c r="D145" i="21"/>
  <c r="E145" i="21"/>
  <c r="F145" i="21"/>
  <c r="B146" i="21"/>
  <c r="C146" i="21"/>
  <c r="D146" i="21"/>
  <c r="E146" i="21"/>
  <c r="F146" i="21"/>
  <c r="B147" i="21"/>
  <c r="C147" i="21"/>
  <c r="D147" i="21"/>
  <c r="E147" i="21"/>
  <c r="F147" i="21"/>
  <c r="B148" i="21"/>
  <c r="C148" i="21"/>
  <c r="D148" i="21"/>
  <c r="E148" i="21"/>
  <c r="F148" i="21"/>
  <c r="B149" i="21"/>
  <c r="C149" i="21"/>
  <c r="D149" i="21"/>
  <c r="E149" i="21"/>
  <c r="F149" i="21"/>
  <c r="B150" i="21"/>
  <c r="C150" i="21"/>
  <c r="D150" i="21"/>
  <c r="E150" i="21"/>
  <c r="F150" i="21"/>
  <c r="B151" i="21"/>
  <c r="C151" i="21"/>
  <c r="D151" i="21"/>
  <c r="E151" i="21"/>
  <c r="F151" i="21"/>
  <c r="B152" i="21"/>
  <c r="C152" i="21"/>
  <c r="D152" i="21"/>
  <c r="E152" i="21"/>
  <c r="F152" i="21"/>
  <c r="B153" i="21"/>
  <c r="C153" i="21"/>
  <c r="D153" i="21"/>
  <c r="E153" i="21"/>
  <c r="F153" i="21"/>
  <c r="B154" i="21"/>
  <c r="C154" i="21"/>
  <c r="D154" i="21"/>
  <c r="E154" i="21"/>
  <c r="F154" i="21"/>
  <c r="B155" i="21"/>
  <c r="C155" i="21"/>
  <c r="D155" i="21"/>
  <c r="E155" i="21"/>
  <c r="F155" i="21"/>
  <c r="B156" i="21"/>
  <c r="C156" i="21"/>
  <c r="D156" i="21"/>
  <c r="E156" i="21"/>
  <c r="F156" i="21"/>
  <c r="B157" i="21"/>
  <c r="C157" i="21"/>
  <c r="D157" i="21"/>
  <c r="E157" i="21"/>
  <c r="F157" i="21"/>
  <c r="B158" i="21"/>
  <c r="C158" i="21"/>
  <c r="D158" i="21"/>
  <c r="E158" i="21"/>
  <c r="F158" i="21"/>
  <c r="B159" i="21"/>
  <c r="C159" i="21"/>
  <c r="D159" i="21"/>
  <c r="E159" i="21"/>
  <c r="F159" i="21"/>
  <c r="B160" i="21"/>
  <c r="C160" i="21"/>
  <c r="D160" i="21"/>
  <c r="E160" i="21"/>
  <c r="F160" i="21"/>
  <c r="B161" i="21"/>
  <c r="C161" i="21"/>
  <c r="D161" i="21"/>
  <c r="E161" i="21"/>
  <c r="F161" i="21"/>
  <c r="B162" i="21"/>
  <c r="C162" i="21"/>
  <c r="D162" i="21"/>
  <c r="E162" i="21"/>
  <c r="F162" i="21"/>
  <c r="B163" i="21"/>
  <c r="C163" i="21"/>
  <c r="D163" i="21"/>
  <c r="E163" i="21"/>
  <c r="F163" i="21"/>
  <c r="B164" i="21"/>
  <c r="C164" i="21"/>
  <c r="D164" i="21"/>
  <c r="E164" i="21"/>
  <c r="F164" i="21"/>
  <c r="B165" i="21"/>
  <c r="C165" i="21"/>
  <c r="D165" i="21"/>
  <c r="E165" i="21"/>
  <c r="F165" i="21"/>
  <c r="B166" i="21"/>
  <c r="C166" i="21"/>
  <c r="D166" i="21"/>
  <c r="E166" i="21"/>
  <c r="F166" i="21"/>
  <c r="B167" i="21"/>
  <c r="C167" i="21"/>
  <c r="D167" i="21"/>
  <c r="E167" i="21"/>
  <c r="F167" i="21"/>
  <c r="B168" i="21"/>
  <c r="C168" i="21"/>
  <c r="D168" i="21"/>
  <c r="E168" i="21"/>
  <c r="F168" i="21"/>
  <c r="B169" i="21"/>
  <c r="C169" i="21"/>
  <c r="D169" i="21"/>
  <c r="E169" i="21"/>
  <c r="F169" i="21"/>
  <c r="B170" i="21"/>
  <c r="C170" i="21"/>
  <c r="D170" i="21"/>
  <c r="E170" i="21"/>
  <c r="F170" i="21"/>
  <c r="B171" i="21"/>
  <c r="C171" i="21"/>
  <c r="D171" i="21"/>
  <c r="E171" i="21"/>
  <c r="F171" i="21"/>
  <c r="B172" i="21"/>
  <c r="C172" i="21"/>
  <c r="D172" i="21"/>
  <c r="E172" i="21"/>
  <c r="F172" i="21"/>
  <c r="B173" i="21"/>
  <c r="C173" i="21"/>
  <c r="D173" i="21"/>
  <c r="E173" i="21"/>
  <c r="F173" i="21"/>
  <c r="B174" i="21"/>
  <c r="C174" i="21"/>
  <c r="D174" i="21"/>
  <c r="E174" i="21"/>
  <c r="F174" i="21"/>
  <c r="B175" i="21"/>
  <c r="C175" i="21"/>
  <c r="D175" i="21"/>
  <c r="E175" i="21"/>
  <c r="F175" i="21"/>
  <c r="B176" i="21"/>
  <c r="C176" i="21"/>
  <c r="D176" i="21"/>
  <c r="E176" i="21"/>
  <c r="F176" i="21"/>
  <c r="B177" i="21"/>
  <c r="C177" i="21"/>
  <c r="D177" i="21"/>
  <c r="E177" i="21"/>
  <c r="F177" i="21"/>
  <c r="B178" i="21"/>
  <c r="C178" i="21"/>
  <c r="D178" i="21"/>
  <c r="E178" i="21"/>
  <c r="F178" i="21"/>
  <c r="B179" i="21"/>
  <c r="C179" i="21"/>
  <c r="D179" i="21"/>
  <c r="E179" i="21"/>
  <c r="F179" i="21"/>
  <c r="B180" i="21"/>
  <c r="C180" i="21"/>
  <c r="D180" i="21"/>
  <c r="E180" i="21"/>
  <c r="F180" i="21"/>
  <c r="B181" i="21"/>
  <c r="C181" i="21"/>
  <c r="D181" i="21"/>
  <c r="E181" i="21"/>
  <c r="F181" i="21"/>
  <c r="B182" i="21"/>
  <c r="C182" i="21"/>
  <c r="D182" i="21"/>
  <c r="E182" i="21"/>
  <c r="F182" i="21"/>
  <c r="B183" i="21"/>
  <c r="C183" i="21"/>
  <c r="D183" i="21"/>
  <c r="E183" i="21"/>
  <c r="F183" i="21"/>
  <c r="B184" i="21"/>
  <c r="C184" i="21"/>
  <c r="D184" i="21"/>
  <c r="E184" i="21"/>
  <c r="F184" i="21"/>
  <c r="B185" i="21"/>
  <c r="C185" i="21"/>
  <c r="D185" i="21"/>
  <c r="E185" i="21"/>
  <c r="F185" i="21"/>
  <c r="B186" i="21"/>
  <c r="C186" i="21"/>
  <c r="D186" i="21"/>
  <c r="E186" i="21"/>
  <c r="F186" i="21"/>
  <c r="B187" i="21"/>
  <c r="C187" i="21"/>
  <c r="D187" i="21"/>
  <c r="E187" i="21"/>
  <c r="F187" i="21"/>
  <c r="B188" i="21"/>
  <c r="C188" i="21"/>
  <c r="D188" i="21"/>
  <c r="E188" i="21"/>
  <c r="F188" i="21"/>
  <c r="B189" i="21"/>
  <c r="C189" i="21"/>
  <c r="D189" i="21"/>
  <c r="E189" i="21"/>
  <c r="F189" i="21"/>
  <c r="B190" i="21"/>
  <c r="C190" i="21"/>
  <c r="D190" i="21"/>
  <c r="E190" i="21"/>
  <c r="F190" i="21"/>
  <c r="B191" i="21"/>
  <c r="C191" i="21"/>
  <c r="D191" i="21"/>
  <c r="E191" i="21"/>
  <c r="F191" i="21"/>
  <c r="B192" i="21"/>
  <c r="C192" i="21"/>
  <c r="D192" i="21"/>
  <c r="E192" i="21"/>
  <c r="F192" i="21"/>
  <c r="B193" i="21"/>
  <c r="C193" i="21"/>
  <c r="D193" i="21"/>
  <c r="E193" i="21"/>
  <c r="F193" i="21"/>
  <c r="B194" i="21"/>
  <c r="C194" i="21"/>
  <c r="D194" i="21"/>
  <c r="E194" i="21"/>
  <c r="F194" i="21"/>
  <c r="B195" i="21"/>
  <c r="C195" i="21"/>
  <c r="D195" i="21"/>
  <c r="E195" i="21"/>
  <c r="F195" i="21"/>
  <c r="AJ116" i="21"/>
  <c r="F116" i="21"/>
  <c r="C116" i="21"/>
  <c r="D116" i="21"/>
  <c r="E116" i="21"/>
  <c r="B116" i="21"/>
  <c r="S37" i="21"/>
  <c r="AJ114" i="21"/>
  <c r="AH115" i="21"/>
  <c r="AE115" i="21"/>
  <c r="AB115" i="21"/>
  <c r="Y115" i="21"/>
  <c r="V115" i="21"/>
  <c r="S115" i="21"/>
  <c r="P115" i="21"/>
  <c r="M115" i="21"/>
  <c r="J115" i="21"/>
  <c r="G115" i="21"/>
  <c r="C36" i="21"/>
  <c r="B36" i="21"/>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109" i="21"/>
  <c r="AJ80" i="21"/>
  <c r="B81" i="21"/>
  <c r="C81" i="21"/>
  <c r="D81" i="21"/>
  <c r="E81" i="21"/>
  <c r="F81" i="21"/>
  <c r="G81" i="21"/>
  <c r="H81" i="21"/>
  <c r="B82" i="21"/>
  <c r="C82" i="21"/>
  <c r="D82" i="21"/>
  <c r="E82" i="21"/>
  <c r="F82" i="21"/>
  <c r="G82" i="21"/>
  <c r="H82" i="21"/>
  <c r="B83" i="21"/>
  <c r="C83" i="21"/>
  <c r="D83" i="21"/>
  <c r="E83" i="21"/>
  <c r="F83" i="21"/>
  <c r="G83" i="21"/>
  <c r="H83" i="21"/>
  <c r="B84" i="21"/>
  <c r="C84" i="21"/>
  <c r="D84" i="21"/>
  <c r="E84" i="21"/>
  <c r="F84" i="21"/>
  <c r="G84" i="21"/>
  <c r="H84" i="21"/>
  <c r="B85" i="21"/>
  <c r="C85" i="21"/>
  <c r="D85" i="21"/>
  <c r="E85" i="21"/>
  <c r="F85" i="21"/>
  <c r="G85" i="21"/>
  <c r="H85" i="21"/>
  <c r="B86" i="21"/>
  <c r="C86" i="21"/>
  <c r="D86" i="21"/>
  <c r="E86" i="21"/>
  <c r="F86" i="21"/>
  <c r="G86" i="21"/>
  <c r="H86" i="21"/>
  <c r="B87" i="21"/>
  <c r="C87" i="21"/>
  <c r="D87" i="21"/>
  <c r="E87" i="21"/>
  <c r="F87" i="21"/>
  <c r="G87" i="21"/>
  <c r="H87" i="21"/>
  <c r="B88" i="21"/>
  <c r="C88" i="21"/>
  <c r="D88" i="21"/>
  <c r="E88" i="21"/>
  <c r="F88" i="21"/>
  <c r="G88" i="21"/>
  <c r="H88" i="21"/>
  <c r="B89" i="21"/>
  <c r="C89" i="21"/>
  <c r="D89" i="21"/>
  <c r="E89" i="21"/>
  <c r="F89" i="21"/>
  <c r="G89" i="21"/>
  <c r="H89" i="21"/>
  <c r="B90" i="21"/>
  <c r="C90" i="21"/>
  <c r="D90" i="21"/>
  <c r="E90" i="21"/>
  <c r="F90" i="21"/>
  <c r="G90" i="21"/>
  <c r="H90" i="21"/>
  <c r="B91" i="21"/>
  <c r="C91" i="21"/>
  <c r="D91" i="21"/>
  <c r="E91" i="21"/>
  <c r="F91" i="21"/>
  <c r="G91" i="21"/>
  <c r="H91" i="21"/>
  <c r="B92" i="21"/>
  <c r="C92" i="21"/>
  <c r="D92" i="21"/>
  <c r="E92" i="21"/>
  <c r="F92" i="21"/>
  <c r="G92" i="21"/>
  <c r="H92" i="21"/>
  <c r="B93" i="21"/>
  <c r="C93" i="21"/>
  <c r="D93" i="21"/>
  <c r="E93" i="21"/>
  <c r="F93" i="21"/>
  <c r="G93" i="21"/>
  <c r="H93" i="21"/>
  <c r="B94" i="21"/>
  <c r="C94" i="21"/>
  <c r="D94" i="21"/>
  <c r="E94" i="21"/>
  <c r="F94" i="21"/>
  <c r="G94" i="21"/>
  <c r="H94" i="21"/>
  <c r="B95" i="21"/>
  <c r="C95" i="21"/>
  <c r="D95" i="21"/>
  <c r="E95" i="21"/>
  <c r="F95" i="21"/>
  <c r="G95" i="21"/>
  <c r="H95" i="21"/>
  <c r="B96" i="21"/>
  <c r="C96" i="21"/>
  <c r="D96" i="21"/>
  <c r="E96" i="21"/>
  <c r="F96" i="21"/>
  <c r="G96" i="21"/>
  <c r="H96" i="21"/>
  <c r="B97" i="21"/>
  <c r="C97" i="21"/>
  <c r="D97" i="21"/>
  <c r="E97" i="21"/>
  <c r="F97" i="21"/>
  <c r="G97" i="21"/>
  <c r="H97" i="21"/>
  <c r="B98" i="21"/>
  <c r="C98" i="21"/>
  <c r="D98" i="21"/>
  <c r="E98" i="21"/>
  <c r="F98" i="21"/>
  <c r="G98" i="21"/>
  <c r="H98" i="21"/>
  <c r="B99" i="21"/>
  <c r="C99" i="21"/>
  <c r="D99" i="21"/>
  <c r="E99" i="21"/>
  <c r="F99" i="21"/>
  <c r="G99" i="21"/>
  <c r="H99" i="21"/>
  <c r="B100" i="21"/>
  <c r="C100" i="21"/>
  <c r="D100" i="21"/>
  <c r="E100" i="21"/>
  <c r="F100" i="21"/>
  <c r="G100" i="21"/>
  <c r="H100" i="21"/>
  <c r="B101" i="21"/>
  <c r="C101" i="21"/>
  <c r="D101" i="21"/>
  <c r="E101" i="21"/>
  <c r="F101" i="21"/>
  <c r="G101" i="21"/>
  <c r="H101" i="21"/>
  <c r="B102" i="21"/>
  <c r="C102" i="21"/>
  <c r="D102" i="21"/>
  <c r="E102" i="21"/>
  <c r="F102" i="21"/>
  <c r="G102" i="21"/>
  <c r="H102" i="21"/>
  <c r="B103" i="21"/>
  <c r="C103" i="21"/>
  <c r="D103" i="21"/>
  <c r="E103" i="21"/>
  <c r="F103" i="21"/>
  <c r="G103" i="21"/>
  <c r="H103" i="21"/>
  <c r="B104" i="21"/>
  <c r="C104" i="21"/>
  <c r="D104" i="21"/>
  <c r="E104" i="21"/>
  <c r="F104" i="21"/>
  <c r="G104" i="21"/>
  <c r="H104" i="21"/>
  <c r="B105" i="21"/>
  <c r="C105" i="21"/>
  <c r="D105" i="21"/>
  <c r="E105" i="21"/>
  <c r="F105" i="21"/>
  <c r="G105" i="21"/>
  <c r="H105" i="21"/>
  <c r="B106" i="21"/>
  <c r="C106" i="21"/>
  <c r="D106" i="21"/>
  <c r="E106" i="21"/>
  <c r="F106" i="21"/>
  <c r="G106" i="21"/>
  <c r="H106" i="21"/>
  <c r="B107" i="21"/>
  <c r="C107" i="21"/>
  <c r="D107" i="21"/>
  <c r="E107" i="21"/>
  <c r="F107" i="21"/>
  <c r="G107" i="21"/>
  <c r="H107" i="21"/>
  <c r="B108" i="21"/>
  <c r="C108" i="21"/>
  <c r="D108" i="21"/>
  <c r="E108" i="21"/>
  <c r="F108" i="21"/>
  <c r="G108" i="21"/>
  <c r="H108" i="21"/>
  <c r="B109" i="21"/>
  <c r="C109" i="21"/>
  <c r="D109" i="21"/>
  <c r="E109" i="21"/>
  <c r="F109" i="21"/>
  <c r="G109" i="21"/>
  <c r="H109" i="21"/>
  <c r="I81" i="21"/>
  <c r="J81" i="21"/>
  <c r="K81" i="21"/>
  <c r="L81" i="21"/>
  <c r="M81" i="21"/>
  <c r="N81" i="21"/>
  <c r="O81" i="21"/>
  <c r="I82" i="21"/>
  <c r="J82" i="21"/>
  <c r="K82" i="21"/>
  <c r="L82" i="21"/>
  <c r="M82" i="21"/>
  <c r="N82" i="21"/>
  <c r="O82" i="21"/>
  <c r="I83" i="21"/>
  <c r="J83" i="21"/>
  <c r="K83" i="21"/>
  <c r="L83" i="21"/>
  <c r="M83" i="21"/>
  <c r="N83" i="21"/>
  <c r="O83" i="21"/>
  <c r="I84" i="21"/>
  <c r="J84" i="21"/>
  <c r="K84" i="21"/>
  <c r="L84" i="21"/>
  <c r="M84" i="21"/>
  <c r="N84" i="21"/>
  <c r="O84" i="21"/>
  <c r="I85" i="21"/>
  <c r="J85" i="21"/>
  <c r="K85" i="21"/>
  <c r="L85" i="21"/>
  <c r="M85" i="21"/>
  <c r="N85" i="21"/>
  <c r="O85" i="21"/>
  <c r="I86" i="21"/>
  <c r="J86" i="21"/>
  <c r="K86" i="21"/>
  <c r="L86" i="21"/>
  <c r="M86" i="21"/>
  <c r="N86" i="21"/>
  <c r="O86" i="21"/>
  <c r="I87" i="21"/>
  <c r="J87" i="21"/>
  <c r="K87" i="21"/>
  <c r="L87" i="21"/>
  <c r="M87" i="21"/>
  <c r="N87" i="21"/>
  <c r="O87" i="21"/>
  <c r="I88" i="21"/>
  <c r="J88" i="21"/>
  <c r="K88" i="21"/>
  <c r="L88" i="21"/>
  <c r="M88" i="21"/>
  <c r="N88" i="21"/>
  <c r="O88" i="21"/>
  <c r="I89" i="21"/>
  <c r="J89" i="21"/>
  <c r="K89" i="21"/>
  <c r="L89" i="21"/>
  <c r="M89" i="21"/>
  <c r="N89" i="21"/>
  <c r="O89" i="21"/>
  <c r="I90" i="21"/>
  <c r="J90" i="21"/>
  <c r="K90" i="21"/>
  <c r="L90" i="21"/>
  <c r="M90" i="21"/>
  <c r="N90" i="21"/>
  <c r="O90" i="21"/>
  <c r="I91" i="21"/>
  <c r="J91" i="21"/>
  <c r="K91" i="21"/>
  <c r="L91" i="21"/>
  <c r="M91" i="21"/>
  <c r="N91" i="21"/>
  <c r="O91" i="21"/>
  <c r="I92" i="21"/>
  <c r="J92" i="21"/>
  <c r="K92" i="21"/>
  <c r="L92" i="21"/>
  <c r="M92" i="21"/>
  <c r="N92" i="21"/>
  <c r="O92" i="21"/>
  <c r="I93" i="21"/>
  <c r="J93" i="21"/>
  <c r="K93" i="21"/>
  <c r="L93" i="21"/>
  <c r="M93" i="21"/>
  <c r="N93" i="21"/>
  <c r="O93" i="21"/>
  <c r="I94" i="21"/>
  <c r="J94" i="21"/>
  <c r="K94" i="21"/>
  <c r="L94" i="21"/>
  <c r="M94" i="21"/>
  <c r="N94" i="21"/>
  <c r="O94" i="21"/>
  <c r="I95" i="21"/>
  <c r="J95" i="21"/>
  <c r="K95" i="21"/>
  <c r="L95" i="21"/>
  <c r="M95" i="21"/>
  <c r="N95" i="21"/>
  <c r="O95" i="21"/>
  <c r="I96" i="21"/>
  <c r="J96" i="21"/>
  <c r="K96" i="21"/>
  <c r="L96" i="21"/>
  <c r="M96" i="21"/>
  <c r="N96" i="21"/>
  <c r="O96" i="21"/>
  <c r="I97" i="21"/>
  <c r="J97" i="21"/>
  <c r="K97" i="21"/>
  <c r="L97" i="21"/>
  <c r="M97" i="21"/>
  <c r="N97" i="21"/>
  <c r="O97" i="21"/>
  <c r="I98" i="21"/>
  <c r="J98" i="21"/>
  <c r="K98" i="21"/>
  <c r="L98" i="21"/>
  <c r="M98" i="21"/>
  <c r="N98" i="21"/>
  <c r="O98" i="21"/>
  <c r="I99" i="21"/>
  <c r="J99" i="21"/>
  <c r="K99" i="21"/>
  <c r="L99" i="21"/>
  <c r="M99" i="21"/>
  <c r="N99" i="21"/>
  <c r="O99" i="21"/>
  <c r="I100" i="21"/>
  <c r="J100" i="21"/>
  <c r="K100" i="21"/>
  <c r="L100" i="21"/>
  <c r="M100" i="21"/>
  <c r="N100" i="21"/>
  <c r="O100" i="21"/>
  <c r="I101" i="21"/>
  <c r="J101" i="21"/>
  <c r="K101" i="21"/>
  <c r="L101" i="21"/>
  <c r="M101" i="21"/>
  <c r="N101" i="21"/>
  <c r="O101" i="21"/>
  <c r="I102" i="21"/>
  <c r="J102" i="21"/>
  <c r="K102" i="21"/>
  <c r="L102" i="21"/>
  <c r="M102" i="21"/>
  <c r="N102" i="21"/>
  <c r="O102" i="21"/>
  <c r="I103" i="21"/>
  <c r="J103" i="21"/>
  <c r="K103" i="21"/>
  <c r="L103" i="21"/>
  <c r="M103" i="21"/>
  <c r="N103" i="21"/>
  <c r="O103" i="21"/>
  <c r="I104" i="21"/>
  <c r="J104" i="21"/>
  <c r="K104" i="21"/>
  <c r="L104" i="21"/>
  <c r="M104" i="21"/>
  <c r="N104" i="21"/>
  <c r="O104" i="21"/>
  <c r="I105" i="21"/>
  <c r="J105" i="21"/>
  <c r="K105" i="21"/>
  <c r="L105" i="21"/>
  <c r="M105" i="21"/>
  <c r="N105" i="21"/>
  <c r="O105" i="21"/>
  <c r="I106" i="21"/>
  <c r="J106" i="21"/>
  <c r="K106" i="21"/>
  <c r="L106" i="21"/>
  <c r="M106" i="21"/>
  <c r="N106" i="21"/>
  <c r="O106" i="21"/>
  <c r="I107" i="21"/>
  <c r="J107" i="21"/>
  <c r="K107" i="21"/>
  <c r="L107" i="21"/>
  <c r="M107" i="21"/>
  <c r="N107" i="21"/>
  <c r="O107" i="21"/>
  <c r="I108" i="21"/>
  <c r="J108" i="21"/>
  <c r="K108" i="21"/>
  <c r="L108" i="21"/>
  <c r="M108" i="21"/>
  <c r="N108" i="21"/>
  <c r="O108" i="21"/>
  <c r="I109" i="21"/>
  <c r="J109" i="21"/>
  <c r="K109" i="21"/>
  <c r="L109" i="21"/>
  <c r="M109" i="21"/>
  <c r="N109" i="21"/>
  <c r="O109" i="21"/>
  <c r="J80" i="21"/>
  <c r="K80" i="21"/>
  <c r="L80" i="21"/>
  <c r="M80" i="21"/>
  <c r="N80" i="21"/>
  <c r="O80" i="21"/>
  <c r="I80" i="21"/>
  <c r="C80" i="21"/>
  <c r="D80" i="21"/>
  <c r="E80" i="21"/>
  <c r="F80" i="21"/>
  <c r="G80" i="21"/>
  <c r="H80" i="21"/>
  <c r="B59" i="21"/>
  <c r="B39" i="21"/>
  <c r="C39" i="21"/>
  <c r="D39" i="21"/>
  <c r="E39" i="21"/>
  <c r="F39" i="21"/>
  <c r="G39" i="21"/>
  <c r="H39" i="21"/>
  <c r="B40" i="21"/>
  <c r="C40" i="21"/>
  <c r="D40" i="21"/>
  <c r="E40" i="21"/>
  <c r="F40" i="21"/>
  <c r="G40" i="21"/>
  <c r="H40" i="21"/>
  <c r="B41" i="21"/>
  <c r="C41" i="21"/>
  <c r="D41" i="21"/>
  <c r="E41" i="21"/>
  <c r="F41" i="21"/>
  <c r="G41" i="21"/>
  <c r="H41" i="21"/>
  <c r="B42" i="21"/>
  <c r="C42" i="21"/>
  <c r="D42" i="21"/>
  <c r="E42" i="21"/>
  <c r="F42" i="21"/>
  <c r="G42" i="21"/>
  <c r="H42" i="21"/>
  <c r="B43" i="21"/>
  <c r="C43" i="21"/>
  <c r="D43" i="21"/>
  <c r="E43" i="21"/>
  <c r="F43" i="21"/>
  <c r="G43" i="21"/>
  <c r="H43" i="21"/>
  <c r="B44" i="21"/>
  <c r="C44" i="21"/>
  <c r="D44" i="21"/>
  <c r="E44" i="21"/>
  <c r="F44" i="21"/>
  <c r="G44" i="21"/>
  <c r="H44" i="21"/>
  <c r="B45" i="21"/>
  <c r="C45" i="21"/>
  <c r="D45" i="21"/>
  <c r="E45" i="21"/>
  <c r="F45" i="21"/>
  <c r="G45" i="21"/>
  <c r="H45" i="21"/>
  <c r="B46" i="21"/>
  <c r="C46" i="21"/>
  <c r="D46" i="21"/>
  <c r="E46" i="21"/>
  <c r="F46" i="21"/>
  <c r="G46" i="21"/>
  <c r="H46" i="21"/>
  <c r="B47" i="21"/>
  <c r="C47" i="21"/>
  <c r="D47" i="21"/>
  <c r="E47" i="21"/>
  <c r="F47" i="21"/>
  <c r="G47" i="21"/>
  <c r="H47" i="21"/>
  <c r="B48" i="21"/>
  <c r="C48" i="21"/>
  <c r="D48" i="21"/>
  <c r="E48" i="21"/>
  <c r="F48" i="21"/>
  <c r="G48" i="21"/>
  <c r="H48" i="21"/>
  <c r="B49" i="21"/>
  <c r="C49" i="21"/>
  <c r="D49" i="21"/>
  <c r="E49" i="21"/>
  <c r="F49" i="21"/>
  <c r="H49" i="21"/>
  <c r="B50" i="21"/>
  <c r="C50" i="21"/>
  <c r="D50" i="21"/>
  <c r="E50" i="21"/>
  <c r="F50" i="21"/>
  <c r="G50" i="21"/>
  <c r="H50" i="21"/>
  <c r="B51" i="21"/>
  <c r="C51" i="21"/>
  <c r="D51" i="21"/>
  <c r="E51" i="21"/>
  <c r="F51" i="21"/>
  <c r="G51" i="21"/>
  <c r="H51" i="21"/>
  <c r="B52" i="21"/>
  <c r="C52" i="21"/>
  <c r="D52" i="21"/>
  <c r="E52" i="21"/>
  <c r="F52" i="21"/>
  <c r="G52" i="21"/>
  <c r="H52" i="21"/>
  <c r="C38" i="21"/>
  <c r="D38" i="21"/>
  <c r="E38" i="21"/>
  <c r="F38" i="21"/>
  <c r="G38" i="21"/>
  <c r="H38" i="21"/>
  <c r="B38" i="21"/>
  <c r="I9" i="21"/>
  <c r="K9" i="1"/>
  <c r="F16" i="16" a="1"/>
  <c r="F16" i="16"/>
  <c r="F17" i="16" a="1"/>
  <c r="F17" i="16"/>
  <c r="F4" i="16" a="1"/>
  <c r="F4" i="16"/>
  <c r="F114" i="21"/>
  <c r="E114" i="21"/>
  <c r="B114" i="21"/>
  <c r="C114" i="21"/>
  <c r="D114" i="21"/>
  <c r="A112" i="21"/>
  <c r="AI79" i="21"/>
  <c r="AG79" i="21"/>
  <c r="AH79" i="21"/>
  <c r="AF79" i="21"/>
  <c r="AC79" i="21"/>
  <c r="AD79" i="21"/>
  <c r="AE79" i="21"/>
  <c r="AB79" i="21"/>
  <c r="Y79" i="21"/>
  <c r="Z79" i="21"/>
  <c r="AA79" i="21"/>
  <c r="X79" i="21"/>
  <c r="U79" i="21"/>
  <c r="V79" i="21"/>
  <c r="W79" i="21"/>
  <c r="T79" i="21"/>
  <c r="S79" i="21"/>
  <c r="Q79" i="21"/>
  <c r="R79" i="21"/>
  <c r="P79" i="21"/>
  <c r="B80" i="21"/>
  <c r="AJ78" i="21"/>
  <c r="O78" i="21"/>
  <c r="J78" i="21"/>
  <c r="K78" i="21"/>
  <c r="L78" i="21"/>
  <c r="M78" i="21"/>
  <c r="N78" i="21"/>
  <c r="I78" i="21"/>
  <c r="B78" i="21"/>
  <c r="C78" i="21"/>
  <c r="D78" i="21"/>
  <c r="E78" i="21"/>
  <c r="F78" i="21"/>
  <c r="G78" i="21"/>
  <c r="H78" i="21"/>
  <c r="A76" i="21"/>
  <c r="A55" i="21"/>
  <c r="AJ57" i="21"/>
  <c r="AH58" i="21"/>
  <c r="AE58" i="21"/>
  <c r="AF58" i="21"/>
  <c r="AG58" i="21"/>
  <c r="AD58" i="21"/>
  <c r="Z58" i="21"/>
  <c r="AA58" i="21"/>
  <c r="AB58" i="21"/>
  <c r="AC58" i="21"/>
  <c r="Y58" i="21"/>
  <c r="U58" i="21"/>
  <c r="V58" i="21"/>
  <c r="W58" i="21"/>
  <c r="X58" i="21"/>
  <c r="T58" i="21"/>
  <c r="P58" i="21"/>
  <c r="Q58" i="21"/>
  <c r="R58" i="21"/>
  <c r="S58" i="21"/>
  <c r="O58" i="21"/>
  <c r="K58" i="21"/>
  <c r="L58" i="21"/>
  <c r="M58" i="21"/>
  <c r="N58" i="21"/>
  <c r="J58" i="21"/>
  <c r="I57" i="21"/>
  <c r="B57" i="21"/>
  <c r="C57" i="21"/>
  <c r="D57" i="21"/>
  <c r="E57" i="21"/>
  <c r="F57" i="21"/>
  <c r="G57" i="21"/>
  <c r="H57" i="21"/>
  <c r="AH37" i="21"/>
  <c r="AE37" i="21"/>
  <c r="AF37" i="21"/>
  <c r="AG37" i="21"/>
  <c r="AD37" i="21"/>
  <c r="AJ36" i="21"/>
  <c r="Z37" i="21"/>
  <c r="AA37" i="21"/>
  <c r="AB37" i="21"/>
  <c r="AC37" i="21"/>
  <c r="Y37" i="21"/>
  <c r="U37" i="21"/>
  <c r="V37" i="21"/>
  <c r="W37" i="21"/>
  <c r="X37" i="21"/>
  <c r="T37" i="21"/>
  <c r="P37" i="21"/>
  <c r="Q37" i="21"/>
  <c r="R37" i="21"/>
  <c r="O37" i="21"/>
  <c r="K37" i="21"/>
  <c r="L37" i="21"/>
  <c r="M37" i="21"/>
  <c r="N37" i="21"/>
  <c r="J37" i="21"/>
  <c r="I36" i="21"/>
  <c r="O19" i="21"/>
  <c r="O20" i="21"/>
  <c r="O21" i="21"/>
  <c r="O22" i="21"/>
  <c r="O23" i="21"/>
  <c r="O24" i="21"/>
  <c r="O25" i="21"/>
  <c r="O26" i="21"/>
  <c r="O27" i="21"/>
  <c r="O28" i="21"/>
  <c r="O29" i="21"/>
  <c r="O18" i="21"/>
  <c r="B19" i="21"/>
  <c r="B20" i="21"/>
  <c r="B21" i="21"/>
  <c r="B22" i="21"/>
  <c r="B23" i="21"/>
  <c r="B24" i="21"/>
  <c r="B25" i="21"/>
  <c r="B26" i="21"/>
  <c r="B27" i="21"/>
  <c r="B28" i="21"/>
  <c r="B29" i="21"/>
  <c r="B18" i="21"/>
  <c r="I7" i="21"/>
  <c r="I8" i="21"/>
  <c r="I10" i="21"/>
  <c r="I11" i="21"/>
  <c r="I12" i="21"/>
  <c r="I13" i="21"/>
  <c r="I14" i="21"/>
  <c r="I6" i="21"/>
  <c r="E7" i="21"/>
  <c r="E8" i="21"/>
  <c r="E9" i="21"/>
  <c r="E10" i="21"/>
  <c r="E11" i="21"/>
  <c r="E12" i="21"/>
  <c r="E13" i="21"/>
  <c r="E14" i="21"/>
  <c r="E6" i="21"/>
  <c r="O17" i="21"/>
  <c r="B17" i="21"/>
  <c r="O5" i="21"/>
  <c r="I5" i="21"/>
  <c r="E5" i="21"/>
  <c r="C9" i="21"/>
  <c r="C10" i="21"/>
  <c r="B9" i="21"/>
  <c r="B10" i="21"/>
  <c r="C7" i="21"/>
  <c r="C8" i="21"/>
  <c r="C6" i="21"/>
  <c r="H36" i="21"/>
  <c r="G36" i="21"/>
  <c r="F36" i="21"/>
  <c r="E36" i="21"/>
  <c r="D36" i="21"/>
  <c r="A34" i="21"/>
  <c r="B8" i="21"/>
  <c r="B7" i="21"/>
  <c r="B6" i="21"/>
  <c r="B5" i="21"/>
  <c r="A2" i="21"/>
  <c r="B68" i="16" a="1"/>
  <c r="B68" i="16"/>
  <c r="O25" i="1"/>
  <c r="B93" i="6"/>
  <c r="K93" i="6"/>
  <c r="F93" i="6"/>
  <c r="J93" i="6"/>
  <c r="Y9" i="12"/>
  <c r="Y10" i="10"/>
  <c r="AH10" i="5"/>
  <c r="V8" i="6"/>
  <c r="S8" i="6"/>
  <c r="X10" i="5"/>
  <c r="V126" i="1"/>
  <c r="W126" i="1"/>
  <c r="U8" i="6"/>
  <c r="B43" i="1"/>
  <c r="AA126" i="1"/>
  <c r="G326" i="9"/>
  <c r="G10" i="5"/>
  <c r="X10" i="10"/>
  <c r="AG10" i="5"/>
  <c r="X9" i="12"/>
  <c r="M25" i="1"/>
  <c r="E5" i="1"/>
  <c r="C5" i="21"/>
  <c r="C29" i="19" a="1"/>
  <c r="C29" i="19"/>
  <c r="C3" i="19" a="1"/>
  <c r="C3" i="19"/>
  <c r="T9" i="12"/>
  <c r="G9" i="12"/>
  <c r="V9" i="12"/>
  <c r="K30" i="10"/>
  <c r="U10" i="10"/>
  <c r="R8" i="6"/>
  <c r="I93" i="6"/>
  <c r="L167" i="9"/>
  <c r="L8" i="9"/>
  <c r="Q10" i="5"/>
  <c r="Y10" i="5"/>
  <c r="B326" i="9"/>
  <c r="AE10" i="5"/>
  <c r="AB10" i="5"/>
  <c r="AC10" i="5"/>
  <c r="AA10" i="5"/>
  <c r="L45" i="5"/>
  <c r="G10" i="10"/>
  <c r="T10" i="10"/>
  <c r="V10" i="10"/>
  <c r="B30" i="10"/>
  <c r="I30" i="10"/>
  <c r="L30" i="10"/>
  <c r="R10" i="10"/>
  <c r="B167" i="9"/>
  <c r="M167" i="9"/>
  <c r="S9" i="12"/>
  <c r="L29" i="12"/>
  <c r="X126" i="1"/>
  <c r="Z126" i="1"/>
  <c r="Y126" i="1"/>
  <c r="U126" i="1"/>
  <c r="N25" i="1"/>
  <c r="G99" i="1"/>
  <c r="G75" i="1"/>
  <c r="G57" i="1"/>
  <c r="S10" i="10"/>
  <c r="G45" i="5"/>
  <c r="F30" i="10"/>
  <c r="F29" i="12"/>
  <c r="R9" i="12"/>
  <c r="B8" i="9"/>
  <c r="A1366" i="19" a="1"/>
  <c r="A1366" i="19"/>
  <c r="C95" i="20"/>
  <c r="D95" i="20"/>
  <c r="C59" i="20"/>
  <c r="D59" i="20"/>
  <c r="C3" i="20"/>
  <c r="D3" i="20"/>
  <c r="B555" i="9"/>
  <c r="B548" i="9"/>
  <c r="T548" i="9"/>
  <c r="B553" i="9"/>
  <c r="B552" i="9"/>
  <c r="B550" i="9"/>
  <c r="B556" i="9"/>
  <c r="B554" i="9"/>
  <c r="I170" i="5"/>
  <c r="M170" i="5"/>
  <c r="I166" i="5"/>
  <c r="M166" i="5"/>
  <c r="I169" i="5"/>
  <c r="M169" i="5"/>
  <c r="C161" i="5"/>
  <c r="I162" i="5"/>
  <c r="M162" i="5"/>
  <c r="I165" i="5"/>
  <c r="M165" i="5"/>
  <c r="I161" i="5"/>
  <c r="M161" i="5"/>
  <c r="I157" i="5"/>
  <c r="M157" i="5"/>
  <c r="B541" i="9"/>
  <c r="T541" i="9"/>
  <c r="B545" i="9"/>
  <c r="T545" i="9"/>
  <c r="B544" i="9"/>
  <c r="S544" i="9"/>
  <c r="B538" i="9"/>
  <c r="S538" i="9"/>
  <c r="B543" i="9"/>
  <c r="T543" i="9"/>
  <c r="B540" i="9"/>
  <c r="S540" i="9"/>
  <c r="B537" i="9"/>
  <c r="T537" i="9"/>
  <c r="B542" i="9"/>
  <c r="S542" i="9"/>
  <c r="T496" i="9"/>
  <c r="T458" i="9"/>
  <c r="T573" i="9"/>
  <c r="S361" i="9"/>
  <c r="T347" i="9"/>
  <c r="T385" i="9"/>
  <c r="S459" i="9"/>
  <c r="S607" i="9"/>
  <c r="T346" i="9"/>
  <c r="S411" i="9"/>
  <c r="T413" i="9"/>
  <c r="S494" i="9"/>
  <c r="T431" i="9"/>
  <c r="T495" i="9"/>
  <c r="S606" i="9"/>
  <c r="T567" i="9"/>
  <c r="T397" i="9"/>
  <c r="S453" i="9"/>
  <c r="S521" i="9"/>
  <c r="S427" i="9"/>
  <c r="T614" i="9"/>
  <c r="T553" i="9"/>
  <c r="S583" i="9"/>
  <c r="T378" i="9"/>
  <c r="B532" i="9"/>
  <c r="S474" i="9"/>
  <c r="S596" i="9"/>
  <c r="T500" i="9"/>
  <c r="S578" i="9"/>
  <c r="T386" i="9"/>
  <c r="T363" i="9"/>
  <c r="T377" i="9"/>
  <c r="T502" i="9"/>
  <c r="B530" i="9"/>
  <c r="T530" i="9"/>
  <c r="I150" i="5"/>
  <c r="M150" i="5"/>
  <c r="S581" i="9"/>
  <c r="S341" i="9"/>
  <c r="T610" i="9"/>
  <c r="S485" i="9"/>
  <c r="S337" i="9"/>
  <c r="T457" i="9"/>
  <c r="B529" i="9"/>
  <c r="I146" i="5"/>
  <c r="M146" i="5"/>
  <c r="T506" i="9"/>
  <c r="T464" i="9"/>
  <c r="T400" i="9"/>
  <c r="B528" i="9"/>
  <c r="B533" i="9"/>
  <c r="S533" i="9"/>
  <c r="B535" i="9"/>
  <c r="S535" i="9"/>
  <c r="T611" i="9"/>
  <c r="S586" i="9"/>
  <c r="T384" i="9"/>
  <c r="S342" i="9"/>
  <c r="T616" i="9"/>
  <c r="B527" i="9"/>
  <c r="T527" i="9"/>
  <c r="B536" i="9"/>
  <c r="T536" i="9"/>
  <c r="B534" i="9"/>
  <c r="T534" i="9"/>
  <c r="T531" i="9"/>
  <c r="I149" i="5"/>
  <c r="M149" i="5"/>
  <c r="S517" i="9"/>
  <c r="S609" i="9"/>
  <c r="S571" i="9"/>
  <c r="T584" i="9"/>
  <c r="T554" i="9"/>
  <c r="T460" i="9"/>
  <c r="S412" i="9"/>
  <c r="S480" i="9"/>
  <c r="S338" i="9"/>
  <c r="S383" i="9"/>
  <c r="T382" i="9"/>
  <c r="S589" i="9"/>
  <c r="T568" i="9"/>
  <c r="S507" i="9"/>
  <c r="T435" i="9"/>
  <c r="S374" i="9"/>
  <c r="S570" i="9"/>
  <c r="C30" i="19" a="1"/>
  <c r="C30" i="19"/>
  <c r="C31" i="19" a="1"/>
  <c r="C31" i="19"/>
  <c r="B69" i="16" a="1"/>
  <c r="B69" i="16"/>
  <c r="A1367" i="19" a="1"/>
  <c r="A1367" i="19"/>
  <c r="B1367" i="19"/>
  <c r="K8" i="9"/>
  <c r="J8" i="9"/>
  <c r="K167" i="9"/>
  <c r="J167" i="9"/>
  <c r="J168" i="9"/>
  <c r="J169" i="9"/>
  <c r="J170" i="9"/>
  <c r="J171" i="9"/>
  <c r="J172" i="9"/>
  <c r="J173" i="9"/>
  <c r="J174" i="9"/>
  <c r="J175" i="9"/>
  <c r="J176" i="9"/>
  <c r="J177" i="9"/>
  <c r="B1366" i="19"/>
  <c r="M8" i="9"/>
  <c r="B29" i="12"/>
  <c r="I29" i="12"/>
  <c r="K29" i="12"/>
  <c r="Q79" i="6"/>
  <c r="Q75" i="6"/>
  <c r="Q71" i="6"/>
  <c r="Q67" i="6"/>
  <c r="Q63" i="6"/>
  <c r="Q59" i="6"/>
  <c r="Q55" i="6"/>
  <c r="Q51" i="6"/>
  <c r="Q47" i="6"/>
  <c r="Q43" i="6"/>
  <c r="Q39" i="6"/>
  <c r="Q35" i="6"/>
  <c r="Q31" i="6"/>
  <c r="Q27" i="6"/>
  <c r="Q23" i="6"/>
  <c r="Q19" i="6"/>
  <c r="Q15" i="6"/>
  <c r="Q11" i="6"/>
  <c r="Z38" i="5"/>
  <c r="Z34" i="5"/>
  <c r="Z30" i="5"/>
  <c r="Z26" i="5"/>
  <c r="Z22" i="5"/>
  <c r="Z18" i="5"/>
  <c r="Z14" i="5"/>
  <c r="Q78" i="6"/>
  <c r="Q74" i="6"/>
  <c r="Q70" i="6"/>
  <c r="Q66" i="6"/>
  <c r="Q62" i="6"/>
  <c r="Q58" i="6"/>
  <c r="Q54" i="6"/>
  <c r="Q50" i="6"/>
  <c r="Q46" i="6"/>
  <c r="Q42" i="6"/>
  <c r="Q38" i="6"/>
  <c r="Q34" i="6"/>
  <c r="Q30" i="6"/>
  <c r="Q26" i="6"/>
  <c r="Q22" i="6"/>
  <c r="Q18" i="6"/>
  <c r="Q14" i="6"/>
  <c r="Q10" i="6"/>
  <c r="Z37" i="5"/>
  <c r="Z33" i="5"/>
  <c r="Z29" i="5"/>
  <c r="Z25" i="5"/>
  <c r="Z21" i="5"/>
  <c r="Z17" i="5"/>
  <c r="Z13" i="5"/>
  <c r="Q76" i="6"/>
  <c r="Q68" i="6"/>
  <c r="Q60" i="6"/>
  <c r="Q52" i="6"/>
  <c r="Q44" i="6"/>
  <c r="Q36" i="6"/>
  <c r="Q28" i="6"/>
  <c r="Q20" i="6"/>
  <c r="Q12" i="6"/>
  <c r="Z35" i="5"/>
  <c r="Z27" i="5"/>
  <c r="Z19" i="5"/>
  <c r="Z11" i="5"/>
  <c r="S22" i="10"/>
  <c r="S18" i="10"/>
  <c r="S14" i="10"/>
  <c r="U23" i="12"/>
  <c r="Q81" i="6"/>
  <c r="Q73" i="6"/>
  <c r="Q65" i="6"/>
  <c r="Q57" i="6"/>
  <c r="Q49" i="6"/>
  <c r="Q41" i="6"/>
  <c r="Q33" i="6"/>
  <c r="Q25" i="6"/>
  <c r="Q17" i="6"/>
  <c r="Q9" i="6"/>
  <c r="Z40" i="5"/>
  <c r="Z32" i="5"/>
  <c r="Z24" i="5"/>
  <c r="Z16" i="5"/>
  <c r="S25" i="10"/>
  <c r="S21" i="10"/>
  <c r="S17" i="10"/>
  <c r="S13" i="10"/>
  <c r="U22" i="12"/>
  <c r="U19" i="12"/>
  <c r="Q80" i="6"/>
  <c r="Q72" i="6"/>
  <c r="Q64" i="6"/>
  <c r="Q56" i="6"/>
  <c r="Q48" i="6"/>
  <c r="Q40" i="6"/>
  <c r="Q32" i="6"/>
  <c r="Q24" i="6"/>
  <c r="Q16" i="6"/>
  <c r="Z39" i="5"/>
  <c r="Z31" i="5"/>
  <c r="Z23" i="5"/>
  <c r="Z15" i="5"/>
  <c r="S24" i="10"/>
  <c r="S20" i="10"/>
  <c r="S16" i="10"/>
  <c r="S12" i="10"/>
  <c r="Q77" i="6"/>
  <c r="Q69" i="6"/>
  <c r="Q61" i="6"/>
  <c r="Q53" i="6"/>
  <c r="Q45" i="6"/>
  <c r="Q37" i="6"/>
  <c r="Q29" i="6"/>
  <c r="Q21" i="6"/>
  <c r="Q13" i="6"/>
  <c r="Z36" i="5"/>
  <c r="Z28" i="5"/>
  <c r="Z20" i="5"/>
  <c r="Z12" i="5"/>
  <c r="S23" i="10"/>
  <c r="S19" i="10"/>
  <c r="S15" i="10"/>
  <c r="S11" i="10"/>
  <c r="U15" i="12"/>
  <c r="U17" i="12"/>
  <c r="U10" i="12"/>
  <c r="U11" i="12"/>
  <c r="U16" i="12"/>
  <c r="U12" i="12"/>
  <c r="U24" i="12"/>
  <c r="U20" i="12"/>
  <c r="U21" i="12"/>
  <c r="U14" i="12"/>
  <c r="U13" i="12"/>
  <c r="U18" i="12"/>
  <c r="Q8" i="6"/>
  <c r="Z10" i="5"/>
  <c r="F5" i="16" a="1"/>
  <c r="F5" i="16"/>
  <c r="F6" i="16" a="1"/>
  <c r="F6" i="16"/>
  <c r="U9" i="12"/>
  <c r="C4" i="19" a="1"/>
  <c r="C4" i="19"/>
  <c r="F18" i="16" a="1"/>
  <c r="F18" i="16"/>
  <c r="B44" i="1"/>
  <c r="Q77" i="21"/>
  <c r="A43" i="1"/>
  <c r="M133" i="9"/>
  <c r="K133" i="9"/>
  <c r="M43" i="9"/>
  <c r="K43" i="9"/>
  <c r="S600" i="9"/>
  <c r="T600" i="9"/>
  <c r="T486" i="9"/>
  <c r="S486" i="9"/>
  <c r="K270" i="9"/>
  <c r="M270" i="9"/>
  <c r="M192" i="9"/>
  <c r="K192" i="9"/>
  <c r="M197" i="9"/>
  <c r="K197" i="9"/>
  <c r="K282" i="9"/>
  <c r="M282" i="9"/>
  <c r="K245" i="9"/>
  <c r="M245" i="9"/>
  <c r="R21" i="12"/>
  <c r="G49" i="21"/>
  <c r="B153" i="9"/>
  <c r="B155" i="9"/>
  <c r="B150" i="9"/>
  <c r="B156" i="9"/>
  <c r="B151" i="9"/>
  <c r="B154" i="9"/>
  <c r="B149" i="9"/>
  <c r="B157" i="9"/>
  <c r="B152" i="9"/>
  <c r="B158" i="9"/>
  <c r="I57" i="12"/>
  <c r="K57" i="12"/>
  <c r="I56" i="12"/>
  <c r="K56" i="12"/>
  <c r="I59" i="12"/>
  <c r="K59" i="12"/>
  <c r="I55" i="12"/>
  <c r="K55" i="12"/>
  <c r="I58" i="12"/>
  <c r="K58" i="12"/>
  <c r="B55" i="12"/>
  <c r="I77" i="12"/>
  <c r="K77" i="12"/>
  <c r="I76" i="12"/>
  <c r="K76" i="12"/>
  <c r="I79" i="12"/>
  <c r="K79" i="12"/>
  <c r="I75" i="12"/>
  <c r="K75" i="12"/>
  <c r="I78" i="12"/>
  <c r="K78" i="12"/>
  <c r="B75" i="12"/>
  <c r="I97" i="12"/>
  <c r="K97" i="12"/>
  <c r="I96" i="12"/>
  <c r="K96" i="12"/>
  <c r="I99" i="12"/>
  <c r="K99" i="12"/>
  <c r="I95" i="12"/>
  <c r="K95" i="12"/>
  <c r="I98" i="12"/>
  <c r="K98" i="12"/>
  <c r="B95" i="12"/>
  <c r="B186" i="9"/>
  <c r="B181" i="9"/>
  <c r="B187" i="9"/>
  <c r="B182" i="9"/>
  <c r="B184" i="9"/>
  <c r="B183" i="9"/>
  <c r="B185" i="9"/>
  <c r="B180" i="9"/>
  <c r="B179" i="9"/>
  <c r="B230" i="9"/>
  <c r="B232" i="9"/>
  <c r="B234" i="9"/>
  <c r="B237" i="9"/>
  <c r="B229" i="9"/>
  <c r="B236" i="9"/>
  <c r="B231" i="9"/>
  <c r="B228" i="9"/>
  <c r="B233" i="9"/>
  <c r="B235" i="9"/>
  <c r="B279" i="9"/>
  <c r="B286" i="9"/>
  <c r="B281" i="9"/>
  <c r="B283" i="9"/>
  <c r="B285" i="9"/>
  <c r="B287" i="9"/>
  <c r="B284" i="9"/>
  <c r="B280" i="9"/>
  <c r="B278" i="9"/>
  <c r="S539" i="9"/>
  <c r="T539" i="9"/>
  <c r="B563" i="9"/>
  <c r="B558" i="9"/>
  <c r="B564" i="9"/>
  <c r="B565" i="9"/>
  <c r="B560" i="9"/>
  <c r="T560" i="9"/>
  <c r="B566" i="9"/>
  <c r="B562" i="9"/>
  <c r="B559" i="9"/>
  <c r="B557" i="9"/>
  <c r="B561" i="9"/>
  <c r="B623" i="9"/>
  <c r="B618" i="9"/>
  <c r="S618" i="9"/>
  <c r="B624" i="9"/>
  <c r="T624" i="9"/>
  <c r="B622" i="9"/>
  <c r="S622" i="9"/>
  <c r="B625" i="9"/>
  <c r="B626" i="9"/>
  <c r="B620" i="9"/>
  <c r="B621" i="9"/>
  <c r="B619" i="9"/>
  <c r="B617" i="9"/>
  <c r="K259" i="9"/>
  <c r="M259" i="9"/>
  <c r="K260" i="9"/>
  <c r="M260" i="9"/>
  <c r="K227" i="9"/>
  <c r="M227" i="9"/>
  <c r="B178" i="9"/>
  <c r="M35" i="9"/>
  <c r="K35" i="9"/>
  <c r="M46" i="9"/>
  <c r="K46" i="9"/>
  <c r="K171" i="9"/>
  <c r="M171" i="9"/>
  <c r="M140" i="9"/>
  <c r="K140" i="9"/>
  <c r="K141" i="9"/>
  <c r="M141" i="9"/>
  <c r="M28" i="9"/>
  <c r="K28" i="9"/>
  <c r="B58" i="9"/>
  <c r="B49" i="9"/>
  <c r="B52" i="9"/>
  <c r="B55" i="9"/>
  <c r="B57" i="9"/>
  <c r="B51" i="9"/>
  <c r="B54" i="9"/>
  <c r="B56" i="9"/>
  <c r="B53" i="9"/>
  <c r="B50" i="9"/>
  <c r="B107" i="9"/>
  <c r="B99" i="9"/>
  <c r="B105" i="9"/>
  <c r="B108" i="9"/>
  <c r="B100" i="9"/>
  <c r="B101" i="9"/>
  <c r="B102" i="9"/>
  <c r="B106" i="9"/>
  <c r="B103" i="9"/>
  <c r="U88" i="6"/>
  <c r="U84" i="6"/>
  <c r="U80" i="6"/>
  <c r="U76" i="6"/>
  <c r="U72" i="6"/>
  <c r="U68" i="6"/>
  <c r="U64" i="6"/>
  <c r="U60" i="6"/>
  <c r="U56" i="6"/>
  <c r="U52" i="6"/>
  <c r="U48" i="6"/>
  <c r="U44" i="6"/>
  <c r="U40" i="6"/>
  <c r="U36" i="6"/>
  <c r="U32" i="6"/>
  <c r="U28" i="6"/>
  <c r="U24" i="6"/>
  <c r="U20" i="6"/>
  <c r="U16" i="6"/>
  <c r="U12" i="6"/>
  <c r="U87" i="6"/>
  <c r="U83" i="6"/>
  <c r="U79" i="6"/>
  <c r="U75" i="6"/>
  <c r="U71" i="6"/>
  <c r="U67" i="6"/>
  <c r="U63" i="6"/>
  <c r="U59" i="6"/>
  <c r="U55" i="6"/>
  <c r="U51" i="6"/>
  <c r="U47" i="6"/>
  <c r="U43" i="6"/>
  <c r="U39" i="6"/>
  <c r="U35" i="6"/>
  <c r="U31" i="6"/>
  <c r="U27" i="6"/>
  <c r="U23" i="6"/>
  <c r="U19" i="6"/>
  <c r="U15" i="6"/>
  <c r="U11" i="6"/>
  <c r="U85" i="6"/>
  <c r="U77" i="6"/>
  <c r="U69" i="6"/>
  <c r="U61" i="6"/>
  <c r="U53" i="6"/>
  <c r="U45" i="6"/>
  <c r="U37" i="6"/>
  <c r="U29" i="6"/>
  <c r="U21" i="6"/>
  <c r="U13" i="6"/>
  <c r="U82" i="6"/>
  <c r="U74" i="6"/>
  <c r="U66" i="6"/>
  <c r="U58" i="6"/>
  <c r="U50" i="6"/>
  <c r="U42" i="6"/>
  <c r="U34" i="6"/>
  <c r="U26" i="6"/>
  <c r="U18" i="6"/>
  <c r="U10" i="6"/>
  <c r="U81" i="6"/>
  <c r="U73" i="6"/>
  <c r="U65" i="6"/>
  <c r="U57" i="6"/>
  <c r="U49" i="6"/>
  <c r="U41" i="6"/>
  <c r="U33" i="6"/>
  <c r="U25" i="6"/>
  <c r="U17" i="6"/>
  <c r="U9" i="6"/>
  <c r="U86" i="6"/>
  <c r="U78" i="6"/>
  <c r="U70" i="6"/>
  <c r="U62" i="6"/>
  <c r="U54" i="6"/>
  <c r="U46" i="6"/>
  <c r="U38" i="6"/>
  <c r="U30" i="6"/>
  <c r="U22" i="6"/>
  <c r="U14" i="6"/>
  <c r="K239" i="9"/>
  <c r="M239" i="9"/>
  <c r="K89" i="9"/>
  <c r="M89" i="9"/>
  <c r="M248" i="9"/>
  <c r="K248" i="9"/>
  <c r="S613" i="9"/>
  <c r="M198" i="9"/>
  <c r="T585" i="9"/>
  <c r="M290" i="9"/>
  <c r="M29" i="9"/>
  <c r="M191" i="9"/>
  <c r="K191" i="9"/>
  <c r="K39" i="9"/>
  <c r="M39" i="9"/>
  <c r="M22" i="9"/>
  <c r="K22" i="9"/>
  <c r="S477" i="9"/>
  <c r="T477" i="9"/>
  <c r="M277" i="9"/>
  <c r="K277" i="9"/>
  <c r="M241" i="9"/>
  <c r="K241" i="9"/>
  <c r="T437" i="9"/>
  <c r="S437" i="9"/>
  <c r="K254" i="9"/>
  <c r="M254" i="9"/>
  <c r="M225" i="9"/>
  <c r="K225" i="9"/>
  <c r="K177" i="9"/>
  <c r="M177" i="9"/>
  <c r="B9" i="9"/>
  <c r="B16" i="9"/>
  <c r="B14" i="9"/>
  <c r="B13" i="9"/>
  <c r="B11" i="9"/>
  <c r="B10" i="9"/>
  <c r="B17" i="9"/>
  <c r="B15" i="9"/>
  <c r="B12" i="9"/>
  <c r="B45" i="9"/>
  <c r="B40" i="9"/>
  <c r="B41" i="9"/>
  <c r="B47" i="9"/>
  <c r="B44" i="9"/>
  <c r="B96" i="9"/>
  <c r="B90" i="9"/>
  <c r="B93" i="9"/>
  <c r="B94" i="9"/>
  <c r="B92" i="9"/>
  <c r="B91" i="9"/>
  <c r="B97" i="9"/>
  <c r="B95" i="9"/>
  <c r="I53" i="12"/>
  <c r="K53" i="12"/>
  <c r="B50" i="12"/>
  <c r="I52" i="12"/>
  <c r="K52" i="12"/>
  <c r="I51" i="12"/>
  <c r="K51" i="12"/>
  <c r="I54" i="12"/>
  <c r="K54" i="12"/>
  <c r="I50" i="12"/>
  <c r="K50" i="12"/>
  <c r="I73" i="12"/>
  <c r="K73" i="12"/>
  <c r="B70" i="12"/>
  <c r="I72" i="12"/>
  <c r="K72" i="12"/>
  <c r="I71" i="12"/>
  <c r="K71" i="12"/>
  <c r="I74" i="12"/>
  <c r="K74" i="12"/>
  <c r="I70" i="12"/>
  <c r="K70" i="12"/>
  <c r="I93" i="12"/>
  <c r="K93" i="12"/>
  <c r="B90" i="12"/>
  <c r="I92" i="12"/>
  <c r="K92" i="12"/>
  <c r="I91" i="12"/>
  <c r="K91" i="12"/>
  <c r="I94" i="12"/>
  <c r="K94" i="12"/>
  <c r="I90" i="12"/>
  <c r="K90" i="12"/>
  <c r="B253" i="9"/>
  <c r="B256" i="9"/>
  <c r="B255" i="9"/>
  <c r="B250" i="9"/>
  <c r="B251" i="9"/>
  <c r="B249" i="9"/>
  <c r="B302" i="9"/>
  <c r="B305" i="9"/>
  <c r="B299" i="9"/>
  <c r="B306" i="9"/>
  <c r="B298" i="9"/>
  <c r="B300" i="9"/>
  <c r="B307" i="9"/>
  <c r="B303" i="9"/>
  <c r="B304" i="9"/>
  <c r="S482" i="9"/>
  <c r="K301" i="9"/>
  <c r="T463" i="9"/>
  <c r="S463" i="9"/>
  <c r="M84" i="9"/>
  <c r="B98" i="9"/>
  <c r="T549" i="9"/>
  <c r="T434" i="9"/>
  <c r="S434" i="9"/>
  <c r="B48" i="9"/>
  <c r="B252" i="9"/>
  <c r="M216" i="9"/>
  <c r="K216" i="9"/>
  <c r="K62" i="9"/>
  <c r="M62" i="9"/>
  <c r="B18" i="9"/>
  <c r="S497" i="9"/>
  <c r="T497" i="9"/>
  <c r="S421" i="9"/>
  <c r="T421" i="9"/>
  <c r="S426" i="9"/>
  <c r="T426" i="9"/>
  <c r="S345" i="9"/>
  <c r="T345" i="9"/>
  <c r="K194" i="9"/>
  <c r="M194" i="9"/>
  <c r="K82" i="9"/>
  <c r="M82" i="9"/>
  <c r="T555" i="9"/>
  <c r="M23" i="9"/>
  <c r="K23" i="9"/>
  <c r="T608" i="9"/>
  <c r="S608" i="9"/>
  <c r="S576" i="9"/>
  <c r="T576" i="9"/>
  <c r="T574" i="9"/>
  <c r="S574" i="9"/>
  <c r="T488" i="9"/>
  <c r="S488" i="9"/>
  <c r="T493" i="9"/>
  <c r="S493" i="9"/>
  <c r="T416" i="9"/>
  <c r="S416" i="9"/>
  <c r="S414" i="9"/>
  <c r="T414" i="9"/>
  <c r="K242" i="9"/>
  <c r="M242" i="9"/>
  <c r="T526" i="9"/>
  <c r="S526" i="9"/>
  <c r="T406" i="9"/>
  <c r="S406" i="9"/>
  <c r="M291" i="9"/>
  <c r="K291" i="9"/>
  <c r="K257" i="9"/>
  <c r="M257" i="9"/>
  <c r="M213" i="9"/>
  <c r="K213" i="9"/>
  <c r="T577" i="9"/>
  <c r="S577" i="9"/>
  <c r="S505" i="9"/>
  <c r="T505" i="9"/>
  <c r="T443" i="9"/>
  <c r="S443" i="9"/>
  <c r="S612" i="9"/>
  <c r="T612" i="9"/>
  <c r="S490" i="9"/>
  <c r="T490" i="9"/>
  <c r="M296" i="9"/>
  <c r="K296" i="9"/>
  <c r="M30" i="9"/>
  <c r="K30" i="9"/>
  <c r="M135" i="9"/>
  <c r="K135" i="9"/>
  <c r="B68" i="9"/>
  <c r="B60" i="9"/>
  <c r="B66" i="9"/>
  <c r="B65" i="9"/>
  <c r="B59" i="9"/>
  <c r="B61" i="9"/>
  <c r="B63" i="9"/>
  <c r="B131" i="9"/>
  <c r="B130" i="9"/>
  <c r="B129" i="9"/>
  <c r="B137" i="9"/>
  <c r="B136" i="9"/>
  <c r="K271" i="9"/>
  <c r="M271" i="9"/>
  <c r="K273" i="9"/>
  <c r="M273" i="9"/>
  <c r="K205" i="9"/>
  <c r="M205" i="9"/>
  <c r="M169" i="9"/>
  <c r="K169" i="9"/>
  <c r="B67" i="9"/>
  <c r="B37" i="9"/>
  <c r="B38" i="9"/>
  <c r="B34" i="9"/>
  <c r="B33" i="9"/>
  <c r="B31" i="9"/>
  <c r="B32" i="9"/>
  <c r="B21" i="9"/>
  <c r="B25" i="9"/>
  <c r="B212" i="9"/>
  <c r="B211" i="9"/>
  <c r="B214" i="9"/>
  <c r="B217" i="9"/>
  <c r="B209" i="9"/>
  <c r="B208" i="9"/>
  <c r="B74" i="9"/>
  <c r="B73" i="9"/>
  <c r="B76" i="9"/>
  <c r="B71" i="9"/>
  <c r="B70" i="9"/>
  <c r="B75" i="9"/>
  <c r="B118" i="9"/>
  <c r="B117" i="9"/>
  <c r="B109" i="9"/>
  <c r="B115" i="9"/>
  <c r="B116" i="9"/>
  <c r="B362" i="9"/>
  <c r="B357" i="9"/>
  <c r="B358" i="9"/>
  <c r="B364" i="9"/>
  <c r="B518" i="9"/>
  <c r="B522" i="9"/>
  <c r="B520" i="9"/>
  <c r="B525" i="9"/>
  <c r="T525" i="9"/>
  <c r="S580" i="9"/>
  <c r="T580" i="9"/>
  <c r="T604" i="9"/>
  <c r="S604" i="9"/>
  <c r="I30" i="12"/>
  <c r="K30" i="12"/>
  <c r="I34" i="12"/>
  <c r="K34" i="12"/>
  <c r="I40" i="12"/>
  <c r="K40" i="12"/>
  <c r="I44" i="12"/>
  <c r="K44" i="12"/>
  <c r="I62" i="12"/>
  <c r="K62" i="12"/>
  <c r="I66" i="12"/>
  <c r="K66" i="12"/>
  <c r="I82" i="12"/>
  <c r="K82" i="12"/>
  <c r="I86" i="12"/>
  <c r="K86" i="12"/>
  <c r="I102" i="12"/>
  <c r="K102" i="12"/>
  <c r="I60" i="5"/>
  <c r="M60" i="5"/>
  <c r="I56" i="5"/>
  <c r="M56" i="5"/>
  <c r="I59" i="5"/>
  <c r="M59" i="5"/>
  <c r="I100" i="5"/>
  <c r="M100" i="5"/>
  <c r="I96" i="5"/>
  <c r="M96" i="5"/>
  <c r="I99" i="5"/>
  <c r="M99" i="5"/>
  <c r="D71" i="20"/>
  <c r="C72" i="20"/>
  <c r="D72" i="20"/>
  <c r="D101" i="20"/>
  <c r="C102" i="20"/>
  <c r="D180" i="20"/>
  <c r="C181" i="20"/>
  <c r="B60" i="12"/>
  <c r="B80" i="12"/>
  <c r="B100" i="12"/>
  <c r="I63" i="12"/>
  <c r="K63" i="12"/>
  <c r="I67" i="12"/>
  <c r="K67" i="12"/>
  <c r="I83" i="12"/>
  <c r="K83" i="12"/>
  <c r="I87" i="12"/>
  <c r="K87" i="12"/>
  <c r="I103" i="12"/>
  <c r="K103" i="12"/>
  <c r="I152" i="5"/>
  <c r="M152" i="5"/>
  <c r="C151" i="5"/>
  <c r="I155" i="5"/>
  <c r="M155" i="5"/>
  <c r="I151" i="5"/>
  <c r="M151" i="5"/>
  <c r="I172" i="5"/>
  <c r="M172" i="5"/>
  <c r="C171" i="5"/>
  <c r="I175" i="5"/>
  <c r="M175" i="5"/>
  <c r="I171" i="5"/>
  <c r="M171" i="5"/>
  <c r="I192" i="5"/>
  <c r="M192" i="5"/>
  <c r="C191" i="5"/>
  <c r="I195" i="5"/>
  <c r="M195" i="5"/>
  <c r="I191" i="5"/>
  <c r="M191" i="5"/>
  <c r="I70" i="5"/>
  <c r="M70" i="5"/>
  <c r="I66" i="5"/>
  <c r="M66" i="5"/>
  <c r="C66" i="5"/>
  <c r="I69" i="5"/>
  <c r="M69" i="5"/>
  <c r="I110" i="5"/>
  <c r="M110" i="5"/>
  <c r="I106" i="5"/>
  <c r="M106" i="5"/>
  <c r="C106" i="5"/>
  <c r="I109" i="5"/>
  <c r="M109" i="5"/>
  <c r="I174" i="5"/>
  <c r="M174" i="5"/>
  <c r="D160" i="20"/>
  <c r="C161" i="20"/>
  <c r="D171" i="20"/>
  <c r="C172" i="20"/>
  <c r="B65" i="12"/>
  <c r="B85" i="12"/>
  <c r="I32" i="12"/>
  <c r="K32" i="12"/>
  <c r="I42" i="12"/>
  <c r="K42" i="12"/>
  <c r="I60" i="12"/>
  <c r="K60" i="12"/>
  <c r="I64" i="12"/>
  <c r="K64" i="12"/>
  <c r="I68" i="12"/>
  <c r="K68" i="12"/>
  <c r="I80" i="12"/>
  <c r="K80" i="12"/>
  <c r="I84" i="12"/>
  <c r="K84" i="12"/>
  <c r="I88" i="12"/>
  <c r="K88" i="12"/>
  <c r="I100" i="12"/>
  <c r="K100" i="12"/>
  <c r="I104" i="12"/>
  <c r="K104" i="12"/>
  <c r="I160" i="5"/>
  <c r="M160" i="5"/>
  <c r="I156" i="5"/>
  <c r="M156" i="5"/>
  <c r="I159" i="5"/>
  <c r="M159" i="5"/>
  <c r="I180" i="5"/>
  <c r="M180" i="5"/>
  <c r="I176" i="5"/>
  <c r="M176" i="5"/>
  <c r="I179" i="5"/>
  <c r="M179" i="5"/>
  <c r="I57" i="5"/>
  <c r="M57" i="5"/>
  <c r="I80" i="5"/>
  <c r="M80" i="5"/>
  <c r="I76" i="5"/>
  <c r="M76" i="5"/>
  <c r="I79" i="5"/>
  <c r="M79" i="5"/>
  <c r="I97" i="5"/>
  <c r="M97" i="5"/>
  <c r="I120" i="5"/>
  <c r="M120" i="5"/>
  <c r="I116" i="5"/>
  <c r="M116" i="5"/>
  <c r="I119" i="5"/>
  <c r="M119" i="5"/>
  <c r="I153" i="5"/>
  <c r="M153" i="5"/>
  <c r="I177" i="5"/>
  <c r="M177" i="5"/>
  <c r="I193" i="5"/>
  <c r="M193" i="5"/>
  <c r="C18" i="20"/>
  <c r="D17" i="20"/>
  <c r="C47" i="20"/>
  <c r="D47" i="20"/>
  <c r="D46" i="20"/>
  <c r="D119" i="20"/>
  <c r="C120" i="20"/>
  <c r="B30" i="12"/>
  <c r="I65" i="12"/>
  <c r="K65" i="12"/>
  <c r="I85" i="12"/>
  <c r="K85" i="12"/>
  <c r="C96" i="5"/>
  <c r="C156" i="5"/>
  <c r="I50" i="5"/>
  <c r="M50" i="5"/>
  <c r="I46" i="5"/>
  <c r="M46" i="5"/>
  <c r="C46" i="5"/>
  <c r="I49" i="5"/>
  <c r="M49" i="5"/>
  <c r="I58" i="5"/>
  <c r="M58" i="5"/>
  <c r="I67" i="5"/>
  <c r="M67" i="5"/>
  <c r="I90" i="5"/>
  <c r="M90" i="5"/>
  <c r="I86" i="5"/>
  <c r="M86" i="5"/>
  <c r="C86" i="5"/>
  <c r="I89" i="5"/>
  <c r="M89" i="5"/>
  <c r="I98" i="5"/>
  <c r="M98" i="5"/>
  <c r="I107" i="5"/>
  <c r="M107" i="5"/>
  <c r="I154" i="5"/>
  <c r="M154" i="5"/>
  <c r="I178" i="5"/>
  <c r="M178" i="5"/>
  <c r="I194" i="5"/>
  <c r="M194" i="5"/>
  <c r="D32" i="20"/>
  <c r="C33" i="20"/>
  <c r="D33" i="20"/>
  <c r="C118" i="20"/>
  <c r="D118" i="20"/>
  <c r="D117" i="20"/>
  <c r="C146" i="5"/>
  <c r="C166" i="5"/>
  <c r="C186" i="5"/>
  <c r="I147" i="5"/>
  <c r="M147" i="5"/>
  <c r="I163" i="5"/>
  <c r="M163" i="5"/>
  <c r="I167" i="5"/>
  <c r="M167" i="5"/>
  <c r="I183" i="5"/>
  <c r="M183" i="5"/>
  <c r="I187" i="5"/>
  <c r="M187" i="5"/>
  <c r="Q88" i="6"/>
  <c r="D50" i="20"/>
  <c r="C51" i="20"/>
  <c r="C61" i="20"/>
  <c r="D60" i="20"/>
  <c r="D106" i="20"/>
  <c r="C107" i="20"/>
  <c r="C136" i="20"/>
  <c r="D135" i="20"/>
  <c r="D86" i="20"/>
  <c r="C87" i="20"/>
  <c r="D87" i="20"/>
  <c r="D96" i="20"/>
  <c r="C97" i="20"/>
  <c r="C128" i="20"/>
  <c r="D128" i="20"/>
  <c r="D127" i="20"/>
  <c r="D167" i="20"/>
  <c r="C168" i="20"/>
  <c r="D27" i="20"/>
  <c r="C28" i="20"/>
  <c r="D37" i="20"/>
  <c r="C38" i="20"/>
  <c r="D152" i="20"/>
  <c r="C153" i="20"/>
  <c r="C176" i="20"/>
  <c r="D176" i="20"/>
  <c r="D175" i="20"/>
  <c r="D125" i="20"/>
  <c r="D12" i="20"/>
  <c r="C13" i="20"/>
  <c r="C74" i="20"/>
  <c r="D73" i="20"/>
  <c r="D49" i="20"/>
  <c r="D129" i="20"/>
  <c r="D177" i="20"/>
  <c r="C112" i="20"/>
  <c r="T511" i="9"/>
  <c r="S479" i="9"/>
  <c r="S380" i="9"/>
  <c r="T575" i="9"/>
  <c r="S579" i="9"/>
  <c r="T478" i="9"/>
  <c r="S489" i="9"/>
  <c r="S491" i="9"/>
  <c r="T415" i="9"/>
  <c r="T462" i="9"/>
  <c r="S473" i="9"/>
  <c r="S601" i="9"/>
  <c r="I142" i="5"/>
  <c r="M142" i="5"/>
  <c r="S445" i="9"/>
  <c r="T445" i="9"/>
  <c r="T515" i="9"/>
  <c r="S515" i="9"/>
  <c r="T550" i="9"/>
  <c r="T552" i="9"/>
  <c r="T565" i="9"/>
  <c r="T351" i="9"/>
  <c r="S351" i="9"/>
  <c r="S582" i="9"/>
  <c r="T582" i="9"/>
  <c r="T501" i="9"/>
  <c r="S501" i="9"/>
  <c r="S465" i="9"/>
  <c r="T465" i="9"/>
  <c r="S344" i="9"/>
  <c r="T344" i="9"/>
  <c r="S439" i="9"/>
  <c r="T598" i="9"/>
  <c r="S340" i="9"/>
  <c r="T381" i="9"/>
  <c r="S466" i="9"/>
  <c r="S492" i="9"/>
  <c r="T615" i="9"/>
  <c r="T523" i="9"/>
  <c r="T556" i="9"/>
  <c r="T349" i="9"/>
  <c r="S349" i="9"/>
  <c r="S379" i="9"/>
  <c r="T379" i="9"/>
  <c r="T481" i="9"/>
  <c r="S399" i="9"/>
  <c r="S572" i="9"/>
  <c r="T546" i="9"/>
  <c r="T359" i="9"/>
  <c r="S444" i="9"/>
  <c r="S484" i="9"/>
  <c r="R387" i="9"/>
  <c r="S387" i="9"/>
  <c r="T461" i="9"/>
  <c r="S461" i="9"/>
  <c r="S569" i="9"/>
  <c r="T569" i="9"/>
  <c r="I144" i="5"/>
  <c r="M144" i="5"/>
  <c r="B504" i="9"/>
  <c r="B498" i="9"/>
  <c r="B519" i="9"/>
  <c r="B524" i="9"/>
  <c r="B503" i="9"/>
  <c r="C141" i="5"/>
  <c r="I141" i="5"/>
  <c r="M141" i="5"/>
  <c r="I145" i="5"/>
  <c r="M145" i="5"/>
  <c r="I136" i="5"/>
  <c r="M136" i="5"/>
  <c r="I140" i="5"/>
  <c r="M140" i="5"/>
  <c r="I137" i="5"/>
  <c r="M137" i="5"/>
  <c r="I138" i="5"/>
  <c r="M138" i="5"/>
  <c r="C136" i="5"/>
  <c r="S499" i="9"/>
  <c r="T499" i="9"/>
  <c r="I132" i="5"/>
  <c r="M132" i="5"/>
  <c r="C131" i="5"/>
  <c r="I133" i="5"/>
  <c r="M133" i="5"/>
  <c r="I134" i="5"/>
  <c r="M134" i="5"/>
  <c r="I131" i="5"/>
  <c r="M131" i="5"/>
  <c r="S487" i="9"/>
  <c r="T487" i="9"/>
  <c r="I128" i="5"/>
  <c r="M128" i="5"/>
  <c r="I129" i="5"/>
  <c r="M129" i="5"/>
  <c r="I126" i="5"/>
  <c r="M126" i="5"/>
  <c r="I130" i="5"/>
  <c r="M130" i="5"/>
  <c r="C126" i="5"/>
  <c r="S483" i="9"/>
  <c r="T483" i="9"/>
  <c r="I124" i="5"/>
  <c r="M124" i="5"/>
  <c r="C121" i="5"/>
  <c r="I121" i="5"/>
  <c r="M121" i="5"/>
  <c r="I125" i="5"/>
  <c r="M125" i="5"/>
  <c r="I122" i="5"/>
  <c r="M122" i="5"/>
  <c r="Q82" i="6"/>
  <c r="Q83" i="6"/>
  <c r="Q85" i="6"/>
  <c r="Q84" i="6"/>
  <c r="Q86" i="6"/>
  <c r="Q87" i="6"/>
  <c r="S541" i="9"/>
  <c r="S545" i="9"/>
  <c r="S543" i="9"/>
  <c r="T540" i="9"/>
  <c r="S525" i="9"/>
  <c r="S537" i="9"/>
  <c r="T544" i="9"/>
  <c r="S624" i="9"/>
  <c r="T542" i="9"/>
  <c r="T538" i="9"/>
  <c r="T618" i="9"/>
  <c r="S530" i="9"/>
  <c r="S534" i="9"/>
  <c r="T529" i="9"/>
  <c r="S529" i="9"/>
  <c r="S532" i="9"/>
  <c r="T532" i="9"/>
  <c r="S536" i="9"/>
  <c r="T533" i="9"/>
  <c r="T535" i="9"/>
  <c r="S527" i="9"/>
  <c r="T528" i="9"/>
  <c r="S528" i="9"/>
  <c r="T622" i="9"/>
  <c r="F7" i="16" a="1"/>
  <c r="F7" i="16"/>
  <c r="C32" i="19" a="1"/>
  <c r="C32" i="19"/>
  <c r="C33" i="19" a="1"/>
  <c r="C33" i="19"/>
  <c r="D112" i="20"/>
  <c r="C113" i="20"/>
  <c r="C19" i="20"/>
  <c r="D18" i="20"/>
  <c r="T522" i="9"/>
  <c r="S522" i="9"/>
  <c r="M109" i="9"/>
  <c r="K109" i="9"/>
  <c r="K74" i="9"/>
  <c r="M74" i="9"/>
  <c r="M209" i="9"/>
  <c r="K209" i="9"/>
  <c r="K31" i="9"/>
  <c r="M31" i="9"/>
  <c r="M63" i="9"/>
  <c r="K63" i="9"/>
  <c r="M98" i="9"/>
  <c r="K98" i="9"/>
  <c r="M299" i="9"/>
  <c r="K299" i="9"/>
  <c r="K253" i="9"/>
  <c r="M253" i="9"/>
  <c r="M97" i="9"/>
  <c r="K97" i="9"/>
  <c r="K47" i="9"/>
  <c r="M47" i="9"/>
  <c r="K11" i="9"/>
  <c r="M11" i="9"/>
  <c r="K99" i="9"/>
  <c r="M99" i="9"/>
  <c r="B70" i="16" a="1"/>
  <c r="B70" i="16"/>
  <c r="D172" i="20"/>
  <c r="C173" i="20"/>
  <c r="S357" i="9"/>
  <c r="T357" i="9"/>
  <c r="M70" i="9"/>
  <c r="K70" i="9"/>
  <c r="M212" i="9"/>
  <c r="K212" i="9"/>
  <c r="K37" i="9"/>
  <c r="M37" i="9"/>
  <c r="K137" i="9"/>
  <c r="M137" i="9"/>
  <c r="M66" i="9"/>
  <c r="K66" i="9"/>
  <c r="K48" i="9"/>
  <c r="M48" i="9"/>
  <c r="K307" i="9"/>
  <c r="M307" i="9"/>
  <c r="K251" i="9"/>
  <c r="M251" i="9"/>
  <c r="K93" i="9"/>
  <c r="M93" i="9"/>
  <c r="K12" i="9"/>
  <c r="M12" i="9"/>
  <c r="M9" i="9"/>
  <c r="K9" i="9"/>
  <c r="J9" i="9"/>
  <c r="M101" i="9"/>
  <c r="K101" i="9"/>
  <c r="M50" i="9"/>
  <c r="K50" i="9"/>
  <c r="K51" i="9"/>
  <c r="M51" i="9"/>
  <c r="K49" i="9"/>
  <c r="M49" i="9"/>
  <c r="S619" i="9"/>
  <c r="T619" i="9"/>
  <c r="S625" i="9"/>
  <c r="T625" i="9"/>
  <c r="S623" i="9"/>
  <c r="T623" i="9"/>
  <c r="T562" i="9"/>
  <c r="T564" i="9"/>
  <c r="M287" i="9"/>
  <c r="K287" i="9"/>
  <c r="K286" i="9"/>
  <c r="M286" i="9"/>
  <c r="M228" i="9"/>
  <c r="K228" i="9"/>
  <c r="M237" i="9"/>
  <c r="K237" i="9"/>
  <c r="M179" i="9"/>
  <c r="M184" i="9"/>
  <c r="M186" i="9"/>
  <c r="K152" i="9"/>
  <c r="M152" i="9"/>
  <c r="M151" i="9"/>
  <c r="K151" i="9"/>
  <c r="K153" i="9"/>
  <c r="M153" i="9"/>
  <c r="S81" i="21" a="1"/>
  <c r="S81" i="21"/>
  <c r="S82" i="21" a="1"/>
  <c r="S82" i="21"/>
  <c r="S83" i="21" a="1"/>
  <c r="S83" i="21"/>
  <c r="S84" i="21" a="1"/>
  <c r="S84" i="21"/>
  <c r="S85" i="21" a="1"/>
  <c r="S85" i="21"/>
  <c r="S86" i="21" a="1"/>
  <c r="S86" i="21"/>
  <c r="S87" i="21" a="1"/>
  <c r="S87" i="21"/>
  <c r="P82" i="21" a="1"/>
  <c r="P82" i="21"/>
  <c r="P84" i="21" a="1"/>
  <c r="P84" i="21"/>
  <c r="P86" i="21" a="1"/>
  <c r="P86" i="21"/>
  <c r="P88" i="21" a="1"/>
  <c r="P88" i="21"/>
  <c r="Q91" i="21" a="1"/>
  <c r="Q91" i="21"/>
  <c r="P96" i="21" a="1"/>
  <c r="P96" i="21"/>
  <c r="Q99" i="21" a="1"/>
  <c r="Q99" i="21"/>
  <c r="P104" i="21" a="1"/>
  <c r="P104" i="21"/>
  <c r="Q107" i="21" a="1"/>
  <c r="Q107" i="21"/>
  <c r="R91" i="21" a="1"/>
  <c r="R91" i="21"/>
  <c r="S94" i="21" a="1"/>
  <c r="S94" i="21"/>
  <c r="R99" i="21" a="1"/>
  <c r="R99" i="21"/>
  <c r="S102" i="21" a="1"/>
  <c r="S102" i="21"/>
  <c r="R107" i="21" a="1"/>
  <c r="R107" i="21"/>
  <c r="P80" i="21" a="1"/>
  <c r="P80" i="21"/>
  <c r="Q90" i="21" a="1"/>
  <c r="Q90" i="21"/>
  <c r="P95" i="21" a="1"/>
  <c r="P95" i="21"/>
  <c r="Q98" i="21" a="1"/>
  <c r="Q98" i="21"/>
  <c r="P103" i="21" a="1"/>
  <c r="P103" i="21"/>
  <c r="Q106" i="21" a="1"/>
  <c r="Q106" i="21"/>
  <c r="R100" i="21" a="1"/>
  <c r="R100" i="21"/>
  <c r="R90" i="21" a="1"/>
  <c r="R90" i="21"/>
  <c r="S103" i="21" a="1"/>
  <c r="S103" i="21"/>
  <c r="S93" i="21" a="1"/>
  <c r="S93" i="21"/>
  <c r="S91" i="21" a="1"/>
  <c r="S91" i="21"/>
  <c r="S80" i="21" a="1"/>
  <c r="S80" i="21"/>
  <c r="Q83" i="21" a="1"/>
  <c r="Q83" i="21"/>
  <c r="Q87" i="21" a="1"/>
  <c r="Q87" i="21"/>
  <c r="R81" i="21" a="1"/>
  <c r="R81" i="21"/>
  <c r="R84" i="21" a="1"/>
  <c r="R84" i="21"/>
  <c r="P87" i="21" a="1"/>
  <c r="P87" i="21"/>
  <c r="P90" i="21" a="1"/>
  <c r="P90" i="21"/>
  <c r="P94" i="21" a="1"/>
  <c r="P94" i="21"/>
  <c r="Q101" i="21" a="1"/>
  <c r="Q101" i="21"/>
  <c r="Q105" i="21" a="1"/>
  <c r="Q105" i="21"/>
  <c r="P108" i="21" a="1"/>
  <c r="P108" i="21"/>
  <c r="S88" i="21" a="1"/>
  <c r="S88" i="21"/>
  <c r="S92" i="21" a="1"/>
  <c r="S92" i="21"/>
  <c r="R95" i="21" a="1"/>
  <c r="R95" i="21"/>
  <c r="S106" i="21" a="1"/>
  <c r="S106" i="21"/>
  <c r="R109" i="21" a="1"/>
  <c r="R109" i="21"/>
  <c r="Q94" i="21" a="1"/>
  <c r="Q94" i="21"/>
  <c r="P97" i="21" a="1"/>
  <c r="P97" i="21"/>
  <c r="P101" i="21" a="1"/>
  <c r="P101" i="21"/>
  <c r="Q108" i="21" a="1"/>
  <c r="Q108" i="21"/>
  <c r="R92" i="21" a="1"/>
  <c r="R92" i="21"/>
  <c r="R98" i="21" a="1"/>
  <c r="R98" i="21"/>
  <c r="S109" i="21" a="1"/>
  <c r="S109" i="21"/>
  <c r="S99" i="21" a="1"/>
  <c r="S99" i="21"/>
  <c r="Q82" i="21" a="1"/>
  <c r="Q82" i="21"/>
  <c r="P83" i="21" a="1"/>
  <c r="P83" i="21"/>
  <c r="R86" i="21" a="1"/>
  <c r="R86" i="21"/>
  <c r="P100" i="21" a="1"/>
  <c r="P100" i="21"/>
  <c r="Q80" i="21" a="1"/>
  <c r="Q80" i="21"/>
  <c r="S96" i="21" a="1"/>
  <c r="S96" i="21"/>
  <c r="R105" i="21" a="1"/>
  <c r="R105" i="21"/>
  <c r="Q88" i="21" a="1"/>
  <c r="Q88" i="21"/>
  <c r="Q92" i="21" a="1"/>
  <c r="Q92" i="21"/>
  <c r="Q102" i="21" a="1"/>
  <c r="Q102" i="21"/>
  <c r="S89" i="21" a="1"/>
  <c r="S89" i="21"/>
  <c r="R108" i="21" a="1"/>
  <c r="R108" i="21"/>
  <c r="R106" i="21" a="1"/>
  <c r="R106" i="21"/>
  <c r="R104" i="21" a="1"/>
  <c r="R104" i="21"/>
  <c r="R102" i="21" a="1"/>
  <c r="R102" i="21"/>
  <c r="Q84" i="21" a="1"/>
  <c r="Q84" i="21"/>
  <c r="Q86" i="21" a="1"/>
  <c r="Q86" i="21"/>
  <c r="R83" i="21" a="1"/>
  <c r="R83" i="21"/>
  <c r="R87" i="21" a="1"/>
  <c r="R87" i="21"/>
  <c r="P92" i="21" a="1"/>
  <c r="P92" i="21"/>
  <c r="Q97" i="21" a="1"/>
  <c r="Q97" i="21"/>
  <c r="P102" i="21" a="1"/>
  <c r="P102" i="21"/>
  <c r="P106" i="21" a="1"/>
  <c r="P106" i="21"/>
  <c r="R97" i="21" a="1"/>
  <c r="R97" i="21"/>
  <c r="R101" i="21" a="1"/>
  <c r="R101" i="21"/>
  <c r="P93" i="21" a="1"/>
  <c r="P93" i="21"/>
  <c r="P107" i="21" a="1"/>
  <c r="P107" i="21"/>
  <c r="S97" i="21" a="1"/>
  <c r="S97" i="21"/>
  <c r="S95" i="21" a="1"/>
  <c r="S95" i="21"/>
  <c r="R88" i="21" a="1"/>
  <c r="R88" i="21"/>
  <c r="S107" i="21" a="1"/>
  <c r="S107" i="21"/>
  <c r="P85" i="21" a="1"/>
  <c r="P85" i="21"/>
  <c r="Q93" i="21" a="1"/>
  <c r="Q93" i="21"/>
  <c r="Q103" i="21" a="1"/>
  <c r="Q103" i="21"/>
  <c r="R89" i="21" a="1"/>
  <c r="R89" i="21"/>
  <c r="S98" i="21" a="1"/>
  <c r="S98" i="21"/>
  <c r="S108" i="21" a="1"/>
  <c r="S108" i="21"/>
  <c r="Q104" i="21" a="1"/>
  <c r="Q104" i="21"/>
  <c r="R96" i="21" a="1"/>
  <c r="R96" i="21"/>
  <c r="P81" i="21" a="1"/>
  <c r="P81" i="21"/>
  <c r="R93" i="21" a="1"/>
  <c r="R93" i="21"/>
  <c r="S104" i="21" a="1"/>
  <c r="S104" i="21"/>
  <c r="Q96" i="21" a="1"/>
  <c r="Q96" i="21"/>
  <c r="P109" i="21" a="1"/>
  <c r="P109" i="21"/>
  <c r="Q81" i="21" a="1"/>
  <c r="Q81" i="21"/>
  <c r="Q85" i="21" a="1"/>
  <c r="Q85" i="21"/>
  <c r="R85" i="21" a="1"/>
  <c r="R85" i="21"/>
  <c r="P98" i="21" a="1"/>
  <c r="P98" i="21"/>
  <c r="Q109" i="21" a="1"/>
  <c r="Q109" i="21"/>
  <c r="S100" i="21" a="1"/>
  <c r="S100" i="21"/>
  <c r="P89" i="21" a="1"/>
  <c r="P89" i="21"/>
  <c r="Q100" i="21" a="1"/>
  <c r="Q100" i="21"/>
  <c r="S105" i="21" a="1"/>
  <c r="S105" i="21"/>
  <c r="Q89" i="21" a="1"/>
  <c r="Q89" i="21"/>
  <c r="S90" i="21" a="1"/>
  <c r="S90" i="21"/>
  <c r="R103" i="21" a="1"/>
  <c r="R103" i="21"/>
  <c r="P91" i="21" a="1"/>
  <c r="P91" i="21"/>
  <c r="P105" i="21" a="1"/>
  <c r="P105" i="21"/>
  <c r="R94" i="21" a="1"/>
  <c r="R94" i="21"/>
  <c r="S101" i="21" a="1"/>
  <c r="S101" i="21"/>
  <c r="R82" i="21" a="1"/>
  <c r="R82" i="21"/>
  <c r="Q95" i="21" a="1"/>
  <c r="Q95" i="21"/>
  <c r="P99" i="21" a="1"/>
  <c r="P99" i="21"/>
  <c r="R80" i="21" a="1"/>
  <c r="R80" i="21"/>
  <c r="A44" i="1"/>
  <c r="B45" i="1"/>
  <c r="O6" i="21"/>
  <c r="J57" i="21"/>
  <c r="D74" i="20"/>
  <c r="C75" i="20"/>
  <c r="C39" i="20"/>
  <c r="D38" i="20"/>
  <c r="D168" i="20"/>
  <c r="C169" i="20"/>
  <c r="D97" i="20"/>
  <c r="C98" i="20"/>
  <c r="C182" i="20"/>
  <c r="D182" i="20"/>
  <c r="D181" i="20"/>
  <c r="S518" i="9"/>
  <c r="T518" i="9"/>
  <c r="T362" i="9"/>
  <c r="S362" i="9"/>
  <c r="K117" i="9"/>
  <c r="M117" i="9"/>
  <c r="M71" i="9"/>
  <c r="K71" i="9"/>
  <c r="M217" i="9"/>
  <c r="K217" i="9"/>
  <c r="K25" i="9"/>
  <c r="M25" i="9"/>
  <c r="M33" i="9"/>
  <c r="K33" i="9"/>
  <c r="M129" i="9"/>
  <c r="K129" i="9"/>
  <c r="M61" i="9"/>
  <c r="K61" i="9"/>
  <c r="K60" i="9"/>
  <c r="M60" i="9"/>
  <c r="K300" i="9"/>
  <c r="M300" i="9"/>
  <c r="K305" i="9"/>
  <c r="M305" i="9"/>
  <c r="K250" i="9"/>
  <c r="M250" i="9"/>
  <c r="K91" i="9"/>
  <c r="M91" i="9"/>
  <c r="M90" i="9"/>
  <c r="K90" i="9"/>
  <c r="M41" i="9"/>
  <c r="K41" i="9"/>
  <c r="K15" i="9"/>
  <c r="M15" i="9"/>
  <c r="M13" i="9"/>
  <c r="K13" i="9"/>
  <c r="K103" i="9"/>
  <c r="M103" i="9"/>
  <c r="K100" i="9"/>
  <c r="M100" i="9"/>
  <c r="M107" i="9"/>
  <c r="K107" i="9"/>
  <c r="K53" i="9"/>
  <c r="M53" i="9"/>
  <c r="K57" i="9"/>
  <c r="M57" i="9"/>
  <c r="M58" i="9"/>
  <c r="K58" i="9"/>
  <c r="T617" i="9"/>
  <c r="S617" i="9"/>
  <c r="T621" i="9"/>
  <c r="S621" i="9"/>
  <c r="T561" i="9"/>
  <c r="T566" i="9"/>
  <c r="K278" i="9"/>
  <c r="M278" i="9"/>
  <c r="K285" i="9"/>
  <c r="M285" i="9"/>
  <c r="K279" i="9"/>
  <c r="M279" i="9"/>
  <c r="M231" i="9"/>
  <c r="K231" i="9"/>
  <c r="K234" i="9"/>
  <c r="M234" i="9"/>
  <c r="M180" i="9"/>
  <c r="M182" i="9"/>
  <c r="M157" i="9"/>
  <c r="K157" i="9"/>
  <c r="M156" i="9"/>
  <c r="K156" i="9"/>
  <c r="T558" i="9"/>
  <c r="C14" i="20"/>
  <c r="D14" i="20"/>
  <c r="D13" i="20"/>
  <c r="D136" i="20"/>
  <c r="C137" i="20"/>
  <c r="D61" i="20"/>
  <c r="C62" i="20"/>
  <c r="D161" i="20"/>
  <c r="C162" i="20"/>
  <c r="S364" i="9"/>
  <c r="T364" i="9"/>
  <c r="K116" i="9"/>
  <c r="M116" i="9"/>
  <c r="M118" i="9"/>
  <c r="K118" i="9"/>
  <c r="M76" i="9"/>
  <c r="K76" i="9"/>
  <c r="M214" i="9"/>
  <c r="K214" i="9"/>
  <c r="M21" i="9"/>
  <c r="K21" i="9"/>
  <c r="K34" i="9"/>
  <c r="M34" i="9"/>
  <c r="K130" i="9"/>
  <c r="M130" i="9"/>
  <c r="M59" i="9"/>
  <c r="K59" i="9"/>
  <c r="M68" i="9"/>
  <c r="K68" i="9"/>
  <c r="M18" i="9"/>
  <c r="K18" i="9"/>
  <c r="M304" i="9"/>
  <c r="K304" i="9"/>
  <c r="K298" i="9"/>
  <c r="M298" i="9"/>
  <c r="K302" i="9"/>
  <c r="M302" i="9"/>
  <c r="K255" i="9"/>
  <c r="M255" i="9"/>
  <c r="K92" i="9"/>
  <c r="M92" i="9"/>
  <c r="K96" i="9"/>
  <c r="M96" i="9"/>
  <c r="M40" i="9"/>
  <c r="K40" i="9"/>
  <c r="K17" i="9"/>
  <c r="M17" i="9"/>
  <c r="M14" i="9"/>
  <c r="K14" i="9"/>
  <c r="K106" i="9"/>
  <c r="M106" i="9"/>
  <c r="M108" i="9"/>
  <c r="K108" i="9"/>
  <c r="M56" i="9"/>
  <c r="K56" i="9"/>
  <c r="M55" i="9"/>
  <c r="K55" i="9"/>
  <c r="J178" i="9"/>
  <c r="M178" i="9"/>
  <c r="S620" i="9"/>
  <c r="T620" i="9"/>
  <c r="T557" i="9"/>
  <c r="T563" i="9"/>
  <c r="M280" i="9"/>
  <c r="K280" i="9"/>
  <c r="K283" i="9"/>
  <c r="M283" i="9"/>
  <c r="M235" i="9"/>
  <c r="K235" i="9"/>
  <c r="M236" i="9"/>
  <c r="K236" i="9"/>
  <c r="M232" i="9"/>
  <c r="K232" i="9"/>
  <c r="M185" i="9"/>
  <c r="M187" i="9"/>
  <c r="J188" i="9"/>
  <c r="J189" i="9"/>
  <c r="J190" i="9"/>
  <c r="J191" i="9"/>
  <c r="J192" i="9"/>
  <c r="J193" i="9"/>
  <c r="J194" i="9"/>
  <c r="J195" i="9"/>
  <c r="J196" i="9"/>
  <c r="J197" i="9"/>
  <c r="J198" i="9"/>
  <c r="J199" i="9"/>
  <c r="J200" i="9"/>
  <c r="J201" i="9"/>
  <c r="J202" i="9"/>
  <c r="J203" i="9"/>
  <c r="J204" i="9"/>
  <c r="J205" i="9"/>
  <c r="J206" i="9"/>
  <c r="J207" i="9"/>
  <c r="M149" i="9"/>
  <c r="K149" i="9"/>
  <c r="K150" i="9"/>
  <c r="M150" i="9"/>
  <c r="B122" i="9"/>
  <c r="B121" i="9"/>
  <c r="B124" i="9"/>
  <c r="B119" i="9"/>
  <c r="B123" i="9"/>
  <c r="B127" i="9"/>
  <c r="B125" i="9"/>
  <c r="B120" i="9"/>
  <c r="B128" i="9"/>
  <c r="B126" i="9"/>
  <c r="H113" i="21"/>
  <c r="C5" i="19" a="1"/>
  <c r="C5" i="19"/>
  <c r="C154" i="20"/>
  <c r="D153" i="20"/>
  <c r="C29" i="20"/>
  <c r="D28" i="20"/>
  <c r="D107" i="20"/>
  <c r="C108" i="20"/>
  <c r="D51" i="20"/>
  <c r="C52" i="20"/>
  <c r="D120" i="20"/>
  <c r="C121" i="20"/>
  <c r="C103" i="20"/>
  <c r="D102" i="20"/>
  <c r="S520" i="9"/>
  <c r="T520" i="9"/>
  <c r="S358" i="9"/>
  <c r="T358" i="9"/>
  <c r="K115" i="9"/>
  <c r="M115" i="9"/>
  <c r="M75" i="9"/>
  <c r="K75" i="9"/>
  <c r="K73" i="9"/>
  <c r="M73" i="9"/>
  <c r="M208" i="9"/>
  <c r="K208" i="9"/>
  <c r="J208" i="9"/>
  <c r="J209" i="9"/>
  <c r="J210" i="9"/>
  <c r="K211" i="9"/>
  <c r="M211"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K32" i="9"/>
  <c r="M32" i="9"/>
  <c r="K38" i="9"/>
  <c r="M38" i="9"/>
  <c r="K67" i="9"/>
  <c r="M67" i="9"/>
  <c r="K136" i="9"/>
  <c r="M136" i="9"/>
  <c r="M131" i="9"/>
  <c r="K131" i="9"/>
  <c r="K65" i="9"/>
  <c r="M65" i="9"/>
  <c r="K252" i="9"/>
  <c r="M252" i="9"/>
  <c r="K303" i="9"/>
  <c r="M303" i="9"/>
  <c r="M306" i="9"/>
  <c r="K306" i="9"/>
  <c r="M249" i="9"/>
  <c r="K249" i="9"/>
  <c r="M256" i="9"/>
  <c r="K256" i="9"/>
  <c r="M95" i="9"/>
  <c r="K95" i="9"/>
  <c r="K94" i="9"/>
  <c r="M94" i="9"/>
  <c r="M44" i="9"/>
  <c r="K44" i="9"/>
  <c r="K45" i="9"/>
  <c r="M45" i="9"/>
  <c r="M10" i="9"/>
  <c r="K10"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M16" i="9"/>
  <c r="K16" i="9"/>
  <c r="M102" i="9"/>
  <c r="K102" i="9"/>
  <c r="M105" i="9"/>
  <c r="K105" i="9"/>
  <c r="K54" i="9"/>
  <c r="M54" i="9"/>
  <c r="M52" i="9"/>
  <c r="K52" i="9"/>
  <c r="T626" i="9"/>
  <c r="S626" i="9"/>
  <c r="T559" i="9"/>
  <c r="M284" i="9"/>
  <c r="K284" i="9"/>
  <c r="K281" i="9"/>
  <c r="M281" i="9"/>
  <c r="M233" i="9"/>
  <c r="K233" i="9"/>
  <c r="K229" i="9"/>
  <c r="M229" i="9"/>
  <c r="M230" i="9"/>
  <c r="K230" i="9"/>
  <c r="M183" i="9"/>
  <c r="M181" i="9"/>
  <c r="K158" i="9"/>
  <c r="M158" i="9"/>
  <c r="M154" i="9"/>
  <c r="K154" i="9"/>
  <c r="M155" i="9"/>
  <c r="K155" i="9"/>
  <c r="C30" i="10"/>
  <c r="C29" i="12"/>
  <c r="E43" i="1"/>
  <c r="J36" i="21"/>
  <c r="F19" i="16" a="1"/>
  <c r="F19" i="16"/>
  <c r="A1368" i="19" a="1"/>
  <c r="A1368" i="19"/>
  <c r="T503" i="9"/>
  <c r="S503" i="9"/>
  <c r="T498" i="9"/>
  <c r="S498" i="9"/>
  <c r="T524" i="9"/>
  <c r="S524" i="9"/>
  <c r="S504" i="9"/>
  <c r="T504" i="9"/>
  <c r="S519" i="9"/>
  <c r="T519" i="9"/>
  <c r="D98" i="20"/>
  <c r="C99" i="20"/>
  <c r="D99" i="20"/>
  <c r="H43" i="1"/>
  <c r="C93" i="6"/>
  <c r="D45" i="5"/>
  <c r="B1368" i="19"/>
  <c r="A1369" i="19" a="1"/>
  <c r="A1369" i="19"/>
  <c r="B1369" i="19"/>
  <c r="C122" i="20"/>
  <c r="D122" i="20"/>
  <c r="D121" i="20"/>
  <c r="D108" i="20"/>
  <c r="C109" i="20"/>
  <c r="M128" i="9"/>
  <c r="K128" i="9"/>
  <c r="M123" i="9"/>
  <c r="K123" i="9"/>
  <c r="K122" i="9"/>
  <c r="M122" i="9"/>
  <c r="J179" i="9"/>
  <c r="K178" i="9"/>
  <c r="D39" i="20"/>
  <c r="C40" i="20"/>
  <c r="P78" i="21"/>
  <c r="G114" i="21"/>
  <c r="M119" i="9"/>
  <c r="K119" i="9"/>
  <c r="J119" i="9"/>
  <c r="B71" i="16" a="1"/>
  <c r="B71" i="16"/>
  <c r="C34" i="19" a="1"/>
  <c r="C34" i="19"/>
  <c r="F8" i="16" a="1"/>
  <c r="F8" i="16"/>
  <c r="C174" i="20"/>
  <c r="D174" i="20"/>
  <c r="D173" i="20"/>
  <c r="D154" i="20"/>
  <c r="C155" i="20"/>
  <c r="M120" i="9"/>
  <c r="K120" i="9"/>
  <c r="J120" i="9"/>
  <c r="C138" i="20"/>
  <c r="D137" i="20"/>
  <c r="C170" i="20"/>
  <c r="D170" i="20"/>
  <c r="D169" i="20"/>
  <c r="D75" i="20"/>
  <c r="C76" i="20"/>
  <c r="D76" i="20"/>
  <c r="O57" i="21"/>
  <c r="C31" i="10"/>
  <c r="M59" i="21" a="1"/>
  <c r="M59" i="21"/>
  <c r="K59" i="21" a="1"/>
  <c r="K59" i="21"/>
  <c r="O36" i="21"/>
  <c r="C30" i="12"/>
  <c r="J38" i="21" a="1"/>
  <c r="J38" i="21"/>
  <c r="C104" i="20"/>
  <c r="D103" i="20"/>
  <c r="C53" i="20"/>
  <c r="D52" i="20"/>
  <c r="K124" i="9"/>
  <c r="M124" i="9"/>
  <c r="AN119" i="21"/>
  <c r="AN130" i="21"/>
  <c r="AN146" i="21"/>
  <c r="AN162" i="21"/>
  <c r="AN178" i="21"/>
  <c r="AN131" i="21"/>
  <c r="AN147" i="21"/>
  <c r="AN163" i="21"/>
  <c r="AN132" i="21"/>
  <c r="AN148" i="21"/>
  <c r="AN164" i="21"/>
  <c r="AN180" i="21"/>
  <c r="AN173" i="21"/>
  <c r="AN116" i="21"/>
  <c r="AN175" i="21"/>
  <c r="AN193" i="21"/>
  <c r="AN177" i="21"/>
  <c r="AN194" i="21"/>
  <c r="AN171" i="21"/>
  <c r="AN191" i="21"/>
  <c r="AN117" i="21"/>
  <c r="AN126" i="21"/>
  <c r="AN150" i="21"/>
  <c r="AN170" i="21"/>
  <c r="AN127" i="21"/>
  <c r="AN151" i="21"/>
  <c r="AN124" i="21"/>
  <c r="AN144" i="21"/>
  <c r="AN168" i="21"/>
  <c r="AN141" i="21"/>
  <c r="AN192" i="21"/>
  <c r="AN181" i="21"/>
  <c r="AN149" i="21"/>
  <c r="AN190" i="21"/>
  <c r="AN179" i="21"/>
  <c r="AN121" i="21"/>
  <c r="AN134" i="21"/>
  <c r="AN154" i="21"/>
  <c r="AN174" i="21"/>
  <c r="AN135" i="21"/>
  <c r="AN155" i="21"/>
  <c r="AN128" i="21"/>
  <c r="AN152" i="21"/>
  <c r="AN172" i="21"/>
  <c r="AN157" i="21"/>
  <c r="AN129" i="21"/>
  <c r="AN185" i="21"/>
  <c r="AN165" i="21"/>
  <c r="AN137" i="21"/>
  <c r="AN183" i="21"/>
  <c r="AN138" i="21"/>
  <c r="AN120" i="21"/>
  <c r="AN159" i="21"/>
  <c r="AN156" i="21"/>
  <c r="AN184" i="21"/>
  <c r="AN189" i="21"/>
  <c r="AN153" i="21"/>
  <c r="AN122" i="21"/>
  <c r="AN123" i="21"/>
  <c r="AN136" i="21"/>
  <c r="AN125" i="21"/>
  <c r="AN133" i="21"/>
  <c r="AN187" i="21"/>
  <c r="AN158" i="21"/>
  <c r="AN143" i="21"/>
  <c r="AN160" i="21"/>
  <c r="AN145" i="21"/>
  <c r="AN186" i="21"/>
  <c r="AN118" i="21"/>
  <c r="AN166" i="21"/>
  <c r="AN167" i="21"/>
  <c r="AN176" i="21"/>
  <c r="AN161" i="21"/>
  <c r="AN169" i="21"/>
  <c r="AN188" i="21"/>
  <c r="AN142" i="21"/>
  <c r="AN182" i="21"/>
  <c r="AN139" i="21"/>
  <c r="AN195" i="21"/>
  <c r="AN140" i="21"/>
  <c r="K125" i="9"/>
  <c r="M125" i="9"/>
  <c r="E44" i="1"/>
  <c r="A45" i="1"/>
  <c r="B46" i="1"/>
  <c r="D19" i="20"/>
  <c r="C20" i="20"/>
  <c r="C30" i="20"/>
  <c r="D29" i="20"/>
  <c r="K126" i="9"/>
  <c r="M126" i="9"/>
  <c r="K127" i="9"/>
  <c r="M127" i="9"/>
  <c r="M121" i="9"/>
  <c r="K121"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C163" i="20"/>
  <c r="D162" i="20"/>
  <c r="C63" i="20"/>
  <c r="D62" i="20"/>
  <c r="F20" i="16" a="1"/>
  <c r="F20" i="16"/>
  <c r="N113" i="21"/>
  <c r="T113" i="21"/>
  <c r="U77" i="21"/>
  <c r="C60" i="12"/>
  <c r="C40" i="12"/>
  <c r="C100" i="12"/>
  <c r="C80" i="12"/>
  <c r="C70" i="12"/>
  <c r="C409" i="6"/>
  <c r="C454" i="6"/>
  <c r="C444" i="6"/>
  <c r="C459" i="6"/>
  <c r="C35" i="12"/>
  <c r="D66" i="5"/>
  <c r="C85" i="12"/>
  <c r="C66" i="10"/>
  <c r="C61" i="10"/>
  <c r="C76" i="10"/>
  <c r="D51" i="5"/>
  <c r="D71" i="5"/>
  <c r="C119" i="6"/>
  <c r="C199" i="6"/>
  <c r="C184" i="6"/>
  <c r="C209" i="6"/>
  <c r="D181" i="5"/>
  <c r="D76" i="5"/>
  <c r="C324" i="6"/>
  <c r="C379" i="6"/>
  <c r="C439" i="6"/>
  <c r="C424" i="6"/>
  <c r="C389" i="6"/>
  <c r="D86" i="5"/>
  <c r="C154" i="6"/>
  <c r="C304" i="6"/>
  <c r="C364" i="6"/>
  <c r="C414" i="6"/>
  <c r="C349" i="6"/>
  <c r="C394" i="6"/>
  <c r="C50" i="12"/>
  <c r="C329" i="6"/>
  <c r="C259" i="6"/>
  <c r="C144" i="6"/>
  <c r="D191" i="5"/>
  <c r="C75" i="12"/>
  <c r="D146" i="5"/>
  <c r="D56" i="5"/>
  <c r="C96" i="10"/>
  <c r="C86" i="10"/>
  <c r="C91" i="10"/>
  <c r="D116" i="5"/>
  <c r="D151" i="5"/>
  <c r="C374" i="6"/>
  <c r="C129" i="6"/>
  <c r="C289" i="6"/>
  <c r="C244" i="6"/>
  <c r="D171" i="5"/>
  <c r="C124" i="6"/>
  <c r="C254" i="6"/>
  <c r="C309" i="6"/>
  <c r="D121" i="5"/>
  <c r="C404" i="6"/>
  <c r="C219" i="6"/>
  <c r="C109" i="6"/>
  <c r="C189" i="6"/>
  <c r="D101" i="5"/>
  <c r="C90" i="12"/>
  <c r="C249" i="6"/>
  <c r="C174" i="6"/>
  <c r="C299" i="6"/>
  <c r="D111" i="5"/>
  <c r="C95" i="12"/>
  <c r="D126" i="5"/>
  <c r="C46" i="10"/>
  <c r="C81" i="10"/>
  <c r="C51" i="10"/>
  <c r="D166" i="5"/>
  <c r="C239" i="6"/>
  <c r="C104" i="6"/>
  <c r="C334" i="6"/>
  <c r="C369" i="6"/>
  <c r="D161" i="5"/>
  <c r="C314" i="6"/>
  <c r="C204" i="6"/>
  <c r="C339" i="6"/>
  <c r="C469" i="6"/>
  <c r="D136" i="5"/>
  <c r="D131" i="5"/>
  <c r="C479" i="6"/>
  <c r="C179" i="6"/>
  <c r="C269" i="6"/>
  <c r="C344" i="6"/>
  <c r="C399" i="6"/>
  <c r="C159" i="6"/>
  <c r="C71" i="10"/>
  <c r="D106" i="5"/>
  <c r="C359" i="6"/>
  <c r="C319" i="6"/>
  <c r="C45" i="12"/>
  <c r="C41" i="10"/>
  <c r="C36" i="10"/>
  <c r="C224" i="6"/>
  <c r="C464" i="6"/>
  <c r="D91" i="5"/>
  <c r="C149" i="6"/>
  <c r="D61" i="5"/>
  <c r="C99" i="6"/>
  <c r="C474" i="6"/>
  <c r="D141" i="5"/>
  <c r="C169" i="6"/>
  <c r="C214" i="6"/>
  <c r="D156" i="5"/>
  <c r="C134" i="6"/>
  <c r="C434" i="6"/>
  <c r="D96" i="5"/>
  <c r="C294" i="6"/>
  <c r="C229" i="6"/>
  <c r="D46" i="5"/>
  <c r="C279" i="6"/>
  <c r="D186" i="5"/>
  <c r="C55" i="12"/>
  <c r="C56" i="10"/>
  <c r="C419" i="6"/>
  <c r="C354" i="6"/>
  <c r="C114" i="6"/>
  <c r="C65" i="12"/>
  <c r="D81" i="5"/>
  <c r="C449" i="6"/>
  <c r="C484" i="6"/>
  <c r="C194" i="6"/>
  <c r="C274" i="6"/>
  <c r="C164" i="6"/>
  <c r="D176" i="5"/>
  <c r="C284" i="6"/>
  <c r="C94" i="6"/>
  <c r="C101" i="10"/>
  <c r="C234" i="6"/>
  <c r="C264" i="6"/>
  <c r="C489" i="6"/>
  <c r="C139" i="6"/>
  <c r="C429" i="6"/>
  <c r="C114" i="20"/>
  <c r="D114" i="20"/>
  <c r="D113" i="20"/>
  <c r="C31" i="12"/>
  <c r="S38" i="21" a="1"/>
  <c r="S38" i="21"/>
  <c r="O38" i="21" a="1"/>
  <c r="O38" i="21"/>
  <c r="T36" i="21"/>
  <c r="Q38" i="21" a="1"/>
  <c r="Q38" i="21"/>
  <c r="AP119" i="21"/>
  <c r="AP132" i="21"/>
  <c r="AP148" i="21"/>
  <c r="AP164" i="21"/>
  <c r="AP180" i="21"/>
  <c r="AP129" i="21"/>
  <c r="AP145" i="21"/>
  <c r="AP161" i="21"/>
  <c r="AP122" i="21"/>
  <c r="AP138" i="21"/>
  <c r="AP154" i="21"/>
  <c r="AP170" i="21"/>
  <c r="AP147" i="21"/>
  <c r="AP182" i="21"/>
  <c r="AP135" i="21"/>
  <c r="AP183" i="21"/>
  <c r="AP123" i="21"/>
  <c r="AP184" i="21"/>
  <c r="AP127" i="21"/>
  <c r="AP181" i="21"/>
  <c r="AP128" i="21"/>
  <c r="AP152" i="21"/>
  <c r="AP172" i="21"/>
  <c r="AP125" i="21"/>
  <c r="AP149" i="21"/>
  <c r="AP169" i="21"/>
  <c r="AP134" i="21"/>
  <c r="AP158" i="21"/>
  <c r="AP178" i="21"/>
  <c r="AP179" i="21"/>
  <c r="AP151" i="21"/>
  <c r="AP191" i="21"/>
  <c r="AP175" i="21"/>
  <c r="AP143" i="21"/>
  <c r="AP189" i="21"/>
  <c r="AP136" i="21"/>
  <c r="AP160" i="21"/>
  <c r="AP121" i="21"/>
  <c r="AP153" i="21"/>
  <c r="AP126" i="21"/>
  <c r="AP150" i="21"/>
  <c r="AP131" i="21"/>
  <c r="AP190" i="21"/>
  <c r="AP187" i="21"/>
  <c r="AP188" i="21"/>
  <c r="AP177" i="21"/>
  <c r="AP140" i="21"/>
  <c r="AP168" i="21"/>
  <c r="AP133" i="21"/>
  <c r="AP157" i="21"/>
  <c r="AP130" i="21"/>
  <c r="AP162" i="21"/>
  <c r="AP163" i="21"/>
  <c r="AP194" i="21"/>
  <c r="AP195" i="21"/>
  <c r="AP192" i="21"/>
  <c r="AP185" i="21"/>
  <c r="AP117" i="21"/>
  <c r="AP176" i="21"/>
  <c r="AP165" i="21"/>
  <c r="AP166" i="21"/>
  <c r="AP167" i="21"/>
  <c r="AP116" i="21"/>
  <c r="AP144" i="21"/>
  <c r="AP141" i="21"/>
  <c r="AP174" i="21"/>
  <c r="AP139" i="21"/>
  <c r="AP118" i="21"/>
  <c r="AP142" i="21"/>
  <c r="AP186" i="21"/>
  <c r="AP159" i="21"/>
  <c r="AP124" i="21"/>
  <c r="AP137" i="21"/>
  <c r="AP146" i="21"/>
  <c r="AP173" i="21"/>
  <c r="AP193" i="21"/>
  <c r="AP120" i="21"/>
  <c r="AP171" i="21"/>
  <c r="AP155" i="21"/>
  <c r="AP156" i="21"/>
  <c r="C387" i="9"/>
  <c r="C164" i="20"/>
  <c r="D163" i="20"/>
  <c r="C21" i="20"/>
  <c r="D20" i="20"/>
  <c r="E45" i="1"/>
  <c r="C140" i="6"/>
  <c r="C61" i="12"/>
  <c r="C96" i="12"/>
  <c r="C91" i="12"/>
  <c r="C76" i="12"/>
  <c r="C86" i="12"/>
  <c r="C36" i="12"/>
  <c r="C102" i="10"/>
  <c r="C77" i="10"/>
  <c r="C32" i="10"/>
  <c r="D152" i="5"/>
  <c r="C360" i="6"/>
  <c r="D157" i="5"/>
  <c r="C430" i="6"/>
  <c r="C420" i="6"/>
  <c r="C485" i="6"/>
  <c r="D107" i="5"/>
  <c r="C41" i="12"/>
  <c r="D182" i="5"/>
  <c r="C66" i="12"/>
  <c r="C82" i="10"/>
  <c r="C62" i="10"/>
  <c r="C87" i="10"/>
  <c r="C330" i="6"/>
  <c r="C400" i="6"/>
  <c r="C365" i="6"/>
  <c r="D72" i="5"/>
  <c r="C100" i="6"/>
  <c r="C385" i="6"/>
  <c r="C410" i="6"/>
  <c r="C435" i="6"/>
  <c r="C345" i="6"/>
  <c r="C130" i="6"/>
  <c r="C81" i="12"/>
  <c r="D97" i="5"/>
  <c r="C97" i="10"/>
  <c r="C92" i="10"/>
  <c r="C42" i="10"/>
  <c r="C380" i="6"/>
  <c r="D117" i="5"/>
  <c r="C320" i="6"/>
  <c r="D92" i="5"/>
  <c r="C370" i="6"/>
  <c r="C490" i="6"/>
  <c r="D187" i="5"/>
  <c r="C71" i="12"/>
  <c r="C67" i="10"/>
  <c r="C52" i="10"/>
  <c r="C180" i="6"/>
  <c r="C190" i="6"/>
  <c r="C340" i="6"/>
  <c r="C480" i="6"/>
  <c r="C155" i="6"/>
  <c r="C325" i="6"/>
  <c r="C395" i="6"/>
  <c r="C46" i="12"/>
  <c r="C37" i="10"/>
  <c r="D142" i="5"/>
  <c r="C455" i="6"/>
  <c r="C415" i="6"/>
  <c r="C105" i="6"/>
  <c r="D132" i="5"/>
  <c r="C350" i="6"/>
  <c r="C425" i="6"/>
  <c r="C160" i="6"/>
  <c r="C56" i="12"/>
  <c r="D67" i="5"/>
  <c r="C72" i="10"/>
  <c r="C255" i="6"/>
  <c r="C460" i="6"/>
  <c r="D52" i="5"/>
  <c r="C195" i="6"/>
  <c r="D87" i="5"/>
  <c r="C470" i="6"/>
  <c r="C440" i="6"/>
  <c r="D137" i="5"/>
  <c r="C355" i="6"/>
  <c r="C101" i="12"/>
  <c r="D192" i="5"/>
  <c r="C57" i="10"/>
  <c r="C210" i="6"/>
  <c r="D102" i="5"/>
  <c r="C135" i="6"/>
  <c r="C465" i="6"/>
  <c r="C390" i="6"/>
  <c r="C315" i="6"/>
  <c r="C240" i="6"/>
  <c r="C51" i="12"/>
  <c r="C47" i="10"/>
  <c r="C335" i="6"/>
  <c r="C225" i="6"/>
  <c r="O7" i="21"/>
  <c r="D104" i="20"/>
  <c r="C105" i="20"/>
  <c r="D105" i="20"/>
  <c r="M38" i="21" a="1"/>
  <c r="M38" i="21"/>
  <c r="K38" i="21" a="1"/>
  <c r="K38" i="21"/>
  <c r="N59" i="21" a="1"/>
  <c r="N59" i="21"/>
  <c r="S59" i="21" a="1"/>
  <c r="S59" i="21"/>
  <c r="Q59" i="21" a="1"/>
  <c r="Q59" i="21"/>
  <c r="R59" i="21" a="1"/>
  <c r="R59" i="21"/>
  <c r="O59" i="21" a="1"/>
  <c r="O59" i="21"/>
  <c r="T57" i="21"/>
  <c r="P59" i="21" a="1"/>
  <c r="P59" i="21"/>
  <c r="D138" i="20"/>
  <c r="C139" i="20"/>
  <c r="F9" i="16" a="1"/>
  <c r="F9" i="16"/>
  <c r="F10" i="16" a="1"/>
  <c r="F10" i="16"/>
  <c r="D40" i="20"/>
  <c r="C41" i="20"/>
  <c r="H44" i="1"/>
  <c r="Q6" i="21"/>
  <c r="C384" i="6"/>
  <c r="AO121" i="21"/>
  <c r="AO137" i="21"/>
  <c r="AO153" i="21"/>
  <c r="AO169" i="21"/>
  <c r="AO126" i="21"/>
  <c r="AO142" i="21"/>
  <c r="AO158" i="21"/>
  <c r="AO123" i="21"/>
  <c r="AO139" i="21"/>
  <c r="AO155" i="21"/>
  <c r="AO171" i="21"/>
  <c r="AO144" i="21"/>
  <c r="AO187" i="21"/>
  <c r="AO148" i="21"/>
  <c r="AO184" i="21"/>
  <c r="AO136" i="21"/>
  <c r="AO180" i="21"/>
  <c r="AO193" i="21"/>
  <c r="AO174" i="21"/>
  <c r="AO194" i="21"/>
  <c r="AO120" i="21"/>
  <c r="AO133" i="21"/>
  <c r="AO157" i="21"/>
  <c r="AO177" i="21"/>
  <c r="AO138" i="21"/>
  <c r="AO162" i="21"/>
  <c r="AO131" i="21"/>
  <c r="AO151" i="21"/>
  <c r="AO175" i="21"/>
  <c r="AO176" i="21"/>
  <c r="AO132" i="21"/>
  <c r="AO188" i="21"/>
  <c r="AO168" i="21"/>
  <c r="AO189" i="21"/>
  <c r="AO182" i="21"/>
  <c r="AO118" i="21"/>
  <c r="AO141" i="21"/>
  <c r="AO161" i="21"/>
  <c r="AO122" i="21"/>
  <c r="AO146" i="21"/>
  <c r="AO166" i="21"/>
  <c r="AO135" i="21"/>
  <c r="AO159" i="21"/>
  <c r="AO179" i="21"/>
  <c r="AO183" i="21"/>
  <c r="AO164" i="21"/>
  <c r="AO192" i="21"/>
  <c r="AO172" i="21"/>
  <c r="AO124" i="21"/>
  <c r="AO186" i="21"/>
  <c r="AO125" i="21"/>
  <c r="AO165" i="21"/>
  <c r="AO150" i="21"/>
  <c r="AO143" i="21"/>
  <c r="AO128" i="21"/>
  <c r="AO170" i="21"/>
  <c r="AO181" i="21"/>
  <c r="AO190" i="21"/>
  <c r="AO173" i="21"/>
  <c r="AO117" i="21"/>
  <c r="AO167" i="21"/>
  <c r="AO178" i="21"/>
  <c r="AO140" i="21"/>
  <c r="AO145" i="21"/>
  <c r="AO134" i="21"/>
  <c r="AO147" i="21"/>
  <c r="AO191" i="21"/>
  <c r="AO152" i="21"/>
  <c r="AO116" i="21"/>
  <c r="AO149" i="21"/>
  <c r="AO154" i="21"/>
  <c r="AO163" i="21"/>
  <c r="AO195" i="21"/>
  <c r="AO185" i="21"/>
  <c r="AO130" i="21"/>
  <c r="AO156" i="21"/>
  <c r="AO127" i="21"/>
  <c r="AO160" i="21"/>
  <c r="AO129" i="21"/>
  <c r="AO119" i="21"/>
  <c r="D387" i="9"/>
  <c r="K179" i="9"/>
  <c r="J180" i="9"/>
  <c r="D63" i="20"/>
  <c r="C64" i="20"/>
  <c r="D53" i="20"/>
  <c r="C54" i="20"/>
  <c r="U81" i="21" a="1"/>
  <c r="U81" i="21"/>
  <c r="U82" i="21" a="1"/>
  <c r="U82" i="21"/>
  <c r="U83" i="21" a="1"/>
  <c r="U83" i="21"/>
  <c r="U84" i="21" a="1"/>
  <c r="U84" i="21"/>
  <c r="U85" i="21" a="1"/>
  <c r="U85" i="21"/>
  <c r="U86" i="21" a="1"/>
  <c r="U86" i="21"/>
  <c r="U87" i="21" a="1"/>
  <c r="U87" i="21"/>
  <c r="U88" i="21" a="1"/>
  <c r="U88" i="21"/>
  <c r="U89" i="21" a="1"/>
  <c r="U89" i="21"/>
  <c r="U90" i="21" a="1"/>
  <c r="U90" i="21"/>
  <c r="U91" i="21" a="1"/>
  <c r="U91" i="21"/>
  <c r="U92" i="21" a="1"/>
  <c r="U92" i="21"/>
  <c r="U93" i="21" a="1"/>
  <c r="U93" i="21"/>
  <c r="U94" i="21" a="1"/>
  <c r="U94" i="21"/>
  <c r="U95" i="21" a="1"/>
  <c r="U95" i="21"/>
  <c r="U96" i="21" a="1"/>
  <c r="U96" i="21"/>
  <c r="U97" i="21" a="1"/>
  <c r="U97" i="21"/>
  <c r="U98" i="21" a="1"/>
  <c r="U98" i="21"/>
  <c r="U99" i="21" a="1"/>
  <c r="U99" i="21"/>
  <c r="U100" i="21" a="1"/>
  <c r="U100" i="21"/>
  <c r="U101" i="21" a="1"/>
  <c r="U101" i="21"/>
  <c r="U102" i="21" a="1"/>
  <c r="U102" i="21"/>
  <c r="U103" i="21" a="1"/>
  <c r="U103" i="21"/>
  <c r="U104" i="21" a="1"/>
  <c r="U104" i="21"/>
  <c r="U105" i="21" a="1"/>
  <c r="U105" i="21"/>
  <c r="U106" i="21" a="1"/>
  <c r="U106" i="21"/>
  <c r="U107" i="21" a="1"/>
  <c r="U107" i="21"/>
  <c r="U108" i="21" a="1"/>
  <c r="U108" i="21"/>
  <c r="U109" i="21" a="1"/>
  <c r="U109" i="21"/>
  <c r="V80" i="21" a="1"/>
  <c r="V80" i="21"/>
  <c r="T82" i="21" a="1"/>
  <c r="T82" i="21"/>
  <c r="T84" i="21" a="1"/>
  <c r="T84" i="21"/>
  <c r="T86" i="21" a="1"/>
  <c r="T86" i="21"/>
  <c r="T88" i="21" a="1"/>
  <c r="T88" i="21"/>
  <c r="T90" i="21" a="1"/>
  <c r="T90" i="21"/>
  <c r="T92" i="21" a="1"/>
  <c r="T92" i="21"/>
  <c r="T94" i="21" a="1"/>
  <c r="T94" i="21"/>
  <c r="T96" i="21" a="1"/>
  <c r="T96" i="21"/>
  <c r="T98" i="21" a="1"/>
  <c r="T98" i="21"/>
  <c r="T100" i="21" a="1"/>
  <c r="T100" i="21"/>
  <c r="T102" i="21" a="1"/>
  <c r="T102" i="21"/>
  <c r="T104" i="21" a="1"/>
  <c r="T104" i="21"/>
  <c r="T106" i="21" a="1"/>
  <c r="T106" i="21"/>
  <c r="T108" i="21" a="1"/>
  <c r="T108" i="21"/>
  <c r="U80" i="21" a="1"/>
  <c r="U80" i="21"/>
  <c r="W81" i="21" a="1"/>
  <c r="W81" i="21"/>
  <c r="W85" i="21" a="1"/>
  <c r="W85" i="21"/>
  <c r="W89" i="21" a="1"/>
  <c r="W89" i="21"/>
  <c r="W93" i="21" a="1"/>
  <c r="W93" i="21"/>
  <c r="W97" i="21" a="1"/>
  <c r="W97" i="21"/>
  <c r="W101" i="21" a="1"/>
  <c r="W101" i="21"/>
  <c r="W105" i="21" a="1"/>
  <c r="W105" i="21"/>
  <c r="W109" i="21" a="1"/>
  <c r="W109" i="21"/>
  <c r="V81" i="21" a="1"/>
  <c r="V81" i="21"/>
  <c r="V84" i="21" a="1"/>
  <c r="V84" i="21"/>
  <c r="T87" i="21" a="1"/>
  <c r="T87" i="21"/>
  <c r="V89" i="21" a="1"/>
  <c r="V89" i="21"/>
  <c r="V92" i="21" a="1"/>
  <c r="V92" i="21"/>
  <c r="T95" i="21" a="1"/>
  <c r="T95" i="21"/>
  <c r="V97" i="21" a="1"/>
  <c r="V97" i="21"/>
  <c r="V100" i="21" a="1"/>
  <c r="V100" i="21"/>
  <c r="T103" i="21" a="1"/>
  <c r="T103" i="21"/>
  <c r="V105" i="21" a="1"/>
  <c r="V105" i="21"/>
  <c r="V108" i="21" a="1"/>
  <c r="V108" i="21"/>
  <c r="W80" i="21" a="1"/>
  <c r="W80" i="21"/>
  <c r="W82" i="21" a="1"/>
  <c r="W82" i="21"/>
  <c r="W84" i="21" a="1"/>
  <c r="W84" i="21"/>
  <c r="W91" i="21" a="1"/>
  <c r="W91" i="21"/>
  <c r="W98" i="21" a="1"/>
  <c r="W98" i="21"/>
  <c r="W100" i="21" a="1"/>
  <c r="W100" i="21"/>
  <c r="W107" i="21" a="1"/>
  <c r="W107" i="21"/>
  <c r="V82" i="21" a="1"/>
  <c r="V82" i="21"/>
  <c r="V85" i="21" a="1"/>
  <c r="V85" i="21"/>
  <c r="T89" i="21" a="1"/>
  <c r="T89" i="21"/>
  <c r="T93" i="21" a="1"/>
  <c r="T93" i="21"/>
  <c r="V96" i="21" a="1"/>
  <c r="V96" i="21"/>
  <c r="V99" i="21" a="1"/>
  <c r="V99" i="21"/>
  <c r="V103" i="21" a="1"/>
  <c r="V103" i="21"/>
  <c r="T107" i="21" a="1"/>
  <c r="T107" i="21"/>
  <c r="W86" i="21" a="1"/>
  <c r="W86" i="21"/>
  <c r="W88" i="21" a="1"/>
  <c r="W88" i="21"/>
  <c r="W95" i="21" a="1"/>
  <c r="W95" i="21"/>
  <c r="W102" i="21" a="1"/>
  <c r="W102" i="21"/>
  <c r="W104" i="21" a="1"/>
  <c r="W104" i="21"/>
  <c r="T83" i="21" a="1"/>
  <c r="T83" i="21"/>
  <c r="V86" i="21" a="1"/>
  <c r="V86" i="21"/>
  <c r="V90" i="21" a="1"/>
  <c r="V90" i="21"/>
  <c r="V93" i="21" a="1"/>
  <c r="V93" i="21"/>
  <c r="T97" i="21" a="1"/>
  <c r="T97" i="21"/>
  <c r="T101" i="21" a="1"/>
  <c r="T101" i="21"/>
  <c r="V104" i="21" a="1"/>
  <c r="V104" i="21"/>
  <c r="V107" i="21" a="1"/>
  <c r="V107" i="21"/>
  <c r="W83" i="21" a="1"/>
  <c r="W83" i="21"/>
  <c r="W90" i="21" a="1"/>
  <c r="W90" i="21"/>
  <c r="W108" i="21" a="1"/>
  <c r="W108" i="21"/>
  <c r="V83" i="21" a="1"/>
  <c r="V83" i="21"/>
  <c r="T91" i="21" a="1"/>
  <c r="T91" i="21"/>
  <c r="V98" i="21" a="1"/>
  <c r="V98" i="21"/>
  <c r="T105" i="21" a="1"/>
  <c r="T105" i="21"/>
  <c r="W94" i="21" a="1"/>
  <c r="W94" i="21"/>
  <c r="W99" i="21" a="1"/>
  <c r="W99" i="21"/>
  <c r="W103" i="21" a="1"/>
  <c r="W103" i="21"/>
  <c r="V87" i="21" a="1"/>
  <c r="V87" i="21"/>
  <c r="V95" i="21" a="1"/>
  <c r="V95" i="21"/>
  <c r="V106" i="21" a="1"/>
  <c r="V106" i="21"/>
  <c r="W87" i="21" a="1"/>
  <c r="W87" i="21"/>
  <c r="W92" i="21" a="1"/>
  <c r="W92" i="21"/>
  <c r="W96" i="21" a="1"/>
  <c r="W96" i="21"/>
  <c r="W106" i="21" a="1"/>
  <c r="W106" i="21"/>
  <c r="T81" i="21" a="1"/>
  <c r="T81" i="21"/>
  <c r="V91" i="21" a="1"/>
  <c r="V91" i="21"/>
  <c r="V101" i="21" a="1"/>
  <c r="V101" i="21"/>
  <c r="V109" i="21" a="1"/>
  <c r="V109" i="21"/>
  <c r="T85" i="21" a="1"/>
  <c r="T85" i="21"/>
  <c r="V94" i="21" a="1"/>
  <c r="V94" i="21"/>
  <c r="V102" i="21" a="1"/>
  <c r="V102" i="21"/>
  <c r="V88" i="21" a="1"/>
  <c r="V88" i="21"/>
  <c r="T99" i="21" a="1"/>
  <c r="T99" i="21"/>
  <c r="T109" i="21" a="1"/>
  <c r="T109" i="21"/>
  <c r="T80" i="21" a="1"/>
  <c r="T80" i="21"/>
  <c r="D30" i="20"/>
  <c r="C31" i="20"/>
  <c r="D31" i="20"/>
  <c r="V387" i="9"/>
  <c r="B47" i="1"/>
  <c r="A46" i="1"/>
  <c r="Y77" i="21"/>
  <c r="J120" i="21"/>
  <c r="J136" i="21"/>
  <c r="J152" i="21"/>
  <c r="J168" i="21"/>
  <c r="J184" i="21"/>
  <c r="J185" i="21"/>
  <c r="J151" i="21"/>
  <c r="J117" i="21"/>
  <c r="J133" i="21"/>
  <c r="J149" i="21"/>
  <c r="J165" i="21"/>
  <c r="J181" i="21"/>
  <c r="J143" i="21"/>
  <c r="J195" i="21"/>
  <c r="J130" i="21"/>
  <c r="J146" i="21"/>
  <c r="J162" i="21"/>
  <c r="J178" i="21"/>
  <c r="J194" i="21"/>
  <c r="J159" i="21"/>
  <c r="G117" i="21"/>
  <c r="G133" i="21"/>
  <c r="G149" i="21"/>
  <c r="G165" i="21"/>
  <c r="G181" i="21"/>
  <c r="G118" i="21"/>
  <c r="G134" i="21"/>
  <c r="G150" i="21"/>
  <c r="G166" i="21"/>
  <c r="G127" i="21"/>
  <c r="G143" i="21"/>
  <c r="G159" i="21"/>
  <c r="G175" i="21"/>
  <c r="G191" i="21"/>
  <c r="G152" i="21"/>
  <c r="G194" i="21"/>
  <c r="G172" i="21"/>
  <c r="G128" i="21"/>
  <c r="G182" i="21"/>
  <c r="G164" i="21"/>
  <c r="J124" i="21"/>
  <c r="J144" i="21"/>
  <c r="J164" i="21"/>
  <c r="J188" i="21"/>
  <c r="J127" i="21"/>
  <c r="J187" i="21"/>
  <c r="J137" i="21"/>
  <c r="J157" i="21"/>
  <c r="J177" i="21"/>
  <c r="J155" i="21"/>
  <c r="J122" i="21"/>
  <c r="J142" i="21"/>
  <c r="J166" i="21"/>
  <c r="J186" i="21"/>
  <c r="J147" i="21"/>
  <c r="G121" i="21"/>
  <c r="G141" i="21"/>
  <c r="G161" i="21"/>
  <c r="G185" i="21"/>
  <c r="G126" i="21"/>
  <c r="G146" i="21"/>
  <c r="G170" i="21"/>
  <c r="G135" i="21"/>
  <c r="G155" i="21"/>
  <c r="G179" i="21"/>
  <c r="G120" i="21"/>
  <c r="G186" i="21"/>
  <c r="G180" i="21"/>
  <c r="G160" i="21"/>
  <c r="G192" i="21"/>
  <c r="J128" i="21"/>
  <c r="J156" i="21"/>
  <c r="J180" i="21"/>
  <c r="J139" i="21"/>
  <c r="J125" i="21"/>
  <c r="J153" i="21"/>
  <c r="J189" i="21"/>
  <c r="J183" i="21"/>
  <c r="J138" i="21"/>
  <c r="J170" i="21"/>
  <c r="J123" i="21"/>
  <c r="J191" i="21"/>
  <c r="G145" i="21"/>
  <c r="G173" i="21"/>
  <c r="G122" i="21"/>
  <c r="G154" i="21"/>
  <c r="G123" i="21"/>
  <c r="G151" i="21"/>
  <c r="G183" i="21"/>
  <c r="G168" i="21"/>
  <c r="G156" i="21"/>
  <c r="G174" i="21"/>
  <c r="G132" i="21"/>
  <c r="J148" i="21"/>
  <c r="J176" i="21"/>
  <c r="J193" i="21"/>
  <c r="J121" i="21"/>
  <c r="J145" i="21"/>
  <c r="J173" i="21"/>
  <c r="J167" i="21"/>
  <c r="J134" i="21"/>
  <c r="J158" i="21"/>
  <c r="J190" i="21"/>
  <c r="J179" i="21"/>
  <c r="G137" i="21"/>
  <c r="G169" i="21"/>
  <c r="G193" i="21"/>
  <c r="G142" i="21"/>
  <c r="G119" i="21"/>
  <c r="G147" i="21"/>
  <c r="G171" i="21"/>
  <c r="G136" i="21"/>
  <c r="G140" i="21"/>
  <c r="G144" i="21"/>
  <c r="G176" i="21"/>
  <c r="J132" i="21"/>
  <c r="J192" i="21"/>
  <c r="J129" i="21"/>
  <c r="J119" i="21"/>
  <c r="J150" i="21"/>
  <c r="J135" i="21"/>
  <c r="G153" i="21"/>
  <c r="G130" i="21"/>
  <c r="G131" i="21"/>
  <c r="G187" i="21"/>
  <c r="G188" i="21"/>
  <c r="G184" i="21"/>
  <c r="J140" i="21"/>
  <c r="J116" i="21"/>
  <c r="J141" i="21"/>
  <c r="J131" i="21"/>
  <c r="J154" i="21"/>
  <c r="J171" i="21"/>
  <c r="G157" i="21"/>
  <c r="G138" i="21"/>
  <c r="G139" i="21"/>
  <c r="G195" i="21"/>
  <c r="G116" i="21"/>
  <c r="J160" i="21"/>
  <c r="J163" i="21"/>
  <c r="J161" i="21"/>
  <c r="J118" i="21"/>
  <c r="J174" i="21"/>
  <c r="G125" i="21"/>
  <c r="G177" i="21"/>
  <c r="G158" i="21"/>
  <c r="G163" i="21"/>
  <c r="G178" i="21"/>
  <c r="G190" i="21"/>
  <c r="J172" i="21"/>
  <c r="J175" i="21"/>
  <c r="J169" i="21"/>
  <c r="J126" i="21"/>
  <c r="J182" i="21"/>
  <c r="G129" i="21"/>
  <c r="G189" i="21"/>
  <c r="G162" i="21"/>
  <c r="G167" i="21"/>
  <c r="G124" i="21"/>
  <c r="G148" i="21"/>
  <c r="L38" i="21" a="1"/>
  <c r="L38" i="21"/>
  <c r="N38" i="21" a="1"/>
  <c r="N38" i="21"/>
  <c r="F21" i="16" a="1"/>
  <c r="F21" i="16"/>
  <c r="F22" i="16" a="1"/>
  <c r="F22" i="16"/>
  <c r="L59" i="21" a="1"/>
  <c r="L59" i="21"/>
  <c r="J59" i="21" a="1"/>
  <c r="J59" i="21"/>
  <c r="D155" i="20"/>
  <c r="C156" i="20"/>
  <c r="C35" i="19" a="1"/>
  <c r="C35" i="19"/>
  <c r="C110" i="20"/>
  <c r="D110" i="20"/>
  <c r="D109" i="20"/>
  <c r="D156" i="20"/>
  <c r="C157" i="20"/>
  <c r="E46" i="1"/>
  <c r="C421" i="6"/>
  <c r="C486" i="6"/>
  <c r="C451" i="6"/>
  <c r="C406" i="6"/>
  <c r="C186" i="6"/>
  <c r="D158" i="5"/>
  <c r="C77" i="12"/>
  <c r="D168" i="5"/>
  <c r="C87" i="12"/>
  <c r="D138" i="5"/>
  <c r="C102" i="12"/>
  <c r="C52" i="12"/>
  <c r="C98" i="10"/>
  <c r="C53" i="10"/>
  <c r="C48" i="10"/>
  <c r="C38" i="10"/>
  <c r="C381" i="6"/>
  <c r="C471" i="6"/>
  <c r="C296" i="6"/>
  <c r="C236" i="6"/>
  <c r="C96" i="6"/>
  <c r="C491" i="6"/>
  <c r="C431" i="6"/>
  <c r="D148" i="5"/>
  <c r="C97" i="12"/>
  <c r="D188" i="5"/>
  <c r="C67" i="12"/>
  <c r="C42" i="12"/>
  <c r="C103" i="10"/>
  <c r="C78" i="10"/>
  <c r="C43" i="10"/>
  <c r="C221" i="6"/>
  <c r="C466" i="6"/>
  <c r="C306" i="6"/>
  <c r="C416" i="6"/>
  <c r="C346" i="6"/>
  <c r="D103" i="5"/>
  <c r="C57" i="12"/>
  <c r="D173" i="5"/>
  <c r="D193" i="5"/>
  <c r="C47" i="12"/>
  <c r="C82" i="12"/>
  <c r="C73" i="10"/>
  <c r="C63" i="10"/>
  <c r="C321" i="6"/>
  <c r="C201" i="6"/>
  <c r="C396" i="6"/>
  <c r="C226" i="6"/>
  <c r="C356" i="6"/>
  <c r="C106" i="6"/>
  <c r="C37" i="12"/>
  <c r="D98" i="5"/>
  <c r="C72" i="12"/>
  <c r="C62" i="12"/>
  <c r="C58" i="10"/>
  <c r="C88" i="10"/>
  <c r="C476" i="6"/>
  <c r="C211" i="6"/>
  <c r="D183" i="5"/>
  <c r="D68" i="5"/>
  <c r="C68" i="10"/>
  <c r="C401" i="6"/>
  <c r="C136" i="6"/>
  <c r="C151" i="6"/>
  <c r="C92" i="12"/>
  <c r="D53" i="5"/>
  <c r="C93" i="10"/>
  <c r="C366" i="6"/>
  <c r="C311" i="6"/>
  <c r="C126" i="6"/>
  <c r="D178" i="5"/>
  <c r="C83" i="10"/>
  <c r="C371" i="6"/>
  <c r="C191" i="6"/>
  <c r="C33" i="10"/>
  <c r="C436" i="6"/>
  <c r="C336" i="6"/>
  <c r="C271" i="6"/>
  <c r="C32" i="12"/>
  <c r="O8" i="21"/>
  <c r="C36" i="19" a="1"/>
  <c r="C36" i="19"/>
  <c r="H45" i="1"/>
  <c r="Q7" i="21"/>
  <c r="D77" i="5"/>
  <c r="D172" i="5"/>
  <c r="C110" i="6"/>
  <c r="C245" i="6"/>
  <c r="C450" i="6"/>
  <c r="C205" i="6"/>
  <c r="C405" i="6"/>
  <c r="D162" i="5"/>
  <c r="C260" i="6"/>
  <c r="C275" i="6"/>
  <c r="C310" i="6"/>
  <c r="C165" i="6"/>
  <c r="C150" i="6"/>
  <c r="C300" i="6"/>
  <c r="D62" i="5"/>
  <c r="C295" i="6"/>
  <c r="C270" i="6"/>
  <c r="R38" i="21" a="1"/>
  <c r="R38" i="21"/>
  <c r="B48" i="1"/>
  <c r="AF113" i="21"/>
  <c r="A47" i="1"/>
  <c r="AC77" i="21"/>
  <c r="J114" i="21"/>
  <c r="R78" i="21"/>
  <c r="C140" i="20"/>
  <c r="D139" i="20"/>
  <c r="M114" i="21"/>
  <c r="T78" i="21"/>
  <c r="C145" i="6"/>
  <c r="C200" i="6"/>
  <c r="D177" i="5"/>
  <c r="C235" i="6"/>
  <c r="D112" i="5"/>
  <c r="C230" i="6"/>
  <c r="C170" i="6"/>
  <c r="C185" i="6"/>
  <c r="C22" i="20"/>
  <c r="D21" i="20"/>
  <c r="P38" i="21" a="1"/>
  <c r="P38" i="21"/>
  <c r="Q13" i="21"/>
  <c r="O11" i="21"/>
  <c r="AG77" i="21"/>
  <c r="F23" i="16" a="1"/>
  <c r="F23" i="16"/>
  <c r="F24" i="16" a="1"/>
  <c r="F24" i="16"/>
  <c r="C55" i="20"/>
  <c r="D55" i="20"/>
  <c r="D54" i="20"/>
  <c r="D64" i="20"/>
  <c r="C65" i="20"/>
  <c r="X59" i="21" a="1"/>
  <c r="X59" i="21"/>
  <c r="W59" i="21" a="1"/>
  <c r="W59" i="21"/>
  <c r="V59" i="21" a="1"/>
  <c r="V59" i="21"/>
  <c r="U59" i="21" a="1"/>
  <c r="U59" i="21"/>
  <c r="T59" i="21" a="1"/>
  <c r="T59" i="21"/>
  <c r="Y57" i="21"/>
  <c r="D82" i="5"/>
  <c r="C125" i="6"/>
  <c r="C215" i="6"/>
  <c r="C115" i="6"/>
  <c r="D57" i="5"/>
  <c r="C290" i="6"/>
  <c r="D167" i="5"/>
  <c r="C475" i="6"/>
  <c r="C250" i="6"/>
  <c r="D122" i="5"/>
  <c r="C375" i="6"/>
  <c r="C220" i="6"/>
  <c r="C280" i="6"/>
  <c r="D47" i="5"/>
  <c r="C175" i="6"/>
  <c r="C265" i="6"/>
  <c r="C120" i="6"/>
  <c r="C305" i="6"/>
  <c r="D147" i="5"/>
  <c r="C285" i="6"/>
  <c r="D127" i="5"/>
  <c r="C95" i="6"/>
  <c r="C445" i="6"/>
  <c r="D164" i="20"/>
  <c r="C165" i="20"/>
  <c r="D165" i="20"/>
  <c r="V117" i="21"/>
  <c r="V133" i="21"/>
  <c r="V149" i="21"/>
  <c r="V165" i="21"/>
  <c r="V181" i="21"/>
  <c r="V118" i="21"/>
  <c r="V134" i="21"/>
  <c r="V150" i="21"/>
  <c r="V166" i="21"/>
  <c r="V182" i="21"/>
  <c r="V119" i="21"/>
  <c r="V135" i="21"/>
  <c r="V151" i="21"/>
  <c r="V167" i="21"/>
  <c r="V183" i="21"/>
  <c r="V120" i="21"/>
  <c r="V184" i="21"/>
  <c r="V156" i="21"/>
  <c r="V116" i="21"/>
  <c r="V176" i="21"/>
  <c r="S117" i="21"/>
  <c r="S133" i="21"/>
  <c r="S149" i="21"/>
  <c r="S165" i="21"/>
  <c r="S181" i="21"/>
  <c r="S118" i="21"/>
  <c r="S134" i="21"/>
  <c r="S150" i="21"/>
  <c r="S166" i="21"/>
  <c r="S182" i="21"/>
  <c r="S119" i="21"/>
  <c r="S135" i="21"/>
  <c r="S151" i="21"/>
  <c r="S167" i="21"/>
  <c r="S183" i="21"/>
  <c r="S120" i="21"/>
  <c r="S184" i="21"/>
  <c r="S172" i="21"/>
  <c r="S160" i="21"/>
  <c r="S132" i="21"/>
  <c r="V121" i="21"/>
  <c r="V141" i="21"/>
  <c r="V161" i="21"/>
  <c r="V185" i="21"/>
  <c r="V126" i="21"/>
  <c r="V146" i="21"/>
  <c r="V170" i="21"/>
  <c r="V190" i="21"/>
  <c r="V131" i="21"/>
  <c r="V155" i="21"/>
  <c r="V175" i="21"/>
  <c r="V195" i="21"/>
  <c r="V180" i="21"/>
  <c r="V188" i="21"/>
  <c r="V160" i="21"/>
  <c r="S121" i="21"/>
  <c r="S141" i="21"/>
  <c r="S161" i="21"/>
  <c r="S185" i="21"/>
  <c r="S126" i="21"/>
  <c r="S146" i="21"/>
  <c r="S170" i="21"/>
  <c r="S190" i="21"/>
  <c r="S131" i="21"/>
  <c r="S155" i="21"/>
  <c r="S175" i="21"/>
  <c r="S195" i="21"/>
  <c r="S124" i="21"/>
  <c r="S128" i="21"/>
  <c r="S180" i="21"/>
  <c r="V137" i="21"/>
  <c r="V169" i="21"/>
  <c r="V193" i="21"/>
  <c r="V142" i="21"/>
  <c r="V174" i="21"/>
  <c r="V123" i="21"/>
  <c r="V147" i="21"/>
  <c r="V179" i="21"/>
  <c r="V152" i="21"/>
  <c r="V172" i="21"/>
  <c r="V192" i="21"/>
  <c r="S129" i="21"/>
  <c r="S157" i="21"/>
  <c r="S189" i="21"/>
  <c r="S138" i="21"/>
  <c r="S162" i="21"/>
  <c r="S194" i="21"/>
  <c r="S143" i="21"/>
  <c r="S171" i="21"/>
  <c r="S136" i="21"/>
  <c r="S156" i="21"/>
  <c r="S192" i="21"/>
  <c r="V129" i="21"/>
  <c r="V157" i="21"/>
  <c r="V189" i="21"/>
  <c r="V138" i="21"/>
  <c r="V162" i="21"/>
  <c r="V194" i="21"/>
  <c r="V143" i="21"/>
  <c r="V171" i="21"/>
  <c r="V136" i="21"/>
  <c r="V140" i="21"/>
  <c r="V144" i="21"/>
  <c r="S125" i="21"/>
  <c r="S153" i="21"/>
  <c r="S177" i="21"/>
  <c r="S130" i="21"/>
  <c r="S158" i="21"/>
  <c r="S186" i="21"/>
  <c r="S139" i="21"/>
  <c r="S163" i="21"/>
  <c r="S191" i="21"/>
  <c r="S140" i="21"/>
  <c r="S176" i="21"/>
  <c r="S164" i="21"/>
  <c r="V145" i="21"/>
  <c r="V122" i="21"/>
  <c r="V178" i="21"/>
  <c r="V159" i="21"/>
  <c r="V168" i="21"/>
  <c r="V132" i="21"/>
  <c r="S169" i="21"/>
  <c r="S142" i="21"/>
  <c r="S123" i="21"/>
  <c r="S179" i="21"/>
  <c r="S188" i="21"/>
  <c r="V153" i="21"/>
  <c r="V130" i="21"/>
  <c r="V186" i="21"/>
  <c r="V163" i="21"/>
  <c r="V124" i="21"/>
  <c r="V164" i="21"/>
  <c r="S173" i="21"/>
  <c r="S154" i="21"/>
  <c r="S127" i="21"/>
  <c r="S187" i="21"/>
  <c r="S144" i="21"/>
  <c r="V173" i="21"/>
  <c r="V154" i="21"/>
  <c r="V127" i="21"/>
  <c r="V187" i="21"/>
  <c r="V148" i="21"/>
  <c r="S137" i="21"/>
  <c r="S193" i="21"/>
  <c r="S174" i="21"/>
  <c r="S147" i="21"/>
  <c r="S152" i="21"/>
  <c r="S116" i="21"/>
  <c r="V125" i="21"/>
  <c r="V177" i="21"/>
  <c r="V158" i="21"/>
  <c r="V139" i="21"/>
  <c r="V191" i="21"/>
  <c r="V128" i="21"/>
  <c r="S145" i="21"/>
  <c r="S122" i="21"/>
  <c r="S178" i="21"/>
  <c r="S159" i="21"/>
  <c r="S168" i="21"/>
  <c r="S148" i="21"/>
  <c r="Z113" i="21"/>
  <c r="Z82" i="21" a="1"/>
  <c r="Z82" i="21"/>
  <c r="AA85" i="21" a="1"/>
  <c r="AA85" i="21"/>
  <c r="X84" i="21" a="1"/>
  <c r="X84" i="21"/>
  <c r="Y87" i="21" a="1"/>
  <c r="Y87" i="21"/>
  <c r="Z85" i="21" a="1"/>
  <c r="Z85" i="21"/>
  <c r="X88" i="21" a="1"/>
  <c r="X88" i="21"/>
  <c r="X90" i="21" a="1"/>
  <c r="X90" i="21"/>
  <c r="X92" i="21" a="1"/>
  <c r="X92" i="21"/>
  <c r="X94" i="21" a="1"/>
  <c r="X94" i="21"/>
  <c r="X96" i="21" a="1"/>
  <c r="X96" i="21"/>
  <c r="X98" i="21" a="1"/>
  <c r="X98" i="21"/>
  <c r="X100" i="21" a="1"/>
  <c r="X100" i="21"/>
  <c r="X102" i="21" a="1"/>
  <c r="X102" i="21"/>
  <c r="X104" i="21" a="1"/>
  <c r="X104" i="21"/>
  <c r="X106" i="21" a="1"/>
  <c r="X106" i="21"/>
  <c r="X108" i="21" a="1"/>
  <c r="X108" i="21"/>
  <c r="Y80" i="21" a="1"/>
  <c r="Y80" i="21"/>
  <c r="Y82" i="21" a="1"/>
  <c r="Y82" i="21"/>
  <c r="X81" i="21" a="1"/>
  <c r="X81" i="21"/>
  <c r="AA87" i="21" a="1"/>
  <c r="AA87" i="21"/>
  <c r="Y89" i="21" a="1"/>
  <c r="Y89" i="21"/>
  <c r="AA91" i="21" a="1"/>
  <c r="AA91" i="21"/>
  <c r="Y93" i="21" a="1"/>
  <c r="Y93" i="21"/>
  <c r="AA95" i="21" a="1"/>
  <c r="AA95" i="21"/>
  <c r="Y97" i="21" a="1"/>
  <c r="Y97" i="21"/>
  <c r="AA99" i="21" a="1"/>
  <c r="AA99" i="21"/>
  <c r="Y101" i="21" a="1"/>
  <c r="Y101" i="21"/>
  <c r="AA103" i="21" a="1"/>
  <c r="AA103" i="21"/>
  <c r="Y105" i="21" a="1"/>
  <c r="Y105" i="21"/>
  <c r="AA107" i="21" a="1"/>
  <c r="AA107" i="21"/>
  <c r="Y109" i="21" a="1"/>
  <c r="Y109" i="21"/>
  <c r="X80" i="21" a="1"/>
  <c r="X80" i="21"/>
  <c r="AA84" i="21" a="1"/>
  <c r="AA84" i="21"/>
  <c r="Z87" i="21" a="1"/>
  <c r="Z87" i="21"/>
  <c r="Z90" i="21" a="1"/>
  <c r="Z90" i="21"/>
  <c r="X93" i="21" a="1"/>
  <c r="X93" i="21"/>
  <c r="Z95" i="21" a="1"/>
  <c r="Z95" i="21"/>
  <c r="Z98" i="21" a="1"/>
  <c r="Z98" i="21"/>
  <c r="X101" i="21" a="1"/>
  <c r="X101" i="21"/>
  <c r="Z103" i="21" a="1"/>
  <c r="Z103" i="21"/>
  <c r="Z106" i="21" a="1"/>
  <c r="Z106" i="21"/>
  <c r="X109" i="21" a="1"/>
  <c r="X109" i="21"/>
  <c r="Y86" i="21" a="1"/>
  <c r="Y86" i="21"/>
  <c r="AA81" i="21" a="1"/>
  <c r="AA81" i="21"/>
  <c r="Z84" i="21" a="1"/>
  <c r="Z84" i="21"/>
  <c r="Y88" i="21" a="1"/>
  <c r="Y88" i="21"/>
  <c r="AA90" i="21" a="1"/>
  <c r="AA90" i="21"/>
  <c r="Y92" i="21" a="1"/>
  <c r="Y92" i="21"/>
  <c r="AA94" i="21" a="1"/>
  <c r="AA94" i="21"/>
  <c r="Y96" i="21" a="1"/>
  <c r="Y96" i="21"/>
  <c r="AA98" i="21" a="1"/>
  <c r="AA98" i="21"/>
  <c r="Y100" i="21" a="1"/>
  <c r="Y100" i="21"/>
  <c r="AA102" i="21" a="1"/>
  <c r="AA102" i="21"/>
  <c r="Y104" i="21" a="1"/>
  <c r="Y104" i="21"/>
  <c r="AA106" i="21" a="1"/>
  <c r="AA106" i="21"/>
  <c r="Y108" i="21" a="1"/>
  <c r="Y108" i="21"/>
  <c r="Y81" i="21" a="1"/>
  <c r="Y81" i="21"/>
  <c r="Y85" i="21" a="1"/>
  <c r="Y85" i="21"/>
  <c r="Z81" i="21" a="1"/>
  <c r="Z81" i="21"/>
  <c r="Z88" i="21" a="1"/>
  <c r="Z88" i="21"/>
  <c r="X91" i="21" a="1"/>
  <c r="X91" i="21"/>
  <c r="Z93" i="21" a="1"/>
  <c r="Z93" i="21"/>
  <c r="Z96" i="21" a="1"/>
  <c r="Z96" i="21"/>
  <c r="X99" i="21" a="1"/>
  <c r="X99" i="21"/>
  <c r="Z101" i="21" a="1"/>
  <c r="Z101" i="21"/>
  <c r="Z104" i="21" a="1"/>
  <c r="Z104" i="21"/>
  <c r="X107" i="21" a="1"/>
  <c r="X107" i="21"/>
  <c r="Z109" i="21" a="1"/>
  <c r="Z109" i="21"/>
  <c r="Y91" i="21" a="1"/>
  <c r="Y91" i="21"/>
  <c r="AA93" i="21" a="1"/>
  <c r="AA93" i="21"/>
  <c r="Y99" i="21" a="1"/>
  <c r="Y99" i="21"/>
  <c r="AA101" i="21" a="1"/>
  <c r="AA101" i="21"/>
  <c r="Y107" i="21" a="1"/>
  <c r="Y107" i="21"/>
  <c r="AA109" i="21" a="1"/>
  <c r="AA109" i="21"/>
  <c r="AA86" i="21" a="1"/>
  <c r="AA86" i="21"/>
  <c r="Z91" i="21" a="1"/>
  <c r="Z91" i="21"/>
  <c r="X97" i="21" a="1"/>
  <c r="X97" i="21"/>
  <c r="Z102" i="21" a="1"/>
  <c r="Z102" i="21"/>
  <c r="Z107" i="21" a="1"/>
  <c r="Z107" i="21"/>
  <c r="X85" i="21" a="1"/>
  <c r="X85" i="21"/>
  <c r="Z86" i="21" a="1"/>
  <c r="Z86" i="21"/>
  <c r="Y95" i="21" a="1"/>
  <c r="Y95" i="21"/>
  <c r="Y98" i="21" a="1"/>
  <c r="Y98" i="21"/>
  <c r="Y102" i="21" a="1"/>
  <c r="Y102" i="21"/>
  <c r="AA105" i="21" a="1"/>
  <c r="AA105" i="21"/>
  <c r="AA108" i="21" a="1"/>
  <c r="AA108" i="21"/>
  <c r="X86" i="21" a="1"/>
  <c r="X86" i="21"/>
  <c r="X89" i="21" a="1"/>
  <c r="X89" i="21"/>
  <c r="X95" i="21" a="1"/>
  <c r="X95" i="21"/>
  <c r="X103" i="21" a="1"/>
  <c r="X103" i="21"/>
  <c r="X87" i="21" a="1"/>
  <c r="X87" i="21"/>
  <c r="AA83" i="21" a="1"/>
  <c r="AA83" i="21"/>
  <c r="AA89" i="21" a="1"/>
  <c r="AA89" i="21"/>
  <c r="AA92" i="21" a="1"/>
  <c r="AA92" i="21"/>
  <c r="AA96" i="21" a="1"/>
  <c r="AA96" i="21"/>
  <c r="X82" i="21" a="1"/>
  <c r="X82" i="21"/>
  <c r="Z83" i="21" a="1"/>
  <c r="Z83" i="21"/>
  <c r="Z92" i="21" a="1"/>
  <c r="Z92" i="21"/>
  <c r="Z99" i="21" a="1"/>
  <c r="Z99" i="21"/>
  <c r="Z105" i="21" a="1"/>
  <c r="Z105" i="21"/>
  <c r="X83" i="21" a="1"/>
  <c r="X83" i="21"/>
  <c r="Y90" i="21" a="1"/>
  <c r="Y90" i="21"/>
  <c r="Y94" i="21" a="1"/>
  <c r="Y94" i="21"/>
  <c r="AA97" i="21" a="1"/>
  <c r="AA97" i="21"/>
  <c r="AA100" i="21" a="1"/>
  <c r="AA100" i="21"/>
  <c r="AA104" i="21" a="1"/>
  <c r="AA104" i="21"/>
  <c r="Y83" i="21" a="1"/>
  <c r="Y83" i="21"/>
  <c r="Z94" i="21" a="1"/>
  <c r="Z94" i="21"/>
  <c r="Z100" i="21" a="1"/>
  <c r="Z100" i="21"/>
  <c r="Z108" i="21" a="1"/>
  <c r="Z108" i="21"/>
  <c r="Y84" i="21" a="1"/>
  <c r="Y84" i="21"/>
  <c r="Y106" i="21" a="1"/>
  <c r="Y106" i="21"/>
  <c r="Z97" i="21" a="1"/>
  <c r="Z97" i="21"/>
  <c r="Z80" i="21" a="1"/>
  <c r="Z80" i="21"/>
  <c r="X105" i="21" a="1"/>
  <c r="X105" i="21"/>
  <c r="AA82" i="21" a="1"/>
  <c r="AA82" i="21"/>
  <c r="AA80" i="21" a="1"/>
  <c r="AA80" i="21"/>
  <c r="AA88" i="21" a="1"/>
  <c r="AA88" i="21"/>
  <c r="Y103" i="21" a="1"/>
  <c r="Y103" i="21"/>
  <c r="Z89" i="21" a="1"/>
  <c r="Z89" i="21"/>
  <c r="Q11" i="21"/>
  <c r="Q12" i="21"/>
  <c r="K180" i="9"/>
  <c r="J181" i="9"/>
  <c r="P121" i="21"/>
  <c r="P118" i="21"/>
  <c r="P134" i="21"/>
  <c r="P131" i="21"/>
  <c r="P140" i="21"/>
  <c r="P156" i="21"/>
  <c r="P172" i="21"/>
  <c r="P188" i="21"/>
  <c r="P151" i="21"/>
  <c r="P195" i="21"/>
  <c r="P145" i="21"/>
  <c r="P161" i="21"/>
  <c r="P177" i="21"/>
  <c r="P193" i="21"/>
  <c r="P187" i="21"/>
  <c r="P146" i="21"/>
  <c r="P162" i="21"/>
  <c r="P178" i="21"/>
  <c r="P194" i="21"/>
  <c r="P167" i="21"/>
  <c r="M121" i="21"/>
  <c r="M137" i="21"/>
  <c r="M153" i="21"/>
  <c r="M169" i="21"/>
  <c r="M185" i="21"/>
  <c r="M122" i="21"/>
  <c r="M138" i="21"/>
  <c r="M154" i="21"/>
  <c r="M170" i="21"/>
  <c r="M186" i="21"/>
  <c r="M123" i="21"/>
  <c r="M139" i="21"/>
  <c r="M155" i="21"/>
  <c r="M171" i="21"/>
  <c r="M187" i="21"/>
  <c r="M136" i="21"/>
  <c r="M124" i="21"/>
  <c r="M188" i="21"/>
  <c r="M176" i="21"/>
  <c r="M132" i="21"/>
  <c r="P133" i="21"/>
  <c r="P119" i="21"/>
  <c r="P120" i="21"/>
  <c r="P152" i="21"/>
  <c r="P176" i="21"/>
  <c r="P116" i="21"/>
  <c r="P183" i="21"/>
  <c r="P149" i="21"/>
  <c r="P169" i="21"/>
  <c r="P189" i="21"/>
  <c r="P128" i="21"/>
  <c r="P154" i="21"/>
  <c r="P174" i="21"/>
  <c r="P132" i="21"/>
  <c r="P191" i="21"/>
  <c r="M133" i="21"/>
  <c r="M157" i="21"/>
  <c r="M177" i="21"/>
  <c r="M118" i="21"/>
  <c r="M142" i="21"/>
  <c r="M162" i="21"/>
  <c r="M182" i="21"/>
  <c r="M127" i="21"/>
  <c r="M147" i="21"/>
  <c r="M167" i="21"/>
  <c r="M191" i="21"/>
  <c r="M168" i="21"/>
  <c r="M172" i="21"/>
  <c r="M192" i="21"/>
  <c r="M148" i="21"/>
  <c r="P117" i="21"/>
  <c r="P122" i="21"/>
  <c r="P123" i="21"/>
  <c r="P136" i="21"/>
  <c r="P160" i="21"/>
  <c r="P180" i="21"/>
  <c r="P139" i="21"/>
  <c r="P124" i="21"/>
  <c r="P153" i="21"/>
  <c r="P173" i="21"/>
  <c r="P143" i="21"/>
  <c r="P138" i="21"/>
  <c r="P158" i="21"/>
  <c r="P182" i="21"/>
  <c r="P147" i="21"/>
  <c r="M117" i="21"/>
  <c r="M141" i="21"/>
  <c r="M161" i="21"/>
  <c r="M181" i="21"/>
  <c r="M126" i="21"/>
  <c r="M146" i="21"/>
  <c r="M166" i="21"/>
  <c r="M190" i="21"/>
  <c r="M131" i="21"/>
  <c r="M151" i="21"/>
  <c r="M175" i="21"/>
  <c r="M195" i="21"/>
  <c r="M184" i="21"/>
  <c r="M128" i="21"/>
  <c r="M164" i="21"/>
  <c r="P130" i="21"/>
  <c r="P148" i="21"/>
  <c r="P192" i="21"/>
  <c r="P141" i="21"/>
  <c r="P185" i="21"/>
  <c r="P150" i="21"/>
  <c r="P190" i="21"/>
  <c r="M129" i="21"/>
  <c r="M173" i="21"/>
  <c r="M134" i="21"/>
  <c r="M178" i="21"/>
  <c r="M143" i="21"/>
  <c r="M183" i="21"/>
  <c r="M156" i="21"/>
  <c r="M116" i="21"/>
  <c r="P126" i="21"/>
  <c r="P164" i="21"/>
  <c r="P175" i="21"/>
  <c r="P181" i="21"/>
  <c r="P166" i="21"/>
  <c r="P179" i="21"/>
  <c r="M165" i="21"/>
  <c r="M150" i="21"/>
  <c r="M119" i="21"/>
  <c r="M179" i="21"/>
  <c r="M144" i="21"/>
  <c r="P125" i="21"/>
  <c r="P135" i="21"/>
  <c r="P184" i="21"/>
  <c r="P157" i="21"/>
  <c r="P171" i="21"/>
  <c r="P186" i="21"/>
  <c r="M145" i="21"/>
  <c r="M193" i="21"/>
  <c r="M174" i="21"/>
  <c r="M159" i="21"/>
  <c r="M152" i="21"/>
  <c r="M180" i="21"/>
  <c r="P129" i="21"/>
  <c r="P144" i="21"/>
  <c r="P163" i="21"/>
  <c r="P165" i="21"/>
  <c r="P142" i="21"/>
  <c r="P159" i="21"/>
  <c r="M149" i="21"/>
  <c r="M130" i="21"/>
  <c r="M194" i="21"/>
  <c r="M163" i="21"/>
  <c r="M140" i="21"/>
  <c r="P168" i="21"/>
  <c r="M125" i="21"/>
  <c r="M120" i="21"/>
  <c r="P137" i="21"/>
  <c r="M189" i="21"/>
  <c r="M160" i="21"/>
  <c r="P155" i="21"/>
  <c r="M158" i="21"/>
  <c r="P127" i="21"/>
  <c r="P170" i="21"/>
  <c r="M135" i="21"/>
  <c r="D41" i="20"/>
  <c r="C42" i="20"/>
  <c r="F11" i="16" a="1"/>
  <c r="F11" i="16"/>
  <c r="F12" i="16" a="1"/>
  <c r="F12" i="16"/>
  <c r="Y36" i="21"/>
  <c r="W38" i="21" a="1"/>
  <c r="W38" i="21"/>
  <c r="U38" i="21" a="1"/>
  <c r="U38" i="21"/>
  <c r="T38" i="21" a="1"/>
  <c r="T38" i="21"/>
  <c r="X38" i="21" a="1"/>
  <c r="X38" i="21"/>
  <c r="V38" i="21" a="1"/>
  <c r="V38" i="21"/>
  <c r="AR117" i="21"/>
  <c r="AR130" i="21"/>
  <c r="AR146" i="21"/>
  <c r="AR162" i="21"/>
  <c r="AR178" i="21"/>
  <c r="AR135" i="21"/>
  <c r="AR151" i="21"/>
  <c r="AR167" i="21"/>
  <c r="AR132" i="21"/>
  <c r="AR148" i="21"/>
  <c r="AR164" i="21"/>
  <c r="AR121" i="21"/>
  <c r="AR177" i="21"/>
  <c r="AR192" i="21"/>
  <c r="AR157" i="21"/>
  <c r="AR185" i="21"/>
  <c r="AR145" i="21"/>
  <c r="AR186" i="21"/>
  <c r="AR133" i="21"/>
  <c r="AR183" i="21"/>
  <c r="AR119" i="21"/>
  <c r="AR138" i="21"/>
  <c r="AR158" i="21"/>
  <c r="AR123" i="21"/>
  <c r="AR143" i="21"/>
  <c r="AR163" i="21"/>
  <c r="AR136" i="21"/>
  <c r="AR156" i="21"/>
  <c r="AR176" i="21"/>
  <c r="AR180" i="21"/>
  <c r="AR125" i="21"/>
  <c r="AR181" i="21"/>
  <c r="AR161" i="21"/>
  <c r="AR194" i="21"/>
  <c r="AR175" i="21"/>
  <c r="AR122" i="21"/>
  <c r="AR142" i="21"/>
  <c r="AR166" i="21"/>
  <c r="AR127" i="21"/>
  <c r="AR147" i="21"/>
  <c r="AR118" i="21"/>
  <c r="AR140" i="21"/>
  <c r="AR160" i="21"/>
  <c r="AR137" i="21"/>
  <c r="AR184" i="21"/>
  <c r="AR141" i="21"/>
  <c r="AR189" i="21"/>
  <c r="AR173" i="21"/>
  <c r="AR120" i="21"/>
  <c r="AR187" i="21"/>
  <c r="AR150" i="21"/>
  <c r="AR131" i="21"/>
  <c r="AR124" i="21"/>
  <c r="AR168" i="21"/>
  <c r="AR188" i="21"/>
  <c r="AR193" i="21"/>
  <c r="AR149" i="21"/>
  <c r="AR134" i="21"/>
  <c r="AR139" i="21"/>
  <c r="AR144" i="21"/>
  <c r="AR169" i="21"/>
  <c r="AR129" i="21"/>
  <c r="AR191" i="21"/>
  <c r="AR170" i="21"/>
  <c r="AR159" i="21"/>
  <c r="AR172" i="21"/>
  <c r="AR171" i="21"/>
  <c r="AR190" i="21"/>
  <c r="AR126" i="21"/>
  <c r="AR174" i="21"/>
  <c r="AR128" i="21"/>
  <c r="AR153" i="21"/>
  <c r="AR179" i="21"/>
  <c r="AR165" i="21"/>
  <c r="AR116" i="21"/>
  <c r="AR154" i="21"/>
  <c r="AR182" i="21"/>
  <c r="AR155" i="21"/>
  <c r="AR195" i="21"/>
  <c r="AR152" i="21"/>
  <c r="AD57" i="21"/>
  <c r="D22" i="20"/>
  <c r="C23" i="20"/>
  <c r="AE81" i="21" a="1"/>
  <c r="AE81" i="21"/>
  <c r="AE82" i="21" a="1"/>
  <c r="AE82" i="21"/>
  <c r="AE83" i="21" a="1"/>
  <c r="AE83" i="21"/>
  <c r="AE84" i="21" a="1"/>
  <c r="AE84" i="21"/>
  <c r="AE85" i="21" a="1"/>
  <c r="AE85" i="21"/>
  <c r="AE86" i="21" a="1"/>
  <c r="AE86" i="21"/>
  <c r="AE87" i="21" a="1"/>
  <c r="AE87" i="21"/>
  <c r="AE88" i="21" a="1"/>
  <c r="AE88" i="21"/>
  <c r="AE89" i="21" a="1"/>
  <c r="AE89" i="21"/>
  <c r="AE90" i="21" a="1"/>
  <c r="AE90" i="21"/>
  <c r="AE91" i="21" a="1"/>
  <c r="AE91" i="21"/>
  <c r="AE92" i="21" a="1"/>
  <c r="AE92" i="21"/>
  <c r="AE93" i="21" a="1"/>
  <c r="AE93" i="21"/>
  <c r="AE94" i="21" a="1"/>
  <c r="AE94" i="21"/>
  <c r="AE95" i="21" a="1"/>
  <c r="AE95" i="21"/>
  <c r="AE96" i="21" a="1"/>
  <c r="AE96" i="21"/>
  <c r="AB81" i="21" a="1"/>
  <c r="AB81" i="21"/>
  <c r="AB83" i="21" a="1"/>
  <c r="AB83" i="21"/>
  <c r="AB85" i="21" a="1"/>
  <c r="AB85" i="21"/>
  <c r="AB87" i="21" a="1"/>
  <c r="AB87" i="21"/>
  <c r="AB89" i="21" a="1"/>
  <c r="AB89" i="21"/>
  <c r="AB91" i="21" a="1"/>
  <c r="AB91" i="21"/>
  <c r="AB93" i="21" a="1"/>
  <c r="AB93" i="21"/>
  <c r="AB95" i="21" a="1"/>
  <c r="AB95" i="21"/>
  <c r="AB97" i="21" a="1"/>
  <c r="AB97" i="21"/>
  <c r="AD98" i="21" a="1"/>
  <c r="AD98" i="21"/>
  <c r="AE101" i="21" a="1"/>
  <c r="AE101" i="21"/>
  <c r="AD106" i="21" a="1"/>
  <c r="AD106" i="21"/>
  <c r="AE109" i="21" a="1"/>
  <c r="AE109" i="21"/>
  <c r="AB98" i="21" a="1"/>
  <c r="AB98" i="21"/>
  <c r="AC101" i="21" a="1"/>
  <c r="AC101" i="21"/>
  <c r="AB106" i="21" a="1"/>
  <c r="AB106" i="21"/>
  <c r="AC109" i="21" a="1"/>
  <c r="AC109" i="21"/>
  <c r="AE98" i="21" a="1"/>
  <c r="AE98" i="21"/>
  <c r="AD103" i="21" a="1"/>
  <c r="AD103" i="21"/>
  <c r="AE106" i="21" a="1"/>
  <c r="AE106" i="21"/>
  <c r="AC104" i="21" a="1"/>
  <c r="AC104" i="21"/>
  <c r="AC98" i="21" a="1"/>
  <c r="AC98" i="21"/>
  <c r="AC106" i="21" a="1"/>
  <c r="AC106" i="21"/>
  <c r="AC84" i="21" a="1"/>
  <c r="AC84" i="21"/>
  <c r="AC88" i="21" a="1"/>
  <c r="AC88" i="21"/>
  <c r="AC92" i="21" a="1"/>
  <c r="AC92" i="21"/>
  <c r="AC96" i="21" a="1"/>
  <c r="AC96" i="21"/>
  <c r="AD83" i="21" a="1"/>
  <c r="AD83" i="21"/>
  <c r="AB86" i="21" a="1"/>
  <c r="AB86" i="21"/>
  <c r="AD88" i="21" a="1"/>
  <c r="AD88" i="21"/>
  <c r="AD91" i="21" a="1"/>
  <c r="AD91" i="21"/>
  <c r="AB94" i="21" a="1"/>
  <c r="AB94" i="21"/>
  <c r="AD96" i="21" a="1"/>
  <c r="AD96" i="21"/>
  <c r="AE99" i="21" a="1"/>
  <c r="AE99" i="21"/>
  <c r="AD102" i="21" a="1"/>
  <c r="AD102" i="21"/>
  <c r="AC103" i="21" a="1"/>
  <c r="AC103" i="21"/>
  <c r="AC107" i="21" a="1"/>
  <c r="AC107" i="21"/>
  <c r="AC80" i="21" a="1"/>
  <c r="AC80" i="21"/>
  <c r="AE100" i="21" a="1"/>
  <c r="AE100" i="21"/>
  <c r="AE104" i="21" a="1"/>
  <c r="AE104" i="21"/>
  <c r="AD107" i="21" a="1"/>
  <c r="AD107" i="21"/>
  <c r="AB99" i="21" a="1"/>
  <c r="AB99" i="21"/>
  <c r="AB105" i="21" a="1"/>
  <c r="AB105" i="21"/>
  <c r="AC108" i="21" a="1"/>
  <c r="AC108" i="21"/>
  <c r="AB101" i="21" a="1"/>
  <c r="AB101" i="21"/>
  <c r="AC83" i="21" a="1"/>
  <c r="AC83" i="21"/>
  <c r="AC87" i="21" a="1"/>
  <c r="AC87" i="21"/>
  <c r="AC91" i="21" a="1"/>
  <c r="AC91" i="21"/>
  <c r="AC95" i="21" a="1"/>
  <c r="AC95" i="21"/>
  <c r="AD81" i="21" a="1"/>
  <c r="AD81" i="21"/>
  <c r="AB84" i="21" a="1"/>
  <c r="AB84" i="21"/>
  <c r="AD86" i="21" a="1"/>
  <c r="AD86" i="21"/>
  <c r="AD89" i="21" a="1"/>
  <c r="AD89" i="21"/>
  <c r="AB92" i="21" a="1"/>
  <c r="AB92" i="21"/>
  <c r="AD94" i="21" a="1"/>
  <c r="AD94" i="21"/>
  <c r="AD97" i="21" a="1"/>
  <c r="AD97" i="21"/>
  <c r="AE103" i="21" a="1"/>
  <c r="AE103" i="21"/>
  <c r="AE107" i="21" a="1"/>
  <c r="AE107" i="21"/>
  <c r="AE80" i="21" a="1"/>
  <c r="AE80" i="21"/>
  <c r="AB100" i="21" a="1"/>
  <c r="AB100" i="21"/>
  <c r="AB104" i="21" a="1"/>
  <c r="AB104" i="21"/>
  <c r="AD101" i="21" a="1"/>
  <c r="AD101" i="21"/>
  <c r="AE108" i="21" a="1"/>
  <c r="AE108" i="21"/>
  <c r="AD80" i="21" a="1"/>
  <c r="AD80" i="21"/>
  <c r="AC86" i="21" a="1"/>
  <c r="AC86" i="21"/>
  <c r="AC94" i="21" a="1"/>
  <c r="AC94" i="21"/>
  <c r="AD84" i="21" a="1"/>
  <c r="AD84" i="21"/>
  <c r="AB90" i="21" a="1"/>
  <c r="AB90" i="21"/>
  <c r="AD95" i="21" a="1"/>
  <c r="AD95" i="21"/>
  <c r="AD100" i="21" a="1"/>
  <c r="AD100" i="21"/>
  <c r="AB108" i="21" a="1"/>
  <c r="AB108" i="21"/>
  <c r="AE102" i="21" a="1"/>
  <c r="AE102" i="21"/>
  <c r="AD109" i="21" a="1"/>
  <c r="AD109" i="21"/>
  <c r="AC100" i="21" a="1"/>
  <c r="AC100" i="21"/>
  <c r="AC82" i="21" a="1"/>
  <c r="AC82" i="21"/>
  <c r="AC85" i="21" a="1"/>
  <c r="AC85" i="21"/>
  <c r="AC89" i="21" a="1"/>
  <c r="AC89" i="21"/>
  <c r="AD85" i="21" a="1"/>
  <c r="AD85" i="21"/>
  <c r="AD92" i="21" a="1"/>
  <c r="AD92" i="21"/>
  <c r="AD108" i="21" a="1"/>
  <c r="AD108" i="21"/>
  <c r="AC105" i="21" a="1"/>
  <c r="AC105" i="21"/>
  <c r="AD99" i="21" a="1"/>
  <c r="AD99" i="21"/>
  <c r="AB80" i="21" a="1"/>
  <c r="AB80" i="21"/>
  <c r="AB82" i="21" a="1"/>
  <c r="AB82" i="21"/>
  <c r="AB88" i="21" a="1"/>
  <c r="AB88" i="21"/>
  <c r="AB96" i="21" a="1"/>
  <c r="AB96" i="21"/>
  <c r="AD104" i="21" a="1"/>
  <c r="AD104" i="21"/>
  <c r="AC99" i="21" a="1"/>
  <c r="AC99" i="21"/>
  <c r="AD105" i="21" a="1"/>
  <c r="AD105" i="21"/>
  <c r="AC102" i="21" a="1"/>
  <c r="AC102" i="21"/>
  <c r="AC81" i="21" a="1"/>
  <c r="AC81" i="21"/>
  <c r="AD82" i="21" a="1"/>
  <c r="AD82" i="21"/>
  <c r="AD90" i="21" a="1"/>
  <c r="AD90" i="21"/>
  <c r="AE97" i="21" a="1"/>
  <c r="AE97" i="21"/>
  <c r="AE105" i="21" a="1"/>
  <c r="AE105" i="21"/>
  <c r="AB102" i="21" a="1"/>
  <c r="AB102" i="21"/>
  <c r="AB103" i="21" a="1"/>
  <c r="AB103" i="21"/>
  <c r="AC97" i="21" a="1"/>
  <c r="AC97" i="21"/>
  <c r="AB109" i="21" a="1"/>
  <c r="AB109" i="21"/>
  <c r="AD87" i="21" a="1"/>
  <c r="AD87" i="21"/>
  <c r="AC90" i="21" a="1"/>
  <c r="AC90" i="21"/>
  <c r="AD93" i="21" a="1"/>
  <c r="AD93" i="21"/>
  <c r="AC93" i="21" a="1"/>
  <c r="AC93" i="21"/>
  <c r="AB107" i="21" a="1"/>
  <c r="AB107" i="21"/>
  <c r="C158" i="20"/>
  <c r="D158" i="20"/>
  <c r="D157" i="20"/>
  <c r="AQ119" i="21"/>
  <c r="AQ135" i="21"/>
  <c r="AQ151" i="21"/>
  <c r="AQ167" i="21"/>
  <c r="AQ124" i="21"/>
  <c r="AQ140" i="21"/>
  <c r="AQ156" i="21"/>
  <c r="AQ121" i="21"/>
  <c r="AQ137" i="21"/>
  <c r="AQ153" i="21"/>
  <c r="AQ169" i="21"/>
  <c r="AQ150" i="21"/>
  <c r="AQ185" i="21"/>
  <c r="AQ122" i="21"/>
  <c r="AQ182" i="21"/>
  <c r="AQ116" i="21"/>
  <c r="AQ170" i="21"/>
  <c r="AQ191" i="21"/>
  <c r="AQ162" i="21"/>
  <c r="AQ188" i="21"/>
  <c r="AQ118" i="21"/>
  <c r="AQ131" i="21"/>
  <c r="AQ155" i="21"/>
  <c r="AQ175" i="21"/>
  <c r="AQ136" i="21"/>
  <c r="AQ160" i="21"/>
  <c r="AQ129" i="21"/>
  <c r="AQ149" i="21"/>
  <c r="AQ173" i="21"/>
  <c r="AQ174" i="21"/>
  <c r="AQ117" i="21"/>
  <c r="AQ186" i="21"/>
  <c r="AQ142" i="21"/>
  <c r="AQ187" i="21"/>
  <c r="AQ172" i="21"/>
  <c r="AQ120" i="21"/>
  <c r="AQ139" i="21"/>
  <c r="AQ159" i="21"/>
  <c r="AQ179" i="21"/>
  <c r="AQ144" i="21"/>
  <c r="AQ164" i="21"/>
  <c r="AQ133" i="21"/>
  <c r="AQ157" i="21"/>
  <c r="AQ177" i="21"/>
  <c r="AQ181" i="21"/>
  <c r="AQ138" i="21"/>
  <c r="AQ190" i="21"/>
  <c r="AQ158" i="21"/>
  <c r="AQ195" i="21"/>
  <c r="AQ180" i="21"/>
  <c r="AQ143" i="21"/>
  <c r="AQ128" i="21"/>
  <c r="AQ168" i="21"/>
  <c r="AQ161" i="21"/>
  <c r="AQ189" i="21"/>
  <c r="AQ194" i="21"/>
  <c r="AQ130" i="21"/>
  <c r="AQ123" i="21"/>
  <c r="AQ171" i="21"/>
  <c r="AQ125" i="21"/>
  <c r="AQ134" i="21"/>
  <c r="AQ176" i="21"/>
  <c r="AQ146" i="21"/>
  <c r="AQ147" i="21"/>
  <c r="AQ148" i="21"/>
  <c r="AQ145" i="21"/>
  <c r="AQ193" i="21"/>
  <c r="AQ178" i="21"/>
  <c r="AQ192" i="21"/>
  <c r="AQ163" i="21"/>
  <c r="AQ152" i="21"/>
  <c r="AQ165" i="21"/>
  <c r="AQ154" i="21"/>
  <c r="AQ183" i="21"/>
  <c r="AQ141" i="21"/>
  <c r="AQ166" i="21"/>
  <c r="AQ127" i="21"/>
  <c r="AQ126" i="21"/>
  <c r="AQ132" i="21"/>
  <c r="AQ184" i="21"/>
  <c r="AF85" i="21" a="1"/>
  <c r="AF85" i="21"/>
  <c r="AI87" i="21" a="1"/>
  <c r="AI87" i="21"/>
  <c r="AF93" i="21" a="1"/>
  <c r="AF93" i="21"/>
  <c r="AI95" i="21" a="1"/>
  <c r="AI95" i="21"/>
  <c r="AF101" i="21" a="1"/>
  <c r="AF101" i="21"/>
  <c r="AI103" i="21" a="1"/>
  <c r="AI103" i="21"/>
  <c r="AF109" i="21" a="1"/>
  <c r="AF109" i="21"/>
  <c r="AF80" i="21" a="1"/>
  <c r="AF80" i="21"/>
  <c r="AG83" i="21" a="1"/>
  <c r="AG83" i="21"/>
  <c r="AH88" i="21" a="1"/>
  <c r="AH88" i="21"/>
  <c r="AG91" i="21" a="1"/>
  <c r="AG91" i="21"/>
  <c r="AH96" i="21" a="1"/>
  <c r="AH96" i="21"/>
  <c r="AG99" i="21" a="1"/>
  <c r="AG99" i="21"/>
  <c r="AH104" i="21" a="1"/>
  <c r="AH104" i="21"/>
  <c r="AG107" i="21" a="1"/>
  <c r="AG107" i="21"/>
  <c r="AF84" i="21" a="1"/>
  <c r="AF84" i="21"/>
  <c r="AI86" i="21" a="1"/>
  <c r="AI86" i="21"/>
  <c r="AF92" i="21" a="1"/>
  <c r="AF92" i="21"/>
  <c r="AI94" i="21" a="1"/>
  <c r="AI94" i="21"/>
  <c r="AF100" i="21" a="1"/>
  <c r="AF100" i="21"/>
  <c r="AI102" i="21" a="1"/>
  <c r="AI102" i="21"/>
  <c r="AF83" i="21" a="1"/>
  <c r="AF83" i="21"/>
  <c r="AI89" i="21" a="1"/>
  <c r="AI89" i="21"/>
  <c r="AI93" i="21" a="1"/>
  <c r="AI93" i="21"/>
  <c r="AF97" i="21" a="1"/>
  <c r="AF97" i="21"/>
  <c r="AI107" i="21" a="1"/>
  <c r="AI107" i="21"/>
  <c r="AH80" i="21" a="1"/>
  <c r="AH80" i="21"/>
  <c r="AG87" i="21" a="1"/>
  <c r="AG87" i="21"/>
  <c r="AH90" i="21" a="1"/>
  <c r="AH90" i="21"/>
  <c r="AH94" i="21" a="1"/>
  <c r="AH94" i="21"/>
  <c r="AG101" i="21" a="1"/>
  <c r="AG101" i="21"/>
  <c r="AG105" i="21" a="1"/>
  <c r="AG105" i="21"/>
  <c r="AH108" i="21" a="1"/>
  <c r="AH108" i="21"/>
  <c r="AI90" i="21" a="1"/>
  <c r="AI90" i="21"/>
  <c r="AF94" i="21" a="1"/>
  <c r="AF94" i="21"/>
  <c r="AF98" i="21" a="1"/>
  <c r="AF98" i="21"/>
  <c r="AI104" i="21" a="1"/>
  <c r="AI104" i="21"/>
  <c r="AF108" i="21" a="1"/>
  <c r="AF108" i="21"/>
  <c r="AG82" i="21" a="1"/>
  <c r="AG82" i="21"/>
  <c r="AH99" i="21" a="1"/>
  <c r="AH99" i="21"/>
  <c r="AG84" i="21" a="1"/>
  <c r="AG84" i="21"/>
  <c r="AH105" i="21" a="1"/>
  <c r="AH105" i="21"/>
  <c r="AG90" i="21" a="1"/>
  <c r="AG90" i="21"/>
  <c r="AH85" i="21" a="1"/>
  <c r="AH85" i="21"/>
  <c r="AG104" i="21" a="1"/>
  <c r="AG104" i="21"/>
  <c r="AI83" i="21" a="1"/>
  <c r="AI83" i="21"/>
  <c r="AI97" i="21" a="1"/>
  <c r="AI97" i="21"/>
  <c r="AF107" i="21" a="1"/>
  <c r="AF107" i="21"/>
  <c r="AG81" i="21" a="1"/>
  <c r="AG81" i="21"/>
  <c r="AG85" i="21" a="1"/>
  <c r="AG85" i="21"/>
  <c r="AG95" i="21" a="1"/>
  <c r="AG95" i="21"/>
  <c r="AG109" i="21" a="1"/>
  <c r="AG109" i="21"/>
  <c r="AF90" i="21" a="1"/>
  <c r="AF90" i="21"/>
  <c r="AF104" i="21" a="1"/>
  <c r="AF104" i="21"/>
  <c r="AI108" i="21" a="1"/>
  <c r="AI108" i="21"/>
  <c r="AG86" i="21" a="1"/>
  <c r="AG86" i="21"/>
  <c r="AG102" i="21" a="1"/>
  <c r="AG102" i="21"/>
  <c r="AH89" i="21" a="1"/>
  <c r="AH89" i="21"/>
  <c r="AG106" i="21" a="1"/>
  <c r="AG106" i="21"/>
  <c r="AG88" i="21" a="1"/>
  <c r="AG88" i="21"/>
  <c r="AF89" i="21" a="1"/>
  <c r="AF89" i="21"/>
  <c r="AF99" i="21" a="1"/>
  <c r="AF99" i="21"/>
  <c r="AF103" i="21" a="1"/>
  <c r="AF103" i="21"/>
  <c r="AH86" i="21" a="1"/>
  <c r="AH86" i="21"/>
  <c r="AH100" i="21" a="1"/>
  <c r="AH100" i="21"/>
  <c r="AF82" i="21" a="1"/>
  <c r="AF82" i="21"/>
  <c r="AF86" i="21" a="1"/>
  <c r="AF86" i="21"/>
  <c r="AF96" i="21" a="1"/>
  <c r="AF96" i="21"/>
  <c r="AI100" i="21" a="1"/>
  <c r="AI100" i="21"/>
  <c r="AF106" i="21" a="1"/>
  <c r="AF106" i="21"/>
  <c r="AH81" i="21" a="1"/>
  <c r="AH81" i="21"/>
  <c r="AH91" i="21" a="1"/>
  <c r="AH91" i="21"/>
  <c r="AG92" i="21" a="1"/>
  <c r="AG92" i="21"/>
  <c r="AG108" i="21" a="1"/>
  <c r="AG108" i="21"/>
  <c r="AH95" i="21" a="1"/>
  <c r="AH95" i="21"/>
  <c r="AH109" i="21" a="1"/>
  <c r="AH109" i="21"/>
  <c r="AF81" i="21" a="1"/>
  <c r="AF81" i="21"/>
  <c r="AF91" i="21" a="1"/>
  <c r="AF91" i="21"/>
  <c r="AI99" i="21" a="1"/>
  <c r="AI99" i="21"/>
  <c r="AI109" i="21" a="1"/>
  <c r="AI109" i="21"/>
  <c r="AG97" i="21" a="1"/>
  <c r="AG97" i="21"/>
  <c r="AH106" i="21" a="1"/>
  <c r="AH106" i="21"/>
  <c r="AF88" i="21" a="1"/>
  <c r="AF88" i="21"/>
  <c r="AI96" i="21" a="1"/>
  <c r="AI96" i="21"/>
  <c r="AI106" i="21" a="1"/>
  <c r="AI106" i="21"/>
  <c r="AH107" i="21" a="1"/>
  <c r="AH107" i="21"/>
  <c r="AG96" i="21" a="1"/>
  <c r="AG96" i="21"/>
  <c r="AI91" i="21" a="1"/>
  <c r="AI91" i="21"/>
  <c r="AF105" i="21" a="1"/>
  <c r="AF105" i="21"/>
  <c r="AH84" i="21" a="1"/>
  <c r="AH84" i="21"/>
  <c r="AH98" i="21" a="1"/>
  <c r="AH98" i="21"/>
  <c r="AI82" i="21" a="1"/>
  <c r="AI82" i="21"/>
  <c r="AG94" i="21" a="1"/>
  <c r="AG94" i="21"/>
  <c r="AG100" i="21" a="1"/>
  <c r="AG100" i="21"/>
  <c r="AI85" i="21" a="1"/>
  <c r="AI85" i="21"/>
  <c r="AH92" i="21" a="1"/>
  <c r="AH92" i="21"/>
  <c r="AG103" i="21" a="1"/>
  <c r="AG103" i="21"/>
  <c r="AI88" i="21" a="1"/>
  <c r="AI88" i="21"/>
  <c r="AF102" i="21" a="1"/>
  <c r="AF102" i="21"/>
  <c r="AI80" i="21" a="1"/>
  <c r="AI80" i="21"/>
  <c r="AG98" i="21" a="1"/>
  <c r="AG98" i="21"/>
  <c r="AH93" i="21" a="1"/>
  <c r="AH93" i="21"/>
  <c r="AF87" i="21" a="1"/>
  <c r="AF87" i="21"/>
  <c r="AI101" i="21" a="1"/>
  <c r="AI101" i="21"/>
  <c r="AH82" i="21" a="1"/>
  <c r="AH82" i="21"/>
  <c r="AG93" i="21" a="1"/>
  <c r="AG93" i="21"/>
  <c r="AI92" i="21" a="1"/>
  <c r="AI92" i="21"/>
  <c r="AH83" i="21" a="1"/>
  <c r="AH83" i="21"/>
  <c r="AH97" i="21" a="1"/>
  <c r="AH97" i="21"/>
  <c r="AH103" i="21" a="1"/>
  <c r="AH103" i="21"/>
  <c r="AF95" i="21" a="1"/>
  <c r="AF95" i="21"/>
  <c r="AI84" i="21" a="1"/>
  <c r="AI84" i="21"/>
  <c r="AH87" i="21" a="1"/>
  <c r="AH87" i="21"/>
  <c r="AI105" i="21" a="1"/>
  <c r="AI105" i="21"/>
  <c r="AI98" i="21" a="1"/>
  <c r="AI98" i="21"/>
  <c r="AH101" i="21" a="1"/>
  <c r="AH101" i="21"/>
  <c r="AG89" i="21" a="1"/>
  <c r="AG89" i="21"/>
  <c r="AG80" i="21" a="1"/>
  <c r="AG80" i="21"/>
  <c r="AI81" i="21" a="1"/>
  <c r="AI81" i="21"/>
  <c r="AH102" i="21" a="1"/>
  <c r="AH102" i="21"/>
  <c r="D140" i="20"/>
  <c r="C141" i="20"/>
  <c r="H46" i="1"/>
  <c r="Q8" i="21"/>
  <c r="C351" i="6"/>
  <c r="C426" i="6"/>
  <c r="C111" i="6"/>
  <c r="C116" i="6"/>
  <c r="C206" i="6"/>
  <c r="C181" i="6"/>
  <c r="J182" i="9"/>
  <c r="K181" i="9"/>
  <c r="E47" i="1"/>
  <c r="C397" i="6"/>
  <c r="C217" i="6"/>
  <c r="C462" i="6"/>
  <c r="C232" i="6"/>
  <c r="C407" i="6"/>
  <c r="C172" i="6"/>
  <c r="C422" i="6"/>
  <c r="C187" i="6"/>
  <c r="C367" i="6"/>
  <c r="D79" i="5"/>
  <c r="D174" i="5"/>
  <c r="C73" i="12"/>
  <c r="D104" i="5"/>
  <c r="C103" i="12"/>
  <c r="C68" i="12"/>
  <c r="D144" i="5"/>
  <c r="C98" i="12"/>
  <c r="C49" i="10"/>
  <c r="C54" i="10"/>
  <c r="C94" i="10"/>
  <c r="C64" i="10"/>
  <c r="C417" i="6"/>
  <c r="C177" i="6"/>
  <c r="C312" i="6"/>
  <c r="C412" i="6"/>
  <c r="C162" i="6"/>
  <c r="C267" i="6"/>
  <c r="C207" i="6"/>
  <c r="C362" i="6"/>
  <c r="D84" i="5"/>
  <c r="C33" i="12"/>
  <c r="D109" i="5"/>
  <c r="C63" i="12"/>
  <c r="C78" i="12"/>
  <c r="C99" i="10"/>
  <c r="C84" i="10"/>
  <c r="C39" i="10"/>
  <c r="C377" i="6"/>
  <c r="C457" i="6"/>
  <c r="C337" i="6"/>
  <c r="C487" i="6"/>
  <c r="C302" i="6"/>
  <c r="C467" i="6"/>
  <c r="C112" i="6"/>
  <c r="C342" i="6"/>
  <c r="C127" i="6"/>
  <c r="C447" i="6"/>
  <c r="D169" i="5"/>
  <c r="C93" i="12"/>
  <c r="D124" i="5"/>
  <c r="C142" i="6"/>
  <c r="D49" i="5"/>
  <c r="C59" i="10"/>
  <c r="C44" i="10"/>
  <c r="C477" i="6"/>
  <c r="C317" i="6"/>
  <c r="C392" i="6"/>
  <c r="C227" i="6"/>
  <c r="C402" i="6"/>
  <c r="C432" i="6"/>
  <c r="C262" i="6"/>
  <c r="C442" i="6"/>
  <c r="C212" i="6"/>
  <c r="D164" i="5"/>
  <c r="C53" i="12"/>
  <c r="D54" i="5"/>
  <c r="D154" i="5"/>
  <c r="C58" i="12"/>
  <c r="C79" i="10"/>
  <c r="C69" i="10"/>
  <c r="C357" i="6"/>
  <c r="C452" i="6"/>
  <c r="C152" i="6"/>
  <c r="C182" i="6"/>
  <c r="D99" i="5"/>
  <c r="C48" i="12"/>
  <c r="D69" i="5"/>
  <c r="C74" i="10"/>
  <c r="C332" i="6"/>
  <c r="C347" i="6"/>
  <c r="D119" i="5"/>
  <c r="C43" i="12"/>
  <c r="C104" i="10"/>
  <c r="C437" i="6"/>
  <c r="C327" i="6"/>
  <c r="C192" i="6"/>
  <c r="C372" i="6"/>
  <c r="D74" i="5"/>
  <c r="C34" i="10"/>
  <c r="C257" i="6"/>
  <c r="C167" i="6"/>
  <c r="C292" i="6"/>
  <c r="C287" i="6"/>
  <c r="C88" i="12"/>
  <c r="C38" i="12"/>
  <c r="C237" i="6"/>
  <c r="C137" i="6"/>
  <c r="C282" i="6"/>
  <c r="D94" i="5"/>
  <c r="C83" i="12"/>
  <c r="C89" i="10"/>
  <c r="O9" i="21"/>
  <c r="C301" i="6"/>
  <c r="C386" i="6"/>
  <c r="C146" i="6"/>
  <c r="C241" i="6"/>
  <c r="D48" i="5"/>
  <c r="C121" i="6"/>
  <c r="D133" i="5"/>
  <c r="C166" i="6"/>
  <c r="C481" i="6"/>
  <c r="D78" i="5"/>
  <c r="C246" i="6"/>
  <c r="C216" i="6"/>
  <c r="C461" i="6"/>
  <c r="C131" i="6"/>
  <c r="C101" i="6"/>
  <c r="C361" i="6"/>
  <c r="D93" i="5"/>
  <c r="C276" i="6"/>
  <c r="C176" i="6"/>
  <c r="C391" i="6"/>
  <c r="C161" i="6"/>
  <c r="D118" i="5"/>
  <c r="D143" i="5"/>
  <c r="C171" i="6"/>
  <c r="C231" i="6"/>
  <c r="C291" i="6"/>
  <c r="C261" i="6"/>
  <c r="AC38" i="21" a="1"/>
  <c r="AC38" i="21"/>
  <c r="Z38" i="21" a="1"/>
  <c r="Z38" i="21"/>
  <c r="Y38" i="21" a="1"/>
  <c r="Y38" i="21"/>
  <c r="AB38" i="21" a="1"/>
  <c r="AB38" i="21"/>
  <c r="AA38" i="21" a="1"/>
  <c r="AA38" i="21"/>
  <c r="AD36" i="21"/>
  <c r="D42" i="20"/>
  <c r="C43" i="20"/>
  <c r="D43" i="20"/>
  <c r="D65" i="20"/>
  <c r="C66" i="20"/>
  <c r="D66" i="20"/>
  <c r="D291" i="9"/>
  <c r="C293" i="9"/>
  <c r="C169" i="9"/>
  <c r="A48" i="1"/>
  <c r="O12" i="21"/>
  <c r="P114" i="21"/>
  <c r="V78" i="21"/>
  <c r="I214" i="9"/>
  <c r="C272" i="9"/>
  <c r="C37" i="19" a="1"/>
  <c r="C37" i="19"/>
  <c r="C179" i="9"/>
  <c r="S114" i="21"/>
  <c r="X78" i="21"/>
  <c r="D108" i="5"/>
  <c r="D58" i="5"/>
  <c r="C326" i="6"/>
  <c r="D123" i="5"/>
  <c r="C456" i="6"/>
  <c r="D88" i="5"/>
  <c r="C156" i="6"/>
  <c r="D113" i="5"/>
  <c r="D83" i="5"/>
  <c r="C411" i="6"/>
  <c r="C446" i="6"/>
  <c r="C441" i="6"/>
  <c r="D153" i="5"/>
  <c r="C251" i="6"/>
  <c r="C286" i="6"/>
  <c r="D128" i="5"/>
  <c r="C266" i="6"/>
  <c r="D163" i="5"/>
  <c r="C331" i="6"/>
  <c r="C141" i="6"/>
  <c r="C281" i="6"/>
  <c r="D63" i="5"/>
  <c r="D73" i="5"/>
  <c r="C196" i="6"/>
  <c r="C256" i="6"/>
  <c r="C316" i="6"/>
  <c r="C376" i="6"/>
  <c r="C341" i="6"/>
  <c r="C237" i="9"/>
  <c r="O13" i="21"/>
  <c r="C178" i="9"/>
  <c r="D281" i="9"/>
  <c r="D282" i="9"/>
  <c r="C251" i="9"/>
  <c r="C206" i="9"/>
  <c r="D236" i="9"/>
  <c r="D180" i="9"/>
  <c r="C352" i="6"/>
  <c r="C307" i="6"/>
  <c r="D184" i="5"/>
  <c r="C387" i="6"/>
  <c r="D194" i="5"/>
  <c r="C472" i="6"/>
  <c r="D64" i="5"/>
  <c r="C97" i="6"/>
  <c r="D59" i="5"/>
  <c r="D179" i="5"/>
  <c r="C242" i="6"/>
  <c r="C157" i="6"/>
  <c r="D114" i="5"/>
  <c r="C122" i="6"/>
  <c r="C247" i="6"/>
  <c r="C197" i="6"/>
  <c r="D149" i="5"/>
  <c r="D139" i="5"/>
  <c r="C427" i="6"/>
  <c r="C222" i="6"/>
  <c r="C277" i="6"/>
  <c r="D189" i="5"/>
  <c r="C102" i="6"/>
  <c r="C107" i="6"/>
  <c r="C132" i="6"/>
  <c r="C117" i="6"/>
  <c r="C492" i="6"/>
  <c r="I201" i="9"/>
  <c r="I306" i="9"/>
  <c r="I250" i="9"/>
  <c r="D240" i="9"/>
  <c r="J183" i="9"/>
  <c r="K182" i="9"/>
  <c r="I314" i="9"/>
  <c r="D256" i="9"/>
  <c r="C199" i="9"/>
  <c r="D274" i="9"/>
  <c r="D298" i="9"/>
  <c r="AB117" i="21"/>
  <c r="AB133" i="21"/>
  <c r="AB149" i="21"/>
  <c r="AB165" i="21"/>
  <c r="AB181" i="21"/>
  <c r="AB118" i="21"/>
  <c r="AB134" i="21"/>
  <c r="AB150" i="21"/>
  <c r="AB166" i="21"/>
  <c r="AB182" i="21"/>
  <c r="AB119" i="21"/>
  <c r="AB135" i="21"/>
  <c r="AB151" i="21"/>
  <c r="AB167" i="21"/>
  <c r="AB183" i="21"/>
  <c r="AB120" i="21"/>
  <c r="AB184" i="21"/>
  <c r="AB140" i="21"/>
  <c r="AB132" i="21"/>
  <c r="AB160" i="21"/>
  <c r="Y117" i="21"/>
  <c r="Y133" i="21"/>
  <c r="Y149" i="21"/>
  <c r="Y165" i="21"/>
  <c r="Y181" i="21"/>
  <c r="Y118" i="21"/>
  <c r="Y134" i="21"/>
  <c r="Y150" i="21"/>
  <c r="Y166" i="21"/>
  <c r="Y182" i="21"/>
  <c r="Y119" i="21"/>
  <c r="Y135" i="21"/>
  <c r="Y151" i="21"/>
  <c r="Y167" i="21"/>
  <c r="Y183" i="21"/>
  <c r="Y120" i="21"/>
  <c r="Y184" i="21"/>
  <c r="Y172" i="21"/>
  <c r="Y160" i="21"/>
  <c r="Y116" i="21"/>
  <c r="AB121" i="21"/>
  <c r="AB141" i="21"/>
  <c r="AB161" i="21"/>
  <c r="AB185" i="21"/>
  <c r="AB126" i="21"/>
  <c r="AB146" i="21"/>
  <c r="AB170" i="21"/>
  <c r="AB190" i="21"/>
  <c r="AB131" i="21"/>
  <c r="AB155" i="21"/>
  <c r="AB175" i="21"/>
  <c r="AB195" i="21"/>
  <c r="AB148" i="21"/>
  <c r="AB172" i="21"/>
  <c r="AB144" i="21"/>
  <c r="Y121" i="21"/>
  <c r="Y141" i="21"/>
  <c r="Y161" i="21"/>
  <c r="Y185" i="21"/>
  <c r="Y126" i="21"/>
  <c r="Y146" i="21"/>
  <c r="Y170" i="21"/>
  <c r="Y190" i="21"/>
  <c r="Y131" i="21"/>
  <c r="Y155" i="21"/>
  <c r="Y175" i="21"/>
  <c r="Y195" i="21"/>
  <c r="Y124" i="21"/>
  <c r="Y128" i="21"/>
  <c r="Y132" i="21"/>
  <c r="AB137" i="21"/>
  <c r="AB169" i="21"/>
  <c r="AB193" i="21"/>
  <c r="AB142" i="21"/>
  <c r="AB174" i="21"/>
  <c r="AB123" i="21"/>
  <c r="AB147" i="21"/>
  <c r="AB179" i="21"/>
  <c r="AB152" i="21"/>
  <c r="AB156" i="21"/>
  <c r="AB176" i="21"/>
  <c r="Y129" i="21"/>
  <c r="Y157" i="21"/>
  <c r="Y189" i="21"/>
  <c r="Y138" i="21"/>
  <c r="Y162" i="21"/>
  <c r="Y194" i="21"/>
  <c r="Y143" i="21"/>
  <c r="Y171" i="21"/>
  <c r="Y136" i="21"/>
  <c r="Y156" i="21"/>
  <c r="Y192" i="21"/>
  <c r="AB129" i="21"/>
  <c r="AB157" i="21"/>
  <c r="AB189" i="21"/>
  <c r="AB138" i="21"/>
  <c r="AB162" i="21"/>
  <c r="AB194" i="21"/>
  <c r="AB143" i="21"/>
  <c r="AB171" i="21"/>
  <c r="AB136" i="21"/>
  <c r="AB124" i="21"/>
  <c r="AB128" i="21"/>
  <c r="Y125" i="21"/>
  <c r="Y153" i="21"/>
  <c r="Y177" i="21"/>
  <c r="Y130" i="21"/>
  <c r="Y158" i="21"/>
  <c r="Y186" i="21"/>
  <c r="Y139" i="21"/>
  <c r="Y163" i="21"/>
  <c r="Y191" i="21"/>
  <c r="Y140" i="21"/>
  <c r="Y176" i="21"/>
  <c r="Y180" i="21"/>
  <c r="AB173" i="21"/>
  <c r="AB154" i="21"/>
  <c r="AB127" i="21"/>
  <c r="AB187" i="21"/>
  <c r="AB188" i="21"/>
  <c r="Y137" i="21"/>
  <c r="Y193" i="21"/>
  <c r="Y174" i="21"/>
  <c r="Y147" i="21"/>
  <c r="Y152" i="21"/>
  <c r="Y148" i="21"/>
  <c r="AB125" i="21"/>
  <c r="AB177" i="21"/>
  <c r="AB158" i="21"/>
  <c r="AB139" i="21"/>
  <c r="AB191" i="21"/>
  <c r="AB180" i="21"/>
  <c r="Y145" i="21"/>
  <c r="Y122" i="21"/>
  <c r="Y178" i="21"/>
  <c r="Y159" i="21"/>
  <c r="Y168" i="21"/>
  <c r="Y164" i="21"/>
  <c r="AB145" i="21"/>
  <c r="AB122" i="21"/>
  <c r="AB178" i="21"/>
  <c r="AB159" i="21"/>
  <c r="AB168" i="21"/>
  <c r="AB192" i="21"/>
  <c r="Y169" i="21"/>
  <c r="Y142" i="21"/>
  <c r="Y123" i="21"/>
  <c r="Y179" i="21"/>
  <c r="Y188" i="21"/>
  <c r="AB153" i="21"/>
  <c r="AB130" i="21"/>
  <c r="AB186" i="21"/>
  <c r="AB163" i="21"/>
  <c r="AB116" i="21"/>
  <c r="AB164" i="21"/>
  <c r="Y173" i="21"/>
  <c r="Y154" i="21"/>
  <c r="Y127" i="21"/>
  <c r="Y187" i="21"/>
  <c r="Y144" i="21"/>
  <c r="D301" i="9"/>
  <c r="I304" i="9"/>
  <c r="C193" i="9"/>
  <c r="I178" i="9"/>
  <c r="D208" i="9"/>
  <c r="C224" i="9"/>
  <c r="C247" i="9"/>
  <c r="D242" i="9"/>
  <c r="D299" i="9"/>
  <c r="I206" i="9"/>
  <c r="I193" i="9"/>
  <c r="I235" i="9"/>
  <c r="D172" i="9"/>
  <c r="C214" i="9"/>
  <c r="I281" i="9"/>
  <c r="C300" i="9"/>
  <c r="I289" i="9"/>
  <c r="I285" i="9"/>
  <c r="C286" i="9"/>
  <c r="D249" i="9"/>
  <c r="AC59" i="21" a="1"/>
  <c r="AC59" i="21"/>
  <c r="AA59" i="21" a="1"/>
  <c r="AA59" i="21"/>
  <c r="Y59" i="21" a="1"/>
  <c r="Y59" i="21"/>
  <c r="C243" i="9"/>
  <c r="I276" i="9"/>
  <c r="D266" i="9"/>
  <c r="C219" i="9"/>
  <c r="C240" i="9"/>
  <c r="I246" i="9"/>
  <c r="D268" i="9"/>
  <c r="I311" i="9"/>
  <c r="C295" i="9"/>
  <c r="C201" i="9"/>
  <c r="I312" i="9"/>
  <c r="I175" i="9"/>
  <c r="I309" i="9"/>
  <c r="I189" i="9"/>
  <c r="I294" i="9"/>
  <c r="D226" i="9"/>
  <c r="I196" i="9"/>
  <c r="C292" i="9"/>
  <c r="I258" i="9"/>
  <c r="I174" i="9"/>
  <c r="I244" i="9"/>
  <c r="I204" i="9"/>
  <c r="C263" i="9"/>
  <c r="D218" i="9"/>
  <c r="D222" i="9"/>
  <c r="I199" i="9"/>
  <c r="D267" i="9"/>
  <c r="D311" i="9"/>
  <c r="C311" i="9"/>
  <c r="I224" i="9"/>
  <c r="I292" i="9"/>
  <c r="I308" i="9"/>
  <c r="C238" i="9"/>
  <c r="C189" i="9"/>
  <c r="D204" i="9"/>
  <c r="C268" i="9"/>
  <c r="D292" i="9"/>
  <c r="D199" i="9"/>
  <c r="D294" i="9"/>
  <c r="C210" i="9"/>
  <c r="C215" i="9"/>
  <c r="D276" i="9"/>
  <c r="C204" i="9"/>
  <c r="C308" i="9"/>
  <c r="C223" i="9"/>
  <c r="C309" i="9"/>
  <c r="I264" i="9"/>
  <c r="C170" i="9"/>
  <c r="I313" i="9"/>
  <c r="D247" i="9"/>
  <c r="I265" i="9"/>
  <c r="D313" i="9"/>
  <c r="C276" i="9"/>
  <c r="D201" i="9"/>
  <c r="D265" i="9"/>
  <c r="I203" i="9"/>
  <c r="C198" i="9"/>
  <c r="I180" i="9"/>
  <c r="C285" i="9"/>
  <c r="I257" i="9"/>
  <c r="D316" i="9"/>
  <c r="D287" i="9"/>
  <c r="D245" i="9"/>
  <c r="D191" i="9"/>
  <c r="C232" i="9"/>
  <c r="I188" i="9"/>
  <c r="C249" i="9"/>
  <c r="I307" i="9"/>
  <c r="D179" i="9"/>
  <c r="I303" i="9"/>
  <c r="C269" i="9"/>
  <c r="C265" i="9"/>
  <c r="I222" i="9"/>
  <c r="I216" i="9"/>
  <c r="C273" i="9"/>
  <c r="D229" i="9"/>
  <c r="C221" i="9"/>
  <c r="C288" i="9"/>
  <c r="C283" i="9"/>
  <c r="D207" i="9"/>
  <c r="I297" i="9"/>
  <c r="I220" i="9"/>
  <c r="I217" i="9"/>
  <c r="C303" i="9"/>
  <c r="D289" i="9"/>
  <c r="I168" i="9"/>
  <c r="D241" i="9"/>
  <c r="D194" i="9"/>
  <c r="Z59" i="21" a="1"/>
  <c r="Z59" i="21"/>
  <c r="C315" i="9"/>
  <c r="I317" i="9"/>
  <c r="I301" i="9"/>
  <c r="I295" i="9"/>
  <c r="I300" i="9"/>
  <c r="D295" i="9"/>
  <c r="I275" i="9"/>
  <c r="C203" i="9"/>
  <c r="I253" i="9"/>
  <c r="C197" i="9"/>
  <c r="C256" i="9"/>
  <c r="I210" i="9"/>
  <c r="I177" i="9"/>
  <c r="I176" i="9"/>
  <c r="I291" i="9"/>
  <c r="I194" i="9"/>
  <c r="D196" i="9"/>
  <c r="I231" i="9"/>
  <c r="C310" i="9"/>
  <c r="I219" i="9"/>
  <c r="C188" i="9"/>
  <c r="C316" i="9"/>
  <c r="C297" i="9"/>
  <c r="D315" i="9"/>
  <c r="D202" i="9"/>
  <c r="C172" i="9"/>
  <c r="D228" i="9"/>
  <c r="C277" i="9"/>
  <c r="D275" i="9"/>
  <c r="D253" i="9"/>
  <c r="C284" i="9"/>
  <c r="I223" i="9"/>
  <c r="C239" i="9"/>
  <c r="I234" i="9"/>
  <c r="D203" i="9"/>
  <c r="C278" i="9"/>
  <c r="I230" i="9"/>
  <c r="D221" i="9"/>
  <c r="D169" i="9"/>
  <c r="I277" i="9"/>
  <c r="I198" i="9"/>
  <c r="I255" i="9"/>
  <c r="I247" i="9"/>
  <c r="C241" i="9"/>
  <c r="I245" i="9"/>
  <c r="I279" i="9"/>
  <c r="I205" i="9"/>
  <c r="I299" i="9"/>
  <c r="C314" i="9"/>
  <c r="C307" i="9"/>
  <c r="I191" i="9"/>
  <c r="D277" i="9"/>
  <c r="C296" i="9"/>
  <c r="I233" i="9"/>
  <c r="D198" i="9"/>
  <c r="C282" i="9"/>
  <c r="D244" i="9"/>
  <c r="I262" i="9"/>
  <c r="I200" i="9"/>
  <c r="C280" i="9"/>
  <c r="D304" i="9"/>
  <c r="I227" i="9"/>
  <c r="C281" i="9"/>
  <c r="C257" i="9"/>
  <c r="C236" i="9"/>
  <c r="D170" i="9"/>
  <c r="I240" i="9"/>
  <c r="C244" i="9"/>
  <c r="I171" i="9"/>
  <c r="D176" i="9"/>
  <c r="D310" i="9"/>
  <c r="I248" i="9"/>
  <c r="I238" i="9"/>
  <c r="I232" i="9"/>
  <c r="C171" i="9"/>
  <c r="D246" i="9"/>
  <c r="I302" i="9"/>
  <c r="D238" i="9"/>
  <c r="I190" i="9"/>
  <c r="C260" i="9"/>
  <c r="I270" i="9"/>
  <c r="D286" i="9"/>
  <c r="C167" i="9"/>
  <c r="C248" i="9"/>
  <c r="C274" i="9"/>
  <c r="I269" i="9"/>
  <c r="C177" i="9"/>
  <c r="C261" i="9"/>
  <c r="D297" i="9"/>
  <c r="C211" i="9"/>
  <c r="I170" i="9"/>
  <c r="I209" i="9"/>
  <c r="I284" i="9"/>
  <c r="D232" i="9"/>
  <c r="C255" i="9"/>
  <c r="C192" i="9"/>
  <c r="I169" i="9"/>
  <c r="D312" i="9"/>
  <c r="D235" i="9"/>
  <c r="C291" i="9"/>
  <c r="C207" i="9"/>
  <c r="I213" i="9"/>
  <c r="D174" i="9"/>
  <c r="D219" i="9"/>
  <c r="C220" i="9"/>
  <c r="D192" i="9"/>
  <c r="D217" i="9"/>
  <c r="D306" i="9"/>
  <c r="C298" i="9"/>
  <c r="I212" i="9"/>
  <c r="D211" i="9"/>
  <c r="I243" i="9"/>
  <c r="C209" i="9"/>
  <c r="I259" i="9"/>
  <c r="C173" i="9"/>
  <c r="D255" i="9"/>
  <c r="I278" i="9"/>
  <c r="D317" i="9"/>
  <c r="I273" i="9"/>
  <c r="I211" i="9"/>
  <c r="D171" i="9"/>
  <c r="C176" i="9"/>
  <c r="I256" i="9"/>
  <c r="I280" i="9"/>
  <c r="C304" i="9"/>
  <c r="C234" i="9"/>
  <c r="D193" i="9"/>
  <c r="D205" i="9"/>
  <c r="C305" i="9"/>
  <c r="D262" i="9"/>
  <c r="D254" i="9"/>
  <c r="D259" i="9"/>
  <c r="I260" i="9"/>
  <c r="D264" i="9"/>
  <c r="I215" i="9"/>
  <c r="C301" i="9"/>
  <c r="D178" i="9"/>
  <c r="D223" i="9"/>
  <c r="D260" i="9"/>
  <c r="C228" i="9"/>
  <c r="C259" i="9"/>
  <c r="D167" i="9"/>
  <c r="D278" i="9"/>
  <c r="C264" i="9"/>
  <c r="D309" i="9"/>
  <c r="I272" i="9"/>
  <c r="C218" i="9"/>
  <c r="I252" i="9"/>
  <c r="D168" i="9"/>
  <c r="I226" i="9"/>
  <c r="I241" i="9"/>
  <c r="C252" i="9"/>
  <c r="I315" i="9"/>
  <c r="C216" i="9"/>
  <c r="D216" i="9"/>
  <c r="C230" i="9"/>
  <c r="C250" i="9"/>
  <c r="I225" i="9"/>
  <c r="D210" i="9"/>
  <c r="D224" i="9"/>
  <c r="D307" i="9"/>
  <c r="D290" i="9"/>
  <c r="I274" i="9"/>
  <c r="C195" i="9"/>
  <c r="D200" i="9"/>
  <c r="I283" i="9"/>
  <c r="D270" i="9"/>
  <c r="C302" i="9"/>
  <c r="C222" i="9"/>
  <c r="D269" i="9"/>
  <c r="D234" i="9"/>
  <c r="C258" i="9"/>
  <c r="D288" i="9"/>
  <c r="D248" i="9"/>
  <c r="D237" i="9"/>
  <c r="D225" i="9"/>
  <c r="C190" i="9"/>
  <c r="C227" i="9"/>
  <c r="D293" i="9"/>
  <c r="D212" i="9"/>
  <c r="D284" i="9"/>
  <c r="D243" i="9"/>
  <c r="I202" i="9"/>
  <c r="I218" i="9"/>
  <c r="D227" i="9"/>
  <c r="D197" i="9"/>
  <c r="I242" i="9"/>
  <c r="C299" i="9"/>
  <c r="C266" i="9"/>
  <c r="I287" i="9"/>
  <c r="C231" i="9"/>
  <c r="C245" i="9"/>
  <c r="D300" i="9"/>
  <c r="I229" i="9"/>
  <c r="D252" i="9"/>
  <c r="C225" i="9"/>
  <c r="I207" i="9"/>
  <c r="C290" i="9"/>
  <c r="D283" i="9"/>
  <c r="C205" i="9"/>
  <c r="D303" i="9"/>
  <c r="D302" i="9"/>
  <c r="D189" i="9"/>
  <c r="I288" i="9"/>
  <c r="D190" i="9"/>
  <c r="I296" i="9"/>
  <c r="D308" i="9"/>
  <c r="C254" i="9"/>
  <c r="C174" i="9"/>
  <c r="I266" i="9"/>
  <c r="D261" i="9"/>
  <c r="C313" i="9"/>
  <c r="D250" i="9"/>
  <c r="D296" i="9"/>
  <c r="D280" i="9"/>
  <c r="C191" i="9"/>
  <c r="C196" i="9"/>
  <c r="C253" i="9"/>
  <c r="D272" i="9"/>
  <c r="C289" i="9"/>
  <c r="D206" i="9"/>
  <c r="D214" i="9"/>
  <c r="I249" i="9"/>
  <c r="I192" i="9"/>
  <c r="C180" i="9"/>
  <c r="C270" i="9"/>
  <c r="I197" i="9"/>
  <c r="I221" i="9"/>
  <c r="D305" i="9"/>
  <c r="H47" i="1"/>
  <c r="Q9" i="21"/>
  <c r="D129" i="5"/>
  <c r="C202" i="6"/>
  <c r="C147" i="6"/>
  <c r="C252" i="6"/>
  <c r="C482" i="6"/>
  <c r="D134" i="5"/>
  <c r="D89" i="5"/>
  <c r="D159" i="5"/>
  <c r="C272" i="6"/>
  <c r="C322" i="6"/>
  <c r="C382" i="6"/>
  <c r="C297" i="6"/>
  <c r="D230" i="9"/>
  <c r="D173" i="9"/>
  <c r="C168" i="9"/>
  <c r="D215" i="9"/>
  <c r="V114" i="21"/>
  <c r="Z78" i="21"/>
  <c r="C271" i="9"/>
  <c r="D177" i="9"/>
  <c r="I267" i="9"/>
  <c r="C246" i="9"/>
  <c r="C142" i="20"/>
  <c r="D141" i="20"/>
  <c r="I290" i="9"/>
  <c r="D175" i="9"/>
  <c r="I286" i="9"/>
  <c r="D314" i="9"/>
  <c r="C235" i="9"/>
  <c r="D209" i="9"/>
  <c r="I261" i="9"/>
  <c r="D285" i="9"/>
  <c r="C294" i="9"/>
  <c r="C317" i="9"/>
  <c r="D188" i="9"/>
  <c r="D239" i="9"/>
  <c r="I316" i="9"/>
  <c r="D213" i="9"/>
  <c r="C212" i="9"/>
  <c r="D195" i="9"/>
  <c r="D233" i="9"/>
  <c r="C262" i="9"/>
  <c r="I228" i="9"/>
  <c r="I263" i="9"/>
  <c r="I236" i="9"/>
  <c r="I268" i="9"/>
  <c r="C226" i="9"/>
  <c r="D220" i="9"/>
  <c r="D273" i="9"/>
  <c r="AB59" i="21" a="1"/>
  <c r="AB59" i="21"/>
  <c r="AE121" i="21"/>
  <c r="AE137" i="21"/>
  <c r="AE153" i="21"/>
  <c r="AE169" i="21"/>
  <c r="AE185" i="21"/>
  <c r="AH121" i="21"/>
  <c r="AH137" i="21"/>
  <c r="AH153" i="21"/>
  <c r="AH169" i="21"/>
  <c r="AH185" i="21"/>
  <c r="AE122" i="21"/>
  <c r="AE138" i="21"/>
  <c r="AE154" i="21"/>
  <c r="AE170" i="21"/>
  <c r="AE186" i="21"/>
  <c r="AH122" i="21"/>
  <c r="AH138" i="21"/>
  <c r="AH154" i="21"/>
  <c r="AH170" i="21"/>
  <c r="AH186" i="21"/>
  <c r="AE123" i="21"/>
  <c r="AE139" i="21"/>
  <c r="AE155" i="21"/>
  <c r="AE171" i="21"/>
  <c r="AE187" i="21"/>
  <c r="AH123" i="21"/>
  <c r="AH139" i="21"/>
  <c r="AH155" i="21"/>
  <c r="AH171" i="21"/>
  <c r="AH187" i="21"/>
  <c r="AE136" i="21"/>
  <c r="AH120" i="21"/>
  <c r="AH184" i="21"/>
  <c r="AE124" i="21"/>
  <c r="AE188" i="21"/>
  <c r="AH172" i="21"/>
  <c r="AE133" i="21"/>
  <c r="AE157" i="21"/>
  <c r="AE177" i="21"/>
  <c r="AH117" i="21"/>
  <c r="AH141" i="21"/>
  <c r="AH161" i="21"/>
  <c r="AH181" i="21"/>
  <c r="AE126" i="21"/>
  <c r="AE146" i="21"/>
  <c r="AE166" i="21"/>
  <c r="AE190" i="21"/>
  <c r="AH130" i="21"/>
  <c r="AH150" i="21"/>
  <c r="AH174" i="21"/>
  <c r="AH194" i="21"/>
  <c r="AE135" i="21"/>
  <c r="AE159" i="21"/>
  <c r="AE179" i="21"/>
  <c r="AH119" i="21"/>
  <c r="AH143" i="21"/>
  <c r="AH163" i="21"/>
  <c r="AH183" i="21"/>
  <c r="AE152" i="21"/>
  <c r="AH152" i="21"/>
  <c r="AH180" i="21"/>
  <c r="AH124" i="21"/>
  <c r="AE180" i="21"/>
  <c r="AE176" i="21"/>
  <c r="AH160" i="21"/>
  <c r="AE164" i="21"/>
  <c r="AH116" i="21"/>
  <c r="AE117" i="21"/>
  <c r="AE141" i="21"/>
  <c r="AE161" i="21"/>
  <c r="AE181" i="21"/>
  <c r="AH125" i="21"/>
  <c r="AH145" i="21"/>
  <c r="AH165" i="21"/>
  <c r="AH189" i="21"/>
  <c r="AE130" i="21"/>
  <c r="AE150" i="21"/>
  <c r="AE174" i="21"/>
  <c r="AE194" i="21"/>
  <c r="AH134" i="21"/>
  <c r="AH158" i="21"/>
  <c r="AH178" i="21"/>
  <c r="AE119" i="21"/>
  <c r="AE143" i="21"/>
  <c r="AE163" i="21"/>
  <c r="AE183" i="21"/>
  <c r="AH127" i="21"/>
  <c r="AH147" i="21"/>
  <c r="AH167" i="21"/>
  <c r="AH191" i="21"/>
  <c r="AE149" i="21"/>
  <c r="AE193" i="21"/>
  <c r="AH157" i="21"/>
  <c r="AE118" i="21"/>
  <c r="AE162" i="21"/>
  <c r="AH126" i="21"/>
  <c r="AH166" i="21"/>
  <c r="AE131" i="21"/>
  <c r="AE175" i="21"/>
  <c r="AH135" i="21"/>
  <c r="AH179" i="21"/>
  <c r="AE184" i="21"/>
  <c r="AH148" i="21"/>
  <c r="AH140" i="21"/>
  <c r="AE144" i="21"/>
  <c r="AH144" i="21"/>
  <c r="AE116" i="21"/>
  <c r="AE129" i="21"/>
  <c r="AE189" i="21"/>
  <c r="AH173" i="21"/>
  <c r="AE142" i="21"/>
  <c r="AH118" i="21"/>
  <c r="AH182" i="21"/>
  <c r="AE151" i="21"/>
  <c r="AH131" i="21"/>
  <c r="AH195" i="21"/>
  <c r="AH168" i="21"/>
  <c r="AE172" i="21"/>
  <c r="AE160" i="21"/>
  <c r="AH192" i="21"/>
  <c r="AE165" i="21"/>
  <c r="AH133" i="21"/>
  <c r="AH193" i="21"/>
  <c r="AE178" i="21"/>
  <c r="AH146" i="21"/>
  <c r="AE127" i="21"/>
  <c r="AE191" i="21"/>
  <c r="AH159" i="21"/>
  <c r="AE168" i="21"/>
  <c r="AE140" i="21"/>
  <c r="AH188" i="21"/>
  <c r="AH128" i="21"/>
  <c r="AH132" i="21"/>
  <c r="AE125" i="21"/>
  <c r="AE173" i="21"/>
  <c r="AH149" i="21"/>
  <c r="AE134" i="21"/>
  <c r="AE182" i="21"/>
  <c r="AH162" i="21"/>
  <c r="AE147" i="21"/>
  <c r="AE195" i="21"/>
  <c r="AH175" i="21"/>
  <c r="AH136" i="21"/>
  <c r="AE156" i="21"/>
  <c r="AE128" i="21"/>
  <c r="AH176" i="21"/>
  <c r="AH164" i="21"/>
  <c r="AH177" i="21"/>
  <c r="AE167" i="21"/>
  <c r="AH156" i="21"/>
  <c r="AE158" i="21"/>
  <c r="AH151" i="21"/>
  <c r="AE192" i="21"/>
  <c r="AE145" i="21"/>
  <c r="AH142" i="21"/>
  <c r="AE120" i="21"/>
  <c r="AE132" i="21"/>
  <c r="AH129" i="21"/>
  <c r="AH190" i="21"/>
  <c r="AE148" i="21"/>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I254" i="9"/>
  <c r="E48" i="1"/>
  <c r="C273" i="6"/>
  <c r="C193" i="6"/>
  <c r="C248" i="6"/>
  <c r="C163" i="6"/>
  <c r="C268" i="6"/>
  <c r="C183" i="6"/>
  <c r="C288" i="6"/>
  <c r="C203" i="6"/>
  <c r="D195" i="5"/>
  <c r="D115" i="5"/>
  <c r="D60" i="5"/>
  <c r="D130" i="5"/>
  <c r="C84" i="12"/>
  <c r="C59" i="12"/>
  <c r="C223" i="6"/>
  <c r="C94" i="12"/>
  <c r="D55" i="5"/>
  <c r="C70" i="10"/>
  <c r="C40" i="10"/>
  <c r="C80" i="10"/>
  <c r="C55" i="10"/>
  <c r="C453" i="6"/>
  <c r="C468" i="6"/>
  <c r="C328" i="6"/>
  <c r="C348" i="6"/>
  <c r="C258" i="6"/>
  <c r="C278" i="6"/>
  <c r="C123" i="6"/>
  <c r="C383" i="6"/>
  <c r="D110" i="5"/>
  <c r="C69" i="12"/>
  <c r="C104" i="12"/>
  <c r="D50" i="5"/>
  <c r="C64" i="12"/>
  <c r="C74" i="12"/>
  <c r="C45" i="10"/>
  <c r="C65" i="10"/>
  <c r="C85" i="10"/>
  <c r="C313" i="6"/>
  <c r="C173" i="6"/>
  <c r="C428" i="6"/>
  <c r="C263" i="6"/>
  <c r="C143" i="6"/>
  <c r="C218" i="6"/>
  <c r="C49" i="12"/>
  <c r="D145" i="5"/>
  <c r="C39" i="12"/>
  <c r="C34" i="12"/>
  <c r="C44" i="12"/>
  <c r="O42" i="21" a="1"/>
  <c r="O42" i="21"/>
  <c r="C60" i="10"/>
  <c r="C105" i="10"/>
  <c r="C35" i="10"/>
  <c r="L61" i="21" a="1"/>
  <c r="L61" i="21"/>
  <c r="C293" i="6"/>
  <c r="C488" i="6"/>
  <c r="C423" i="6"/>
  <c r="C188" i="6"/>
  <c r="C378" i="6"/>
  <c r="C138" i="6"/>
  <c r="D125" i="5"/>
  <c r="D140" i="5"/>
  <c r="C75" i="10"/>
  <c r="C253" i="6"/>
  <c r="C318" i="6"/>
  <c r="C443" i="6"/>
  <c r="C228" i="6"/>
  <c r="C118" i="6"/>
  <c r="D170" i="5"/>
  <c r="C100" i="10"/>
  <c r="C393" i="6"/>
  <c r="C338" i="6"/>
  <c r="C208" i="6"/>
  <c r="D135" i="5"/>
  <c r="D65" i="5"/>
  <c r="C90" i="10"/>
  <c r="C373" i="6"/>
  <c r="C178" i="6"/>
  <c r="C198" i="6"/>
  <c r="D190" i="5"/>
  <c r="C99" i="12"/>
  <c r="C54" i="12"/>
  <c r="C213" i="6"/>
  <c r="C153" i="6"/>
  <c r="C98" i="6"/>
  <c r="D100" i="5"/>
  <c r="C79" i="12"/>
  <c r="C95" i="10"/>
  <c r="C493" i="6"/>
  <c r="C458" i="6"/>
  <c r="C483" i="6"/>
  <c r="D175" i="5"/>
  <c r="C89" i="12"/>
  <c r="D165" i="5"/>
  <c r="C50" i="10"/>
  <c r="O10" i="21"/>
  <c r="C312" i="9"/>
  <c r="I167" i="9"/>
  <c r="I271" i="9"/>
  <c r="D263" i="9"/>
  <c r="C267" i="9"/>
  <c r="C279" i="9"/>
  <c r="I179" i="9"/>
  <c r="D257" i="9"/>
  <c r="I195" i="9"/>
  <c r="C229" i="9"/>
  <c r="AB78" i="21"/>
  <c r="Y114" i="21"/>
  <c r="C213" i="9"/>
  <c r="C275" i="9"/>
  <c r="C242" i="9"/>
  <c r="I237" i="9"/>
  <c r="I239" i="9"/>
  <c r="D181" i="9"/>
  <c r="I181" i="9"/>
  <c r="C181" i="9"/>
  <c r="I172" i="9"/>
  <c r="D251" i="9"/>
  <c r="O39" i="21" a="1"/>
  <c r="O39" i="21"/>
  <c r="D258" i="9"/>
  <c r="J45" i="21" a="1"/>
  <c r="J45" i="21"/>
  <c r="L42" i="21" a="1"/>
  <c r="L42" i="21"/>
  <c r="J50" i="21" a="1"/>
  <c r="J50" i="21"/>
  <c r="L49" i="21" a="1"/>
  <c r="L49" i="21"/>
  <c r="N41" i="21" a="1"/>
  <c r="N41" i="21"/>
  <c r="M42" i="21" a="1"/>
  <c r="M42" i="21"/>
  <c r="J48" i="21" a="1"/>
  <c r="J48" i="21"/>
  <c r="O46" i="21" a="1"/>
  <c r="O46" i="21"/>
  <c r="C217" i="9"/>
  <c r="D271" i="9"/>
  <c r="C306" i="9"/>
  <c r="D23" i="20"/>
  <c r="C24" i="20"/>
  <c r="D24" i="20"/>
  <c r="D30" i="9"/>
  <c r="C233" i="9"/>
  <c r="I293" i="9"/>
  <c r="I298" i="9"/>
  <c r="I173" i="9"/>
  <c r="C208" i="9"/>
  <c r="C200" i="9"/>
  <c r="I310" i="9"/>
  <c r="I251" i="9"/>
  <c r="I305" i="9"/>
  <c r="I208" i="9"/>
  <c r="C202" i="9"/>
  <c r="C287" i="9"/>
  <c r="D231" i="9"/>
  <c r="C194" i="9"/>
  <c r="C175" i="9"/>
  <c r="I282" i="9"/>
  <c r="D279" i="9"/>
  <c r="Z70" i="21" a="1"/>
  <c r="Z70" i="21"/>
  <c r="AA62" i="21" a="1"/>
  <c r="AA62" i="21"/>
  <c r="AC62" i="21" a="1"/>
  <c r="AC62" i="21"/>
  <c r="AC68" i="21" a="1"/>
  <c r="AC68" i="21"/>
  <c r="Z67" i="21" a="1"/>
  <c r="Z67" i="21"/>
  <c r="AC71" i="21" a="1"/>
  <c r="AC71" i="21"/>
  <c r="AB65" i="21" a="1"/>
  <c r="AB65" i="21"/>
  <c r="AB67" i="21" a="1"/>
  <c r="AB67" i="21"/>
  <c r="AB63" i="21" a="1"/>
  <c r="AB63" i="21"/>
  <c r="Y64" i="21" a="1"/>
  <c r="Y64" i="21"/>
  <c r="S48" i="21" a="1"/>
  <c r="S48" i="21"/>
  <c r="K63" i="21" a="1"/>
  <c r="K63" i="21"/>
  <c r="J71" i="21" a="1"/>
  <c r="J71" i="21"/>
  <c r="Q72" i="21" a="1"/>
  <c r="Q72" i="21"/>
  <c r="O66" i="21" a="1"/>
  <c r="O66" i="21"/>
  <c r="R63" i="21" a="1"/>
  <c r="R63" i="21"/>
  <c r="S72" i="21" a="1"/>
  <c r="S72" i="21"/>
  <c r="N66" i="21" a="1"/>
  <c r="N66" i="21"/>
  <c r="J68" i="21" a="1"/>
  <c r="J68" i="21"/>
  <c r="L64" i="21" a="1"/>
  <c r="L64" i="21"/>
  <c r="S62" i="21" a="1"/>
  <c r="S62" i="21"/>
  <c r="S64" i="21" a="1"/>
  <c r="S64" i="21"/>
  <c r="Q65" i="21" a="1"/>
  <c r="Q65" i="21"/>
  <c r="R69" i="21" a="1"/>
  <c r="R69" i="21"/>
  <c r="J73" i="21" a="1"/>
  <c r="J73" i="21"/>
  <c r="L73" i="21" a="1"/>
  <c r="L73" i="21"/>
  <c r="N60" i="21" a="1"/>
  <c r="N60" i="21"/>
  <c r="J66" i="21" a="1"/>
  <c r="J66" i="21"/>
  <c r="R67" i="21" a="1"/>
  <c r="R67" i="21"/>
  <c r="Q67" i="21" a="1"/>
  <c r="Q67" i="21"/>
  <c r="O72" i="21" a="1"/>
  <c r="O72" i="21"/>
  <c r="S66" i="21" a="1"/>
  <c r="S66" i="21"/>
  <c r="N68" i="21" a="1"/>
  <c r="N68" i="21"/>
  <c r="J70" i="21" a="1"/>
  <c r="J70" i="21"/>
  <c r="J72" i="21" a="1"/>
  <c r="J72" i="21"/>
  <c r="N67" i="21" a="1"/>
  <c r="N67" i="21"/>
  <c r="P71" i="21" a="1"/>
  <c r="P71" i="21"/>
  <c r="P62" i="21" a="1"/>
  <c r="P62" i="21"/>
  <c r="P73" i="21" a="1"/>
  <c r="P73" i="21"/>
  <c r="Q69" i="21" a="1"/>
  <c r="Q69" i="21"/>
  <c r="K69" i="21" a="1"/>
  <c r="K69" i="21"/>
  <c r="L60" i="21" a="1"/>
  <c r="L60" i="21"/>
  <c r="M72" i="21" a="1"/>
  <c r="M72" i="21"/>
  <c r="S60" i="21" a="1"/>
  <c r="S60" i="21"/>
  <c r="R60" i="21" a="1"/>
  <c r="R60" i="21"/>
  <c r="R64" i="21" a="1"/>
  <c r="R64" i="21"/>
  <c r="P68" i="21" a="1"/>
  <c r="P68" i="21"/>
  <c r="O63" i="21" a="1"/>
  <c r="O63" i="21"/>
  <c r="L72" i="21" a="1"/>
  <c r="L72" i="21"/>
  <c r="N65" i="21" a="1"/>
  <c r="N65" i="21"/>
  <c r="M73" i="21" a="1"/>
  <c r="M73" i="21"/>
  <c r="S71" i="21" a="1"/>
  <c r="S71" i="21"/>
  <c r="O65" i="21" a="1"/>
  <c r="O65" i="21"/>
  <c r="P69" i="21" a="1"/>
  <c r="P69" i="21"/>
  <c r="S65" i="21" a="1"/>
  <c r="S65" i="21"/>
  <c r="M69" i="21" a="1"/>
  <c r="M69" i="21"/>
  <c r="M65" i="21" a="1"/>
  <c r="M65" i="21"/>
  <c r="M61" i="21" a="1"/>
  <c r="M61" i="21"/>
  <c r="Q61" i="21" a="1"/>
  <c r="Q61" i="21"/>
  <c r="O67" i="21" a="1"/>
  <c r="O67" i="21"/>
  <c r="R71" i="21" a="1"/>
  <c r="R71" i="21"/>
  <c r="S61" i="21" a="1"/>
  <c r="S61" i="21"/>
  <c r="R70" i="21" a="1"/>
  <c r="R70" i="21"/>
  <c r="K60" i="21" a="1"/>
  <c r="K60" i="21"/>
  <c r="L68" i="21" a="1"/>
  <c r="L68" i="21"/>
  <c r="K72" i="21" a="1"/>
  <c r="K72" i="21"/>
  <c r="Q63" i="21" a="1"/>
  <c r="Q63" i="21"/>
  <c r="O62" i="21" a="1"/>
  <c r="O62" i="21"/>
  <c r="S63" i="21" a="1"/>
  <c r="S63" i="21"/>
  <c r="O70" i="21" a="1"/>
  <c r="O70" i="21"/>
  <c r="R61" i="21" a="1"/>
  <c r="R61" i="21"/>
  <c r="N73" i="21" a="1"/>
  <c r="N73" i="21"/>
  <c r="K61" i="21" a="1"/>
  <c r="K61" i="21"/>
  <c r="L62" i="21" a="1"/>
  <c r="L62" i="21"/>
  <c r="Q68" i="21" a="1"/>
  <c r="Q68" i="21"/>
  <c r="P63" i="21" a="1"/>
  <c r="P63" i="21"/>
  <c r="Q60" i="21" a="1"/>
  <c r="Q60" i="21"/>
  <c r="Q73" i="21" a="1"/>
  <c r="Q73" i="21"/>
  <c r="Q70" i="21" a="1"/>
  <c r="Q70" i="21"/>
  <c r="J64" i="21" a="1"/>
  <c r="J64" i="21"/>
  <c r="M66" i="21" a="1"/>
  <c r="M66" i="21"/>
  <c r="N71" i="21" a="1"/>
  <c r="N71" i="21"/>
  <c r="P65" i="21" a="1"/>
  <c r="P65" i="21"/>
  <c r="P70" i="21" a="1"/>
  <c r="P70" i="21"/>
  <c r="P64" i="21" a="1"/>
  <c r="P64" i="21"/>
  <c r="P66" i="21" a="1"/>
  <c r="P66" i="21"/>
  <c r="J61" i="21" a="1"/>
  <c r="J61" i="21"/>
  <c r="L63" i="21" a="1"/>
  <c r="L63" i="21"/>
  <c r="K62" i="21" a="1"/>
  <c r="K62" i="21"/>
  <c r="O64" i="21" a="1"/>
  <c r="O64" i="21"/>
  <c r="O60" i="21" a="1"/>
  <c r="O60" i="21"/>
  <c r="S73" i="21" a="1"/>
  <c r="S73" i="21"/>
  <c r="S70" i="21" a="1"/>
  <c r="S70" i="21"/>
  <c r="Q64" i="21" a="1"/>
  <c r="Q64" i="21"/>
  <c r="M71" i="21" a="1"/>
  <c r="M71" i="21"/>
  <c r="K67" i="21" a="1"/>
  <c r="K67" i="21"/>
  <c r="K66" i="21" a="1"/>
  <c r="K66" i="21"/>
  <c r="Q66" i="21" a="1"/>
  <c r="Q66" i="21"/>
  <c r="O71" i="21" a="1"/>
  <c r="O71" i="21"/>
  <c r="S68" i="21" a="1"/>
  <c r="S68" i="21"/>
  <c r="O61" i="21" a="1"/>
  <c r="O61" i="21"/>
  <c r="L71" i="21" a="1"/>
  <c r="L71" i="21"/>
  <c r="M68" i="21" a="1"/>
  <c r="M68" i="21"/>
  <c r="L66" i="21" a="1"/>
  <c r="L66" i="21"/>
  <c r="O69" i="21" a="1"/>
  <c r="O69" i="21"/>
  <c r="P72" i="21" a="1"/>
  <c r="P72" i="21"/>
  <c r="O68" i="21" a="1"/>
  <c r="O68" i="21"/>
  <c r="Q71" i="21" a="1"/>
  <c r="Q71" i="21"/>
  <c r="J69" i="21" a="1"/>
  <c r="J69" i="21"/>
  <c r="N64" i="21" a="1"/>
  <c r="N64" i="21"/>
  <c r="K65" i="21" a="1"/>
  <c r="K65" i="21"/>
  <c r="P60" i="21" a="1"/>
  <c r="P60" i="21"/>
  <c r="R62" i="21" a="1"/>
  <c r="R62" i="21"/>
  <c r="S69" i="21" a="1"/>
  <c r="S69" i="21"/>
  <c r="Q62" i="21" a="1"/>
  <c r="Q62" i="21"/>
  <c r="R72" i="21" a="1"/>
  <c r="R72" i="21"/>
  <c r="M62" i="21" a="1"/>
  <c r="M62" i="21"/>
  <c r="L69" i="21" a="1"/>
  <c r="L69" i="21"/>
  <c r="M63" i="21" a="1"/>
  <c r="M63" i="21"/>
  <c r="O73" i="21" a="1"/>
  <c r="O73" i="21"/>
  <c r="P67" i="21" a="1"/>
  <c r="P67" i="21"/>
  <c r="S67" i="21" a="1"/>
  <c r="S67" i="21"/>
  <c r="R65" i="21" a="1"/>
  <c r="R65" i="21"/>
  <c r="J62" i="21" a="1"/>
  <c r="J62" i="21"/>
  <c r="M67" i="21" a="1"/>
  <c r="M67" i="21"/>
  <c r="J67" i="21" a="1"/>
  <c r="J67" i="21"/>
  <c r="J65" i="21" a="1"/>
  <c r="J65" i="21"/>
  <c r="R66" i="21" a="1"/>
  <c r="R66" i="21"/>
  <c r="R73" i="21" a="1"/>
  <c r="R73" i="21"/>
  <c r="P61" i="21" a="1"/>
  <c r="P61" i="21"/>
  <c r="R68" i="21" a="1"/>
  <c r="R68" i="21"/>
  <c r="J60" i="21" a="1"/>
  <c r="J60" i="21"/>
  <c r="N69" i="21" a="1"/>
  <c r="N69" i="21"/>
  <c r="Y69" i="21" a="1"/>
  <c r="Y69" i="21"/>
  <c r="AC67" i="21" a="1"/>
  <c r="AC67" i="21"/>
  <c r="AB62" i="21" a="1"/>
  <c r="AB62" i="21"/>
  <c r="AA71" i="21" a="1"/>
  <c r="AA71" i="21"/>
  <c r="AB71" i="21" a="1"/>
  <c r="AB71" i="21"/>
  <c r="C87" i="9"/>
  <c r="S52" i="21" a="1"/>
  <c r="S52" i="21"/>
  <c r="N43" i="21" a="1"/>
  <c r="N43" i="21"/>
  <c r="J39" i="21" a="1"/>
  <c r="J39" i="21"/>
  <c r="N48" i="21" a="1"/>
  <c r="N48" i="21"/>
  <c r="Q42" i="21" a="1"/>
  <c r="Q42" i="21"/>
  <c r="D112" i="9"/>
  <c r="U69" i="21" a="1"/>
  <c r="U69" i="21"/>
  <c r="V63" i="21" a="1"/>
  <c r="V63" i="21"/>
  <c r="X64" i="21" a="1"/>
  <c r="X64" i="21"/>
  <c r="V60" i="21" a="1"/>
  <c r="V60" i="21"/>
  <c r="M70" i="21" a="1"/>
  <c r="M70" i="21"/>
  <c r="W72" i="21" a="1"/>
  <c r="W72" i="21"/>
  <c r="W61" i="21" a="1"/>
  <c r="W61" i="21"/>
  <c r="X61" i="21" a="1"/>
  <c r="X61" i="21"/>
  <c r="T63" i="21" a="1"/>
  <c r="T63" i="21"/>
  <c r="N70" i="21" a="1"/>
  <c r="N70" i="21"/>
  <c r="N72" i="21" a="1"/>
  <c r="N72" i="21"/>
  <c r="V62" i="21" a="1"/>
  <c r="V62" i="21"/>
  <c r="V64" i="21" a="1"/>
  <c r="V64" i="21"/>
  <c r="T72" i="21" a="1"/>
  <c r="T72" i="21"/>
  <c r="U72" i="21" a="1"/>
  <c r="U72" i="21"/>
  <c r="J63" i="21" a="1"/>
  <c r="J63" i="21"/>
  <c r="U62" i="21" a="1"/>
  <c r="U62" i="21"/>
  <c r="T60" i="21" a="1"/>
  <c r="T60" i="21"/>
  <c r="X65" i="21" a="1"/>
  <c r="X65" i="21"/>
  <c r="V65" i="21" a="1"/>
  <c r="V65" i="21"/>
  <c r="U61" i="21" a="1"/>
  <c r="U61" i="21"/>
  <c r="L70" i="21" a="1"/>
  <c r="L70" i="21"/>
  <c r="AE51" i="21" a="1"/>
  <c r="AE51" i="21"/>
  <c r="AD51" i="21" a="1"/>
  <c r="AD51" i="21"/>
  <c r="AH38" i="21" a="1"/>
  <c r="AH38" i="21"/>
  <c r="AE52" i="21" a="1"/>
  <c r="AE52" i="21"/>
  <c r="AF39" i="21" a="1"/>
  <c r="AF39" i="21"/>
  <c r="AF41" i="21" a="1"/>
  <c r="AF41" i="21"/>
  <c r="AH47" i="21" a="1"/>
  <c r="AH47" i="21"/>
  <c r="AE43" i="21" a="1"/>
  <c r="AE43" i="21"/>
  <c r="AD49" i="21" a="1"/>
  <c r="AD49" i="21"/>
  <c r="AF52" i="21" a="1"/>
  <c r="AF52" i="21"/>
  <c r="AH44" i="21" a="1"/>
  <c r="AH44" i="21"/>
  <c r="AF50" i="21" a="1"/>
  <c r="AF50" i="21"/>
  <c r="AF49" i="21" a="1"/>
  <c r="AF49" i="21"/>
  <c r="AD43" i="21" a="1"/>
  <c r="AD43" i="21"/>
  <c r="AE49" i="21" a="1"/>
  <c r="AE49" i="21"/>
  <c r="AD50" i="21" a="1"/>
  <c r="AD50" i="21"/>
  <c r="AF42" i="21" a="1"/>
  <c r="AF42" i="21"/>
  <c r="AF47" i="21" a="1"/>
  <c r="AF47" i="21"/>
  <c r="AD41" i="21" a="1"/>
  <c r="AD41" i="21"/>
  <c r="D86" i="9"/>
  <c r="AA70" i="21" a="1"/>
  <c r="AA70" i="21"/>
  <c r="Z69" i="21" a="1"/>
  <c r="Z69" i="21"/>
  <c r="AH60" i="21" a="1"/>
  <c r="AH60" i="21"/>
  <c r="AG66" i="21" a="1"/>
  <c r="AG66" i="21"/>
  <c r="AG64" i="21" a="1"/>
  <c r="AG64" i="21"/>
  <c r="AE69" i="21" a="1"/>
  <c r="AE69" i="21"/>
  <c r="AD72" i="21" a="1"/>
  <c r="AD72" i="21"/>
  <c r="AD69" i="21" a="1"/>
  <c r="AD69" i="21"/>
  <c r="AH71" i="21" a="1"/>
  <c r="AH71" i="21"/>
  <c r="AG70" i="21" a="1"/>
  <c r="AG70" i="21"/>
  <c r="AH62" i="21" a="1"/>
  <c r="AH62" i="21"/>
  <c r="AH66" i="21" a="1"/>
  <c r="AH66" i="21"/>
  <c r="AG71" i="21" a="1"/>
  <c r="AG71" i="21"/>
  <c r="AF60" i="21" a="1"/>
  <c r="AF60" i="21"/>
  <c r="AF63" i="21" a="1"/>
  <c r="AF63" i="21"/>
  <c r="AE62" i="21" a="1"/>
  <c r="AE62" i="21"/>
  <c r="AD71" i="21" a="1"/>
  <c r="AD71" i="21"/>
  <c r="AE64" i="21" a="1"/>
  <c r="AE64" i="21"/>
  <c r="AF72" i="21" a="1"/>
  <c r="AF72" i="21"/>
  <c r="AE71" i="21" a="1"/>
  <c r="AE71" i="21"/>
  <c r="AE60" i="21" a="1"/>
  <c r="AE60" i="21"/>
  <c r="Y67" i="21" a="1"/>
  <c r="Y67" i="21"/>
  <c r="O41" i="21" a="1"/>
  <c r="O41" i="21"/>
  <c r="L44" i="21" a="1"/>
  <c r="L44" i="21"/>
  <c r="K50" i="21" a="1"/>
  <c r="K50" i="21"/>
  <c r="L51" i="21" a="1"/>
  <c r="L51" i="21"/>
  <c r="I81" i="9"/>
  <c r="C29" i="9"/>
  <c r="AA63" i="21" a="1"/>
  <c r="AA63" i="21"/>
  <c r="Z63" i="21" a="1"/>
  <c r="Z63" i="21"/>
  <c r="AB64" i="21" a="1"/>
  <c r="AB64" i="21"/>
  <c r="Y73" i="21" a="1"/>
  <c r="Y73" i="21"/>
  <c r="I121" i="9"/>
  <c r="P40" i="21" a="1"/>
  <c r="P40" i="21"/>
  <c r="N40" i="21" a="1"/>
  <c r="N40" i="21"/>
  <c r="J40" i="21" a="1"/>
  <c r="J40" i="21"/>
  <c r="L52" i="21" a="1"/>
  <c r="L52" i="21"/>
  <c r="C148" i="9"/>
  <c r="D182" i="9"/>
  <c r="I182" i="9"/>
  <c r="C182" i="9"/>
  <c r="T52" i="21" a="1"/>
  <c r="T52" i="21"/>
  <c r="W44" i="21" a="1"/>
  <c r="W44" i="21"/>
  <c r="Q49" i="21" a="1"/>
  <c r="Q49" i="21"/>
  <c r="R41" i="21" a="1"/>
  <c r="R41" i="21"/>
  <c r="S39" i="21" a="1"/>
  <c r="S39" i="21"/>
  <c r="O52" i="21" a="1"/>
  <c r="O52" i="21"/>
  <c r="K48" i="21" a="1"/>
  <c r="K48" i="21"/>
  <c r="V51" i="21" a="1"/>
  <c r="V51" i="21"/>
  <c r="T46" i="21" a="1"/>
  <c r="T46" i="21"/>
  <c r="T47" i="21" a="1"/>
  <c r="T47" i="21"/>
  <c r="S41" i="21" a="1"/>
  <c r="S41" i="21"/>
  <c r="R48" i="21" a="1"/>
  <c r="R48" i="21"/>
  <c r="X40" i="21" a="1"/>
  <c r="X40" i="21"/>
  <c r="X51" i="21" a="1"/>
  <c r="X51" i="21"/>
  <c r="V45" i="21" a="1"/>
  <c r="V45" i="21"/>
  <c r="W51" i="21" a="1"/>
  <c r="W51" i="21"/>
  <c r="X50" i="21" a="1"/>
  <c r="X50" i="21"/>
  <c r="V39" i="21" a="1"/>
  <c r="V39" i="21"/>
  <c r="Q41" i="21" a="1"/>
  <c r="Q41" i="21"/>
  <c r="S43" i="21" a="1"/>
  <c r="S43" i="21"/>
  <c r="W41" i="21" a="1"/>
  <c r="W41" i="21"/>
  <c r="V44" i="21" a="1"/>
  <c r="V44" i="21"/>
  <c r="U43" i="21" a="1"/>
  <c r="U43" i="21"/>
  <c r="W52" i="21" a="1"/>
  <c r="W52" i="21"/>
  <c r="T41" i="21" a="1"/>
  <c r="T41" i="21"/>
  <c r="V49" i="21" a="1"/>
  <c r="V49" i="21"/>
  <c r="U52" i="21" a="1"/>
  <c r="U52" i="21"/>
  <c r="R39" i="21" a="1"/>
  <c r="R39" i="21"/>
  <c r="P51" i="21" a="1"/>
  <c r="P51" i="21"/>
  <c r="D145" i="9"/>
  <c r="AA72" i="21" a="1"/>
  <c r="AA72" i="21"/>
  <c r="I111" i="9"/>
  <c r="I143" i="9"/>
  <c r="I69" i="9"/>
  <c r="I113" i="9"/>
  <c r="C81" i="9"/>
  <c r="D84" i="9"/>
  <c r="D29" i="9"/>
  <c r="D27" i="9"/>
  <c r="Q50" i="21" a="1"/>
  <c r="Q50" i="21"/>
  <c r="M40" i="21" a="1"/>
  <c r="M40" i="21"/>
  <c r="Z39" i="21" a="1"/>
  <c r="Z39" i="21"/>
  <c r="AA42" i="21" a="1"/>
  <c r="AA42" i="21"/>
  <c r="AB45" i="21" a="1"/>
  <c r="AB45" i="21"/>
  <c r="AC48" i="21" a="1"/>
  <c r="AC48" i="21"/>
  <c r="Y52" i="21" a="1"/>
  <c r="Y52" i="21"/>
  <c r="Z40" i="21" a="1"/>
  <c r="Z40" i="21"/>
  <c r="AA43" i="21" a="1"/>
  <c r="AA43" i="21"/>
  <c r="AB46" i="21" a="1"/>
  <c r="AB46" i="21"/>
  <c r="AC49" i="21" a="1"/>
  <c r="AC49" i="21"/>
  <c r="Y46" i="21" a="1"/>
  <c r="Y46" i="21"/>
  <c r="AC43" i="21" a="1"/>
  <c r="AC43" i="21"/>
  <c r="AA40" i="21" a="1"/>
  <c r="AA40" i="21"/>
  <c r="Y51" i="21" a="1"/>
  <c r="Y51" i="21"/>
  <c r="Y39" i="21" a="1"/>
  <c r="Y39" i="21"/>
  <c r="Z46" i="21" a="1"/>
  <c r="Z46" i="21"/>
  <c r="AA44" i="21" a="1"/>
  <c r="AA44" i="21"/>
  <c r="Z45" i="21" a="1"/>
  <c r="Z45" i="21"/>
  <c r="S49" i="21" a="1"/>
  <c r="S49" i="21"/>
  <c r="M52" i="21" a="1"/>
  <c r="M52" i="21"/>
  <c r="P48" i="21" a="1"/>
  <c r="P48" i="21"/>
  <c r="N39" i="21" a="1"/>
  <c r="N39" i="21"/>
  <c r="Y40" i="21" a="1"/>
  <c r="Y40" i="21"/>
  <c r="Z43" i="21" a="1"/>
  <c r="Z43" i="21"/>
  <c r="AA46" i="21" a="1"/>
  <c r="AA46" i="21"/>
  <c r="AB49" i="21" a="1"/>
  <c r="AB49" i="21"/>
  <c r="AC52" i="21" a="1"/>
  <c r="AC52" i="21"/>
  <c r="Y41" i="21" a="1"/>
  <c r="Y41" i="21"/>
  <c r="Z44" i="21" a="1"/>
  <c r="Z44" i="21"/>
  <c r="AA47" i="21" a="1"/>
  <c r="AA47" i="21"/>
  <c r="AB50" i="21" a="1"/>
  <c r="AB50" i="21"/>
  <c r="Z49" i="21" a="1"/>
  <c r="Z49" i="21"/>
  <c r="Y47" i="21" a="1"/>
  <c r="Y47" i="21"/>
  <c r="AB43" i="21" a="1"/>
  <c r="AB43" i="21"/>
  <c r="AA41" i="21" a="1"/>
  <c r="AA41" i="21"/>
  <c r="AA45" i="21" a="1"/>
  <c r="AA45" i="21"/>
  <c r="AB52" i="21" a="1"/>
  <c r="AB52" i="21"/>
  <c r="AC50" i="21" a="1"/>
  <c r="AC50" i="21"/>
  <c r="AB51" i="21" a="1"/>
  <c r="AB51" i="21"/>
  <c r="Q47" i="21" a="1"/>
  <c r="Q47" i="21"/>
  <c r="N46" i="21" a="1"/>
  <c r="N46" i="21"/>
  <c r="O51" i="21" a="1"/>
  <c r="O51" i="21"/>
  <c r="M43" i="21" a="1"/>
  <c r="M43" i="21"/>
  <c r="AC40" i="21" a="1"/>
  <c r="AC40" i="21"/>
  <c r="Y44" i="21" a="1"/>
  <c r="Y44" i="21"/>
  <c r="Z47" i="21" a="1"/>
  <c r="Z47" i="21"/>
  <c r="AA50" i="21" a="1"/>
  <c r="AA50" i="21"/>
  <c r="AC41" i="21" a="1"/>
  <c r="AC41" i="21"/>
  <c r="Y45" i="21" a="1"/>
  <c r="Y45" i="21"/>
  <c r="Z48" i="21" a="1"/>
  <c r="Z48" i="21"/>
  <c r="AA51" i="21" a="1"/>
  <c r="AA51" i="21"/>
  <c r="AB39" i="21" a="1"/>
  <c r="AB39" i="21"/>
  <c r="AA52" i="21" a="1"/>
  <c r="AA52" i="21"/>
  <c r="Z50" i="21" a="1"/>
  <c r="Z50" i="21"/>
  <c r="AC46" i="21" a="1"/>
  <c r="AC46" i="21"/>
  <c r="AB44" i="21" a="1"/>
  <c r="AB44" i="21"/>
  <c r="Z41" i="21" a="1"/>
  <c r="Z41" i="21"/>
  <c r="AC51" i="21" a="1"/>
  <c r="AC51" i="21"/>
  <c r="Y42" i="21" a="1"/>
  <c r="Y42" i="21"/>
  <c r="Z42" i="21" a="1"/>
  <c r="Z42" i="21"/>
  <c r="Y43" i="21" a="1"/>
  <c r="Y43" i="21"/>
  <c r="P44" i="21" a="1"/>
  <c r="P44" i="21"/>
  <c r="S45" i="21" a="1"/>
  <c r="S45" i="21"/>
  <c r="L50" i="21" a="1"/>
  <c r="L50" i="21"/>
  <c r="M44" i="21" a="1"/>
  <c r="M44" i="21"/>
  <c r="AB41" i="21" a="1"/>
  <c r="AB41" i="21"/>
  <c r="AC44" i="21" a="1"/>
  <c r="AC44" i="21"/>
  <c r="Y48" i="21" a="1"/>
  <c r="Y48" i="21"/>
  <c r="Z51" i="21" a="1"/>
  <c r="Z51" i="21"/>
  <c r="AA39" i="21" a="1"/>
  <c r="AA39" i="21"/>
  <c r="AB42" i="21" a="1"/>
  <c r="AB42" i="21"/>
  <c r="AC45" i="21" a="1"/>
  <c r="AC45" i="21"/>
  <c r="Y49" i="21" a="1"/>
  <c r="Y49" i="21"/>
  <c r="Z52" i="21" a="1"/>
  <c r="Z52" i="21"/>
  <c r="AC42" i="21" a="1"/>
  <c r="AC42" i="21"/>
  <c r="AB40" i="21" a="1"/>
  <c r="AB40" i="21"/>
  <c r="Y50" i="21" a="1"/>
  <c r="Y50" i="21"/>
  <c r="AC47" i="21" a="1"/>
  <c r="AC47" i="21"/>
  <c r="AB47" i="21" a="1"/>
  <c r="AB47" i="21"/>
  <c r="AA48" i="21" a="1"/>
  <c r="AA48" i="21"/>
  <c r="AC39" i="21" a="1"/>
  <c r="AC39" i="21"/>
  <c r="AB48" i="21" a="1"/>
  <c r="AB48" i="21"/>
  <c r="AA49" i="21" a="1"/>
  <c r="AA49" i="21"/>
  <c r="P49" i="21" a="1"/>
  <c r="P49" i="21"/>
  <c r="M50" i="21" a="1"/>
  <c r="M50" i="21"/>
  <c r="I158" i="9"/>
  <c r="Y62" i="21" a="1"/>
  <c r="Y62" i="21"/>
  <c r="Z72" i="21" a="1"/>
  <c r="Z72" i="21"/>
  <c r="AA66" i="21" a="1"/>
  <c r="AA66" i="21"/>
  <c r="D85" i="9"/>
  <c r="R45" i="21" a="1"/>
  <c r="R45" i="21"/>
  <c r="M48" i="21" a="1"/>
  <c r="M48" i="21"/>
  <c r="J52" i="21" a="1"/>
  <c r="J52" i="21"/>
  <c r="M49" i="21" a="1"/>
  <c r="M49" i="21"/>
  <c r="D78" i="9"/>
  <c r="X67" i="21" a="1"/>
  <c r="X67" i="21"/>
  <c r="T66" i="21" a="1"/>
  <c r="T66" i="21"/>
  <c r="W73" i="21" a="1"/>
  <c r="W73" i="21"/>
  <c r="X73" i="21" a="1"/>
  <c r="X73" i="21"/>
  <c r="K64" i="21" a="1"/>
  <c r="K64" i="21"/>
  <c r="T61" i="21" a="1"/>
  <c r="T61" i="21"/>
  <c r="U64" i="21" a="1"/>
  <c r="U64" i="21"/>
  <c r="X70" i="21" a="1"/>
  <c r="X70" i="21"/>
  <c r="X72" i="21" a="1"/>
  <c r="X72" i="21"/>
  <c r="T73" i="21" a="1"/>
  <c r="T73" i="21"/>
  <c r="K71" i="21" a="1"/>
  <c r="K71" i="21"/>
  <c r="W67" i="21" a="1"/>
  <c r="W67" i="21"/>
  <c r="V69" i="21" a="1"/>
  <c r="V69" i="21"/>
  <c r="W64" i="21" a="1"/>
  <c r="W64" i="21"/>
  <c r="T67" i="21" a="1"/>
  <c r="T67" i="21"/>
  <c r="X66" i="21" a="1"/>
  <c r="X66" i="21"/>
  <c r="M64" i="21" a="1"/>
  <c r="M64" i="21"/>
  <c r="W70" i="21" a="1"/>
  <c r="W70" i="21"/>
  <c r="W71" i="21" a="1"/>
  <c r="W71" i="21"/>
  <c r="X60" i="21" a="1"/>
  <c r="X60" i="21"/>
  <c r="V66" i="21" a="1"/>
  <c r="V66" i="21"/>
  <c r="K73" i="21" a="1"/>
  <c r="K73" i="21"/>
  <c r="I72" i="9"/>
  <c r="AH46" i="21" a="1"/>
  <c r="AH46" i="21"/>
  <c r="AG46" i="21" a="1"/>
  <c r="AG46" i="21"/>
  <c r="AD48" i="21" a="1"/>
  <c r="AD48" i="21"/>
  <c r="AE50" i="21" a="1"/>
  <c r="AE50" i="21"/>
  <c r="AF46" i="21" a="1"/>
  <c r="AF46" i="21"/>
  <c r="AE41" i="21" a="1"/>
  <c r="AE41" i="21"/>
  <c r="AF43" i="21" a="1"/>
  <c r="AF43" i="21"/>
  <c r="AF48" i="21" a="1"/>
  <c r="AF48" i="21"/>
  <c r="AD47" i="21" a="1"/>
  <c r="AD47" i="21"/>
  <c r="AG47" i="21" a="1"/>
  <c r="AG47" i="21"/>
  <c r="AD40" i="21" a="1"/>
  <c r="AD40" i="21"/>
  <c r="AG45" i="21" a="1"/>
  <c r="AG45" i="21"/>
  <c r="AE48" i="21" a="1"/>
  <c r="AE48" i="21"/>
  <c r="AH41" i="21" a="1"/>
  <c r="AH41" i="21"/>
  <c r="AF38" i="21" a="1"/>
  <c r="AF38" i="21"/>
  <c r="AD42" i="21" a="1"/>
  <c r="AD42" i="21"/>
  <c r="AH51" i="21" a="1"/>
  <c r="AH51" i="21"/>
  <c r="AF45" i="21" a="1"/>
  <c r="AF45" i="21"/>
  <c r="AD39" i="21" a="1"/>
  <c r="AD39" i="21"/>
  <c r="AB60" i="21" a="1"/>
  <c r="AB60" i="21"/>
  <c r="Y72" i="21" a="1"/>
  <c r="Y72" i="21"/>
  <c r="Y70" i="21" a="1"/>
  <c r="Y70" i="21"/>
  <c r="AG72" i="21" a="1"/>
  <c r="AG72" i="21"/>
  <c r="AG69" i="21" a="1"/>
  <c r="AG69" i="21"/>
  <c r="AH59" i="21" a="1"/>
  <c r="AH59" i="21"/>
  <c r="AD65" i="21" a="1"/>
  <c r="AD65" i="21"/>
  <c r="AE61" i="21" a="1"/>
  <c r="AE61" i="21"/>
  <c r="AH73" i="21" a="1"/>
  <c r="AH73" i="21"/>
  <c r="AG60" i="21" a="1"/>
  <c r="AG60" i="21"/>
  <c r="AG73" i="21" a="1"/>
  <c r="AG73" i="21"/>
  <c r="AE70" i="21" a="1"/>
  <c r="AE70" i="21"/>
  <c r="AG62" i="21" a="1"/>
  <c r="AG62" i="21"/>
  <c r="AF67" i="21" a="1"/>
  <c r="AF67" i="21"/>
  <c r="AE59" i="21" a="1"/>
  <c r="AE59" i="21"/>
  <c r="AH72" i="21" a="1"/>
  <c r="AH72" i="21"/>
  <c r="AD61" i="21" a="1"/>
  <c r="AD61" i="21"/>
  <c r="AF62" i="21" a="1"/>
  <c r="AF62" i="21"/>
  <c r="AE67" i="21" a="1"/>
  <c r="AE67" i="21"/>
  <c r="AE68" i="21" a="1"/>
  <c r="AE68" i="21"/>
  <c r="AD67" i="21" a="1"/>
  <c r="AD67" i="21"/>
  <c r="AC70" i="21" a="1"/>
  <c r="AC70" i="21"/>
  <c r="AA64" i="21" a="1"/>
  <c r="AA64" i="21"/>
  <c r="R49" i="21" a="1"/>
  <c r="R49" i="21"/>
  <c r="K52" i="21" a="1"/>
  <c r="K52" i="21"/>
  <c r="K42" i="21" a="1"/>
  <c r="K42" i="21"/>
  <c r="K46" i="21" a="1"/>
  <c r="K46" i="21"/>
  <c r="R46" i="21" a="1"/>
  <c r="R46" i="21"/>
  <c r="N50" i="21" a="1"/>
  <c r="N50" i="21"/>
  <c r="C42" i="9"/>
  <c r="AB72" i="21" a="1"/>
  <c r="AB72" i="21"/>
  <c r="AA61" i="21" a="1"/>
  <c r="AA61" i="21"/>
  <c r="Y63" i="21" a="1"/>
  <c r="Y63" i="21"/>
  <c r="AA67" i="21" a="1"/>
  <c r="AA67" i="21"/>
  <c r="AB61" i="21" a="1"/>
  <c r="AB61" i="21"/>
  <c r="O40" i="21" a="1"/>
  <c r="O40" i="21"/>
  <c r="K40" i="21" a="1"/>
  <c r="K40" i="21"/>
  <c r="L46" i="21" a="1"/>
  <c r="L46" i="21"/>
  <c r="M47" i="21" a="1"/>
  <c r="M47" i="21"/>
  <c r="J51" i="21" a="1"/>
  <c r="J51" i="21"/>
  <c r="K183" i="9"/>
  <c r="J184" i="9"/>
  <c r="U46" i="21" a="1"/>
  <c r="U46" i="21"/>
  <c r="U45" i="21" a="1"/>
  <c r="U45" i="21"/>
  <c r="O44" i="21" a="1"/>
  <c r="O44" i="21"/>
  <c r="P46" i="21" a="1"/>
  <c r="P46" i="21"/>
  <c r="P47" i="21" a="1"/>
  <c r="P47" i="21"/>
  <c r="P50" i="21" a="1"/>
  <c r="P50" i="21"/>
  <c r="K51" i="21" a="1"/>
  <c r="K51" i="21"/>
  <c r="X41" i="21" a="1"/>
  <c r="X41" i="21"/>
  <c r="W39" i="21" a="1"/>
  <c r="W39" i="21"/>
  <c r="R40" i="21" a="1"/>
  <c r="R40" i="21"/>
  <c r="R43" i="21" a="1"/>
  <c r="R43" i="21"/>
  <c r="S50" i="21" a="1"/>
  <c r="S50" i="21"/>
  <c r="W49" i="21" a="1"/>
  <c r="W49" i="21"/>
  <c r="V42" i="21" a="1"/>
  <c r="V42" i="21"/>
  <c r="U49" i="21" a="1"/>
  <c r="U49" i="21"/>
  <c r="T44" i="21" a="1"/>
  <c r="T44" i="21"/>
  <c r="V48" i="21" a="1"/>
  <c r="V48" i="21"/>
  <c r="R50" i="21" a="1"/>
  <c r="R50" i="21"/>
  <c r="O49" i="21" a="1"/>
  <c r="O49" i="21"/>
  <c r="Q40" i="21" a="1"/>
  <c r="Q40" i="21"/>
  <c r="W47" i="21" a="1"/>
  <c r="W47" i="21"/>
  <c r="T51" i="21" a="1"/>
  <c r="T51" i="21"/>
  <c r="W40" i="21" a="1"/>
  <c r="W40" i="21"/>
  <c r="U48" i="21" a="1"/>
  <c r="U48" i="21"/>
  <c r="W50" i="21" a="1"/>
  <c r="W50" i="21"/>
  <c r="X42" i="21" a="1"/>
  <c r="X42" i="21"/>
  <c r="V46" i="21" a="1"/>
  <c r="V46" i="21"/>
  <c r="O45" i="21" a="1"/>
  <c r="O45" i="21"/>
  <c r="S46" i="21" a="1"/>
  <c r="S46" i="21"/>
  <c r="I142" i="9"/>
  <c r="I156" i="9"/>
  <c r="I134" i="9"/>
  <c r="D26" i="9"/>
  <c r="C103" i="9"/>
  <c r="D141" i="9"/>
  <c r="C79" i="9"/>
  <c r="C142" i="9"/>
  <c r="C74" i="9"/>
  <c r="C149" i="9"/>
  <c r="D62" i="9"/>
  <c r="C91" i="9"/>
  <c r="I80" i="9"/>
  <c r="D121" i="9"/>
  <c r="C57" i="9"/>
  <c r="D144" i="9"/>
  <c r="D106" i="9"/>
  <c r="D158" i="9"/>
  <c r="C27" i="9"/>
  <c r="C86" i="9"/>
  <c r="C98" i="9"/>
  <c r="C14" i="9"/>
  <c r="I68" i="9"/>
  <c r="C71" i="9"/>
  <c r="D94" i="9"/>
  <c r="C83" i="9"/>
  <c r="D69" i="9"/>
  <c r="C116" i="9"/>
  <c r="D47" i="9"/>
  <c r="C85" i="9"/>
  <c r="C16" i="9"/>
  <c r="D48" i="9"/>
  <c r="I147" i="9"/>
  <c r="I106" i="9"/>
  <c r="C60" i="9"/>
  <c r="D83" i="9"/>
  <c r="D95" i="9"/>
  <c r="C137" i="9"/>
  <c r="I12" i="9"/>
  <c r="D49" i="9"/>
  <c r="C114" i="9"/>
  <c r="C106" i="9"/>
  <c r="I37" i="9"/>
  <c r="C13" i="9"/>
  <c r="C30" i="9"/>
  <c r="C67" i="9"/>
  <c r="I62" i="9"/>
  <c r="I93" i="9"/>
  <c r="D33" i="9"/>
  <c r="D92" i="9"/>
  <c r="I126" i="9"/>
  <c r="D97" i="9"/>
  <c r="D135" i="9"/>
  <c r="I71" i="9"/>
  <c r="I10" i="9"/>
  <c r="D41" i="9"/>
  <c r="D111" i="9"/>
  <c r="C129" i="9"/>
  <c r="I55" i="9"/>
  <c r="C50" i="9"/>
  <c r="I11" i="9"/>
  <c r="C123" i="9"/>
  <c r="D99" i="9"/>
  <c r="D59" i="9"/>
  <c r="I53" i="9"/>
  <c r="D115" i="9"/>
  <c r="C46" i="9"/>
  <c r="D157" i="9"/>
  <c r="C136" i="9"/>
  <c r="I20" i="9"/>
  <c r="C43" i="9"/>
  <c r="C66" i="9"/>
  <c r="C44" i="9"/>
  <c r="C92" i="9"/>
  <c r="D128" i="9"/>
  <c r="D151" i="9"/>
  <c r="D129" i="9"/>
  <c r="D35" i="9"/>
  <c r="I151" i="9"/>
  <c r="I133" i="9"/>
  <c r="I70" i="9"/>
  <c r="I33" i="9"/>
  <c r="I79" i="9"/>
  <c r="C8" i="9"/>
  <c r="I40" i="9"/>
  <c r="D136" i="9"/>
  <c r="I123" i="9"/>
  <c r="D37" i="9"/>
  <c r="I124" i="9"/>
  <c r="D137" i="9"/>
  <c r="D18" i="9"/>
  <c r="I56" i="9"/>
  <c r="D51" i="9"/>
  <c r="C80" i="9"/>
  <c r="D102" i="9"/>
  <c r="I39" i="9"/>
  <c r="I138" i="9"/>
  <c r="I28" i="9"/>
  <c r="I91" i="9"/>
  <c r="C77" i="9"/>
  <c r="D45" i="9"/>
  <c r="D93" i="9"/>
  <c r="C151" i="9"/>
  <c r="D153" i="9"/>
  <c r="I108" i="9"/>
  <c r="D13" i="9"/>
  <c r="I64" i="9"/>
  <c r="I14" i="9"/>
  <c r="D42" i="9"/>
  <c r="I26" i="9"/>
  <c r="C31" i="9"/>
  <c r="D113" i="9"/>
  <c r="C17" i="9"/>
  <c r="C118" i="9"/>
  <c r="D8" i="9"/>
  <c r="I78" i="9"/>
  <c r="D107" i="9"/>
  <c r="C62" i="9"/>
  <c r="C84" i="9"/>
  <c r="I95" i="9"/>
  <c r="C47" i="9"/>
  <c r="D14" i="9"/>
  <c r="I8" i="9"/>
  <c r="I29" i="9"/>
  <c r="D32" i="9"/>
  <c r="I18" i="9"/>
  <c r="D39" i="9"/>
  <c r="C64" i="9"/>
  <c r="D17" i="9"/>
  <c r="I140" i="9"/>
  <c r="C61" i="9"/>
  <c r="C104" i="9"/>
  <c r="C20" i="9"/>
  <c r="C90" i="9"/>
  <c r="D24" i="9"/>
  <c r="I16" i="9"/>
  <c r="C132" i="9"/>
  <c r="C138" i="9"/>
  <c r="D155" i="9"/>
  <c r="C59" i="9"/>
  <c r="C10" i="9"/>
  <c r="C51" i="9"/>
  <c r="C26" i="9"/>
  <c r="C45" i="9"/>
  <c r="I61" i="9"/>
  <c r="I66" i="9"/>
  <c r="I65" i="9"/>
  <c r="D140" i="9"/>
  <c r="C37" i="9"/>
  <c r="I59" i="9"/>
  <c r="D53" i="9"/>
  <c r="I128" i="9"/>
  <c r="I141" i="9"/>
  <c r="C130" i="9"/>
  <c r="C49" i="9"/>
  <c r="I97" i="9"/>
  <c r="D11" i="9"/>
  <c r="D104" i="9"/>
  <c r="D57" i="9"/>
  <c r="C120" i="9"/>
  <c r="C119" i="9"/>
  <c r="D56" i="9"/>
  <c r="C128" i="9"/>
  <c r="C25" i="9"/>
  <c r="D28" i="9"/>
  <c r="D63" i="9"/>
  <c r="I127" i="9"/>
  <c r="C99" i="9"/>
  <c r="D96" i="9"/>
  <c r="D71" i="9"/>
  <c r="C38" i="9"/>
  <c r="C12" i="9"/>
  <c r="C15" i="9"/>
  <c r="C101" i="9"/>
  <c r="I117" i="9"/>
  <c r="I75" i="9"/>
  <c r="C75" i="9"/>
  <c r="D133" i="9"/>
  <c r="D58" i="9"/>
  <c r="C82" i="9"/>
  <c r="C28" i="9"/>
  <c r="I130" i="9"/>
  <c r="I153" i="9"/>
  <c r="C53" i="9"/>
  <c r="I88" i="9"/>
  <c r="I9" i="9"/>
  <c r="I13" i="9"/>
  <c r="D119" i="9"/>
  <c r="D38" i="9"/>
  <c r="D131" i="9"/>
  <c r="C39" i="9"/>
  <c r="I15" i="9"/>
  <c r="I149" i="9"/>
  <c r="C11" i="9"/>
  <c r="I105" i="9"/>
  <c r="C22" i="9"/>
  <c r="C147" i="9"/>
  <c r="D110" i="9"/>
  <c r="D74" i="9"/>
  <c r="D22" i="9"/>
  <c r="C111" i="9"/>
  <c r="C102" i="9"/>
  <c r="I27" i="9"/>
  <c r="C143" i="9"/>
  <c r="D40" i="9"/>
  <c r="I154" i="9"/>
  <c r="I60" i="9"/>
  <c r="C24" i="9"/>
  <c r="I46" i="9"/>
  <c r="D31" i="9"/>
  <c r="D81" i="9"/>
  <c r="C32" i="9"/>
  <c r="D98" i="9"/>
  <c r="D148" i="9"/>
  <c r="I17" i="9"/>
  <c r="I51" i="9"/>
  <c r="C69" i="9"/>
  <c r="C150" i="9"/>
  <c r="D21" i="9"/>
  <c r="D66" i="9"/>
  <c r="D146" i="9"/>
  <c r="D76" i="9"/>
  <c r="D23" i="9"/>
  <c r="D72" i="9"/>
  <c r="D9" i="9"/>
  <c r="I90" i="9"/>
  <c r="I43" i="9"/>
  <c r="D91" i="9"/>
  <c r="I146" i="9"/>
  <c r="I45" i="9"/>
  <c r="D139" i="9"/>
  <c r="I104" i="9"/>
  <c r="I102" i="9"/>
  <c r="C34" i="9"/>
  <c r="I73" i="9"/>
  <c r="C48" i="9"/>
  <c r="D87" i="9"/>
  <c r="C95" i="9"/>
  <c r="I99" i="9"/>
  <c r="I77" i="9"/>
  <c r="C113" i="9"/>
  <c r="D68" i="9"/>
  <c r="I42" i="9"/>
  <c r="I110" i="9"/>
  <c r="C146" i="9"/>
  <c r="I107" i="9"/>
  <c r="D52" i="9"/>
  <c r="D15" i="9"/>
  <c r="I87" i="9"/>
  <c r="I74" i="9"/>
  <c r="C121" i="9"/>
  <c r="I100" i="9"/>
  <c r="D101" i="9"/>
  <c r="I21" i="9"/>
  <c r="D64" i="9"/>
  <c r="D100" i="9"/>
  <c r="I119" i="9"/>
  <c r="D105" i="9"/>
  <c r="I136" i="9"/>
  <c r="C124" i="9"/>
  <c r="D55" i="9"/>
  <c r="I34" i="9"/>
  <c r="I135" i="9"/>
  <c r="I49" i="9"/>
  <c r="C56" i="9"/>
  <c r="D36" i="9"/>
  <c r="C157" i="9"/>
  <c r="D54" i="9"/>
  <c r="D67" i="9"/>
  <c r="D152" i="9"/>
  <c r="I89" i="9"/>
  <c r="D44" i="9"/>
  <c r="I92" i="9"/>
  <c r="C152" i="9"/>
  <c r="I25" i="9"/>
  <c r="C94" i="9"/>
  <c r="I22" i="9"/>
  <c r="C23" i="9"/>
  <c r="I152" i="9"/>
  <c r="I58" i="9"/>
  <c r="I137" i="9"/>
  <c r="C41" i="9"/>
  <c r="D125" i="9"/>
  <c r="C126" i="9"/>
  <c r="D124" i="9"/>
  <c r="I94" i="9"/>
  <c r="C21" i="9"/>
  <c r="I109" i="9"/>
  <c r="C55" i="9"/>
  <c r="D34" i="9"/>
  <c r="C122" i="9"/>
  <c r="C107" i="9"/>
  <c r="D73" i="9"/>
  <c r="D120" i="9"/>
  <c r="C65" i="9"/>
  <c r="C115" i="9"/>
  <c r="I115" i="9"/>
  <c r="D61" i="9"/>
  <c r="C96" i="9"/>
  <c r="C52" i="9"/>
  <c r="I67" i="9"/>
  <c r="I129" i="9"/>
  <c r="I148" i="9"/>
  <c r="C72" i="9"/>
  <c r="D82" i="9"/>
  <c r="I85" i="9"/>
  <c r="C144" i="9"/>
  <c r="D19" i="9"/>
  <c r="C76" i="9"/>
  <c r="I116" i="9"/>
  <c r="C141" i="9"/>
  <c r="D114" i="9"/>
  <c r="D20" i="9"/>
  <c r="I103" i="9"/>
  <c r="D60" i="9"/>
  <c r="I144" i="9"/>
  <c r="C155" i="9"/>
  <c r="I35" i="9"/>
  <c r="I86" i="9"/>
  <c r="I150" i="9"/>
  <c r="D90" i="9"/>
  <c r="I145" i="9"/>
  <c r="D16" i="9"/>
  <c r="D50" i="9"/>
  <c r="C100" i="9"/>
  <c r="I98" i="9"/>
  <c r="I114" i="9"/>
  <c r="I32" i="9"/>
  <c r="C110" i="9"/>
  <c r="C109" i="9"/>
  <c r="C36" i="9"/>
  <c r="C139" i="9"/>
  <c r="D116" i="9"/>
  <c r="C133" i="9"/>
  <c r="I155" i="9"/>
  <c r="D142" i="9"/>
  <c r="C88" i="9"/>
  <c r="D103" i="9"/>
  <c r="D65" i="9"/>
  <c r="D25" i="9"/>
  <c r="C89" i="9"/>
  <c r="D147" i="9"/>
  <c r="C127" i="9"/>
  <c r="I157" i="9"/>
  <c r="C145" i="9"/>
  <c r="C108" i="9"/>
  <c r="I132" i="9"/>
  <c r="D143" i="9"/>
  <c r="I47" i="9"/>
  <c r="I139" i="9"/>
  <c r="D108" i="9"/>
  <c r="C33" i="9"/>
  <c r="C54" i="9"/>
  <c r="I112" i="9"/>
  <c r="D88" i="9"/>
  <c r="D118" i="9"/>
  <c r="D127" i="9"/>
  <c r="C154" i="9"/>
  <c r="I50" i="9"/>
  <c r="D122" i="9"/>
  <c r="D43" i="9"/>
  <c r="I120" i="9"/>
  <c r="I125" i="9"/>
  <c r="C105" i="9"/>
  <c r="D154" i="9"/>
  <c r="D46" i="9"/>
  <c r="C40" i="9"/>
  <c r="C73" i="9"/>
  <c r="D117" i="9"/>
  <c r="D75" i="9"/>
  <c r="I118" i="9"/>
  <c r="D130" i="9"/>
  <c r="C70" i="9"/>
  <c r="C18" i="9"/>
  <c r="I63" i="9"/>
  <c r="D10" i="9"/>
  <c r="C93" i="9"/>
  <c r="C131" i="9"/>
  <c r="C156" i="9"/>
  <c r="I57" i="9"/>
  <c r="C135" i="9"/>
  <c r="I122" i="9"/>
  <c r="C112" i="9"/>
  <c r="D156" i="9"/>
  <c r="I23" i="9"/>
  <c r="D149" i="9"/>
  <c r="C63" i="9"/>
  <c r="D123" i="9"/>
  <c r="D12" i="9"/>
  <c r="D109" i="9"/>
  <c r="C153" i="9"/>
  <c r="C9" i="9"/>
  <c r="C58" i="9"/>
  <c r="I54" i="9"/>
  <c r="I44" i="9"/>
  <c r="I82" i="9"/>
  <c r="I30" i="9"/>
  <c r="C97" i="9"/>
  <c r="C35" i="9"/>
  <c r="I52" i="9"/>
  <c r="C125" i="9"/>
  <c r="D126" i="9"/>
  <c r="D89" i="9"/>
  <c r="I101" i="9"/>
  <c r="C117" i="9"/>
  <c r="I38" i="9"/>
  <c r="I96" i="9"/>
  <c r="C134" i="9"/>
  <c r="D150" i="9"/>
  <c r="I31" i="9"/>
  <c r="D77" i="9"/>
  <c r="I76" i="9"/>
  <c r="I48" i="9"/>
  <c r="D79" i="9"/>
  <c r="C140" i="9"/>
  <c r="C158" i="9"/>
  <c r="I41" i="9"/>
  <c r="D70" i="9"/>
  <c r="C19" i="9"/>
  <c r="I24" i="9"/>
  <c r="C68" i="9"/>
  <c r="D134" i="9"/>
  <c r="AC66" i="21" a="1"/>
  <c r="AC66" i="21"/>
  <c r="Z64" i="21" a="1"/>
  <c r="Z64" i="21"/>
  <c r="AB73" i="21" a="1"/>
  <c r="AB73" i="21"/>
  <c r="R51" i="21" a="1"/>
  <c r="R51" i="21"/>
  <c r="L45" i="21" a="1"/>
  <c r="L45" i="21"/>
  <c r="K44" i="21" a="1"/>
  <c r="K44" i="21"/>
  <c r="M45" i="21" a="1"/>
  <c r="M45" i="21"/>
  <c r="I19" i="9"/>
  <c r="AE114" i="21"/>
  <c r="AF78" i="21"/>
  <c r="H48" i="1"/>
  <c r="Q10" i="21"/>
  <c r="D80" i="5"/>
  <c r="D105" i="5"/>
  <c r="C283" i="6"/>
  <c r="C158" i="6"/>
  <c r="C413" i="6"/>
  <c r="D85" i="5"/>
  <c r="D185" i="5"/>
  <c r="C358" i="6"/>
  <c r="C168" i="6"/>
  <c r="C473" i="6"/>
  <c r="K49" i="21" a="1"/>
  <c r="K49" i="21"/>
  <c r="D155" i="5"/>
  <c r="C368" i="6"/>
  <c r="C133" i="6"/>
  <c r="C233" i="6"/>
  <c r="D70" i="5"/>
  <c r="D180" i="5"/>
  <c r="C388" i="6"/>
  <c r="C438" i="6"/>
  <c r="C418" i="6"/>
  <c r="C398" i="6"/>
  <c r="C353" i="6"/>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C383" i="19" a="1"/>
  <c r="C383" i="19"/>
  <c r="C384" i="19" a="1"/>
  <c r="C384" i="19"/>
  <c r="C385" i="19" a="1"/>
  <c r="C385" i="19"/>
  <c r="C386" i="19" a="1"/>
  <c r="C386" i="19"/>
  <c r="C387" i="19" a="1"/>
  <c r="C387" i="19"/>
  <c r="C388" i="19" a="1"/>
  <c r="C388" i="19"/>
  <c r="C389" i="19" a="1"/>
  <c r="C389" i="19"/>
  <c r="C390" i="19" a="1"/>
  <c r="C390" i="19"/>
  <c r="C391" i="19" a="1"/>
  <c r="C391" i="19"/>
  <c r="C392" i="19" a="1"/>
  <c r="C392" i="19"/>
  <c r="C393" i="19" a="1"/>
  <c r="C393" i="19"/>
  <c r="C394" i="19" a="1"/>
  <c r="C394" i="19"/>
  <c r="C395" i="19" a="1"/>
  <c r="C395" i="19"/>
  <c r="C396" i="19" a="1"/>
  <c r="C396" i="19"/>
  <c r="C397" i="19" a="1"/>
  <c r="C397" i="19"/>
  <c r="C398" i="19" a="1"/>
  <c r="C398" i="19"/>
  <c r="C399" i="19" a="1"/>
  <c r="C399" i="19"/>
  <c r="C400" i="19" a="1"/>
  <c r="C400" i="19"/>
  <c r="C401" i="19" a="1"/>
  <c r="C401" i="19"/>
  <c r="C402" i="19" a="1"/>
  <c r="C402" i="19"/>
  <c r="C403" i="19" a="1"/>
  <c r="C403" i="19"/>
  <c r="C404" i="19" a="1"/>
  <c r="C404" i="19"/>
  <c r="C405" i="19" a="1"/>
  <c r="C405" i="19"/>
  <c r="C406" i="19" a="1"/>
  <c r="C406" i="19"/>
  <c r="C407" i="19" a="1"/>
  <c r="C407" i="19"/>
  <c r="C408" i="19" a="1"/>
  <c r="C408" i="19"/>
  <c r="C409" i="19" a="1"/>
  <c r="C409" i="19"/>
  <c r="C410" i="19" a="1"/>
  <c r="C410" i="19"/>
  <c r="C411" i="19" a="1"/>
  <c r="C411" i="19"/>
  <c r="C412" i="19" a="1"/>
  <c r="C412" i="19"/>
  <c r="C413" i="19" a="1"/>
  <c r="C413" i="19"/>
  <c r="C414" i="19" a="1"/>
  <c r="C414" i="19"/>
  <c r="C415" i="19" a="1"/>
  <c r="C415" i="19"/>
  <c r="C416" i="19" a="1"/>
  <c r="C416" i="19"/>
  <c r="C417" i="19" a="1"/>
  <c r="C417" i="19"/>
  <c r="C418" i="19" a="1"/>
  <c r="C418" i="19"/>
  <c r="C419" i="19" a="1"/>
  <c r="C419" i="19"/>
  <c r="C420" i="19" a="1"/>
  <c r="C420" i="19"/>
  <c r="C421" i="19" a="1"/>
  <c r="C421" i="19"/>
  <c r="C422" i="19" a="1"/>
  <c r="C422" i="19"/>
  <c r="C423" i="19" a="1"/>
  <c r="C423" i="19"/>
  <c r="C424" i="19" a="1"/>
  <c r="C424" i="19"/>
  <c r="C425" i="19" a="1"/>
  <c r="C425" i="19"/>
  <c r="C426" i="19" a="1"/>
  <c r="C426" i="19"/>
  <c r="C427" i="19" a="1"/>
  <c r="C427" i="19"/>
  <c r="C428" i="19" a="1"/>
  <c r="C428" i="19"/>
  <c r="C429" i="19" a="1"/>
  <c r="C429" i="19"/>
  <c r="C430" i="19" a="1"/>
  <c r="C430" i="19"/>
  <c r="C431" i="19" a="1"/>
  <c r="C431" i="19"/>
  <c r="C432" i="19" a="1"/>
  <c r="C432" i="19"/>
  <c r="C433" i="19" a="1"/>
  <c r="C433" i="19"/>
  <c r="C434" i="19" a="1"/>
  <c r="C434" i="19"/>
  <c r="C435" i="19" a="1"/>
  <c r="C435" i="19"/>
  <c r="C436" i="19" a="1"/>
  <c r="C436" i="19"/>
  <c r="C437" i="19" a="1"/>
  <c r="C437" i="19"/>
  <c r="C438" i="19" a="1"/>
  <c r="C438" i="19"/>
  <c r="C439" i="19" a="1"/>
  <c r="C439" i="19"/>
  <c r="C440" i="19" a="1"/>
  <c r="C440" i="19"/>
  <c r="C441" i="19" a="1"/>
  <c r="C441" i="19"/>
  <c r="C442" i="19" a="1"/>
  <c r="C442" i="19"/>
  <c r="C443" i="19" a="1"/>
  <c r="C443" i="19"/>
  <c r="C444" i="19" a="1"/>
  <c r="C444" i="19"/>
  <c r="C445" i="19" a="1"/>
  <c r="C445" i="19"/>
  <c r="C446" i="19" a="1"/>
  <c r="C446" i="19"/>
  <c r="C447" i="19" a="1"/>
  <c r="C447" i="19"/>
  <c r="C448" i="19" a="1"/>
  <c r="C448" i="19"/>
  <c r="C449" i="19" a="1"/>
  <c r="C449" i="19"/>
  <c r="C450" i="19" a="1"/>
  <c r="C450" i="19"/>
  <c r="C451" i="19" a="1"/>
  <c r="C451" i="19"/>
  <c r="C452" i="19" a="1"/>
  <c r="C452" i="19"/>
  <c r="C453" i="19" a="1"/>
  <c r="C453" i="19"/>
  <c r="C454" i="19" a="1"/>
  <c r="C454" i="19"/>
  <c r="C455" i="19" a="1"/>
  <c r="C455" i="19"/>
  <c r="C456" i="19" a="1"/>
  <c r="C456" i="19"/>
  <c r="C457" i="19" a="1"/>
  <c r="C457" i="19"/>
  <c r="C458" i="19" a="1"/>
  <c r="C458" i="19"/>
  <c r="C459" i="19" a="1"/>
  <c r="C459" i="19"/>
  <c r="C460" i="19" a="1"/>
  <c r="C460" i="19"/>
  <c r="C461" i="19" a="1"/>
  <c r="C461" i="19"/>
  <c r="C462" i="19" a="1"/>
  <c r="C462" i="19"/>
  <c r="C463" i="19" a="1"/>
  <c r="C463" i="19"/>
  <c r="C464" i="19" a="1"/>
  <c r="C464" i="19"/>
  <c r="C465" i="19" a="1"/>
  <c r="C465" i="19"/>
  <c r="C466" i="19" a="1"/>
  <c r="C466" i="19"/>
  <c r="C467" i="19" a="1"/>
  <c r="C467" i="19"/>
  <c r="C468" i="19" a="1"/>
  <c r="C468" i="19"/>
  <c r="C469" i="19" a="1"/>
  <c r="C469" i="19"/>
  <c r="C470" i="19" a="1"/>
  <c r="C470" i="19"/>
  <c r="C471" i="19" a="1"/>
  <c r="C471" i="19"/>
  <c r="C472" i="19" a="1"/>
  <c r="C472" i="19"/>
  <c r="C473" i="19" a="1"/>
  <c r="C473" i="19"/>
  <c r="C474" i="19" a="1"/>
  <c r="C474" i="19"/>
  <c r="C475" i="19" a="1"/>
  <c r="C475" i="19"/>
  <c r="C476" i="19" a="1"/>
  <c r="C476" i="19"/>
  <c r="C477" i="19" a="1"/>
  <c r="C477" i="19"/>
  <c r="C478" i="19" a="1"/>
  <c r="C478" i="19"/>
  <c r="C479" i="19" a="1"/>
  <c r="C479" i="19"/>
  <c r="C480" i="19" a="1"/>
  <c r="C480" i="19"/>
  <c r="C481" i="19" a="1"/>
  <c r="C481" i="19"/>
  <c r="C482" i="19" a="1"/>
  <c r="C482" i="19"/>
  <c r="C483" i="19" a="1"/>
  <c r="C483" i="19"/>
  <c r="C484" i="19" a="1"/>
  <c r="C484" i="19"/>
  <c r="C485" i="19" a="1"/>
  <c r="C485" i="19"/>
  <c r="C486" i="19" a="1"/>
  <c r="C486" i="19"/>
  <c r="C487" i="19" a="1"/>
  <c r="C487" i="19"/>
  <c r="C488" i="19" a="1"/>
  <c r="C488" i="19"/>
  <c r="C489" i="19" a="1"/>
  <c r="C489" i="19"/>
  <c r="C490" i="19" a="1"/>
  <c r="C490" i="19"/>
  <c r="C491" i="19" a="1"/>
  <c r="C491" i="19"/>
  <c r="C492" i="19" a="1"/>
  <c r="C492" i="19"/>
  <c r="C493" i="19" a="1"/>
  <c r="C493" i="19"/>
  <c r="C494" i="19" a="1"/>
  <c r="C494" i="19"/>
  <c r="C495" i="19" a="1"/>
  <c r="C495" i="19"/>
  <c r="C496" i="19" a="1"/>
  <c r="C496" i="19"/>
  <c r="C497" i="19" a="1"/>
  <c r="C497" i="19"/>
  <c r="C498" i="19" a="1"/>
  <c r="C498" i="19"/>
  <c r="C499" i="19" a="1"/>
  <c r="C499" i="19"/>
  <c r="C500" i="19" a="1"/>
  <c r="C500" i="19"/>
  <c r="C501" i="19" a="1"/>
  <c r="C501" i="19"/>
  <c r="C502" i="19" a="1"/>
  <c r="C502" i="19"/>
  <c r="C503" i="19" a="1"/>
  <c r="C503" i="19"/>
  <c r="C504" i="19" a="1"/>
  <c r="C504" i="19"/>
  <c r="C505" i="19" a="1"/>
  <c r="C505" i="19"/>
  <c r="C506" i="19" a="1"/>
  <c r="C506" i="19"/>
  <c r="C507" i="19" a="1"/>
  <c r="C507" i="19"/>
  <c r="C508" i="19" a="1"/>
  <c r="C508" i="19"/>
  <c r="C509" i="19" a="1"/>
  <c r="C509" i="19"/>
  <c r="C510" i="19" a="1"/>
  <c r="C510" i="19"/>
  <c r="C511" i="19" a="1"/>
  <c r="C511" i="19"/>
  <c r="C512" i="19" a="1"/>
  <c r="C512" i="19"/>
  <c r="C513" i="19" a="1"/>
  <c r="C513" i="19"/>
  <c r="C514" i="19" a="1"/>
  <c r="C514" i="19"/>
  <c r="C515" i="19" a="1"/>
  <c r="C515" i="19"/>
  <c r="C516" i="19" a="1"/>
  <c r="C516" i="19"/>
  <c r="C517" i="19" a="1"/>
  <c r="C517" i="19"/>
  <c r="C518" i="19" a="1"/>
  <c r="C518" i="19"/>
  <c r="C519" i="19" a="1"/>
  <c r="C519" i="19"/>
  <c r="C520" i="19" a="1"/>
  <c r="C520" i="19"/>
  <c r="C521" i="19" a="1"/>
  <c r="C521" i="19"/>
  <c r="C522" i="19" a="1"/>
  <c r="C522" i="19"/>
  <c r="C523" i="19" a="1"/>
  <c r="C523" i="19"/>
  <c r="C524" i="19" a="1"/>
  <c r="C524" i="19"/>
  <c r="C525" i="19" a="1"/>
  <c r="C525" i="19"/>
  <c r="C526" i="19" a="1"/>
  <c r="C526" i="19"/>
  <c r="C527" i="19" a="1"/>
  <c r="C527" i="19"/>
  <c r="C528" i="19" a="1"/>
  <c r="C528" i="19"/>
  <c r="C529" i="19" a="1"/>
  <c r="C529" i="19"/>
  <c r="C530" i="19" a="1"/>
  <c r="C530" i="19"/>
  <c r="C531" i="19" a="1"/>
  <c r="C531" i="19"/>
  <c r="C532" i="19" a="1"/>
  <c r="C532" i="19"/>
  <c r="C533" i="19" a="1"/>
  <c r="C533" i="19"/>
  <c r="C534" i="19" a="1"/>
  <c r="C534" i="19"/>
  <c r="C535" i="19" a="1"/>
  <c r="C535" i="19"/>
  <c r="C536" i="19" a="1"/>
  <c r="C536" i="19"/>
  <c r="C537" i="19" a="1"/>
  <c r="C537" i="19"/>
  <c r="C538" i="19" a="1"/>
  <c r="C538" i="19"/>
  <c r="C539" i="19" a="1"/>
  <c r="C539" i="19"/>
  <c r="C540" i="19" a="1"/>
  <c r="C540" i="19"/>
  <c r="C541" i="19" a="1"/>
  <c r="C541" i="19"/>
  <c r="C542" i="19" a="1"/>
  <c r="C542" i="19"/>
  <c r="C543" i="19" a="1"/>
  <c r="C543" i="19"/>
  <c r="C544" i="19" a="1"/>
  <c r="C544" i="19"/>
  <c r="C545" i="19" a="1"/>
  <c r="C545" i="19"/>
  <c r="C546" i="19" a="1"/>
  <c r="C546" i="19"/>
  <c r="C547" i="19" a="1"/>
  <c r="C547" i="19"/>
  <c r="C548" i="19" a="1"/>
  <c r="C548" i="19"/>
  <c r="C549" i="19" a="1"/>
  <c r="C549" i="19"/>
  <c r="C550" i="19" a="1"/>
  <c r="C550" i="19"/>
  <c r="C551" i="19" a="1"/>
  <c r="C551" i="19"/>
  <c r="C552" i="19" a="1"/>
  <c r="C552" i="19"/>
  <c r="Z68" i="21" a="1"/>
  <c r="Z68" i="21"/>
  <c r="AC72" i="21" a="1"/>
  <c r="AC72" i="21"/>
  <c r="Z65" i="21" a="1"/>
  <c r="Z65" i="21"/>
  <c r="AB66" i="21" a="1"/>
  <c r="AB66" i="21"/>
  <c r="Z60" i="21" a="1"/>
  <c r="Z60" i="21"/>
  <c r="I84" i="9"/>
  <c r="O43" i="21" a="1"/>
  <c r="O43" i="21"/>
  <c r="N47" i="21" a="1"/>
  <c r="N47" i="21"/>
  <c r="M39" i="21" a="1"/>
  <c r="M39" i="21"/>
  <c r="L43" i="21" a="1"/>
  <c r="L43" i="21"/>
  <c r="C143" i="20"/>
  <c r="D142" i="20"/>
  <c r="N51" i="21" a="1"/>
  <c r="N51" i="21"/>
  <c r="V73" i="21" a="1"/>
  <c r="V73" i="21"/>
  <c r="U66" i="21" a="1"/>
  <c r="U66" i="21"/>
  <c r="U70" i="21" a="1"/>
  <c r="U70" i="21"/>
  <c r="T70" i="21" a="1"/>
  <c r="T70" i="21"/>
  <c r="N63" i="21" a="1"/>
  <c r="N63" i="21"/>
  <c r="X68" i="21" a="1"/>
  <c r="X68" i="21"/>
  <c r="W65" i="21" a="1"/>
  <c r="W65" i="21"/>
  <c r="T71" i="21" a="1"/>
  <c r="T71" i="21"/>
  <c r="W68" i="21" a="1"/>
  <c r="W68" i="21"/>
  <c r="V68" i="21" a="1"/>
  <c r="V68" i="21"/>
  <c r="K70" i="21" a="1"/>
  <c r="K70" i="21"/>
  <c r="U73" i="21" a="1"/>
  <c r="U73" i="21"/>
  <c r="W60" i="21" a="1"/>
  <c r="W60" i="21"/>
  <c r="W66" i="21" a="1"/>
  <c r="W66" i="21"/>
  <c r="T68" i="21" a="1"/>
  <c r="T68" i="21"/>
  <c r="T62" i="21" a="1"/>
  <c r="T62" i="21"/>
  <c r="K68" i="21" a="1"/>
  <c r="K68" i="21"/>
  <c r="V72" i="21" a="1"/>
  <c r="V72" i="21"/>
  <c r="X71" i="21" a="1"/>
  <c r="X71" i="21"/>
  <c r="T65" i="21" a="1"/>
  <c r="T65" i="21"/>
  <c r="V71" i="21" a="1"/>
  <c r="V71" i="21"/>
  <c r="L67" i="21" a="1"/>
  <c r="L67" i="21"/>
  <c r="AD38" i="21" a="1"/>
  <c r="AD38" i="21"/>
  <c r="AG44" i="21" a="1"/>
  <c r="AG44" i="21"/>
  <c r="AG43" i="21" a="1"/>
  <c r="AG43" i="21"/>
  <c r="AH45" i="21" a="1"/>
  <c r="AH45" i="21"/>
  <c r="AD52" i="21" a="1"/>
  <c r="AD52" i="21"/>
  <c r="AG51" i="21" a="1"/>
  <c r="AG51" i="21"/>
  <c r="AD46" i="21" a="1"/>
  <c r="AD46" i="21"/>
  <c r="AH48" i="21" a="1"/>
  <c r="AH48" i="21"/>
  <c r="AG42" i="21" a="1"/>
  <c r="AG42" i="21"/>
  <c r="AF44" i="21" a="1"/>
  <c r="AF44" i="21"/>
  <c r="AE45" i="21" a="1"/>
  <c r="AE45" i="21"/>
  <c r="AG52" i="21" a="1"/>
  <c r="AG52" i="21"/>
  <c r="AE46" i="21" a="1"/>
  <c r="AE46" i="21"/>
  <c r="AH39" i="21" a="1"/>
  <c r="AH39" i="21"/>
  <c r="AG49" i="21" a="1"/>
  <c r="AG49" i="21"/>
  <c r="AG38" i="21" a="1"/>
  <c r="AG38" i="21"/>
  <c r="AG50" i="21" a="1"/>
  <c r="AG50" i="21"/>
  <c r="AE44" i="21" a="1"/>
  <c r="AE44" i="21"/>
  <c r="AB70" i="21" a="1"/>
  <c r="AB70" i="21"/>
  <c r="AC63" i="21" a="1"/>
  <c r="AC63" i="21"/>
  <c r="AE73" i="21" a="1"/>
  <c r="AE73" i="21"/>
  <c r="AD64" i="21" a="1"/>
  <c r="AD64" i="21"/>
  <c r="AF65" i="21" a="1"/>
  <c r="AF65" i="21"/>
  <c r="AF69" i="21" a="1"/>
  <c r="AF69" i="21"/>
  <c r="AD68" i="21" a="1"/>
  <c r="AD68" i="21"/>
  <c r="AF64" i="21" a="1"/>
  <c r="AF64" i="21"/>
  <c r="AE65" i="21" a="1"/>
  <c r="AE65" i="21"/>
  <c r="AH65" i="21" a="1"/>
  <c r="AH65" i="21"/>
  <c r="AD59" i="21" a="1"/>
  <c r="AD59" i="21"/>
  <c r="AH61" i="21" a="1"/>
  <c r="AH61" i="21"/>
  <c r="AG65" i="21" a="1"/>
  <c r="AG65" i="21"/>
  <c r="AF70" i="21" a="1"/>
  <c r="AF70" i="21"/>
  <c r="AH69" i="21" a="1"/>
  <c r="AH69" i="21"/>
  <c r="AG68" i="21" a="1"/>
  <c r="AG68" i="21"/>
  <c r="AE72" i="21" a="1"/>
  <c r="AE72" i="21"/>
  <c r="AD60" i="21" a="1"/>
  <c r="AD60" i="21"/>
  <c r="AD63" i="21" a="1"/>
  <c r="AD63" i="21"/>
  <c r="AD66" i="21" a="1"/>
  <c r="AD66" i="21"/>
  <c r="AH64" i="21" a="1"/>
  <c r="AH64" i="21"/>
  <c r="Z73" i="21" a="1"/>
  <c r="Z73" i="21"/>
  <c r="AA60" i="21" a="1"/>
  <c r="AA60" i="21"/>
  <c r="D138" i="9"/>
  <c r="Q43" i="21" a="1"/>
  <c r="Q43" i="21"/>
  <c r="J49" i="21" a="1"/>
  <c r="J49" i="21"/>
  <c r="J41" i="21" a="1"/>
  <c r="J41" i="21"/>
  <c r="J42" i="21" a="1"/>
  <c r="J42" i="21"/>
  <c r="I36" i="9"/>
  <c r="AC64" i="21" a="1"/>
  <c r="AC64" i="21"/>
  <c r="Z71" i="21" a="1"/>
  <c r="Z71" i="21"/>
  <c r="AA69" i="21" a="1"/>
  <c r="AA69" i="21"/>
  <c r="P42" i="21" a="1"/>
  <c r="P42" i="21"/>
  <c r="N44" i="21" a="1"/>
  <c r="N44" i="21"/>
  <c r="L39" i="21" a="1"/>
  <c r="L39" i="21"/>
  <c r="J47" i="21" a="1"/>
  <c r="J47" i="21"/>
  <c r="J43" i="21" a="1"/>
  <c r="J43" i="21"/>
  <c r="R44" i="21" a="1"/>
  <c r="R44" i="21"/>
  <c r="T39" i="21" a="1"/>
  <c r="T39" i="21"/>
  <c r="T49" i="21" a="1"/>
  <c r="T49" i="21"/>
  <c r="P39" i="21" a="1"/>
  <c r="P39" i="21"/>
  <c r="O47" i="21" a="1"/>
  <c r="O47" i="21"/>
  <c r="S44" i="21" a="1"/>
  <c r="S44" i="21"/>
  <c r="N49" i="21" a="1"/>
  <c r="N49" i="21"/>
  <c r="J46" i="21" a="1"/>
  <c r="J46" i="21"/>
  <c r="V47" i="21" a="1"/>
  <c r="V47" i="21"/>
  <c r="V43" i="21" a="1"/>
  <c r="V43" i="21"/>
  <c r="S42" i="21" a="1"/>
  <c r="S42" i="21"/>
  <c r="R42" i="21" a="1"/>
  <c r="R42" i="21"/>
  <c r="X44" i="21" a="1"/>
  <c r="X44" i="21"/>
  <c r="W42" i="21" a="1"/>
  <c r="W42" i="21"/>
  <c r="X39" i="21" a="1"/>
  <c r="X39" i="21"/>
  <c r="U41" i="21" a="1"/>
  <c r="U41" i="21"/>
  <c r="X47" i="21" a="1"/>
  <c r="X47" i="21"/>
  <c r="T42" i="21" a="1"/>
  <c r="T42" i="21"/>
  <c r="Q39" i="21" a="1"/>
  <c r="Q39" i="21"/>
  <c r="P45" i="21" a="1"/>
  <c r="P45" i="21"/>
  <c r="U42" i="21" a="1"/>
  <c r="U42" i="21"/>
  <c r="U47" i="21" a="1"/>
  <c r="U47" i="21"/>
  <c r="T43" i="21" a="1"/>
  <c r="T43" i="21"/>
  <c r="X46" i="21" a="1"/>
  <c r="X46" i="21"/>
  <c r="X49" i="21" a="1"/>
  <c r="X49" i="21"/>
  <c r="U39" i="21" a="1"/>
  <c r="U39" i="21"/>
  <c r="W46" i="21" a="1"/>
  <c r="W46" i="21"/>
  <c r="T40" i="21" a="1"/>
  <c r="T40" i="21"/>
  <c r="S47" i="21" a="1"/>
  <c r="S47" i="21"/>
  <c r="Q45" i="21" a="1"/>
  <c r="Q45" i="21"/>
  <c r="I83" i="9"/>
  <c r="D80" i="9"/>
  <c r="AA73" i="21" a="1"/>
  <c r="AA73" i="21"/>
  <c r="Y66" i="21" a="1"/>
  <c r="Y66" i="21"/>
  <c r="AB68" i="21" a="1"/>
  <c r="AB68" i="21"/>
  <c r="Y61" i="21" a="1"/>
  <c r="Y61" i="21"/>
  <c r="AB69" i="21" a="1"/>
  <c r="AB69" i="21"/>
  <c r="Z62" i="21" a="1"/>
  <c r="Z62" i="21"/>
  <c r="P52" i="21" a="1"/>
  <c r="P52" i="21"/>
  <c r="K43" i="21" a="1"/>
  <c r="K43" i="21"/>
  <c r="M46" i="21" a="1"/>
  <c r="M46" i="21"/>
  <c r="N45" i="21" a="1"/>
  <c r="N45" i="21"/>
  <c r="N52" i="21" a="1"/>
  <c r="N52" i="21"/>
  <c r="C363" i="6"/>
  <c r="C148" i="6"/>
  <c r="C243" i="6"/>
  <c r="D150" i="5"/>
  <c r="C408" i="6"/>
  <c r="D120" i="5"/>
  <c r="C343" i="6"/>
  <c r="C308" i="6"/>
  <c r="D75" i="5"/>
  <c r="C448" i="6"/>
  <c r="C323" i="6"/>
  <c r="D95" i="5"/>
  <c r="C463" i="6"/>
  <c r="C403" i="6"/>
  <c r="D160" i="5"/>
  <c r="C303" i="6"/>
  <c r="C128" i="6"/>
  <c r="C238" i="6"/>
  <c r="C333" i="6"/>
  <c r="D90" i="5"/>
  <c r="C298" i="6"/>
  <c r="C103" i="6"/>
  <c r="C108" i="6"/>
  <c r="C113" i="6"/>
  <c r="C478" i="6"/>
  <c r="C433" i="6"/>
  <c r="Z66" i="21" a="1"/>
  <c r="Z66" i="21"/>
  <c r="AC69" i="21" a="1"/>
  <c r="AC69" i="21"/>
  <c r="Y65" i="21" a="1"/>
  <c r="Y65" i="21"/>
  <c r="AC65" i="21" a="1"/>
  <c r="AC65" i="21"/>
  <c r="Y71" i="21" a="1"/>
  <c r="Y71" i="21"/>
  <c r="O48" i="21" a="1"/>
  <c r="O48" i="21"/>
  <c r="K45" i="21" a="1"/>
  <c r="K45" i="21"/>
  <c r="K39" i="21" a="1"/>
  <c r="K39" i="21"/>
  <c r="K47" i="21" a="1"/>
  <c r="K47" i="21"/>
  <c r="L40" i="21" a="1"/>
  <c r="L40" i="21"/>
  <c r="AB114" i="21"/>
  <c r="AD78" i="21"/>
  <c r="T69" i="21" a="1"/>
  <c r="T69" i="21"/>
  <c r="X69" i="21" a="1"/>
  <c r="X69" i="21"/>
  <c r="X63" i="21" a="1"/>
  <c r="X63" i="21"/>
  <c r="W63" i="21" a="1"/>
  <c r="W63" i="21"/>
  <c r="N62" i="21" a="1"/>
  <c r="N62" i="21"/>
  <c r="U63" i="21" a="1"/>
  <c r="U63" i="21"/>
  <c r="V67" i="21" a="1"/>
  <c r="V67" i="21"/>
  <c r="U68" i="21" a="1"/>
  <c r="U68" i="21"/>
  <c r="W69" i="21" a="1"/>
  <c r="W69" i="21"/>
  <c r="X62" i="21" a="1"/>
  <c r="X62" i="21"/>
  <c r="L65" i="21" a="1"/>
  <c r="L65" i="21"/>
  <c r="U67" i="21" a="1"/>
  <c r="U67" i="21"/>
  <c r="V70" i="21" a="1"/>
  <c r="V70" i="21"/>
  <c r="U60" i="21" a="1"/>
  <c r="U60" i="21"/>
  <c r="V61" i="21" a="1"/>
  <c r="V61" i="21"/>
  <c r="M60" i="21" a="1"/>
  <c r="M60" i="21"/>
  <c r="W62" i="21" a="1"/>
  <c r="W62" i="21"/>
  <c r="T64" i="21" a="1"/>
  <c r="T64" i="21"/>
  <c r="U71" i="21" a="1"/>
  <c r="U71" i="21"/>
  <c r="U65" i="21" a="1"/>
  <c r="U65" i="21"/>
  <c r="N61" i="21" a="1"/>
  <c r="N61" i="21"/>
  <c r="AH50" i="21" a="1"/>
  <c r="AH50" i="21"/>
  <c r="AE39" i="21" a="1"/>
  <c r="AE39" i="21"/>
  <c r="AE40" i="21" a="1"/>
  <c r="AE40" i="21"/>
  <c r="AE38" i="21" a="1"/>
  <c r="AE38" i="21"/>
  <c r="AH43" i="21" a="1"/>
  <c r="AH43" i="21"/>
  <c r="AH49" i="21" a="1"/>
  <c r="AH49" i="21"/>
  <c r="AD44" i="21" a="1"/>
  <c r="AD44" i="21"/>
  <c r="AH42" i="21" a="1"/>
  <c r="AH42" i="21"/>
  <c r="AH40" i="21" a="1"/>
  <c r="AH40" i="21"/>
  <c r="AG40" i="21" a="1"/>
  <c r="AG40" i="21"/>
  <c r="AH52" i="21" a="1"/>
  <c r="AH52" i="21"/>
  <c r="AF40" i="21" a="1"/>
  <c r="AF40" i="21"/>
  <c r="AF51" i="21" a="1"/>
  <c r="AF51" i="21"/>
  <c r="AD45" i="21" a="1"/>
  <c r="AD45" i="21"/>
  <c r="AG39" i="21" a="1"/>
  <c r="AG39" i="21"/>
  <c r="AG41" i="21" a="1"/>
  <c r="AG41" i="21"/>
  <c r="AE47" i="21" a="1"/>
  <c r="AE47" i="21"/>
  <c r="AG48" i="21" a="1"/>
  <c r="AG48" i="21"/>
  <c r="AE42" i="21" a="1"/>
  <c r="AE42" i="21"/>
  <c r="Z61" i="21" a="1"/>
  <c r="Z61" i="21"/>
  <c r="AC73" i="21" a="1"/>
  <c r="AC73" i="21"/>
  <c r="AH67" i="21" a="1"/>
  <c r="AH67" i="21"/>
  <c r="AH70" i="21" a="1"/>
  <c r="AH70" i="21"/>
  <c r="AD70" i="21" a="1"/>
  <c r="AD70" i="21"/>
  <c r="AD62" i="21" a="1"/>
  <c r="AD62" i="21"/>
  <c r="AH63" i="21" a="1"/>
  <c r="AH63" i="21"/>
  <c r="AE63" i="21" a="1"/>
  <c r="AE63" i="21"/>
  <c r="AD73" i="21" a="1"/>
  <c r="AD73" i="21"/>
  <c r="AH68" i="21" a="1"/>
  <c r="AH68" i="21"/>
  <c r="AF71" i="21" a="1"/>
  <c r="AF71" i="21"/>
  <c r="AF59" i="21" a="1"/>
  <c r="AF59" i="21"/>
  <c r="AG61" i="21" a="1"/>
  <c r="AG61" i="21"/>
  <c r="AE66" i="21" a="1"/>
  <c r="AE66" i="21"/>
  <c r="AG67" i="21" a="1"/>
  <c r="AG67" i="21"/>
  <c r="AF66" i="21" a="1"/>
  <c r="AF66" i="21"/>
  <c r="AG63" i="21" a="1"/>
  <c r="AG63" i="21"/>
  <c r="AF68" i="21" a="1"/>
  <c r="AF68" i="21"/>
  <c r="AG59" i="21" a="1"/>
  <c r="AG59" i="21"/>
  <c r="AF73" i="21" a="1"/>
  <c r="AF73" i="21"/>
  <c r="AF61" i="21" a="1"/>
  <c r="AF61" i="21"/>
  <c r="AC60" i="21" a="1"/>
  <c r="AC60" i="21"/>
  <c r="AA65" i="21" a="1"/>
  <c r="AA65" i="21"/>
  <c r="Q51" i="21" a="1"/>
  <c r="Q51" i="21"/>
  <c r="J44" i="21" a="1"/>
  <c r="J44" i="21"/>
  <c r="K41" i="21" a="1"/>
  <c r="K41" i="21"/>
  <c r="L41" i="21" a="1"/>
  <c r="L41" i="21"/>
  <c r="M41" i="21" a="1"/>
  <c r="M41" i="21"/>
  <c r="AC61" i="21" a="1"/>
  <c r="AC61" i="21"/>
  <c r="Y60" i="21" a="1"/>
  <c r="Y60" i="21"/>
  <c r="Y68" i="21" a="1"/>
  <c r="Y68" i="21"/>
  <c r="AA68" i="21" a="1"/>
  <c r="AA68" i="21"/>
  <c r="I131" i="9"/>
  <c r="Q44" i="21" a="1"/>
  <c r="Q44" i="21"/>
  <c r="N42" i="21" a="1"/>
  <c r="N42" i="21"/>
  <c r="M51" i="21" a="1"/>
  <c r="M51" i="21"/>
  <c r="L48" i="21" a="1"/>
  <c r="L48" i="21"/>
  <c r="C78" i="9"/>
  <c r="T45" i="21" a="1"/>
  <c r="T45" i="21"/>
  <c r="P41" i="21" a="1"/>
  <c r="P41" i="21"/>
  <c r="S51" i="21" a="1"/>
  <c r="S51" i="21"/>
  <c r="Q52" i="21" a="1"/>
  <c r="Q52" i="21"/>
  <c r="S40" i="21" a="1"/>
  <c r="S40" i="21"/>
  <c r="L47" i="21" a="1"/>
  <c r="L47" i="21"/>
  <c r="X52" i="21" a="1"/>
  <c r="X52" i="21"/>
  <c r="W45" i="21" a="1"/>
  <c r="W45" i="21"/>
  <c r="T50" i="21" a="1"/>
  <c r="T50" i="21"/>
  <c r="Q48" i="21" a="1"/>
  <c r="Q48" i="21"/>
  <c r="Q46" i="21" a="1"/>
  <c r="Q46" i="21"/>
  <c r="X48" i="21" a="1"/>
  <c r="X48" i="21"/>
  <c r="W48" i="21" a="1"/>
  <c r="W48" i="21"/>
  <c r="T48" i="21" a="1"/>
  <c r="T48" i="21"/>
  <c r="V50" i="21" a="1"/>
  <c r="V50" i="21"/>
  <c r="V41" i="21" a="1"/>
  <c r="V41" i="21"/>
  <c r="X45" i="21" a="1"/>
  <c r="X45" i="21"/>
  <c r="P43" i="21" a="1"/>
  <c r="P43" i="21"/>
  <c r="O50" i="21" a="1"/>
  <c r="O50" i="21"/>
  <c r="U50" i="21" a="1"/>
  <c r="U50" i="21"/>
  <c r="V40" i="21" a="1"/>
  <c r="V40" i="21"/>
  <c r="U51" i="21" a="1"/>
  <c r="U51" i="21"/>
  <c r="U44" i="21" a="1"/>
  <c r="U44" i="21"/>
  <c r="W43" i="21" a="1"/>
  <c r="W43" i="21"/>
  <c r="V52" i="21" a="1"/>
  <c r="V52" i="21"/>
  <c r="U40" i="21" a="1"/>
  <c r="U40" i="21"/>
  <c r="X43" i="21" a="1"/>
  <c r="X43" i="21"/>
  <c r="R52" i="21" a="1"/>
  <c r="R52" i="21"/>
  <c r="R47" i="21" a="1"/>
  <c r="R47" i="21"/>
  <c r="D132" i="9"/>
  <c r="K184" i="9"/>
  <c r="J185" i="9"/>
  <c r="AH114" i="21"/>
  <c r="AH78" i="21"/>
  <c r="C183" i="9"/>
  <c r="I183" i="9"/>
  <c r="D183" i="9"/>
  <c r="C144" i="20"/>
  <c r="D143" i="20"/>
  <c r="D184" i="9"/>
  <c r="I184" i="9"/>
  <c r="C184" i="9"/>
  <c r="J186" i="9"/>
  <c r="K185" i="9"/>
  <c r="D144" i="20"/>
  <c r="C145" i="20"/>
  <c r="D185" i="9"/>
  <c r="I185" i="9"/>
  <c r="C185" i="9"/>
  <c r="J187" i="9"/>
  <c r="K187" i="9"/>
  <c r="K186" i="9"/>
  <c r="D145" i="20"/>
  <c r="C146" i="20"/>
  <c r="R557" i="9"/>
  <c r="R558" i="9"/>
  <c r="R559" i="9"/>
  <c r="C186" i="9"/>
  <c r="I186" i="9"/>
  <c r="D186" i="9"/>
  <c r="C147" i="20"/>
  <c r="D146" i="20"/>
  <c r="I187" i="9"/>
  <c r="D187" i="9"/>
  <c r="C187" i="9"/>
  <c r="S557" i="9"/>
  <c r="C148" i="20"/>
  <c r="D148" i="20"/>
  <c r="D147" i="20"/>
  <c r="C480" i="9"/>
  <c r="V615" i="9"/>
  <c r="D411" i="9"/>
  <c r="C382" i="9"/>
  <c r="V606" i="9"/>
  <c r="C488" i="9"/>
  <c r="D541" i="9"/>
  <c r="D612" i="9"/>
  <c r="C485" i="9"/>
  <c r="C361" i="9"/>
  <c r="D363" i="9"/>
  <c r="V411" i="9"/>
  <c r="V575" i="9"/>
  <c r="V528" i="9"/>
  <c r="D486" i="9"/>
  <c r="C541" i="9"/>
  <c r="C609" i="9"/>
  <c r="D412" i="9"/>
  <c r="D540" i="9"/>
  <c r="C359" i="9"/>
  <c r="D345" i="9"/>
  <c r="C378" i="9"/>
  <c r="D546" i="9"/>
  <c r="C505" i="9"/>
  <c r="D523" i="9"/>
  <c r="D416" i="9"/>
  <c r="V581" i="9"/>
  <c r="C573" i="9"/>
  <c r="C585" i="9"/>
  <c r="V385" i="9"/>
  <c r="D527" i="9"/>
  <c r="D534" i="9"/>
  <c r="C478" i="9"/>
  <c r="V337" i="9"/>
  <c r="C381" i="9"/>
  <c r="C615" i="9"/>
  <c r="V531" i="9"/>
  <c r="C473" i="9"/>
  <c r="D573" i="9"/>
  <c r="D530" i="9"/>
  <c r="C415" i="9"/>
  <c r="V386" i="9"/>
  <c r="D571" i="9"/>
  <c r="D426" i="9"/>
  <c r="V571" i="9"/>
  <c r="C377" i="9"/>
  <c r="V345" i="9"/>
  <c r="D609" i="9"/>
  <c r="C500" i="9"/>
  <c r="C538" i="9"/>
  <c r="V480" i="9"/>
  <c r="C462" i="9"/>
  <c r="V529" i="9"/>
  <c r="D342" i="9"/>
  <c r="C494" i="9"/>
  <c r="C385" i="9"/>
  <c r="D435" i="9"/>
  <c r="C421" i="9"/>
  <c r="D497" i="9"/>
  <c r="D575" i="9"/>
  <c r="D347" i="9"/>
  <c r="C363" i="9"/>
  <c r="C426" i="9"/>
  <c r="D480" i="9"/>
  <c r="V579" i="9"/>
  <c r="V374" i="9"/>
  <c r="D606" i="9"/>
  <c r="C458" i="9"/>
  <c r="C581" i="9"/>
  <c r="D607" i="9"/>
  <c r="V486" i="9"/>
  <c r="D608" i="9"/>
  <c r="V382" i="9"/>
  <c r="V493" i="9"/>
  <c r="C497" i="9"/>
  <c r="C546" i="9"/>
  <c r="C616" i="9"/>
  <c r="D463" i="9"/>
  <c r="V530" i="9"/>
  <c r="C495" i="9"/>
  <c r="V502" i="9"/>
  <c r="D384" i="9"/>
  <c r="D359" i="9"/>
  <c r="V457" i="9"/>
  <c r="V533" i="9"/>
  <c r="C464" i="9"/>
  <c r="D361" i="9"/>
  <c r="D474" i="9"/>
  <c r="D453" i="9"/>
  <c r="V437" i="9"/>
  <c r="D600" i="9"/>
  <c r="D584" i="9"/>
  <c r="D465" i="9"/>
  <c r="V357" i="9"/>
  <c r="V481" i="9"/>
  <c r="C416" i="9"/>
  <c r="D496" i="9"/>
  <c r="C489" i="9"/>
  <c r="V473" i="9"/>
  <c r="C364" i="9"/>
  <c r="C453" i="9"/>
  <c r="C511" i="9"/>
  <c r="V535" i="9"/>
  <c r="D515" i="9"/>
  <c r="V570" i="9"/>
  <c r="V523" i="9"/>
  <c r="V488" i="9"/>
  <c r="V527" i="9"/>
  <c r="D586" i="9"/>
  <c r="D431" i="9"/>
  <c r="V361" i="9"/>
  <c r="C347" i="9"/>
  <c r="V496" i="9"/>
  <c r="C545" i="9"/>
  <c r="C386" i="9"/>
  <c r="D528" i="9"/>
  <c r="C434" i="9"/>
  <c r="C490" i="9"/>
  <c r="D458" i="9"/>
  <c r="C346" i="9"/>
  <c r="V583" i="9"/>
  <c r="D526" i="9"/>
  <c r="D427" i="9"/>
  <c r="C341" i="9"/>
  <c r="D580" i="9"/>
  <c r="C474" i="9"/>
  <c r="C457" i="9"/>
  <c r="D378" i="9"/>
  <c r="D626" i="9"/>
  <c r="C463" i="9"/>
  <c r="V545" i="9"/>
  <c r="C568" i="9"/>
  <c r="V614" i="9"/>
  <c r="V541" i="9"/>
  <c r="V507" i="9"/>
  <c r="C614" i="9"/>
  <c r="C576" i="9"/>
  <c r="V576" i="9"/>
  <c r="V380" i="9"/>
  <c r="V577" i="9"/>
  <c r="V613" i="9"/>
  <c r="V487" i="9"/>
  <c r="D517" i="9"/>
  <c r="C613" i="9"/>
  <c r="C412" i="9"/>
  <c r="D501" i="9"/>
  <c r="C572" i="9"/>
  <c r="C445" i="9"/>
  <c r="D567" i="9"/>
  <c r="V342" i="9"/>
  <c r="V539" i="9"/>
  <c r="V431" i="9"/>
  <c r="D596" i="9"/>
  <c r="D346" i="9"/>
  <c r="V485" i="9"/>
  <c r="V589" i="9"/>
  <c r="V604" i="9"/>
  <c r="D460" i="9"/>
  <c r="V412" i="9"/>
  <c r="V359" i="9"/>
  <c r="V505" i="9"/>
  <c r="V616" i="9"/>
  <c r="C459" i="9"/>
  <c r="D614" i="9"/>
  <c r="C496" i="9"/>
  <c r="D385" i="9"/>
  <c r="V500" i="9"/>
  <c r="V443" i="9"/>
  <c r="V349" i="9"/>
  <c r="D381" i="9"/>
  <c r="D488" i="9"/>
  <c r="V526" i="9"/>
  <c r="C466" i="9"/>
  <c r="V384" i="9"/>
  <c r="V609" i="9"/>
  <c r="D437" i="9"/>
  <c r="V477" i="9"/>
  <c r="V460" i="9"/>
  <c r="V532" i="9"/>
  <c r="V341" i="9"/>
  <c r="V400" i="9"/>
  <c r="V596" i="9"/>
  <c r="C606" i="9"/>
  <c r="D491" i="9"/>
  <c r="V465" i="9"/>
  <c r="C342" i="9"/>
  <c r="C483" i="9"/>
  <c r="C578" i="9"/>
  <c r="C544" i="9"/>
  <c r="C493" i="9"/>
  <c r="D511" i="9"/>
  <c r="V494" i="9"/>
  <c r="V461" i="9"/>
  <c r="C569" i="9"/>
  <c r="V358" i="9"/>
  <c r="V427" i="9"/>
  <c r="C515" i="9"/>
  <c r="D576" i="9"/>
  <c r="V434" i="9"/>
  <c r="D406" i="9"/>
  <c r="V491" i="9"/>
  <c r="V521" i="9"/>
  <c r="C437" i="9"/>
  <c r="V490" i="9"/>
  <c r="C533" i="9"/>
  <c r="D482" i="9"/>
  <c r="D462" i="9"/>
  <c r="C411" i="9"/>
  <c r="C532" i="9"/>
  <c r="D341" i="9"/>
  <c r="D507" i="9"/>
  <c r="C589" i="9"/>
  <c r="D415" i="9"/>
  <c r="V497" i="9"/>
  <c r="V578" i="9"/>
  <c r="D464" i="9"/>
  <c r="C491" i="9"/>
  <c r="D483" i="9"/>
  <c r="C357" i="9"/>
  <c r="D618" i="9"/>
  <c r="V544" i="9"/>
  <c r="V416" i="9"/>
  <c r="V363" i="9"/>
  <c r="D505" i="9"/>
  <c r="V399" i="9"/>
  <c r="C522" i="9"/>
  <c r="C526" i="9"/>
  <c r="V445" i="9"/>
  <c r="C608" i="9"/>
  <c r="V625" i="9"/>
  <c r="D589" i="9"/>
  <c r="V351" i="9"/>
  <c r="V421" i="9"/>
  <c r="D572" i="9"/>
  <c r="C435" i="9"/>
  <c r="V453" i="9"/>
  <c r="D539" i="9"/>
  <c r="D400" i="9"/>
  <c r="D531" i="9"/>
  <c r="D473" i="9"/>
  <c r="D529" i="9"/>
  <c r="D611" i="9"/>
  <c r="D613" i="9"/>
  <c r="D625" i="9"/>
  <c r="V381" i="9"/>
  <c r="D490" i="9"/>
  <c r="V499" i="9"/>
  <c r="D617" i="9"/>
  <c r="D537" i="9"/>
  <c r="D569" i="9"/>
  <c r="C340" i="9"/>
  <c r="V474" i="9"/>
  <c r="V413" i="9"/>
  <c r="D615" i="9"/>
  <c r="D520" i="9"/>
  <c r="D570" i="9"/>
  <c r="V572" i="9"/>
  <c r="D543" i="9"/>
  <c r="D500" i="9"/>
  <c r="C520" i="9"/>
  <c r="D477" i="9"/>
  <c r="C399" i="9"/>
  <c r="V536" i="9"/>
  <c r="D374" i="9"/>
  <c r="C543" i="9"/>
  <c r="C465" i="9"/>
  <c r="C574" i="9"/>
  <c r="V525" i="9"/>
  <c r="C380" i="9"/>
  <c r="C625" i="9"/>
  <c r="V379" i="9"/>
  <c r="C620" i="9"/>
  <c r="V621" i="9"/>
  <c r="D577" i="9"/>
  <c r="C406" i="9"/>
  <c r="V466" i="9"/>
  <c r="C612" i="9"/>
  <c r="D574" i="9"/>
  <c r="C351" i="9"/>
  <c r="D581" i="9"/>
  <c r="D445" i="9"/>
  <c r="D351" i="9"/>
  <c r="C400" i="9"/>
  <c r="V489" i="9"/>
  <c r="D439" i="9"/>
  <c r="V364" i="9"/>
  <c r="D457" i="9"/>
  <c r="C619" i="9"/>
  <c r="C610" i="9"/>
  <c r="D358" i="9"/>
  <c r="D349" i="9"/>
  <c r="D583" i="9"/>
  <c r="D340" i="9"/>
  <c r="C618" i="9"/>
  <c r="V444" i="9"/>
  <c r="V414" i="9"/>
  <c r="C583" i="9"/>
  <c r="V626" i="9"/>
  <c r="D379" i="9"/>
  <c r="C600" i="9"/>
  <c r="C358" i="9"/>
  <c r="V463" i="9"/>
  <c r="V518" i="9"/>
  <c r="D522" i="9"/>
  <c r="C604" i="9"/>
  <c r="D536" i="9"/>
  <c r="C525" i="9"/>
  <c r="V574" i="9"/>
  <c r="V515" i="9"/>
  <c r="D479" i="9"/>
  <c r="V540" i="9"/>
  <c r="D624" i="9"/>
  <c r="C527" i="9"/>
  <c r="C517" i="9"/>
  <c r="D525" i="9"/>
  <c r="D616" i="9"/>
  <c r="D619" i="9"/>
  <c r="C542" i="9"/>
  <c r="C518" i="9"/>
  <c r="V439" i="9"/>
  <c r="C535" i="9"/>
  <c r="V620" i="9"/>
  <c r="C461" i="9"/>
  <c r="V618" i="9"/>
  <c r="C567" i="9"/>
  <c r="V624" i="9"/>
  <c r="D362" i="9"/>
  <c r="V397" i="9"/>
  <c r="V511" i="9"/>
  <c r="D499" i="9"/>
  <c r="D344" i="9"/>
  <c r="D443" i="9"/>
  <c r="D413" i="9"/>
  <c r="C492" i="9"/>
  <c r="V537" i="9"/>
  <c r="D380" i="9"/>
  <c r="V582" i="9"/>
  <c r="V522" i="9"/>
  <c r="D421" i="9"/>
  <c r="D484" i="9"/>
  <c r="D524" i="9"/>
  <c r="D604" i="9"/>
  <c r="V543" i="9"/>
  <c r="D598" i="9"/>
  <c r="C596" i="9"/>
  <c r="D518" i="9"/>
  <c r="V617" i="9"/>
  <c r="C582" i="9"/>
  <c r="D601" i="9"/>
  <c r="V612" i="9"/>
  <c r="C579" i="9"/>
  <c r="V557" i="9"/>
  <c r="C477" i="9"/>
  <c r="C484" i="9"/>
  <c r="C531" i="9"/>
  <c r="C487" i="9"/>
  <c r="C444" i="9"/>
  <c r="D622" i="9"/>
  <c r="C482" i="9"/>
  <c r="V608" i="9"/>
  <c r="C524" i="9"/>
  <c r="D414" i="9"/>
  <c r="C439" i="9"/>
  <c r="D542" i="9"/>
  <c r="D434" i="9"/>
  <c r="D623" i="9"/>
  <c r="V492" i="9"/>
  <c r="V568" i="9"/>
  <c r="D459" i="9"/>
  <c r="V483" i="9"/>
  <c r="D444" i="9"/>
  <c r="V459" i="9"/>
  <c r="V501" i="9"/>
  <c r="V498" i="9"/>
  <c r="C536" i="9"/>
  <c r="D620" i="9"/>
  <c r="V479" i="9"/>
  <c r="D579" i="9"/>
  <c r="V362" i="9"/>
  <c r="C621" i="9"/>
  <c r="C577" i="9"/>
  <c r="V406" i="9"/>
  <c r="C344" i="9"/>
  <c r="D582" i="9"/>
  <c r="C580" i="9"/>
  <c r="D461" i="9"/>
  <c r="C486" i="9"/>
  <c r="D544" i="9"/>
  <c r="C626" i="9"/>
  <c r="C570" i="9"/>
  <c r="V569" i="9"/>
  <c r="C349" i="9"/>
  <c r="C601" i="9"/>
  <c r="C617" i="9"/>
  <c r="D493" i="9"/>
  <c r="C397" i="9"/>
  <c r="C623" i="9"/>
  <c r="V600" i="9"/>
  <c r="C501" i="9"/>
  <c r="C345" i="9"/>
  <c r="V542" i="9"/>
  <c r="C622" i="9"/>
  <c r="V623" i="9"/>
  <c r="V426" i="9"/>
  <c r="D533" i="9"/>
  <c r="C498" i="9"/>
  <c r="C611" i="9"/>
  <c r="V340" i="9"/>
  <c r="V506" i="9"/>
  <c r="D498" i="9"/>
  <c r="D399" i="9"/>
  <c r="C519" i="9"/>
  <c r="V520" i="9"/>
  <c r="C504" i="9"/>
  <c r="D489" i="9"/>
  <c r="V601" i="9"/>
  <c r="V622" i="9"/>
  <c r="D357" i="9"/>
  <c r="V598" i="9"/>
  <c r="C499" i="9"/>
  <c r="V504" i="9"/>
  <c r="V519" i="9"/>
  <c r="V524" i="9"/>
  <c r="D503" i="9"/>
  <c r="D364" i="9"/>
  <c r="C537" i="9"/>
  <c r="D519" i="9"/>
  <c r="V546" i="9"/>
  <c r="D621" i="9"/>
  <c r="D492" i="9"/>
  <c r="C624" i="9"/>
  <c r="V619" i="9"/>
  <c r="V464" i="9"/>
  <c r="D532" i="9"/>
  <c r="V344" i="9"/>
  <c r="D466" i="9"/>
  <c r="D538" i="9"/>
  <c r="D502" i="9"/>
  <c r="V607" i="9"/>
  <c r="D383" i="9"/>
  <c r="C584" i="9"/>
  <c r="C528" i="9"/>
  <c r="V495" i="9"/>
  <c r="C607" i="9"/>
  <c r="C337" i="9"/>
  <c r="C575" i="9"/>
  <c r="D337" i="9"/>
  <c r="C507" i="9"/>
  <c r="C506" i="9"/>
  <c r="D481" i="9"/>
  <c r="V377" i="9"/>
  <c r="V338" i="9"/>
  <c r="D610" i="9"/>
  <c r="V383" i="9"/>
  <c r="V503" i="9"/>
  <c r="C503" i="9"/>
  <c r="C383" i="9"/>
  <c r="V378" i="9"/>
  <c r="V585" i="9"/>
  <c r="D504" i="9"/>
  <c r="C479" i="9"/>
  <c r="C523" i="9"/>
  <c r="C481" i="9"/>
  <c r="V534" i="9"/>
  <c r="C362" i="9"/>
  <c r="V567" i="9"/>
  <c r="C460" i="9"/>
  <c r="C427" i="9"/>
  <c r="V347" i="9"/>
  <c r="D485" i="9"/>
  <c r="D397" i="9"/>
  <c r="C530" i="9"/>
  <c r="D506" i="9"/>
  <c r="D487" i="9"/>
  <c r="V346" i="9"/>
  <c r="V435" i="9"/>
  <c r="V484" i="9"/>
  <c r="C586" i="9"/>
  <c r="C379" i="9"/>
  <c r="V415" i="9"/>
  <c r="D377" i="9"/>
  <c r="D545" i="9"/>
  <c r="C431" i="9"/>
  <c r="V538" i="9"/>
  <c r="D495" i="9"/>
  <c r="D382" i="9"/>
  <c r="C374" i="9"/>
  <c r="D585" i="9"/>
  <c r="C443" i="9"/>
  <c r="D578" i="9"/>
  <c r="C414" i="9"/>
  <c r="V610" i="9"/>
  <c r="C338" i="9"/>
  <c r="C571" i="9"/>
  <c r="C598" i="9"/>
  <c r="V478" i="9"/>
  <c r="C521" i="9"/>
  <c r="C534" i="9"/>
  <c r="D521" i="9"/>
  <c r="V573" i="9"/>
  <c r="D338" i="9"/>
  <c r="C529" i="9"/>
  <c r="V580" i="9"/>
  <c r="C539" i="9"/>
  <c r="C384" i="9"/>
  <c r="C413" i="9"/>
  <c r="C502" i="9"/>
  <c r="V458" i="9"/>
  <c r="D494" i="9"/>
  <c r="C540" i="9"/>
  <c r="V584" i="9"/>
  <c r="V586" i="9"/>
  <c r="D535" i="9"/>
  <c r="D386" i="9"/>
  <c r="D568" i="9"/>
  <c r="V482" i="9"/>
  <c r="V462" i="9"/>
  <c r="V517" i="9"/>
  <c r="D478" i="9"/>
  <c r="V611" i="9"/>
  <c r="R560" i="9"/>
  <c r="R561" i="9"/>
  <c r="S559" i="9"/>
  <c r="D559" i="9"/>
  <c r="C559" i="9"/>
  <c r="V559" i="9"/>
  <c r="R567" i="9"/>
  <c r="R568" i="9"/>
  <c r="R569" i="9"/>
  <c r="R570" i="9"/>
  <c r="R571" i="9"/>
  <c r="R572" i="9"/>
  <c r="R573" i="9"/>
  <c r="R574" i="9"/>
  <c r="R575" i="9"/>
  <c r="R576" i="9"/>
  <c r="R577" i="9"/>
  <c r="R578" i="9"/>
  <c r="R579" i="9"/>
  <c r="R580" i="9"/>
  <c r="R581" i="9"/>
  <c r="R582" i="9"/>
  <c r="R583" i="9"/>
  <c r="R584" i="9"/>
  <c r="R585" i="9"/>
  <c r="R586" i="9"/>
  <c r="B72" i="16" a="1"/>
  <c r="B72" i="16"/>
  <c r="C6" i="19" a="1"/>
  <c r="C6" i="19"/>
  <c r="C7" i="19" a="1"/>
  <c r="C7" i="19"/>
  <c r="C8" i="19" a="1"/>
  <c r="C8" i="19"/>
  <c r="B73" i="16" a="1"/>
  <c r="B73" i="16"/>
  <c r="B74" i="16" a="1"/>
  <c r="B74" i="16"/>
  <c r="C9" i="19" a="1"/>
  <c r="C9" i="19"/>
  <c r="B75" i="16" a="1"/>
  <c r="B75" i="16"/>
  <c r="B76" i="16" a="1"/>
  <c r="B76" i="16"/>
  <c r="B77" i="16" a="1"/>
  <c r="B77" i="16"/>
  <c r="B78" i="16" a="1"/>
  <c r="B78" i="16"/>
  <c r="B79" i="16" a="1"/>
  <c r="B79" i="16"/>
  <c r="C10" i="19" a="1"/>
  <c r="C10" i="19"/>
  <c r="C11" i="19" a="1"/>
  <c r="C11" i="19"/>
  <c r="C12" i="19" a="1"/>
  <c r="C12" i="19"/>
  <c r="C13" i="19" a="1"/>
  <c r="C13" i="19"/>
  <c r="B80" i="16" a="1"/>
  <c r="B80" i="16"/>
  <c r="C14" i="19" a="1"/>
  <c r="C14" i="19"/>
  <c r="C15" i="19" a="1"/>
  <c r="C15" i="19"/>
  <c r="C16" i="19" a="1"/>
  <c r="C16" i="19"/>
  <c r="C17" i="19" a="1"/>
  <c r="C17" i="19"/>
  <c r="C18" i="19" a="1"/>
  <c r="C18" i="19"/>
  <c r="C19" i="19" a="1"/>
  <c r="C19" i="19"/>
  <c r="C20" i="19" a="1"/>
  <c r="C20" i="19"/>
  <c r="S561" i="9"/>
  <c r="R562" i="9"/>
  <c r="S560" i="9"/>
  <c r="S558" i="9"/>
  <c r="D557" i="9"/>
  <c r="C557" i="9"/>
  <c r="R326" i="9"/>
  <c r="T326" i="9"/>
  <c r="S326" i="9"/>
  <c r="S348" i="9"/>
  <c r="T348" i="9"/>
  <c r="C45" i="5"/>
  <c r="I45" i="5"/>
  <c r="M45" i="5"/>
  <c r="S451" i="9"/>
  <c r="T451" i="9"/>
  <c r="T473" i="9"/>
  <c r="B367" i="9"/>
  <c r="B424" i="9"/>
  <c r="B425" i="9"/>
  <c r="B422" i="9"/>
  <c r="B603" i="9"/>
  <c r="B376" i="9"/>
  <c r="B339" i="9"/>
  <c r="B343" i="9"/>
  <c r="B419" i="9"/>
  <c r="B510" i="9"/>
  <c r="B509" i="9"/>
  <c r="B512" i="9"/>
  <c r="B508" i="9"/>
  <c r="B514" i="9"/>
  <c r="B513" i="9"/>
  <c r="B516" i="9"/>
  <c r="B551" i="9"/>
  <c r="B547" i="9"/>
  <c r="B595" i="9"/>
  <c r="B594" i="9"/>
  <c r="B590" i="9"/>
  <c r="B587" i="9"/>
  <c r="B592" i="9"/>
  <c r="B591" i="9"/>
  <c r="B593" i="9"/>
  <c r="I190" i="5"/>
  <c r="M190" i="5"/>
  <c r="I186" i="5"/>
  <c r="M186" i="5"/>
  <c r="I189" i="5"/>
  <c r="M189" i="5"/>
  <c r="B350" i="9"/>
  <c r="B356" i="9"/>
  <c r="B352" i="9"/>
  <c r="B355" i="9"/>
  <c r="B354" i="9"/>
  <c r="B353" i="9"/>
  <c r="B375" i="9"/>
  <c r="B370" i="9"/>
  <c r="B369" i="9"/>
  <c r="B372" i="9"/>
  <c r="B371" i="9"/>
  <c r="B394" i="9"/>
  <c r="B393" i="9"/>
  <c r="B396" i="9"/>
  <c r="B388" i="9"/>
  <c r="B455" i="9"/>
  <c r="B450" i="9"/>
  <c r="B449" i="9"/>
  <c r="B452" i="9"/>
  <c r="B471" i="9"/>
  <c r="B468" i="9"/>
  <c r="B470" i="9"/>
  <c r="B469" i="9"/>
  <c r="B467" i="9"/>
  <c r="B476" i="9"/>
  <c r="B447" i="9"/>
  <c r="B420" i="9"/>
  <c r="B417" i="9"/>
  <c r="B418" i="9"/>
  <c r="B475" i="9"/>
  <c r="B456" i="9"/>
  <c r="B368" i="9"/>
  <c r="B373" i="9"/>
  <c r="B389" i="9"/>
  <c r="B423" i="9"/>
  <c r="B334" i="9"/>
  <c r="B333" i="9"/>
  <c r="B336" i="9"/>
  <c r="B328" i="9"/>
  <c r="B327" i="9"/>
  <c r="B402" i="9"/>
  <c r="B405" i="9"/>
  <c r="B404" i="9"/>
  <c r="B403" i="9"/>
  <c r="B398" i="9"/>
  <c r="B401" i="9"/>
  <c r="B430" i="9"/>
  <c r="B429" i="9"/>
  <c r="B432" i="9"/>
  <c r="B433" i="9"/>
  <c r="B436" i="9"/>
  <c r="B428" i="9"/>
  <c r="I78" i="5"/>
  <c r="M78" i="5"/>
  <c r="I77" i="5"/>
  <c r="M77" i="5"/>
  <c r="I88" i="5"/>
  <c r="M88" i="5"/>
  <c r="I87" i="5"/>
  <c r="M87" i="5"/>
  <c r="B597" i="9"/>
  <c r="B605" i="9"/>
  <c r="B602" i="9"/>
  <c r="B599" i="9"/>
  <c r="B448" i="9"/>
  <c r="B454" i="9"/>
  <c r="B472" i="9"/>
  <c r="B390" i="9"/>
  <c r="B366" i="9"/>
  <c r="B360" i="9"/>
  <c r="B365" i="9"/>
  <c r="B410" i="9"/>
  <c r="B409" i="9"/>
  <c r="B407" i="9"/>
  <c r="B408" i="9"/>
  <c r="B442" i="9"/>
  <c r="B441" i="9"/>
  <c r="B446" i="9"/>
  <c r="B438" i="9"/>
  <c r="B440" i="9"/>
  <c r="B588" i="9"/>
  <c r="I48" i="5"/>
  <c r="M48" i="5"/>
  <c r="I71" i="5"/>
  <c r="M71" i="5"/>
  <c r="I73" i="5"/>
  <c r="M73" i="5"/>
  <c r="I112" i="5"/>
  <c r="M112" i="5"/>
  <c r="S440" i="9"/>
  <c r="T440" i="9"/>
  <c r="T442" i="9"/>
  <c r="S442" i="9"/>
  <c r="T410" i="9"/>
  <c r="S410" i="9"/>
  <c r="T390" i="9"/>
  <c r="T599" i="9"/>
  <c r="S599" i="9"/>
  <c r="S428" i="9"/>
  <c r="T428" i="9"/>
  <c r="T429" i="9"/>
  <c r="S429" i="9"/>
  <c r="S403" i="9"/>
  <c r="T403" i="9"/>
  <c r="T327" i="9"/>
  <c r="R327" i="9"/>
  <c r="S327" i="9"/>
  <c r="T334" i="9"/>
  <c r="S368" i="9"/>
  <c r="T368" i="9"/>
  <c r="S417" i="9"/>
  <c r="T417" i="9"/>
  <c r="S467" i="9"/>
  <c r="T467" i="9"/>
  <c r="T471" i="9"/>
  <c r="S471" i="9"/>
  <c r="S455" i="9"/>
  <c r="T455" i="9"/>
  <c r="T394" i="9"/>
  <c r="S370" i="9"/>
  <c r="T370" i="9"/>
  <c r="T355" i="9"/>
  <c r="S355" i="9"/>
  <c r="T591" i="9"/>
  <c r="S591" i="9"/>
  <c r="T594" i="9"/>
  <c r="S594" i="9"/>
  <c r="S516" i="9"/>
  <c r="T516" i="9"/>
  <c r="T512" i="9"/>
  <c r="S512" i="9"/>
  <c r="S343" i="9"/>
  <c r="T343" i="9"/>
  <c r="S422" i="9"/>
  <c r="T422" i="9"/>
  <c r="D348" i="9"/>
  <c r="C348" i="9"/>
  <c r="V348" i="9"/>
  <c r="C558" i="9"/>
  <c r="D558" i="9"/>
  <c r="V558" i="9"/>
  <c r="S438" i="9"/>
  <c r="T438" i="9"/>
  <c r="S408" i="9"/>
  <c r="T408" i="9"/>
  <c r="T365" i="9"/>
  <c r="S365" i="9"/>
  <c r="T472" i="9"/>
  <c r="S472" i="9"/>
  <c r="T602" i="9"/>
  <c r="S602" i="9"/>
  <c r="T436" i="9"/>
  <c r="S436" i="9"/>
  <c r="T430" i="9"/>
  <c r="S430" i="9"/>
  <c r="T404" i="9"/>
  <c r="S404" i="9"/>
  <c r="T328" i="9"/>
  <c r="R328" i="9"/>
  <c r="S328" i="9"/>
  <c r="R329" i="9"/>
  <c r="S423" i="9"/>
  <c r="T423" i="9"/>
  <c r="T456" i="9"/>
  <c r="S456" i="9"/>
  <c r="S420" i="9"/>
  <c r="T420" i="9"/>
  <c r="T469" i="9"/>
  <c r="S469" i="9"/>
  <c r="T452" i="9"/>
  <c r="S452" i="9"/>
  <c r="T388" i="9"/>
  <c r="R388" i="9"/>
  <c r="S388" i="9"/>
  <c r="T371" i="9"/>
  <c r="S371" i="9"/>
  <c r="S375" i="9"/>
  <c r="T375" i="9"/>
  <c r="T352" i="9"/>
  <c r="S352" i="9"/>
  <c r="S592" i="9"/>
  <c r="T592" i="9"/>
  <c r="S595" i="9"/>
  <c r="T595" i="9"/>
  <c r="T513" i="9"/>
  <c r="S513" i="9"/>
  <c r="T509" i="9"/>
  <c r="S509" i="9"/>
  <c r="T339" i="9"/>
  <c r="S339" i="9"/>
  <c r="S425" i="9"/>
  <c r="T425" i="9"/>
  <c r="V560" i="9"/>
  <c r="C560" i="9"/>
  <c r="D560" i="9"/>
  <c r="T446" i="9"/>
  <c r="S446" i="9"/>
  <c r="T407" i="9"/>
  <c r="S407" i="9"/>
  <c r="T360" i="9"/>
  <c r="S360" i="9"/>
  <c r="S454" i="9"/>
  <c r="T454" i="9"/>
  <c r="S605" i="9"/>
  <c r="T605" i="9"/>
  <c r="T433" i="9"/>
  <c r="S433" i="9"/>
  <c r="S401" i="9"/>
  <c r="T401" i="9"/>
  <c r="T405" i="9"/>
  <c r="S405" i="9"/>
  <c r="T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T389" i="9"/>
  <c r="R389" i="9"/>
  <c r="S389" i="9"/>
  <c r="T475" i="9"/>
  <c r="S475" i="9"/>
  <c r="T447" i="9"/>
  <c r="S447" i="9"/>
  <c r="T470" i="9"/>
  <c r="S470" i="9"/>
  <c r="S449" i="9"/>
  <c r="T449" i="9"/>
  <c r="T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T372" i="9"/>
  <c r="S372" i="9"/>
  <c r="T353" i="9"/>
  <c r="S353" i="9"/>
  <c r="S356" i="9"/>
  <c r="T356" i="9"/>
  <c r="S587" i="9"/>
  <c r="T587" i="9"/>
  <c r="R587" i="9"/>
  <c r="T547" i="9"/>
  <c r="R547" i="9"/>
  <c r="R548" i="9"/>
  <c r="T514" i="9"/>
  <c r="S514" i="9"/>
  <c r="T510" i="9"/>
  <c r="S510" i="9"/>
  <c r="T376" i="9"/>
  <c r="S376" i="9"/>
  <c r="S424" i="9"/>
  <c r="T424" i="9"/>
  <c r="V326" i="9"/>
  <c r="D326" i="9"/>
  <c r="C326" i="9"/>
  <c r="R563" i="9"/>
  <c r="S562" i="9"/>
  <c r="T588" i="9"/>
  <c r="S588"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T441" i="9"/>
  <c r="S441" i="9"/>
  <c r="T409" i="9"/>
  <c r="S409" i="9"/>
  <c r="T366" i="9"/>
  <c r="S366" i="9"/>
  <c r="S448" i="9"/>
  <c r="T448" i="9"/>
  <c r="T597" i="9"/>
  <c r="S597" i="9"/>
  <c r="S432" i="9"/>
  <c r="T432" i="9"/>
  <c r="T398" i="9"/>
  <c r="S398" i="9"/>
  <c r="T402" i="9"/>
  <c r="S402" i="9"/>
  <c r="T333" i="9"/>
  <c r="S373" i="9"/>
  <c r="T373" i="9"/>
  <c r="T418" i="9"/>
  <c r="S418" i="9"/>
  <c r="T476" i="9"/>
  <c r="S476" i="9"/>
  <c r="T468" i="9"/>
  <c r="S468" i="9"/>
  <c r="T450" i="9"/>
  <c r="S450" i="9"/>
  <c r="T393" i="9"/>
  <c r="T369" i="9"/>
  <c r="S369" i="9"/>
  <c r="T354" i="9"/>
  <c r="S354" i="9"/>
  <c r="S350" i="9"/>
  <c r="T350" i="9"/>
  <c r="T593" i="9"/>
  <c r="S593" i="9"/>
  <c r="T590" i="9"/>
  <c r="S590" i="9"/>
  <c r="T551" i="9"/>
  <c r="T508" i="9"/>
  <c r="S508" i="9"/>
  <c r="S419" i="9"/>
  <c r="T419" i="9"/>
  <c r="T603" i="9"/>
  <c r="S603" i="9"/>
  <c r="S367" i="9"/>
  <c r="T367" i="9"/>
  <c r="C451" i="9"/>
  <c r="V451" i="9"/>
  <c r="D451" i="9"/>
  <c r="D561" i="9"/>
  <c r="V561" i="9"/>
  <c r="C561" i="9"/>
  <c r="R549" i="9"/>
  <c r="S548" i="9"/>
  <c r="C389" i="9"/>
  <c r="V389" i="9"/>
  <c r="D389" i="9"/>
  <c r="C328" i="9"/>
  <c r="D328" i="9"/>
  <c r="V328" i="9"/>
  <c r="D327" i="9"/>
  <c r="C327" i="9"/>
  <c r="V327" i="9"/>
  <c r="C369" i="9"/>
  <c r="V369" i="9"/>
  <c r="D369" i="9"/>
  <c r="D418" i="9"/>
  <c r="C418" i="9"/>
  <c r="V418" i="9"/>
  <c r="D372" i="9"/>
  <c r="V372" i="9"/>
  <c r="C372" i="9"/>
  <c r="D449" i="9"/>
  <c r="C449" i="9"/>
  <c r="V449" i="9"/>
  <c r="D447" i="9"/>
  <c r="C447" i="9"/>
  <c r="V447" i="9"/>
  <c r="V433" i="9"/>
  <c r="D433" i="9"/>
  <c r="C433" i="9"/>
  <c r="C425" i="9"/>
  <c r="D425" i="9"/>
  <c r="V425" i="9"/>
  <c r="C388" i="9"/>
  <c r="D388" i="9"/>
  <c r="V388" i="9"/>
  <c r="D420" i="9"/>
  <c r="V420" i="9"/>
  <c r="C420" i="9"/>
  <c r="R330" i="9"/>
  <c r="S329" i="9"/>
  <c r="C404" i="9"/>
  <c r="D404" i="9"/>
  <c r="V404" i="9"/>
  <c r="C430" i="9"/>
  <c r="D430" i="9"/>
  <c r="V430" i="9"/>
  <c r="D602" i="9"/>
  <c r="V602" i="9"/>
  <c r="C602" i="9"/>
  <c r="D429" i="9"/>
  <c r="V429" i="9"/>
  <c r="C429" i="9"/>
  <c r="V367" i="9"/>
  <c r="D367" i="9"/>
  <c r="C367" i="9"/>
  <c r="D590" i="9"/>
  <c r="V590" i="9"/>
  <c r="C590" i="9"/>
  <c r="D350" i="9"/>
  <c r="C350" i="9"/>
  <c r="V350" i="9"/>
  <c r="V450" i="9"/>
  <c r="D450" i="9"/>
  <c r="C450" i="9"/>
  <c r="D402" i="9"/>
  <c r="V402" i="9"/>
  <c r="C402" i="9"/>
  <c r="C432" i="9"/>
  <c r="V432" i="9"/>
  <c r="D432" i="9"/>
  <c r="V409" i="9"/>
  <c r="C409" i="9"/>
  <c r="D409" i="9"/>
  <c r="C376" i="9"/>
  <c r="D376" i="9"/>
  <c r="V376" i="9"/>
  <c r="D510" i="9"/>
  <c r="V510" i="9"/>
  <c r="C510" i="9"/>
  <c r="C514" i="9"/>
  <c r="V514" i="9"/>
  <c r="D514" i="9"/>
  <c r="V587" i="9"/>
  <c r="D587" i="9"/>
  <c r="C587" i="9"/>
  <c r="D475" i="9"/>
  <c r="C475" i="9"/>
  <c r="V475" i="9"/>
  <c r="D605" i="9"/>
  <c r="V605" i="9"/>
  <c r="C605" i="9"/>
  <c r="V407" i="9"/>
  <c r="C407" i="9"/>
  <c r="D407" i="9"/>
  <c r="D446" i="9"/>
  <c r="V446" i="9"/>
  <c r="C446" i="9"/>
  <c r="D595" i="9"/>
  <c r="V595" i="9"/>
  <c r="C595" i="9"/>
  <c r="D469" i="9"/>
  <c r="V469" i="9"/>
  <c r="C469" i="9"/>
  <c r="C423" i="9"/>
  <c r="V423" i="9"/>
  <c r="D423" i="9"/>
  <c r="V472" i="9"/>
  <c r="C472" i="9"/>
  <c r="D472" i="9"/>
  <c r="C422" i="9"/>
  <c r="V422" i="9"/>
  <c r="D422" i="9"/>
  <c r="C591" i="9"/>
  <c r="V591" i="9"/>
  <c r="D591" i="9"/>
  <c r="V467" i="9"/>
  <c r="D467" i="9"/>
  <c r="C467" i="9"/>
  <c r="V403" i="9"/>
  <c r="D403" i="9"/>
  <c r="C403" i="9"/>
  <c r="R390" i="9"/>
  <c r="D508" i="9"/>
  <c r="V508" i="9"/>
  <c r="C508" i="9"/>
  <c r="C366" i="9"/>
  <c r="D366" i="9"/>
  <c r="V366" i="9"/>
  <c r="C424" i="9"/>
  <c r="V424" i="9"/>
  <c r="D424" i="9"/>
  <c r="C339" i="9"/>
  <c r="V339" i="9"/>
  <c r="D339" i="9"/>
  <c r="C352" i="9"/>
  <c r="D352" i="9"/>
  <c r="V352" i="9"/>
  <c r="V375" i="9"/>
  <c r="C375" i="9"/>
  <c r="D375" i="9"/>
  <c r="D452" i="9"/>
  <c r="V452" i="9"/>
  <c r="C452" i="9"/>
  <c r="V594" i="9"/>
  <c r="D594" i="9"/>
  <c r="C594" i="9"/>
  <c r="C455" i="9"/>
  <c r="D455" i="9"/>
  <c r="V455" i="9"/>
  <c r="V599" i="9"/>
  <c r="C599" i="9"/>
  <c r="D599" i="9"/>
  <c r="C440" i="9"/>
  <c r="V440" i="9"/>
  <c r="D440" i="9"/>
  <c r="V354" i="9"/>
  <c r="D354" i="9"/>
  <c r="C354" i="9"/>
  <c r="C476" i="9"/>
  <c r="V476" i="9"/>
  <c r="D476" i="9"/>
  <c r="C441" i="9"/>
  <c r="D441" i="9"/>
  <c r="V441" i="9"/>
  <c r="R564" i="9"/>
  <c r="S563" i="9"/>
  <c r="S547" i="9"/>
  <c r="V353" i="9"/>
  <c r="C353" i="9"/>
  <c r="D353" i="9"/>
  <c r="C405" i="9"/>
  <c r="D405" i="9"/>
  <c r="V405" i="9"/>
  <c r="C360" i="9"/>
  <c r="D360" i="9"/>
  <c r="V360" i="9"/>
  <c r="V436" i="9"/>
  <c r="D436" i="9"/>
  <c r="C436" i="9"/>
  <c r="D512" i="9"/>
  <c r="C512" i="9"/>
  <c r="V512" i="9"/>
  <c r="V355" i="9"/>
  <c r="D355" i="9"/>
  <c r="C355" i="9"/>
  <c r="V368" i="9"/>
  <c r="C368" i="9"/>
  <c r="D368" i="9"/>
  <c r="C428" i="9"/>
  <c r="V428" i="9"/>
  <c r="D428" i="9"/>
  <c r="V562" i="9"/>
  <c r="C562" i="9"/>
  <c r="D562" i="9"/>
  <c r="D603" i="9"/>
  <c r="C603" i="9"/>
  <c r="V603" i="9"/>
  <c r="C419" i="9"/>
  <c r="V419" i="9"/>
  <c r="D419" i="9"/>
  <c r="C593" i="9"/>
  <c r="V593" i="9"/>
  <c r="D593" i="9"/>
  <c r="V468" i="9"/>
  <c r="D468" i="9"/>
  <c r="C468" i="9"/>
  <c r="V373" i="9"/>
  <c r="C373" i="9"/>
  <c r="D373" i="9"/>
  <c r="D398" i="9"/>
  <c r="C398" i="9"/>
  <c r="V398" i="9"/>
  <c r="V597" i="9"/>
  <c r="C597" i="9"/>
  <c r="D597" i="9"/>
  <c r="V448" i="9"/>
  <c r="D448" i="9"/>
  <c r="C448" i="9"/>
  <c r="V588" i="9"/>
  <c r="D588" i="9"/>
  <c r="C588" i="9"/>
  <c r="C356" i="9"/>
  <c r="D356" i="9"/>
  <c r="V356" i="9"/>
  <c r="V470" i="9"/>
  <c r="C470" i="9"/>
  <c r="D470" i="9"/>
  <c r="V401" i="9"/>
  <c r="C401" i="9"/>
  <c r="D401" i="9"/>
  <c r="D454" i="9"/>
  <c r="V454" i="9"/>
  <c r="C454" i="9"/>
  <c r="V509" i="9"/>
  <c r="C509" i="9"/>
  <c r="D509" i="9"/>
  <c r="V513" i="9"/>
  <c r="C513" i="9"/>
  <c r="D513" i="9"/>
  <c r="D592" i="9"/>
  <c r="V592" i="9"/>
  <c r="C592" i="9"/>
  <c r="C371" i="9"/>
  <c r="V371" i="9"/>
  <c r="D371" i="9"/>
  <c r="C456" i="9"/>
  <c r="D456" i="9"/>
  <c r="V456" i="9"/>
  <c r="V365" i="9"/>
  <c r="D365" i="9"/>
  <c r="C365" i="9"/>
  <c r="V408" i="9"/>
  <c r="C408" i="9"/>
  <c r="D408" i="9"/>
  <c r="C438" i="9"/>
  <c r="D438" i="9"/>
  <c r="V438" i="9"/>
  <c r="C343" i="9"/>
  <c r="V343" i="9"/>
  <c r="D343" i="9"/>
  <c r="D516" i="9"/>
  <c r="V516" i="9"/>
  <c r="C516" i="9"/>
  <c r="C370" i="9"/>
  <c r="D370" i="9"/>
  <c r="V370" i="9"/>
  <c r="D471" i="9"/>
  <c r="C471" i="9"/>
  <c r="V471" i="9"/>
  <c r="V417" i="9"/>
  <c r="C417" i="9"/>
  <c r="D417" i="9"/>
  <c r="C410" i="9"/>
  <c r="D410" i="9"/>
  <c r="V410" i="9"/>
  <c r="V442" i="9"/>
  <c r="D442" i="9"/>
  <c r="C442" i="9"/>
  <c r="V329" i="9"/>
  <c r="D329" i="9"/>
  <c r="C329" i="9"/>
  <c r="C547" i="9"/>
  <c r="D547" i="9"/>
  <c r="V547" i="9"/>
  <c r="S330" i="9"/>
  <c r="R331" i="9"/>
  <c r="C563" i="9"/>
  <c r="D563" i="9"/>
  <c r="V563" i="9"/>
  <c r="S390" i="9"/>
  <c r="R391" i="9"/>
  <c r="V548" i="9"/>
  <c r="C548" i="9"/>
  <c r="D548" i="9"/>
  <c r="R565" i="9"/>
  <c r="S564" i="9"/>
  <c r="R550" i="9"/>
  <c r="S549" i="9"/>
  <c r="S550" i="9"/>
  <c r="R551" i="9"/>
  <c r="C330" i="9"/>
  <c r="V330" i="9"/>
  <c r="D330" i="9"/>
  <c r="C549" i="9"/>
  <c r="V549" i="9"/>
  <c r="D549" i="9"/>
  <c r="V390" i="9"/>
  <c r="D390" i="9"/>
  <c r="C390" i="9"/>
  <c r="S331" i="9"/>
  <c r="R332" i="9"/>
  <c r="C564" i="9"/>
  <c r="D564" i="9"/>
  <c r="V564" i="9"/>
  <c r="R566" i="9"/>
  <c r="S566" i="9"/>
  <c r="S565" i="9"/>
  <c r="R392" i="9"/>
  <c r="S391" i="9"/>
  <c r="D391" i="9"/>
  <c r="C391" i="9"/>
  <c r="V391" i="9"/>
  <c r="V331" i="9"/>
  <c r="D331" i="9"/>
  <c r="C331" i="9"/>
  <c r="S392" i="9"/>
  <c r="R393" i="9"/>
  <c r="D565" i="9"/>
  <c r="V565" i="9"/>
  <c r="C565" i="9"/>
  <c r="R552" i="9"/>
  <c r="S551" i="9"/>
  <c r="C566" i="9"/>
  <c r="V566" i="9"/>
  <c r="D566" i="9"/>
  <c r="S332" i="9"/>
  <c r="R333" i="9"/>
  <c r="V550" i="9"/>
  <c r="C550" i="9"/>
  <c r="D550" i="9"/>
  <c r="S333" i="9"/>
  <c r="R334" i="9"/>
  <c r="R553" i="9"/>
  <c r="S552" i="9"/>
  <c r="S393" i="9"/>
  <c r="R394" i="9"/>
  <c r="D392" i="9"/>
  <c r="C392" i="9"/>
  <c r="V392" i="9"/>
  <c r="V332" i="9"/>
  <c r="C332" i="9"/>
  <c r="D332" i="9"/>
  <c r="D551" i="9"/>
  <c r="C551" i="9"/>
  <c r="V551" i="9"/>
  <c r="R554" i="9"/>
  <c r="S553" i="9"/>
  <c r="R395" i="9"/>
  <c r="S394" i="9"/>
  <c r="S334" i="9"/>
  <c r="R335" i="9"/>
  <c r="D552" i="9"/>
  <c r="V552" i="9"/>
  <c r="C552" i="9"/>
  <c r="V393" i="9"/>
  <c r="C393" i="9"/>
  <c r="D393" i="9"/>
  <c r="C333" i="9"/>
  <c r="V333" i="9"/>
  <c r="D333" i="9"/>
  <c r="S395" i="9"/>
  <c r="R396" i="9"/>
  <c r="S396" i="9"/>
  <c r="S335" i="9"/>
  <c r="R336" i="9"/>
  <c r="S336" i="9"/>
  <c r="C553" i="9"/>
  <c r="D553" i="9"/>
  <c r="V553" i="9"/>
  <c r="V394" i="9"/>
  <c r="D394" i="9"/>
  <c r="C394" i="9"/>
  <c r="V334" i="9"/>
  <c r="D334" i="9"/>
  <c r="C334" i="9"/>
  <c r="S554" i="9"/>
  <c r="R555" i="9"/>
  <c r="D396" i="9"/>
  <c r="C396" i="9"/>
  <c r="V396" i="9"/>
  <c r="C336" i="9"/>
  <c r="V336" i="9"/>
  <c r="D336" i="9"/>
  <c r="R556" i="9"/>
  <c r="S556" i="9"/>
  <c r="S555" i="9"/>
  <c r="C335" i="9"/>
  <c r="V335" i="9"/>
  <c r="D335" i="9"/>
  <c r="V554" i="9"/>
  <c r="C554" i="9"/>
  <c r="D554" i="9"/>
  <c r="C395" i="9"/>
  <c r="V395" i="9"/>
  <c r="D395" i="9"/>
  <c r="C556" i="9"/>
  <c r="V556" i="9"/>
  <c r="D556" i="9"/>
  <c r="D555" i="9"/>
  <c r="C555" i="9"/>
  <c r="V555" i="9"/>
</calcChain>
</file>

<file path=xl/sharedStrings.xml><?xml version="1.0" encoding="utf-8"?>
<sst xmlns="http://schemas.openxmlformats.org/spreadsheetml/2006/main" count="7212" uniqueCount="3894">
  <si>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</si>
  <si>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</si>
  <si>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</si>
  <si>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</si>
  <si>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</si>
  <si>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</si>
  <si>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</si>
  <si>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</si>
  <si>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</si>
  <si>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</si>
  <si>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</si>
  <si>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</si>
  <si>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</si>
  <si>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</si>
  <si>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</si>
  <si>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</si>
  <si>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</si>
  <si>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</si>
  <si>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</si>
  <si>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</si>
  <si>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Subset of another indicator (when applicable)</t>
  </si>
  <si>
    <t>Responsible PR</t>
  </si>
  <si>
    <t>Impact Indicator Number</t>
  </si>
  <si>
    <t>Outcome Indicators</t>
  </si>
  <si>
    <t>Outcome Indicator Number</t>
  </si>
  <si>
    <t>Coverage Indicators</t>
  </si>
  <si>
    <t>Intervention Number</t>
  </si>
  <si>
    <t>Coverage Indicator Number</t>
  </si>
  <si>
    <t>Report Due Date</t>
  </si>
  <si>
    <t>Impact Indicator Targets</t>
  </si>
  <si>
    <t>Outcome Indicator Targets</t>
  </si>
  <si>
    <t>Coverage Indicator Targets</t>
  </si>
  <si>
    <t>Disaggregation</t>
  </si>
  <si>
    <t>Baseline Value</t>
  </si>
  <si>
    <t>Baseline Year</t>
  </si>
  <si>
    <t xml:space="preserve">Impact </t>
  </si>
  <si>
    <t xml:space="preserve">Outcome </t>
  </si>
  <si>
    <t>Coverage</t>
  </si>
  <si>
    <t>Page Navigation</t>
  </si>
  <si>
    <t xml:space="preserve">Reporting Periods </t>
  </si>
  <si>
    <t>Interventions</t>
  </si>
  <si>
    <t>Only required if you have Work plan Tracking Measures</t>
  </si>
  <si>
    <t>Principal Recipients</t>
  </si>
  <si>
    <t xml:space="preserve"> Category</t>
  </si>
  <si>
    <t>Category</t>
  </si>
  <si>
    <t>Application Name</t>
  </si>
  <si>
    <t>Funding Request</t>
  </si>
  <si>
    <t>Performance Framework  - Overview - Section A</t>
  </si>
  <si>
    <t>Performance Framework - Impact Indicators - Section B</t>
  </si>
  <si>
    <t>Performance Framework - Outcome Indicators - Section C</t>
  </si>
  <si>
    <t xml:space="preserve"> </t>
  </si>
  <si>
    <t>[Reporting Period End Date]</t>
  </si>
  <si>
    <t>Country (Name)</t>
  </si>
  <si>
    <t>[Custom Impact Indicator]</t>
  </si>
  <si>
    <t>[Baseline Value]</t>
  </si>
  <si>
    <t>[Baseline Year]</t>
  </si>
  <si>
    <t>[Baseline Source]</t>
  </si>
  <si>
    <t>[Comment]</t>
  </si>
  <si>
    <t>[Target N#]</t>
  </si>
  <si>
    <t>[Target D#]</t>
  </si>
  <si>
    <t>[Report Due Date]</t>
  </si>
  <si>
    <t>Name</t>
  </si>
  <si>
    <t>[Disaggregation Categories]</t>
  </si>
  <si>
    <t>Disaggregation Categories</t>
  </si>
  <si>
    <t>Allow creation from PF</t>
  </si>
  <si>
    <t>[Record ID]</t>
  </si>
  <si>
    <t>Record ID</t>
  </si>
  <si>
    <t>[Outcome Indicator Name]</t>
  </si>
  <si>
    <t>[Custom Outcome Indicator]</t>
  </si>
  <si>
    <t>Account (Name)</t>
  </si>
  <si>
    <t>[Account Role ID]</t>
  </si>
  <si>
    <t>Account Role ID</t>
  </si>
  <si>
    <t>--Select--</t>
  </si>
  <si>
    <t>Proposed Implementation Period Start Date</t>
  </si>
  <si>
    <t>[Goal Name]</t>
  </si>
  <si>
    <t>[Objective Name]</t>
  </si>
  <si>
    <t>Principal Recipient (number)</t>
  </si>
  <si>
    <t>Impact Indicators - Section B'!A4</t>
  </si>
  <si>
    <t>[Impact Indicator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</si>
  <si>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</si>
  <si>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</si>
  <si>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</si>
  <si>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</si>
  <si>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</si>
  <si>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</si>
  <si>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</si>
  <si>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</si>
  <si>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</si>
  <si>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</si>
  <si>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</si>
  <si>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[Intervention Number]</t>
  </si>
  <si>
    <t>[Impact Indicator Number]</t>
  </si>
  <si>
    <t>[Coverage Indicator Number]</t>
  </si>
  <si>
    <t>[Outcome Indicator Number]</t>
  </si>
  <si>
    <t>Outcome Indicators - Section C'!A4</t>
  </si>
  <si>
    <t>Coverage Indicators - Section D'!A4</t>
  </si>
  <si>
    <t>[Name]</t>
  </si>
  <si>
    <t>Intervention</t>
  </si>
  <si>
    <t>Key Activity</t>
  </si>
  <si>
    <t>[Key Activity]</t>
  </si>
  <si>
    <t>[Comments]</t>
  </si>
  <si>
    <t>Module ID</t>
  </si>
  <si>
    <t>[Key Activity Milestone Number]</t>
  </si>
  <si>
    <t>[Milestone / Target Description]</t>
  </si>
  <si>
    <t>[Criterion for Completion]</t>
  </si>
  <si>
    <t>Allow Field Update</t>
  </si>
  <si>
    <t>Key Activity-Milestone ID</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</si>
  <si>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</si>
  <si>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</si>
  <si>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</si>
  <si>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</si>
  <si>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</si>
  <si>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</si>
  <si>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</si>
  <si>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</si>
  <si>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</si>
  <si>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</si>
  <si>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</si>
  <si>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</si>
  <si>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</si>
  <si>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</si>
  <si>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</si>
  <si>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</si>
  <si>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</si>
  <si>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</si>
  <si>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</si>
  <si>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</si>
  <si>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</si>
  <si>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</si>
  <si>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</si>
  <si>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</si>
  <si>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</si>
  <si>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Module-Coverage-Intervention Reference (Name)</t>
  </si>
  <si>
    <t>Impact Indicator Name</t>
  </si>
  <si>
    <t xml:space="preserve">Impact Indicator Name </t>
  </si>
  <si>
    <t xml:space="preserve">Outcome Indicator Name </t>
  </si>
  <si>
    <t xml:space="preserve">Coverage Indicator Name </t>
  </si>
  <si>
    <t>Coverage Indicator Name</t>
  </si>
  <si>
    <t>Milestone Target Number</t>
  </si>
  <si>
    <t>Key Activity Number</t>
  </si>
  <si>
    <t>Proposed Implementation Period End Date</t>
  </si>
  <si>
    <t>Country/Applicant</t>
  </si>
  <si>
    <t xml:space="preserve"> Disaggregation - Section E'!A4</t>
  </si>
  <si>
    <t>WPTM - Section F'!A4</t>
  </si>
  <si>
    <t>Overview - Section A'!A13</t>
  </si>
  <si>
    <t>Criterion for Completion</t>
  </si>
  <si>
    <t>Module Data - Component - Indicator Reference</t>
  </si>
  <si>
    <t>[Module (Name)]</t>
  </si>
  <si>
    <t>Column1</t>
  </si>
  <si>
    <t>Column2</t>
  </si>
  <si>
    <t>Column3</t>
  </si>
  <si>
    <t>Column4</t>
  </si>
  <si>
    <t>Name ID</t>
  </si>
  <si>
    <t>Target Year</t>
  </si>
  <si>
    <t>Milestone / Target Description</t>
  </si>
  <si>
    <t>[Mark if target is TBD?]</t>
  </si>
  <si>
    <t>Mark if target is TBD?</t>
  </si>
  <si>
    <t>Geography (Name)</t>
  </si>
  <si>
    <t>[Project (Name)]</t>
  </si>
  <si>
    <t>Project (Name)</t>
  </si>
  <si>
    <t>Funding Request Name</t>
  </si>
  <si>
    <t>Group of Countries (Name)</t>
  </si>
  <si>
    <t>Countries</t>
  </si>
  <si>
    <t>[Geographic Coverage]</t>
  </si>
  <si>
    <t>[Rating Cumulation Type]</t>
  </si>
  <si>
    <t>Geographic Coverage (if sub-national specify in Comments)</t>
  </si>
  <si>
    <t>Concatenation of both names</t>
  </si>
  <si>
    <t>Dummy Account Id</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</si>
  <si>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</si>
  <si>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</si>
  <si>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</si>
  <si>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</si>
  <si>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</si>
  <si>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</si>
  <si>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</si>
  <si>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</si>
  <si>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</si>
  <si>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</si>
  <si>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 xml:space="preserve">Goal Description </t>
  </si>
  <si>
    <t>Objective Description</t>
  </si>
  <si>
    <t>Custom Intervention (description)</t>
  </si>
  <si>
    <t>[Custom Intervention}</t>
  </si>
  <si>
    <t>[Alternative Account]</t>
  </si>
  <si>
    <t>[Custom Indicator]</t>
  </si>
  <si>
    <t>Querying Account Role for Group of countries</t>
  </si>
  <si>
    <t>Quering Account Role for Single Country</t>
  </si>
  <si>
    <t>[Account (Name)]</t>
  </si>
  <si>
    <t>Indicator Name to be used for allow creation field</t>
  </si>
  <si>
    <t>Key Activity to be used for allow creation field</t>
  </si>
  <si>
    <t>Impact Reference</t>
  </si>
  <si>
    <t>Outcome Reference</t>
  </si>
  <si>
    <t>Coverage Indicator Reference ID</t>
  </si>
  <si>
    <t>[Component Name]</t>
  </si>
  <si>
    <t>Component Name</t>
  </si>
  <si>
    <t>Programmatic Report Period Frequency</t>
  </si>
  <si>
    <t>Cumulation type</t>
  </si>
  <si>
    <t>Key Activities</t>
  </si>
  <si>
    <t>WPTM/Targets</t>
  </si>
  <si>
    <t>Funding Application</t>
  </si>
  <si>
    <r>
      <t>New Principal Recipient Name</t>
    </r>
    <r>
      <rPr>
        <sz val="12"/>
        <color theme="1"/>
        <rFont val="Calibri"/>
        <family val="2"/>
        <scheme val="minor"/>
      </rPr>
      <t xml:space="preserve"> (use if the entity has never been a Global Fund PR or does not appear in dropdown list in previous column)</t>
    </r>
  </si>
  <si>
    <t>Coverage Data - Module-Coverage-Intervention Reference</t>
  </si>
  <si>
    <t>Column8</t>
  </si>
  <si>
    <t>Column9</t>
  </si>
  <si>
    <t>Column10</t>
  </si>
  <si>
    <t>Column11</t>
  </si>
  <si>
    <t>Column12</t>
  </si>
  <si>
    <t>Column13</t>
  </si>
  <si>
    <t>Column14</t>
  </si>
  <si>
    <t>Column15</t>
  </si>
  <si>
    <t>Column16</t>
  </si>
  <si>
    <t>Column17</t>
  </si>
  <si>
    <t>Geography Record ID</t>
  </si>
  <si>
    <t>Country Id</t>
  </si>
  <si>
    <t>Performance Framework - Coverage Indicators - Section D</t>
  </si>
  <si>
    <t>Performance Framework - Disaggregation - Section E</t>
  </si>
  <si>
    <t>Performance Framework - WPTM - Section E</t>
  </si>
  <si>
    <t>Temporary Placeholder for Account Id</t>
  </si>
  <si>
    <t>Allocation Utilization Period Start Date</t>
  </si>
  <si>
    <t>Allocation Utilization Period End Date</t>
  </si>
  <si>
    <r>
      <t xml:space="preserve">Principal Recipient Name </t>
    </r>
    <r>
      <rPr>
        <sz val="12"/>
        <color theme="1"/>
        <rFont val="Calibri"/>
        <family val="2"/>
        <scheme val="minor"/>
      </rPr>
      <t>(Select PRs that have previously had Grants with the Global Fund)</t>
    </r>
  </si>
  <si>
    <t>Period</t>
  </si>
  <si>
    <t>Period End Date</t>
  </si>
  <si>
    <t>Period Start Date</t>
  </si>
  <si>
    <t>Performance Framework</t>
  </si>
  <si>
    <t>Unique Name</t>
  </si>
  <si>
    <t>No.</t>
  </si>
  <si>
    <t>For Printing only - Please use other sheets for data entry</t>
  </si>
  <si>
    <t>Periods</t>
  </si>
  <si>
    <t>RP1</t>
  </si>
  <si>
    <t>RP2</t>
  </si>
  <si>
    <t>RP3</t>
  </si>
  <si>
    <t>RP4</t>
  </si>
  <si>
    <t>RP5</t>
  </si>
  <si>
    <t>Indicator-Disaggregation Reference</t>
  </si>
  <si>
    <t>58d23747-32b3-4283-b450-8ebfab03830e</t>
  </si>
  <si>
    <t xml:space="preserve">     </t>
  </si>
  <si>
    <t>AIM_Coverage_Indicator__c.AIM_Geographic_Coverage__c</t>
  </si>
  <si>
    <t>National</t>
  </si>
  <si>
    <t>Sub-National</t>
  </si>
  <si>
    <t>AIM_Coverage_Indicator__c.AIM_Rating_Cumulation_Type__c</t>
  </si>
  <si>
    <t>Y- Cumulative annually</t>
  </si>
  <si>
    <t>N-Non-cumulative</t>
  </si>
  <si>
    <t>N-Non -cumulative (other)</t>
  </si>
  <si>
    <t>N-Non -cumulative (special)</t>
  </si>
  <si>
    <t>AIM_Coverage_Indicator__c.AIM_Year__c</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</si>
  <si>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</si>
  <si>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</si>
  <si>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</si>
  <si>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</si>
  <si>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</si>
  <si>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</si>
  <si>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</si>
  <si>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</si>
  <si>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</si>
  <si>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</si>
  <si>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</si>
  <si>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</si>
  <si>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</si>
  <si>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</si>
  <si>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</si>
  <si>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</si>
  <si>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</si>
  <si>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</si>
  <si>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</si>
  <si>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</si>
  <si>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</si>
  <si>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</si>
  <si>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</si>
  <si>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</si>
  <si>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AIM_Coverage_Indicator_Targets_Results__c.AIM_Mark_if_target_is_TBD__c</t>
  </si>
  <si>
    <t>TBD</t>
  </si>
  <si>
    <t>AIM_Coverage_Disaggregation__c.AIM_Year__c</t>
  </si>
  <si>
    <t>AIM_Impact_Indicator__c.AIM_Baseline_Year__c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</si>
  <si>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</si>
  <si>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</si>
  <si>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</si>
  <si>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</si>
  <si>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AIM_Outcome_Indicator_Targets_Result__c.AIM_Mark_if_target_is_TBD__c</t>
  </si>
  <si>
    <t>PickListValue</t>
  </si>
  <si>
    <t>PickListKey</t>
  </si>
  <si>
    <t>FR187-IND-T</t>
  </si>
  <si>
    <t>India</t>
  </si>
  <si>
    <t>a1A360000013M0TEAU</t>
  </si>
  <si>
    <t>a1I360000048JEnEAM</t>
  </si>
  <si>
    <t>a1I360000048JEoEAM</t>
  </si>
  <si>
    <t>a1I360000048JEpEAM</t>
  </si>
  <si>
    <t>a1I360000048JEqEAM</t>
  </si>
  <si>
    <t>a1I360000048JErEAM</t>
  </si>
  <si>
    <t>a1I360000048JEsEAM</t>
  </si>
  <si>
    <t>a1I360000048JEtEAM</t>
  </si>
  <si>
    <t>a1I360000048JEuEAM</t>
  </si>
  <si>
    <t>a1I360000048JEvEAM</t>
  </si>
  <si>
    <t>a1I360000048JEwEAM</t>
  </si>
  <si>
    <t>a1I360000048JExEAM</t>
  </si>
  <si>
    <t>a1I360000048JEyEAM</t>
  </si>
  <si>
    <t>a1I360000048JEzEAM</t>
  </si>
  <si>
    <t>a1I360000048JF0EAM</t>
  </si>
  <si>
    <t>a1I360000048JF1EAM</t>
  </si>
  <si>
    <t>a1Y36000002VL1TEAW</t>
  </si>
  <si>
    <t>a1W3600000384L3EAI</t>
  </si>
  <si>
    <t>a1Y36000002VL1UEAW</t>
  </si>
  <si>
    <t>a1W3600000384LIEAY</t>
  </si>
  <si>
    <t>a1Y36000002VL1VEAW</t>
  </si>
  <si>
    <t>a1W3600000384LXEAY</t>
  </si>
  <si>
    <t>a1Y36000002VL1WEAW</t>
  </si>
  <si>
    <t>a1W3600000384LmEAI</t>
  </si>
  <si>
    <t>a1Y36000002VL1XEAW</t>
  </si>
  <si>
    <t>a1W3600000384M1EAI</t>
  </si>
  <si>
    <t>a1W3600000384L4EAI</t>
  </si>
  <si>
    <t>a1W3600000384LJEAY</t>
  </si>
  <si>
    <t>a1W3600000384LYEAY</t>
  </si>
  <si>
    <t>a1W3600000384LnEAI</t>
  </si>
  <si>
    <t>a1W3600000384M2EAI</t>
  </si>
  <si>
    <t>a1W3600000384L5EAI</t>
  </si>
  <si>
    <t>a1W3600000384LKEAY</t>
  </si>
  <si>
    <t>a1W3600000384LZEAY</t>
  </si>
  <si>
    <t>a1W3600000384LoEAI</t>
  </si>
  <si>
    <t>a1W3600000384M3EAI</t>
  </si>
  <si>
    <t>a1W3600000384L6EAI</t>
  </si>
  <si>
    <t>a1W3600000384LLEAY</t>
  </si>
  <si>
    <t>a1W3600000384LaEAI</t>
  </si>
  <si>
    <t>a1W3600000384LpEAI</t>
  </si>
  <si>
    <t>a1W3600000384M4EAI</t>
  </si>
  <si>
    <t>a1W3600000384L7EAI</t>
  </si>
  <si>
    <t>a1W3600000384LMEAY</t>
  </si>
  <si>
    <t>a1W3600000384LbEAI</t>
  </si>
  <si>
    <t>a1W3600000384LqEAI</t>
  </si>
  <si>
    <t>a1W3600000384M5EAI</t>
  </si>
  <si>
    <t>a1W3600000384L8EAI</t>
  </si>
  <si>
    <t>a1W3600000384LNEAY</t>
  </si>
  <si>
    <t>a1W3600000384LcEAI</t>
  </si>
  <si>
    <t>a1W3600000384LrEAI</t>
  </si>
  <si>
    <t>a1W3600000384M6EAI</t>
  </si>
  <si>
    <t>a1W3600000384L9EAI</t>
  </si>
  <si>
    <t>a1W3600000384LOEAY</t>
  </si>
  <si>
    <t>a1W3600000384LdEAI</t>
  </si>
  <si>
    <t>a1W3600000384LsEAI</t>
  </si>
  <si>
    <t>a1W3600000384M7EAI</t>
  </si>
  <si>
    <t>a1W3600000384LAEAY</t>
  </si>
  <si>
    <t>a1W3600000384LPEAY</t>
  </si>
  <si>
    <t>a1W3600000384LeEAI</t>
  </si>
  <si>
    <t>a1W3600000384LtEAI</t>
  </si>
  <si>
    <t>a1W3600000384M8EAI</t>
  </si>
  <si>
    <t>a1W3600000384LBEAY</t>
  </si>
  <si>
    <t>a1W3600000384LQEAY</t>
  </si>
  <si>
    <t>a1W3600000384LfEAI</t>
  </si>
  <si>
    <t>a1W3600000384LuEAI</t>
  </si>
  <si>
    <t>a1W3600000384M9EAI</t>
  </si>
  <si>
    <t>a1W3600000384LCEAY</t>
  </si>
  <si>
    <t>a1W3600000384LREAY</t>
  </si>
  <si>
    <t>a1W3600000384LgEAI</t>
  </si>
  <si>
    <t>a1W3600000384LvEAI</t>
  </si>
  <si>
    <t>a1W3600000384MAEAY</t>
  </si>
  <si>
    <t>a1W3600000384LDEAY</t>
  </si>
  <si>
    <t>a1W3600000384LSEAY</t>
  </si>
  <si>
    <t>a1W3600000384LhEAI</t>
  </si>
  <si>
    <t>a1W3600000384LwEAI</t>
  </si>
  <si>
    <t>a1W3600000384MBEAY</t>
  </si>
  <si>
    <t>a1W3600000384LEEAY</t>
  </si>
  <si>
    <t>a1W3600000384LTEAY</t>
  </si>
  <si>
    <t>a1W3600000384LiEAI</t>
  </si>
  <si>
    <t>a1W3600000384LxEAI</t>
  </si>
  <si>
    <t>a1W3600000384MCEAY</t>
  </si>
  <si>
    <t>a1W3600000384LFEAY</t>
  </si>
  <si>
    <t>a1W3600000384LUEAY</t>
  </si>
  <si>
    <t>a1W3600000384LjEAI</t>
  </si>
  <si>
    <t>a1W3600000384LyEAI</t>
  </si>
  <si>
    <t>a1W3600000384MDEAY</t>
  </si>
  <si>
    <t>a1W3600000384LGEAY</t>
  </si>
  <si>
    <t>a1W3600000384LVEAY</t>
  </si>
  <si>
    <t>a1W3600000384LkEAI</t>
  </si>
  <si>
    <t>a1W3600000384LzEAI</t>
  </si>
  <si>
    <t>a1W3600000384MEEAY</t>
  </si>
  <si>
    <t>a1W3600000384LHEAY</t>
  </si>
  <si>
    <t>a1W3600000384LWEAY</t>
  </si>
  <si>
    <t>a1W3600000384LlEAI</t>
  </si>
  <si>
    <t>a1W3600000384M0EAI</t>
  </si>
  <si>
    <t>a1W3600000384MFEAY</t>
  </si>
  <si>
    <t>0013600000zN6z8AAC</t>
  </si>
  <si>
    <t>a1236000007wEVjAAM</t>
  </si>
  <si>
    <t>a1236000007wEVkAAM</t>
  </si>
  <si>
    <t>a1236000007wEVlAAM</t>
  </si>
  <si>
    <t>a1236000007wEVmAAM</t>
  </si>
  <si>
    <t>a1236000007wEVnAAM</t>
  </si>
  <si>
    <t>a1236000007wEVoAAM</t>
  </si>
  <si>
    <t>a1236000007wEVpAAM</t>
  </si>
  <si>
    <t>a1236000007wEVqAAM</t>
  </si>
  <si>
    <t>a1236000007wEVrAAM</t>
  </si>
  <si>
    <t>a1C36000002vZFhEAM</t>
  </si>
  <si>
    <t>a1C36000002vZFiEAM</t>
  </si>
  <si>
    <t>a1C36000002vZFjEAM</t>
  </si>
  <si>
    <t>a1C36000002vZFkEAM</t>
  </si>
  <si>
    <t>a1C36000002vZFlEAM</t>
  </si>
  <si>
    <t>a1C36000002vZFmEAM</t>
  </si>
  <si>
    <t>a1C36000002vZFnEAM</t>
  </si>
  <si>
    <t>a1C36000002vZFoEAM</t>
  </si>
  <si>
    <t>a1C36000002vZFpEAM</t>
  </si>
  <si>
    <t>a1C36000002vZFqEAM</t>
  </si>
  <si>
    <t>a1C36000002vZFrEAM</t>
  </si>
  <si>
    <t>a1C36000002vZFsEAM</t>
  </si>
  <si>
    <t>a1R360000013CWjEAM</t>
  </si>
  <si>
    <t>a1R360000013CWkEAM</t>
  </si>
  <si>
    <t>a1R360000013CWlEAM</t>
  </si>
  <si>
    <t>a1R360000013CWmEAM</t>
  </si>
  <si>
    <t>a1R360000013CWnEAM</t>
  </si>
  <si>
    <t>a1R360000013CWoEAM</t>
  </si>
  <si>
    <t>a1R360000013CWpEAM</t>
  </si>
  <si>
    <t>a1R360000013CWqEAM</t>
  </si>
  <si>
    <t>a1R360000013CWrEAM</t>
  </si>
  <si>
    <t>a1R360000013CWsEAM</t>
  </si>
  <si>
    <t>a1R360000013CWtEAM</t>
  </si>
  <si>
    <t>a1R360000013CWuEAM</t>
  </si>
  <si>
    <t>a1P36000001pGhOEAU</t>
  </si>
  <si>
    <t>a1P36000001pGhPEAU</t>
  </si>
  <si>
    <t>a1P36000001pGhQEAU</t>
  </si>
  <si>
    <t>a1P36000001pGhREAU</t>
  </si>
  <si>
    <t>a1P36000001pGhSEAU</t>
  </si>
  <si>
    <t>a1P36000001pGhTEAU</t>
  </si>
  <si>
    <t>a1P36000001pGhUEAU</t>
  </si>
  <si>
    <t>a1P36000001pGhVEAU</t>
  </si>
  <si>
    <t>a1P36000001pGhWEAU</t>
  </si>
  <si>
    <t>a1P36000001pGhXEAU</t>
  </si>
  <si>
    <t>a1P36000001pGhYEAU</t>
  </si>
  <si>
    <t>a1P36000001pGhZEAU</t>
  </si>
  <si>
    <t>a1P36000001pGhaEAE</t>
  </si>
  <si>
    <t>a1P36000001pGhbEAE</t>
  </si>
  <si>
    <t>a1P36000001pGhcEAE</t>
  </si>
  <si>
    <t>a1M36000003oOAbEAM</t>
  </si>
  <si>
    <t>a1M36000003oOAcEAM</t>
  </si>
  <si>
    <t>a1M36000003oOAdEAM</t>
  </si>
  <si>
    <t>a1M36000003oOAeEAM</t>
  </si>
  <si>
    <t>a1M36000003oOAfEAM</t>
  </si>
  <si>
    <t>a1M36000003oOAgEAM</t>
  </si>
  <si>
    <t>a1M36000003oOAhEAM</t>
  </si>
  <si>
    <t>a1M36000003oOAiEAM</t>
  </si>
  <si>
    <t>a1M36000003oOAjEAM</t>
  </si>
  <si>
    <t>a1M36000003oOAkEAM</t>
  </si>
  <si>
    <t>a1M36000003oOAlEAM</t>
  </si>
  <si>
    <t>a1M36000003oOAmEAM</t>
  </si>
  <si>
    <t>a1M36000003oOAnEAM</t>
  </si>
  <si>
    <t>a1M36000003oOAoEAM</t>
  </si>
  <si>
    <t>a1M36000003oOApEAM</t>
  </si>
  <si>
    <t>a1M36000003oOAqEAM</t>
  </si>
  <si>
    <t>a1M36000003oOArEAM</t>
  </si>
  <si>
    <t>a1M36000003oOAsEAM</t>
  </si>
  <si>
    <t>a1M36000003oOAtEAM</t>
  </si>
  <si>
    <t>a1M36000003oOAuEAM</t>
  </si>
  <si>
    <t>a1M36000003oOAvEAM</t>
  </si>
  <si>
    <t>a1M36000003oOAwEAM</t>
  </si>
  <si>
    <t>a1M36000003oOAxEAM</t>
  </si>
  <si>
    <t>a1M36000003oOAyEAM</t>
  </si>
  <si>
    <t>a1M36000003oOAzEAM</t>
  </si>
  <si>
    <t>a1M36000003oOB0EAM</t>
  </si>
  <si>
    <t>a1M36000003oOB1EAM</t>
  </si>
  <si>
    <t>a1M36000003oOB2EAM</t>
  </si>
  <si>
    <t>a1M36000003oOB3EAM</t>
  </si>
  <si>
    <t>a1M36000003oOB4EAM</t>
  </si>
  <si>
    <t>a1M36000003oOB5EAM</t>
  </si>
  <si>
    <t>a1M36000003oOB6EAM</t>
  </si>
  <si>
    <t>a1M36000003oOB7EAM</t>
  </si>
  <si>
    <t>a1M36000003oOB8EAM</t>
  </si>
  <si>
    <t>a1M36000003oOB9EAM</t>
  </si>
  <si>
    <t>a1M36000003oOBAEA2</t>
  </si>
  <si>
    <t>a1M36000003oOBBEA2</t>
  </si>
  <si>
    <t>a1M36000003oOBCEA2</t>
  </si>
  <si>
    <t>a1M36000003oOBDEA2</t>
  </si>
  <si>
    <t>a1M36000003oOBEEA2</t>
  </si>
  <si>
    <t>a1M36000003oOBFEA2</t>
  </si>
  <si>
    <t>a1M36000003oOBGEA2</t>
  </si>
  <si>
    <t>a1M36000003oOBHEA2</t>
  </si>
  <si>
    <t>a1M36000003oOBIEA2</t>
  </si>
  <si>
    <t>a1M36000003oOBJEA2</t>
  </si>
  <si>
    <t>a1M36000003oOBKEA2</t>
  </si>
  <si>
    <t>a1M36000003oOBLEA2</t>
  </si>
  <si>
    <t>a1M36000003oOBMEA2</t>
  </si>
  <si>
    <t>a1M36000003oOBNEA2</t>
  </si>
  <si>
    <t>a1M36000003oOBOEA2</t>
  </si>
  <si>
    <t>a1H36000003vmFoEAI</t>
  </si>
  <si>
    <t>a1H36000003vmG3EAI</t>
  </si>
  <si>
    <t>a1H36000003vmGIEAY</t>
  </si>
  <si>
    <t>a1H36000003vmGXEAY</t>
  </si>
  <si>
    <t>a1H36000003vmGmEAI</t>
  </si>
  <si>
    <t>a1H36000003vmFpEAI</t>
  </si>
  <si>
    <t>a1H36000003vmG4EAI</t>
  </si>
  <si>
    <t>a1H36000003vmGJEAY</t>
  </si>
  <si>
    <t>a1H36000003vmGYEAY</t>
  </si>
  <si>
    <t>a1H36000003vmGnEAI</t>
  </si>
  <si>
    <t>a1H36000003vmFqEAI</t>
  </si>
  <si>
    <t>a1H36000003vmG5EAI</t>
  </si>
  <si>
    <t>a1H36000003vmGKEAY</t>
  </si>
  <si>
    <t>a1H36000003vmGZEAY</t>
  </si>
  <si>
    <t>a1H36000003vmGoEAI</t>
  </si>
  <si>
    <t>a1H36000003vmFrEAI</t>
  </si>
  <si>
    <t>a1H36000003vmG6EAI</t>
  </si>
  <si>
    <t>a1H36000003vmGLEAY</t>
  </si>
  <si>
    <t>a1H36000003vmGaEAI</t>
  </si>
  <si>
    <t>a1H36000003vmGpEAI</t>
  </si>
  <si>
    <t>a1H36000003vmFsEAI</t>
  </si>
  <si>
    <t>a1H36000003vmG7EAI</t>
  </si>
  <si>
    <t>a1H36000003vmGMEAY</t>
  </si>
  <si>
    <t>a1H36000003vmGbEAI</t>
  </si>
  <si>
    <t>a1H36000003vmGqEAI</t>
  </si>
  <si>
    <t>a1H36000003vmFtEAI</t>
  </si>
  <si>
    <t>a1H36000003vmG8EAI</t>
  </si>
  <si>
    <t>a1H36000003vmGNEAY</t>
  </si>
  <si>
    <t>a1H36000003vmGcEAI</t>
  </si>
  <si>
    <t>a1H36000003vmGrEAI</t>
  </si>
  <si>
    <t>a1H36000003vmFuEAI</t>
  </si>
  <si>
    <t>a1H36000003vmG9EAI</t>
  </si>
  <si>
    <t>a1H36000003vmGOEAY</t>
  </si>
  <si>
    <t>a1H36000003vmGdEAI</t>
  </si>
  <si>
    <t>a1H36000003vmGsEAI</t>
  </si>
  <si>
    <t>a1H36000003vmFvEAI</t>
  </si>
  <si>
    <t>a1H36000003vmGAEAY</t>
  </si>
  <si>
    <t>a1H36000003vmGPEAY</t>
  </si>
  <si>
    <t>a1H36000003vmGeEAI</t>
  </si>
  <si>
    <t>a1H36000003vmGtEAI</t>
  </si>
  <si>
    <t>a1H36000003vmFwEAI</t>
  </si>
  <si>
    <t>a1H36000003vmGBEAY</t>
  </si>
  <si>
    <t>a1H36000003vmGQEAY</t>
  </si>
  <si>
    <t>a1H36000003vmGfEAI</t>
  </si>
  <si>
    <t>a1H36000003vmGuEAI</t>
  </si>
  <si>
    <t>a1H36000003vmFxEAI</t>
  </si>
  <si>
    <t>a1H36000003vmGCEAY</t>
  </si>
  <si>
    <t>a1H36000003vmGREAY</t>
  </si>
  <si>
    <t>a1H36000003vmGgEAI</t>
  </si>
  <si>
    <t>a1H36000003vmGvEAI</t>
  </si>
  <si>
    <t>a1H36000003vmFyEAI</t>
  </si>
  <si>
    <t>a1H36000003vmGDEAY</t>
  </si>
  <si>
    <t>a1H36000003vmGSEAY</t>
  </si>
  <si>
    <t>a1H36000003vmGhEAI</t>
  </si>
  <si>
    <t>a1H36000003vmGwEAI</t>
  </si>
  <si>
    <t>a1H36000003vmFzEAI</t>
  </si>
  <si>
    <t>a1H36000003vmGEEAY</t>
  </si>
  <si>
    <t>a1H36000003vmGTEAY</t>
  </si>
  <si>
    <t>a1H36000003vmGiEAI</t>
  </si>
  <si>
    <t>a1H36000003vmGxEAI</t>
  </si>
  <si>
    <t>a1H36000003vmG0EAI</t>
  </si>
  <si>
    <t>a1H36000003vmGFEAY</t>
  </si>
  <si>
    <t>a1H36000003vmGUEAY</t>
  </si>
  <si>
    <t>a1H36000003vmGjEAI</t>
  </si>
  <si>
    <t>a1H36000003vmGyEAI</t>
  </si>
  <si>
    <t>a1H36000003vmG1EAI</t>
  </si>
  <si>
    <t>a1H36000003vmGGEAY</t>
  </si>
  <si>
    <t>a1H36000003vmGVEAY</t>
  </si>
  <si>
    <t>a1H36000003vmGkEAI</t>
  </si>
  <si>
    <t>a1H36000003vmGzEAI</t>
  </si>
  <si>
    <t>a1H36000003vmG2EAI</t>
  </si>
  <si>
    <t>a1H36000003vmGHEAY</t>
  </si>
  <si>
    <t>a1H36000003vmGWEAY</t>
  </si>
  <si>
    <t>a1H36000003vmGlEAI</t>
  </si>
  <si>
    <t>a1H36000003vmH0EAI</t>
  </si>
  <si>
    <t>a1X360000013mnfEAA</t>
  </si>
  <si>
    <t>a1X360000013mngEAA</t>
  </si>
  <si>
    <t>a1X360000013mnhEAA</t>
  </si>
  <si>
    <t>a1X360000013mniEAA</t>
  </si>
  <si>
    <t>a1X360000013mnjEAA</t>
  </si>
  <si>
    <t>a1X360000013mnkEAA</t>
  </si>
  <si>
    <t>a1X360000013mnlEAA</t>
  </si>
  <si>
    <t>a1X360000013mnmEAA</t>
  </si>
  <si>
    <t>a1X360000013mnnEAA</t>
  </si>
  <si>
    <t>a1X360000013mnoEAA</t>
  </si>
  <si>
    <t>a1X360000013mnpEAA</t>
  </si>
  <si>
    <t>a1X360000013mnqEAA</t>
  </si>
  <si>
    <t>a1X360000013mnrEAA</t>
  </si>
  <si>
    <t>a1X360000013mnsEAA</t>
  </si>
  <si>
    <t>a1X360000013mntEAA</t>
  </si>
  <si>
    <t>a1836000002NYmNAAW</t>
  </si>
  <si>
    <t>a1836000002NYmOAAW</t>
  </si>
  <si>
    <t>a1836000002NYmPAAW</t>
  </si>
  <si>
    <t>a1836000002NYmQAAW</t>
  </si>
  <si>
    <t>a1836000002NYmRAAW</t>
  </si>
  <si>
    <t>a1836000002NYmSAAW</t>
  </si>
  <si>
    <t>a1836000002NYmTAAW</t>
  </si>
  <si>
    <t>a1836000002NYmUAAW</t>
  </si>
  <si>
    <t>a1836000002NYmVAAW</t>
  </si>
  <si>
    <t>a1836000002NYmWAAW</t>
  </si>
  <si>
    <t>a1836000002NYmXAAW</t>
  </si>
  <si>
    <t>a1836000002NYmYAAW</t>
  </si>
  <si>
    <t>a1836000002NYmZAAW</t>
  </si>
  <si>
    <t>a1836000002NYmaAAG</t>
  </si>
  <si>
    <t>a1836000002NYmbAAG</t>
  </si>
  <si>
    <t>a1836000002NYmcAAG</t>
  </si>
  <si>
    <t>a1836000002NYmdAAG</t>
  </si>
  <si>
    <t>a1836000002NYmeAAG</t>
  </si>
  <si>
    <t>a1836000002NYmfAAG</t>
  </si>
  <si>
    <t>a1836000002NYmgAAG</t>
  </si>
  <si>
    <t>a1836000002NYmhAAG</t>
  </si>
  <si>
    <t>a1836000002NYmiAAG</t>
  </si>
  <si>
    <t>a1836000002NYmjAAG</t>
  </si>
  <si>
    <t>a1836000002NYmkAAG</t>
  </si>
  <si>
    <t>a1836000002NYmlAAG</t>
  </si>
  <si>
    <t>a1836000002NYmmAAG</t>
  </si>
  <si>
    <t>a1836000002NYmnAAG</t>
  </si>
  <si>
    <t>a1836000002NYmoAAG</t>
  </si>
  <si>
    <t>a1836000002NYmpAAG</t>
  </si>
  <si>
    <t>a1836000002NYmqAAG</t>
  </si>
  <si>
    <t>a1736000004Qs7QAAS</t>
  </si>
  <si>
    <t>a1736000004Qs7uAAC</t>
  </si>
  <si>
    <t>a1736000004Qs8OAAS</t>
  </si>
  <si>
    <t>a1736000004Qs8sAAC</t>
  </si>
  <si>
    <t>a1736000004Qs9MAAS</t>
  </si>
  <si>
    <t>a1736000004Qs7RAAS</t>
  </si>
  <si>
    <t>a1736000004Qs7vAAC</t>
  </si>
  <si>
    <t>a1736000004Qs8PAAS</t>
  </si>
  <si>
    <t>a1736000004Qs8tAAC</t>
  </si>
  <si>
    <t>a1736000004Qs9NAAS</t>
  </si>
  <si>
    <t>a1736000004Qs7SAAS</t>
  </si>
  <si>
    <t>a1736000004Qs7wAAC</t>
  </si>
  <si>
    <t>a1736000004Qs8QAAS</t>
  </si>
  <si>
    <t>a1736000004Qs8uAAC</t>
  </si>
  <si>
    <t>a1736000004Qs9OAAS</t>
  </si>
  <si>
    <t>a1736000004Qs7TAAS</t>
  </si>
  <si>
    <t>a1736000004Qs7xAAC</t>
  </si>
  <si>
    <t>a1736000004Qs8RAAS</t>
  </si>
  <si>
    <t>a1736000004Qs8vAAC</t>
  </si>
  <si>
    <t>a1736000004Qs9PAAS</t>
  </si>
  <si>
    <t>a1736000004Qs7UAAS</t>
  </si>
  <si>
    <t>a1736000004Qs7yAAC</t>
  </si>
  <si>
    <t>a1736000004Qs8SAAS</t>
  </si>
  <si>
    <t>a1736000004Qs8wAAC</t>
  </si>
  <si>
    <t>a1736000004Qs9QAAS</t>
  </si>
  <si>
    <t>a1736000004Qs7VAAS</t>
  </si>
  <si>
    <t>a1736000004Qs7zAAC</t>
  </si>
  <si>
    <t>a1736000004Qs8TAAS</t>
  </si>
  <si>
    <t>a1736000004Qs8xAAC</t>
  </si>
  <si>
    <t>a1736000004Qs9RAAS</t>
  </si>
  <si>
    <t>a1736000004Qs7WAAS</t>
  </si>
  <si>
    <t>a1736000004Qs80AAC</t>
  </si>
  <si>
    <t>a1736000004Qs8UAAS</t>
  </si>
  <si>
    <t>a1736000004Qs8yAAC</t>
  </si>
  <si>
    <t>a1736000004Qs9SAAS</t>
  </si>
  <si>
    <t>a1736000004Qs7XAAS</t>
  </si>
  <si>
    <t>a1736000004Qs81AAC</t>
  </si>
  <si>
    <t>a1736000004Qs8VAAS</t>
  </si>
  <si>
    <t>a1736000004Qs8zAAC</t>
  </si>
  <si>
    <t>a1736000004Qs9TAAS</t>
  </si>
  <si>
    <t>a1736000004Qs7YAAS</t>
  </si>
  <si>
    <t>a1736000004Qs82AAC</t>
  </si>
  <si>
    <t>a1736000004Qs8WAAS</t>
  </si>
  <si>
    <t>a1736000004Qs90AAC</t>
  </si>
  <si>
    <t>a1736000004Qs9UAAS</t>
  </si>
  <si>
    <t>a1736000004Qs7ZAAS</t>
  </si>
  <si>
    <t>a1736000004Qs83AAC</t>
  </si>
  <si>
    <t>a1736000004Qs8XAAS</t>
  </si>
  <si>
    <t>a1736000004Qs91AAC</t>
  </si>
  <si>
    <t>a1736000004Qs9VAAS</t>
  </si>
  <si>
    <t>a1736000004Qs7aAAC</t>
  </si>
  <si>
    <t>a1736000004Qs84AAC</t>
  </si>
  <si>
    <t>a1736000004Qs8YAAS</t>
  </si>
  <si>
    <t>a1736000004Qs92AAC</t>
  </si>
  <si>
    <t>a1736000004Qs9WAAS</t>
  </si>
  <si>
    <t>a1736000004Qs7bAAC</t>
  </si>
  <si>
    <t>a1736000004Qs85AAC</t>
  </si>
  <si>
    <t>a1736000004Qs8ZAAS</t>
  </si>
  <si>
    <t>a1736000004Qs93AAC</t>
  </si>
  <si>
    <t>a1736000004Qs9XAAS</t>
  </si>
  <si>
    <t>a1736000004Qs7cAAC</t>
  </si>
  <si>
    <t>a1736000004Qs86AAC</t>
  </si>
  <si>
    <t>a1736000004Qs8aAAC</t>
  </si>
  <si>
    <t>a1736000004Qs94AAC</t>
  </si>
  <si>
    <t>a1736000004Qs9YAAS</t>
  </si>
  <si>
    <t>a1736000004Qs7dAAC</t>
  </si>
  <si>
    <t>a1736000004Qs87AAC</t>
  </si>
  <si>
    <t>a1736000004Qs8bAAC</t>
  </si>
  <si>
    <t>a1736000004Qs95AAC</t>
  </si>
  <si>
    <t>a1736000004Qs9ZAAS</t>
  </si>
  <si>
    <t>a1736000004Qs7eAAC</t>
  </si>
  <si>
    <t>a1736000004Qs88AAC</t>
  </si>
  <si>
    <t>a1736000004Qs8cAAC</t>
  </si>
  <si>
    <t>a1736000004Qs96AAC</t>
  </si>
  <si>
    <t>a1736000004Qs9aAAC</t>
  </si>
  <si>
    <t>a1736000004Qs7fAAC</t>
  </si>
  <si>
    <t>a1736000004Qs89AAC</t>
  </si>
  <si>
    <t>a1736000004Qs8dAAC</t>
  </si>
  <si>
    <t>a1736000004Qs97AAC</t>
  </si>
  <si>
    <t>a1736000004Qs9bAAC</t>
  </si>
  <si>
    <t>a1736000004Qs7gAAC</t>
  </si>
  <si>
    <t>a1736000004Qs8AAAS</t>
  </si>
  <si>
    <t>a1736000004Qs8eAAC</t>
  </si>
  <si>
    <t>a1736000004Qs98AAC</t>
  </si>
  <si>
    <t>a1736000004Qs9cAAC</t>
  </si>
  <si>
    <t>a1736000004Qs7hAAC</t>
  </si>
  <si>
    <t>a1736000004Qs8BAAS</t>
  </si>
  <si>
    <t>a1736000004Qs8fAAC</t>
  </si>
  <si>
    <t>a1736000004Qs99AAC</t>
  </si>
  <si>
    <t>a1736000004Qs9dAAC</t>
  </si>
  <si>
    <t>a1736000004Qs7iAAC</t>
  </si>
  <si>
    <t>a1736000004Qs8CAAS</t>
  </si>
  <si>
    <t>a1736000004Qs8gAAC</t>
  </si>
  <si>
    <t>a1736000004Qs9AAAS</t>
  </si>
  <si>
    <t>a1736000004Qs9eAAC</t>
  </si>
  <si>
    <t>a1736000004Qs7jAAC</t>
  </si>
  <si>
    <t>a1736000004Qs8DAAS</t>
  </si>
  <si>
    <t>a1736000004Qs8hAAC</t>
  </si>
  <si>
    <t>a1736000004Qs9BAAS</t>
  </si>
  <si>
    <t>a1736000004Qs9fAAC</t>
  </si>
  <si>
    <t>a1736000004Qs7kAAC</t>
  </si>
  <si>
    <t>a1736000004Qs8EAAS</t>
  </si>
  <si>
    <t>a1736000004Qs8iAAC</t>
  </si>
  <si>
    <t>a1736000004Qs9CAAS</t>
  </si>
  <si>
    <t>a1736000004Qs9gAAC</t>
  </si>
  <si>
    <t>a1736000004Qs7lAAC</t>
  </si>
  <si>
    <t>a1736000004Qs8FAAS</t>
  </si>
  <si>
    <t>a1736000004Qs8jAAC</t>
  </si>
  <si>
    <t>a1736000004Qs9DAAS</t>
  </si>
  <si>
    <t>a1736000004Qs9hAAC</t>
  </si>
  <si>
    <t>a1736000004Qs7mAAC</t>
  </si>
  <si>
    <t>a1736000004Qs8GAAS</t>
  </si>
  <si>
    <t>a1736000004Qs8kAAC</t>
  </si>
  <si>
    <t>a1736000004Qs9EAAS</t>
  </si>
  <si>
    <t>a1736000004Qs9iAAC</t>
  </si>
  <si>
    <t>a1736000004Qs7nAAC</t>
  </si>
  <si>
    <t>a1736000004Qs8HAAS</t>
  </si>
  <si>
    <t>a1736000004Qs8lAAC</t>
  </si>
  <si>
    <t>a1736000004Qs9FAAS</t>
  </si>
  <si>
    <t>a1736000004Qs9jAAC</t>
  </si>
  <si>
    <t>a1736000004Qs7oAAC</t>
  </si>
  <si>
    <t>a1736000004Qs8IAAS</t>
  </si>
  <si>
    <t>a1736000004Qs8mAAC</t>
  </si>
  <si>
    <t>a1736000004Qs9GAAS</t>
  </si>
  <si>
    <t>a1736000004Qs9kAAC</t>
  </si>
  <si>
    <t>a1736000004Qs7pAAC</t>
  </si>
  <si>
    <t>a1736000004Qs8JAAS</t>
  </si>
  <si>
    <t>a1736000004Qs8nAAC</t>
  </si>
  <si>
    <t>a1736000004Qs9HAAS</t>
  </si>
  <si>
    <t>a1736000004Qs9lAAC</t>
  </si>
  <si>
    <t>a1736000004Qs7qAAC</t>
  </si>
  <si>
    <t>a1736000004Qs8KAAS</t>
  </si>
  <si>
    <t>a1736000004Qs8oAAC</t>
  </si>
  <si>
    <t>a1736000004Qs9IAAS</t>
  </si>
  <si>
    <t>a1736000004Qs9mAAC</t>
  </si>
  <si>
    <t>a1736000004Qs7rAAC</t>
  </si>
  <si>
    <t>a1736000004Qs8LAAS</t>
  </si>
  <si>
    <t>a1736000004Qs8pAAC</t>
  </si>
  <si>
    <t>a1736000004Qs9JAAS</t>
  </si>
  <si>
    <t>a1736000004Qs9nAAC</t>
  </si>
  <si>
    <t>a1736000004Qs7sAAC</t>
  </si>
  <si>
    <t>a1736000004Qs8MAAS</t>
  </si>
  <si>
    <t>a1736000004Qs8qAAC</t>
  </si>
  <si>
    <t>a1736000004Qs9KAAS</t>
  </si>
  <si>
    <t>a1736000004Qs9oAAC</t>
  </si>
  <si>
    <t>a1736000004Qs7tAAC</t>
  </si>
  <si>
    <t>a1736000004Qs8NAAS</t>
  </si>
  <si>
    <t>a1736000004Qs8rAAC</t>
  </si>
  <si>
    <t>a1736000004Qs9LAAS</t>
  </si>
  <si>
    <t>a1736000004Qs9pAAC</t>
  </si>
  <si>
    <t>a1N36000002mn7REAQ</t>
  </si>
  <si>
    <t>a1N36000002mn7SEAQ</t>
  </si>
  <si>
    <t>a1N36000002mn7TEAQ</t>
  </si>
  <si>
    <t>a1N36000002mn7UEAQ</t>
  </si>
  <si>
    <t>a1N36000002mn7VEAQ</t>
  </si>
  <si>
    <t>a1N36000002mn7WEAQ</t>
  </si>
  <si>
    <t>a1N36000002mn7XEAQ</t>
  </si>
  <si>
    <t>a1N36000002mn7YEAQ</t>
  </si>
  <si>
    <t>a1N36000002mn7ZEAQ</t>
  </si>
  <si>
    <t>a1N36000002mn7aEAA</t>
  </si>
  <si>
    <t>a1N36000002mn7bEAA</t>
  </si>
  <si>
    <t>a1N36000002mn7cEAA</t>
  </si>
  <si>
    <t>a1N36000002mn7dEAA</t>
  </si>
  <si>
    <t>a1N36000002mn7eEAA</t>
  </si>
  <si>
    <t>a1N36000002mn7fEAA</t>
  </si>
  <si>
    <t>a1N36000002mn7gEAA</t>
  </si>
  <si>
    <t>a1N36000002mn7hEAA</t>
  </si>
  <si>
    <t>a1N36000002mn7iEAA</t>
  </si>
  <si>
    <t>a1N36000002mn7jEAA</t>
  </si>
  <si>
    <t>a1N36000002mn7kEAA</t>
  </si>
  <si>
    <t>a1N36000002mn7lEAA</t>
  </si>
  <si>
    <t>a1N36000002mn7mEAA</t>
  </si>
  <si>
    <t>a1N36000002mn7nEAA</t>
  </si>
  <si>
    <t>a1N36000002mn7oEAA</t>
  </si>
  <si>
    <t>a1N36000002mn7pEAA</t>
  </si>
  <si>
    <t>a1N36000002mn7qEAA</t>
  </si>
  <si>
    <t>a1N36000002mn7rEAA</t>
  </si>
  <si>
    <t>a1N36000002mn7sEAA</t>
  </si>
  <si>
    <t>a1N36000002mn7tEAA</t>
  </si>
  <si>
    <t>a1N36000002mn7uEAA</t>
  </si>
  <si>
    <t>a1N36000002mn7vEAA</t>
  </si>
  <si>
    <t>a1N36000002mn7wEAA</t>
  </si>
  <si>
    <t>a1N36000002mn7xEAA</t>
  </si>
  <si>
    <t>a1N36000002mn7yEAA</t>
  </si>
  <si>
    <t>a1N36000002mn7zEAA</t>
  </si>
  <si>
    <t>a1N36000002mn80EAA</t>
  </si>
  <si>
    <t>a1N36000002mn81EAA</t>
  </si>
  <si>
    <t>a1N36000002mn82EAA</t>
  </si>
  <si>
    <t>a1N36000002mn83EAA</t>
  </si>
  <si>
    <t>a1N36000002mn84EAA</t>
  </si>
  <si>
    <t>a1N36000002mn85EAA</t>
  </si>
  <si>
    <t>a1N36000002mn86EAA</t>
  </si>
  <si>
    <t>a1N36000002mn87EAA</t>
  </si>
  <si>
    <t>a1N36000002mn88EAA</t>
  </si>
  <si>
    <t>a1N36000002mn89EAA</t>
  </si>
  <si>
    <t>a1N36000002mn8AEAQ</t>
  </si>
  <si>
    <t>a1N36000002mn8BEAQ</t>
  </si>
  <si>
    <t>a1N36000002mn8CEAQ</t>
  </si>
  <si>
    <t>a1N36000002mn8DEAQ</t>
  </si>
  <si>
    <t>a1N36000002mn8EEAQ</t>
  </si>
  <si>
    <t>a1N36000002mn8FEAQ</t>
  </si>
  <si>
    <t>a1N36000002mn8GEAQ</t>
  </si>
  <si>
    <t>a1N36000002mn8HEAQ</t>
  </si>
  <si>
    <t>a1N36000002mn8IEAQ</t>
  </si>
  <si>
    <t>a1N36000002mn8JEAQ</t>
  </si>
  <si>
    <t>a1N36000002mn8KEAQ</t>
  </si>
  <si>
    <t>a1N36000002mn8LEAQ</t>
  </si>
  <si>
    <t>a1N36000002mn8MEAQ</t>
  </si>
  <si>
    <t>a1N36000002mn8NEAQ</t>
  </si>
  <si>
    <t>a1N36000002mn8OEAQ</t>
  </si>
  <si>
    <t>a1N36000002mn8PEAQ</t>
  </si>
  <si>
    <t>a1N36000002mn8QEAQ</t>
  </si>
  <si>
    <t>a1N36000002mn8REAQ</t>
  </si>
  <si>
    <t>a1N36000002mn8SEAQ</t>
  </si>
  <si>
    <t>a1N36000002mn8TEAQ</t>
  </si>
  <si>
    <t>a1N36000002mn8UEAQ</t>
  </si>
  <si>
    <t>a1N36000002mn8VEAQ</t>
  </si>
  <si>
    <t>a1N36000002mn8WEAQ</t>
  </si>
  <si>
    <t>a1N36000002mn8XEAQ</t>
  </si>
  <si>
    <t>a1N36000002mn8YEAQ</t>
  </si>
  <si>
    <t>a1N36000002mn8ZEAQ</t>
  </si>
  <si>
    <t>a1N36000002mn8aEAA</t>
  </si>
  <si>
    <t>a1N36000002mn8bEAA</t>
  </si>
  <si>
    <t>a1N36000002mn8cEAA</t>
  </si>
  <si>
    <t>a1N36000002mn8dEAA</t>
  </si>
  <si>
    <t>a1N36000002mn8eEAA</t>
  </si>
  <si>
    <t>a1N36000002mn8fEAA</t>
  </si>
  <si>
    <t>a1N36000002mn8gEAA</t>
  </si>
  <si>
    <t>a1N36000002mn8hEAA</t>
  </si>
  <si>
    <t>a1N36000002mn8iEAA</t>
  </si>
  <si>
    <t>a1b360000017snZAAQ</t>
  </si>
  <si>
    <t>a1b360000017sorAAA</t>
  </si>
  <si>
    <t>a1b360000017sq9AAA</t>
  </si>
  <si>
    <t>a1b360000017srRAAQ</t>
  </si>
  <si>
    <t>a1b360000017ssjAAA</t>
  </si>
  <si>
    <t>a1b360000017snaAAA</t>
  </si>
  <si>
    <t>a1b360000017sosAAA</t>
  </si>
  <si>
    <t>a1b360000017sqAAAQ</t>
  </si>
  <si>
    <t>a1b360000017srSAAQ</t>
  </si>
  <si>
    <t>a1b360000017sskAAA</t>
  </si>
  <si>
    <t>a1b360000017snbAAA</t>
  </si>
  <si>
    <t>a1b360000017sotAAA</t>
  </si>
  <si>
    <t>a1b360000017sqBAAQ</t>
  </si>
  <si>
    <t>a1b360000017srTAAQ</t>
  </si>
  <si>
    <t>a1b360000017sslAAA</t>
  </si>
  <si>
    <t>a1b360000017sncAAA</t>
  </si>
  <si>
    <t>a1b360000017souAAA</t>
  </si>
  <si>
    <t>a1b360000017sqCAAQ</t>
  </si>
  <si>
    <t>a1b360000017srUAAQ</t>
  </si>
  <si>
    <t>a1b360000017ssmAAA</t>
  </si>
  <si>
    <t>a1b360000017sndAAA</t>
  </si>
  <si>
    <t>a1b360000017sovAAA</t>
  </si>
  <si>
    <t>a1b360000017sqDAAQ</t>
  </si>
  <si>
    <t>a1b360000017srVAAQ</t>
  </si>
  <si>
    <t>a1b360000017ssnAAA</t>
  </si>
  <si>
    <t>a1b360000017sneAAA</t>
  </si>
  <si>
    <t>a1b360000017sowAAA</t>
  </si>
  <si>
    <t>a1b360000017sqEAAQ</t>
  </si>
  <si>
    <t>a1b360000017srWAAQ</t>
  </si>
  <si>
    <t>a1b360000017ssoAAA</t>
  </si>
  <si>
    <t>a1b360000017snfAAA</t>
  </si>
  <si>
    <t>a1b360000017soxAAA</t>
  </si>
  <si>
    <t>a1b360000017sqFAAQ</t>
  </si>
  <si>
    <t>a1b360000017srXAAQ</t>
  </si>
  <si>
    <t>a1b360000017sspAAA</t>
  </si>
  <si>
    <t>a1b360000017sngAAA</t>
  </si>
  <si>
    <t>a1b360000017soyAAA</t>
  </si>
  <si>
    <t>a1b360000017sqGAAQ</t>
  </si>
  <si>
    <t>a1b360000017srYAAQ</t>
  </si>
  <si>
    <t>a1b360000017ssqAAA</t>
  </si>
  <si>
    <t>a1b360000017snhAAA</t>
  </si>
  <si>
    <t>a1b360000017sozAAA</t>
  </si>
  <si>
    <t>a1b360000017sqHAAQ</t>
  </si>
  <si>
    <t>a1b360000017srZAAQ</t>
  </si>
  <si>
    <t>a1b360000017ssrAAA</t>
  </si>
  <si>
    <t>a1b360000017sniAAA</t>
  </si>
  <si>
    <t>a1b360000017sp0AAA</t>
  </si>
  <si>
    <t>a1b360000017sqIAAQ</t>
  </si>
  <si>
    <t>a1b360000017sraAAA</t>
  </si>
  <si>
    <t>a1b360000017sssAAA</t>
  </si>
  <si>
    <t>a1b360000017snjAAA</t>
  </si>
  <si>
    <t>a1b360000017sp1AAA</t>
  </si>
  <si>
    <t>a1b360000017sqJAAQ</t>
  </si>
  <si>
    <t>a1b360000017srbAAA</t>
  </si>
  <si>
    <t>a1b360000017sstAAA</t>
  </si>
  <si>
    <t>a1b360000017snkAAA</t>
  </si>
  <si>
    <t>a1b360000017sp2AAA</t>
  </si>
  <si>
    <t>a1b360000017sqKAAQ</t>
  </si>
  <si>
    <t>a1b360000017srcAAA</t>
  </si>
  <si>
    <t>a1b360000017ssuAAA</t>
  </si>
  <si>
    <t>a1b360000017snlAAA</t>
  </si>
  <si>
    <t>a1b360000017sp3AAA</t>
  </si>
  <si>
    <t>a1b360000017sqLAAQ</t>
  </si>
  <si>
    <t>a1b360000017srdAAA</t>
  </si>
  <si>
    <t>a1b360000017ssvAAA</t>
  </si>
  <si>
    <t>a1b360000017snmAAA</t>
  </si>
  <si>
    <t>a1b360000017sp4AAA</t>
  </si>
  <si>
    <t>a1b360000017sqMAAQ</t>
  </si>
  <si>
    <t>a1b360000017sreAAA</t>
  </si>
  <si>
    <t>a1b360000017sswAAA</t>
  </si>
  <si>
    <t>a1b360000017snnAAA</t>
  </si>
  <si>
    <t>a1b360000017sp5AAA</t>
  </si>
  <si>
    <t>a1b360000017sqNAAQ</t>
  </si>
  <si>
    <t>a1b360000017srfAAA</t>
  </si>
  <si>
    <t>a1b360000017ssxAAA</t>
  </si>
  <si>
    <t>a1b360000017snoAAA</t>
  </si>
  <si>
    <t>a1b360000017sp6AAA</t>
  </si>
  <si>
    <t>a1b360000017sqOAAQ</t>
  </si>
  <si>
    <t>a1b360000017srgAAA</t>
  </si>
  <si>
    <t>a1b360000017ssyAAA</t>
  </si>
  <si>
    <t>a1b360000017snpAAA</t>
  </si>
  <si>
    <t>a1b360000017sp7AAA</t>
  </si>
  <si>
    <t>a1b360000017sqPAAQ</t>
  </si>
  <si>
    <t>a1b360000017srhAAA</t>
  </si>
  <si>
    <t>a1b360000017sszAAA</t>
  </si>
  <si>
    <t>a1b360000017snqAAA</t>
  </si>
  <si>
    <t>a1b360000017sp8AAA</t>
  </si>
  <si>
    <t>a1b360000017sqQAAQ</t>
  </si>
  <si>
    <t>a1b360000017sriAAA</t>
  </si>
  <si>
    <t>a1b360000017st0AAA</t>
  </si>
  <si>
    <t>a1b360000017snrAAA</t>
  </si>
  <si>
    <t>a1b360000017sp9AAA</t>
  </si>
  <si>
    <t>a1b360000017sqRAAQ</t>
  </si>
  <si>
    <t>a1b360000017srjAAA</t>
  </si>
  <si>
    <t>a1b360000017st1AAA</t>
  </si>
  <si>
    <t>a1b360000017snsAAA</t>
  </si>
  <si>
    <t>a1b360000017spAAAQ</t>
  </si>
  <si>
    <t>a1b360000017sqSAAQ</t>
  </si>
  <si>
    <t>a1b360000017srkAAA</t>
  </si>
  <si>
    <t>a1b360000017st2AAA</t>
  </si>
  <si>
    <t>a1b360000017sntAAA</t>
  </si>
  <si>
    <t>a1b360000017spBAAQ</t>
  </si>
  <si>
    <t>a1b360000017sqTAAQ</t>
  </si>
  <si>
    <t>a1b360000017srlAAA</t>
  </si>
  <si>
    <t>a1b360000017st3AAA</t>
  </si>
  <si>
    <t>a1b360000017snuAAA</t>
  </si>
  <si>
    <t>a1b360000017spCAAQ</t>
  </si>
  <si>
    <t>a1b360000017sqUAAQ</t>
  </si>
  <si>
    <t>a1b360000017srmAAA</t>
  </si>
  <si>
    <t>a1b360000017st4AAA</t>
  </si>
  <si>
    <t>a1b360000017snvAAA</t>
  </si>
  <si>
    <t>a1b360000017spDAAQ</t>
  </si>
  <si>
    <t>a1b360000017sqVAAQ</t>
  </si>
  <si>
    <t>a1b360000017srnAAA</t>
  </si>
  <si>
    <t>a1b360000017st5AAA</t>
  </si>
  <si>
    <t>a1b360000017snwAAA</t>
  </si>
  <si>
    <t>a1b360000017spEAAQ</t>
  </si>
  <si>
    <t>a1b360000017sqWAAQ</t>
  </si>
  <si>
    <t>a1b360000017sroAAA</t>
  </si>
  <si>
    <t>a1b360000017st6AAA</t>
  </si>
  <si>
    <t>a1b360000017snxAAA</t>
  </si>
  <si>
    <t>a1b360000017spFAAQ</t>
  </si>
  <si>
    <t>a1b360000017sqXAAQ</t>
  </si>
  <si>
    <t>a1b360000017srpAAA</t>
  </si>
  <si>
    <t>a1b360000017st7AAA</t>
  </si>
  <si>
    <t>a1b360000017snyAAA</t>
  </si>
  <si>
    <t>a1b360000017spGAAQ</t>
  </si>
  <si>
    <t>a1b360000017sqYAAQ</t>
  </si>
  <si>
    <t>a1b360000017srqAAA</t>
  </si>
  <si>
    <t>a1b360000017st8AAA</t>
  </si>
  <si>
    <t>a1b360000017snzAAA</t>
  </si>
  <si>
    <t>a1b360000017spHAAQ</t>
  </si>
  <si>
    <t>a1b360000017sqZAAQ</t>
  </si>
  <si>
    <t>a1b360000017srrAAA</t>
  </si>
  <si>
    <t>a1b360000017st9AAA</t>
  </si>
  <si>
    <t>a1b360000017so0AAA</t>
  </si>
  <si>
    <t>a1b360000017spIAAQ</t>
  </si>
  <si>
    <t>a1b360000017sqaAAA</t>
  </si>
  <si>
    <t>a1b360000017srsAAA</t>
  </si>
  <si>
    <t>a1b360000017stAAAQ</t>
  </si>
  <si>
    <t>a1b360000017so1AAA</t>
  </si>
  <si>
    <t>a1b360000017spJAAQ</t>
  </si>
  <si>
    <t>a1b360000017sqbAAA</t>
  </si>
  <si>
    <t>a1b360000017srtAAA</t>
  </si>
  <si>
    <t>a1b360000017stBAAQ</t>
  </si>
  <si>
    <t>a1b360000017so2AAA</t>
  </si>
  <si>
    <t>a1b360000017spKAAQ</t>
  </si>
  <si>
    <t>a1b360000017sqcAAA</t>
  </si>
  <si>
    <t>a1b360000017sruAAA</t>
  </si>
  <si>
    <t>a1b360000017stCAAQ</t>
  </si>
  <si>
    <t>a1b360000017so3AAA</t>
  </si>
  <si>
    <t>a1b360000017spLAAQ</t>
  </si>
  <si>
    <t>a1b360000017sqdAAA</t>
  </si>
  <si>
    <t>a1b360000017srvAAA</t>
  </si>
  <si>
    <t>a1b360000017stDAAQ</t>
  </si>
  <si>
    <t>a1b360000017so4AAA</t>
  </si>
  <si>
    <t>a1b360000017spMAAQ</t>
  </si>
  <si>
    <t>a1b360000017sqeAAA</t>
  </si>
  <si>
    <t>a1b360000017srwAAA</t>
  </si>
  <si>
    <t>a1b360000017stEAAQ</t>
  </si>
  <si>
    <t>a1b360000017so5AAA</t>
  </si>
  <si>
    <t>a1b360000017spNAAQ</t>
  </si>
  <si>
    <t>a1b360000017sqfAAA</t>
  </si>
  <si>
    <t>a1b360000017srxAAA</t>
  </si>
  <si>
    <t>a1b360000017stFAAQ</t>
  </si>
  <si>
    <t>a1b360000017so6AAA</t>
  </si>
  <si>
    <t>a1b360000017spOAAQ</t>
  </si>
  <si>
    <t>a1b360000017sqgAAA</t>
  </si>
  <si>
    <t>a1b360000017sryAAA</t>
  </si>
  <si>
    <t>a1b360000017stGAAQ</t>
  </si>
  <si>
    <t>a1b360000017so7AAA</t>
  </si>
  <si>
    <t>a1b360000017spPAAQ</t>
  </si>
  <si>
    <t>a1b360000017sqhAAA</t>
  </si>
  <si>
    <t>a1b360000017srzAAA</t>
  </si>
  <si>
    <t>a1b360000017stHAAQ</t>
  </si>
  <si>
    <t>a1b360000017so8AAA</t>
  </si>
  <si>
    <t>a1b360000017spQAAQ</t>
  </si>
  <si>
    <t>a1b360000017sqiAAA</t>
  </si>
  <si>
    <t>a1b360000017ss0AAA</t>
  </si>
  <si>
    <t>a1b360000017stIAAQ</t>
  </si>
  <si>
    <t>a1b360000017so9AAA</t>
  </si>
  <si>
    <t>a1b360000017spRAAQ</t>
  </si>
  <si>
    <t>a1b360000017sqjAAA</t>
  </si>
  <si>
    <t>a1b360000017ss1AAA</t>
  </si>
  <si>
    <t>a1b360000017stJAAQ</t>
  </si>
  <si>
    <t>a1b360000017soAAAQ</t>
  </si>
  <si>
    <t>a1b360000017spSAAQ</t>
  </si>
  <si>
    <t>a1b360000017sqkAAA</t>
  </si>
  <si>
    <t>a1b360000017ss2AAA</t>
  </si>
  <si>
    <t>a1b360000017stKAAQ</t>
  </si>
  <si>
    <t>a1b360000017soBAAQ</t>
  </si>
  <si>
    <t>a1b360000017spTAAQ</t>
  </si>
  <si>
    <t>a1b360000017sqlAAA</t>
  </si>
  <si>
    <t>a1b360000017ss3AAA</t>
  </si>
  <si>
    <t>a1b360000017stLAAQ</t>
  </si>
  <si>
    <t>a1b360000017soCAAQ</t>
  </si>
  <si>
    <t>a1b360000017spUAAQ</t>
  </si>
  <si>
    <t>a1b360000017sqmAAA</t>
  </si>
  <si>
    <t>a1b360000017ss4AAA</t>
  </si>
  <si>
    <t>a1b360000017stMAAQ</t>
  </si>
  <si>
    <t>a1b360000017soDAAQ</t>
  </si>
  <si>
    <t>a1b360000017spVAAQ</t>
  </si>
  <si>
    <t>a1b360000017sqnAAA</t>
  </si>
  <si>
    <t>a1b360000017ss5AAA</t>
  </si>
  <si>
    <t>a1b360000017stNAAQ</t>
  </si>
  <si>
    <t>a1b360000017soEAAQ</t>
  </si>
  <si>
    <t>a1b360000017spWAAQ</t>
  </si>
  <si>
    <t>a1b360000017sqoAAA</t>
  </si>
  <si>
    <t>a1b360000017ss6AAA</t>
  </si>
  <si>
    <t>a1b360000017stOAAQ</t>
  </si>
  <si>
    <t>a1b360000017soFAAQ</t>
  </si>
  <si>
    <t>a1b360000017spXAAQ</t>
  </si>
  <si>
    <t>a1b360000017sqpAAA</t>
  </si>
  <si>
    <t>a1b360000017ss7AAA</t>
  </si>
  <si>
    <t>a1b360000017stPAAQ</t>
  </si>
  <si>
    <t>a1b360000017soGAAQ</t>
  </si>
  <si>
    <t>a1b360000017spYAAQ</t>
  </si>
  <si>
    <t>a1b360000017sqqAAA</t>
  </si>
  <si>
    <t>a1b360000017ss8AAA</t>
  </si>
  <si>
    <t>a1b360000017stQAAQ</t>
  </si>
  <si>
    <t>a1b360000017soHAAQ</t>
  </si>
  <si>
    <t>a1b360000017spZAAQ</t>
  </si>
  <si>
    <t>a1b360000017sqrAAA</t>
  </si>
  <si>
    <t>a1b360000017ss9AAA</t>
  </si>
  <si>
    <t>a1b360000017stRAAQ</t>
  </si>
  <si>
    <t>a1b360000017soIAAQ</t>
  </si>
  <si>
    <t>a1b360000017spaAAA</t>
  </si>
  <si>
    <t>a1b360000017sqsAAA</t>
  </si>
  <si>
    <t>a1b360000017ssAAAQ</t>
  </si>
  <si>
    <t>a1b360000017stSAAQ</t>
  </si>
  <si>
    <t>a1b360000017soJAAQ</t>
  </si>
  <si>
    <t>a1b360000017spbAAA</t>
  </si>
  <si>
    <t>a1b360000017sqtAAA</t>
  </si>
  <si>
    <t>a1b360000017ssBAAQ</t>
  </si>
  <si>
    <t>a1b360000017stTAAQ</t>
  </si>
  <si>
    <t>a1b360000017soKAAQ</t>
  </si>
  <si>
    <t>a1b360000017spcAAA</t>
  </si>
  <si>
    <t>a1b360000017squAAA</t>
  </si>
  <si>
    <t>a1b360000017ssCAAQ</t>
  </si>
  <si>
    <t>a1b360000017stUAAQ</t>
  </si>
  <si>
    <t>a1b360000017soLAAQ</t>
  </si>
  <si>
    <t>a1b360000017spdAAA</t>
  </si>
  <si>
    <t>a1b360000017sqvAAA</t>
  </si>
  <si>
    <t>a1b360000017ssDAAQ</t>
  </si>
  <si>
    <t>a1b360000017stVAAQ</t>
  </si>
  <si>
    <t>a1b360000017soMAAQ</t>
  </si>
  <si>
    <t>a1b360000017speAAA</t>
  </si>
  <si>
    <t>a1b360000017sqwAAA</t>
  </si>
  <si>
    <t>a1b360000017ssEAAQ</t>
  </si>
  <si>
    <t>a1b360000017stWAAQ</t>
  </si>
  <si>
    <t>a1b360000017soNAAQ</t>
  </si>
  <si>
    <t>a1b360000017spfAAA</t>
  </si>
  <si>
    <t>a1b360000017sqxAAA</t>
  </si>
  <si>
    <t>a1b360000017ssFAAQ</t>
  </si>
  <si>
    <t>a1b360000017stXAAQ</t>
  </si>
  <si>
    <t>a1b360000017soOAAQ</t>
  </si>
  <si>
    <t>a1b360000017spgAAA</t>
  </si>
  <si>
    <t>a1b360000017sqyAAA</t>
  </si>
  <si>
    <t>a1b360000017ssGAAQ</t>
  </si>
  <si>
    <t>a1b360000017stYAAQ</t>
  </si>
  <si>
    <t>a1b360000017soPAAQ</t>
  </si>
  <si>
    <t>a1b360000017sphAAA</t>
  </si>
  <si>
    <t>a1b360000017sqzAAA</t>
  </si>
  <si>
    <t>a1b360000017ssHAAQ</t>
  </si>
  <si>
    <t>a1b360000017stZAAQ</t>
  </si>
  <si>
    <t>a1b360000017soQAAQ</t>
  </si>
  <si>
    <t>a1b360000017spiAAA</t>
  </si>
  <si>
    <t>a1b360000017sr0AAA</t>
  </si>
  <si>
    <t>a1b360000017ssIAAQ</t>
  </si>
  <si>
    <t>a1b360000017staAAA</t>
  </si>
  <si>
    <t>a1b360000017soRAAQ</t>
  </si>
  <si>
    <t>a1b360000017spjAAA</t>
  </si>
  <si>
    <t>a1b360000017sr1AAA</t>
  </si>
  <si>
    <t>a1b360000017ssJAAQ</t>
  </si>
  <si>
    <t>a1b360000017stbAAA</t>
  </si>
  <si>
    <t>a1b360000017soSAAQ</t>
  </si>
  <si>
    <t>a1b360000017spkAAA</t>
  </si>
  <si>
    <t>a1b360000017sr2AAA</t>
  </si>
  <si>
    <t>a1b360000017ssKAAQ</t>
  </si>
  <si>
    <t>a1b360000017stcAAA</t>
  </si>
  <si>
    <t>a1b360000017soTAAQ</t>
  </si>
  <si>
    <t>a1b360000017splAAA</t>
  </si>
  <si>
    <t>a1b360000017sr3AAA</t>
  </si>
  <si>
    <t>a1b360000017ssLAAQ</t>
  </si>
  <si>
    <t>a1b360000017stdAAA</t>
  </si>
  <si>
    <t>a1b360000017soUAAQ</t>
  </si>
  <si>
    <t>a1b360000017spmAAA</t>
  </si>
  <si>
    <t>a1b360000017sr4AAA</t>
  </si>
  <si>
    <t>a1b360000017ssMAAQ</t>
  </si>
  <si>
    <t>a1b360000017steAAA</t>
  </si>
  <si>
    <t>a1b360000017soVAAQ</t>
  </si>
  <si>
    <t>a1b360000017spnAAA</t>
  </si>
  <si>
    <t>a1b360000017sr5AAA</t>
  </si>
  <si>
    <t>a1b360000017ssNAAQ</t>
  </si>
  <si>
    <t>a1b360000017stfAAA</t>
  </si>
  <si>
    <t>a1b360000017soWAAQ</t>
  </si>
  <si>
    <t>a1b360000017spoAAA</t>
  </si>
  <si>
    <t>a1b360000017sr6AAA</t>
  </si>
  <si>
    <t>a1b360000017ssOAAQ</t>
  </si>
  <si>
    <t>a1b360000017stgAAA</t>
  </si>
  <si>
    <t>a1b360000017soXAAQ</t>
  </si>
  <si>
    <t>a1b360000017sppAAA</t>
  </si>
  <si>
    <t>a1b360000017sr7AAA</t>
  </si>
  <si>
    <t>a1b360000017ssPAAQ</t>
  </si>
  <si>
    <t>a1b360000017sthAAA</t>
  </si>
  <si>
    <t>a1b360000017soYAAQ</t>
  </si>
  <si>
    <t>a1b360000017spqAAA</t>
  </si>
  <si>
    <t>a1b360000017sr8AAA</t>
  </si>
  <si>
    <t>a1b360000017ssQAAQ</t>
  </si>
  <si>
    <t>a1b360000017stiAAA</t>
  </si>
  <si>
    <t>a1b360000017soZAAQ</t>
  </si>
  <si>
    <t>a1b360000017sprAAA</t>
  </si>
  <si>
    <t>a1b360000017sr9AAA</t>
  </si>
  <si>
    <t>a1b360000017ssRAAQ</t>
  </si>
  <si>
    <t>a1b360000017stjAAA</t>
  </si>
  <si>
    <t>a1b360000017soaAAA</t>
  </si>
  <si>
    <t>a1b360000017spsAAA</t>
  </si>
  <si>
    <t>a1b360000017srAAAQ</t>
  </si>
  <si>
    <t>a1b360000017ssSAAQ</t>
  </si>
  <si>
    <t>a1b360000017stkAAA</t>
  </si>
  <si>
    <t>a1b360000017sobAAA</t>
  </si>
  <si>
    <t>a1b360000017sptAAA</t>
  </si>
  <si>
    <t>a1b360000017srBAAQ</t>
  </si>
  <si>
    <t>a1b360000017ssTAAQ</t>
  </si>
  <si>
    <t>a1b360000017stlAAA</t>
  </si>
  <si>
    <t>a1b360000017socAAA</t>
  </si>
  <si>
    <t>a1b360000017spuAAA</t>
  </si>
  <si>
    <t>a1b360000017srCAAQ</t>
  </si>
  <si>
    <t>a1b360000017ssUAAQ</t>
  </si>
  <si>
    <t>a1b360000017stmAAA</t>
  </si>
  <si>
    <t>a1b360000017sodAAA</t>
  </si>
  <si>
    <t>a1b360000017spvAAA</t>
  </si>
  <si>
    <t>a1b360000017srDAAQ</t>
  </si>
  <si>
    <t>a1b360000017ssVAAQ</t>
  </si>
  <si>
    <t>a1b360000017stnAAA</t>
  </si>
  <si>
    <t>a1b360000017soeAAA</t>
  </si>
  <si>
    <t>a1b360000017spwAAA</t>
  </si>
  <si>
    <t>a1b360000017srEAAQ</t>
  </si>
  <si>
    <t>a1b360000017ssWAAQ</t>
  </si>
  <si>
    <t>a1b360000017stoAAA</t>
  </si>
  <si>
    <t>a1b360000017sofAAA</t>
  </si>
  <si>
    <t>a1b360000017spxAAA</t>
  </si>
  <si>
    <t>a1b360000017srFAAQ</t>
  </si>
  <si>
    <t>a1b360000017ssXAAQ</t>
  </si>
  <si>
    <t>a1b360000017stpAAA</t>
  </si>
  <si>
    <t>a1b360000017sogAAA</t>
  </si>
  <si>
    <t>a1b360000017spyAAA</t>
  </si>
  <si>
    <t>a1b360000017srGAAQ</t>
  </si>
  <si>
    <t>a1b360000017ssYAAQ</t>
  </si>
  <si>
    <t>a1b360000017stqAAA</t>
  </si>
  <si>
    <t>a1b360000017sohAAA</t>
  </si>
  <si>
    <t>a1b360000017spzAAA</t>
  </si>
  <si>
    <t>a1b360000017srHAAQ</t>
  </si>
  <si>
    <t>a1b360000017ssZAAQ</t>
  </si>
  <si>
    <t>a1b360000017strAAA</t>
  </si>
  <si>
    <t>a1b360000017soiAAA</t>
  </si>
  <si>
    <t>a1b360000017sq0AAA</t>
  </si>
  <si>
    <t>a1b360000017srIAAQ</t>
  </si>
  <si>
    <t>a1b360000017ssaAAA</t>
  </si>
  <si>
    <t>a1b360000017stsAAA</t>
  </si>
  <si>
    <t>a1b360000017sojAAA</t>
  </si>
  <si>
    <t>a1b360000017sq1AAA</t>
  </si>
  <si>
    <t>a1b360000017srJAAQ</t>
  </si>
  <si>
    <t>a1b360000017ssbAAA</t>
  </si>
  <si>
    <t>a1b360000017sttAAA</t>
  </si>
  <si>
    <t>a1b360000017sokAAA</t>
  </si>
  <si>
    <t>a1b360000017sq2AAA</t>
  </si>
  <si>
    <t>a1b360000017srKAAQ</t>
  </si>
  <si>
    <t>a1b360000017sscAAA</t>
  </si>
  <si>
    <t>a1b360000017stuAAA</t>
  </si>
  <si>
    <t>a1b360000017solAAA</t>
  </si>
  <si>
    <t>a1b360000017sq3AAA</t>
  </si>
  <si>
    <t>a1b360000017srLAAQ</t>
  </si>
  <si>
    <t>a1b360000017ssdAAA</t>
  </si>
  <si>
    <t>a1b360000017stvAAA</t>
  </si>
  <si>
    <t>a1b360000017somAAA</t>
  </si>
  <si>
    <t>a1b360000017sq4AAA</t>
  </si>
  <si>
    <t>a1b360000017srMAAQ</t>
  </si>
  <si>
    <t>a1b360000017sseAAA</t>
  </si>
  <si>
    <t>a1b360000017stwAAA</t>
  </si>
  <si>
    <t>a1b360000017sonAAA</t>
  </si>
  <si>
    <t>a1b360000017sq5AAA</t>
  </si>
  <si>
    <t>a1b360000017srNAAQ</t>
  </si>
  <si>
    <t>a1b360000017ssfAAA</t>
  </si>
  <si>
    <t>a1b360000017stxAAA</t>
  </si>
  <si>
    <t>a1b360000017sooAAA</t>
  </si>
  <si>
    <t>a1b360000017sq6AAA</t>
  </si>
  <si>
    <t>a1b360000017srOAAQ</t>
  </si>
  <si>
    <t>a1b360000017ssgAAA</t>
  </si>
  <si>
    <t>a1b360000017styAAA</t>
  </si>
  <si>
    <t>a1b360000017sopAAA</t>
  </si>
  <si>
    <t>a1b360000017sq7AAA</t>
  </si>
  <si>
    <t>a1b360000017srPAAQ</t>
  </si>
  <si>
    <t>a1b360000017sshAAA</t>
  </si>
  <si>
    <t>a1b360000017stzAAA</t>
  </si>
  <si>
    <t>a1b360000017soqAAA</t>
  </si>
  <si>
    <t>a1b360000017sq8AAA</t>
  </si>
  <si>
    <t>a1b360000017srQAAQ</t>
  </si>
  <si>
    <t>a1b360000017ssiAAA</t>
  </si>
  <si>
    <t>a1b360000017su0AAA</t>
  </si>
  <si>
    <t>a1G36000001OZqgEAG</t>
  </si>
  <si>
    <t>a1G36000001OZqhEAG</t>
  </si>
  <si>
    <t>a1G36000001OZqiEAG</t>
  </si>
  <si>
    <t>a1G36000001OZqjEAG</t>
  </si>
  <si>
    <t>a1G36000001OZqkEAG</t>
  </si>
  <si>
    <t>a1G36000001OZqlEAG</t>
  </si>
  <si>
    <t>a1G36000001OZqmEAG</t>
  </si>
  <si>
    <t>a1G36000001OZqnEAG</t>
  </si>
  <si>
    <t>a1G36000001OZqoEAG</t>
  </si>
  <si>
    <t>a1G36000001OZqpEAG</t>
  </si>
  <si>
    <t>a1G36000001OZqqEAG</t>
  </si>
  <si>
    <t>a1G36000001OZqrEAG</t>
  </si>
  <si>
    <t>a1G36000001OZqsEAG</t>
  </si>
  <si>
    <t>a1G36000001OZqtEAG</t>
  </si>
  <si>
    <t>a1G36000001OZquEAG</t>
  </si>
  <si>
    <t>a1G36000001OZqvEAG</t>
  </si>
  <si>
    <t>a1G36000001OZqwEAG</t>
  </si>
  <si>
    <t>a1G36000001OZqxEAG</t>
  </si>
  <si>
    <t>a1G36000001OZqyEAG</t>
  </si>
  <si>
    <t>a1G36000001OZqzEAG</t>
  </si>
  <si>
    <t>a1G36000001OZr0EAG</t>
  </si>
  <si>
    <t>a1G36000001OZr1EAG</t>
  </si>
  <si>
    <t>a1G36000001OZr2EAG</t>
  </si>
  <si>
    <t>a1G36000001OZr3EAG</t>
  </si>
  <si>
    <t>a1G36000001OZr4EAG</t>
  </si>
  <si>
    <t>a1G36000001OZr5EAG</t>
  </si>
  <si>
    <t>a1G36000001OZr6EAG</t>
  </si>
  <si>
    <t>a1G36000001OZr7EAG</t>
  </si>
  <si>
    <t>a1G36000001OZr8EAG</t>
  </si>
  <si>
    <t>a1G36000001OZr9EAG</t>
  </si>
  <si>
    <t>a1G36000001OZrAEAW</t>
  </si>
  <si>
    <t>a1G36000001OZrBEAW</t>
  </si>
  <si>
    <t>a1G36000001OZrCEAW</t>
  </si>
  <si>
    <t>a1G36000001OZrDEAW</t>
  </si>
  <si>
    <t>a1G36000001OZrEEAW</t>
  </si>
  <si>
    <t>a1G36000001OZrFEAW</t>
  </si>
  <si>
    <t>a1G36000001OZrGEAW</t>
  </si>
  <si>
    <t>a1G36000001OZrHEAW</t>
  </si>
  <si>
    <t>a1G36000001OZrIEAW</t>
  </si>
  <si>
    <t>a1G36000001OZrJEAW</t>
  </si>
  <si>
    <t>a1G36000001OZrKEAW</t>
  </si>
  <si>
    <t>a1G36000001OZrLEAW</t>
  </si>
  <si>
    <t>a1G36000001OZrMEAW</t>
  </si>
  <si>
    <t>a1G36000001OZrNEAW</t>
  </si>
  <si>
    <t>a1G36000001OZrOEAW</t>
  </si>
  <si>
    <t>a1G36000001OZrPEAW</t>
  </si>
  <si>
    <t>a1G36000001OZrQEAW</t>
  </si>
  <si>
    <t>a1G36000001OZrREAW</t>
  </si>
  <si>
    <t>a1G36000001OZrSEAW</t>
  </si>
  <si>
    <t>a1G36000001OZrTEAW</t>
  </si>
  <si>
    <t>a1G36000001OZrUEAW</t>
  </si>
  <si>
    <t>a1G36000001OZrVEAW</t>
  </si>
  <si>
    <t>a1G36000001OZrWEAW</t>
  </si>
  <si>
    <t>a1G36000001OZrXEAW</t>
  </si>
  <si>
    <t>a1G36000001OZrYEAW</t>
  </si>
  <si>
    <t>a1G36000001OZrZEAW</t>
  </si>
  <si>
    <t>a1G36000001OZraEAG</t>
  </si>
  <si>
    <t>a1G36000001OZrbEAG</t>
  </si>
  <si>
    <t>a1G36000001OZrcEAG</t>
  </si>
  <si>
    <t>a1G36000001OZrdEAG</t>
  </si>
  <si>
    <t>a1G36000001OZreEAG</t>
  </si>
  <si>
    <t>a1G36000001OZrfEAG</t>
  </si>
  <si>
    <t>a1G36000001OZrgEAG</t>
  </si>
  <si>
    <t>a1G36000001OZrhEAG</t>
  </si>
  <si>
    <t>a1G36000001OZriEAG</t>
  </si>
  <si>
    <t>a1G36000001OZrjEAG</t>
  </si>
  <si>
    <t>a1G36000001OZrkEAG</t>
  </si>
  <si>
    <t>a1G36000001OZrlEAG</t>
  </si>
  <si>
    <t>a1G36000001OZrmEAG</t>
  </si>
  <si>
    <t>a1G36000001OZrnEAG</t>
  </si>
  <si>
    <t>a1G36000001OZroEAG</t>
  </si>
  <si>
    <t>a1G36000001OZrpEAG</t>
  </si>
  <si>
    <t>a1G36000001OZrqEAG</t>
  </si>
  <si>
    <t>a1G36000001OZrrEAG</t>
  </si>
  <si>
    <t>a1G36000001OZrsEAG</t>
  </si>
  <si>
    <t>a1G36000001OZrtEAG</t>
  </si>
  <si>
    <t>a1G36000001OZruEAG</t>
  </si>
  <si>
    <t>a1G36000001OZrvEAG</t>
  </si>
  <si>
    <t>a1G36000001OZrwEAG</t>
  </si>
  <si>
    <t>a1G36000001OZrxEAG</t>
  </si>
  <si>
    <t>a1G36000001OZryEAG</t>
  </si>
  <si>
    <t>a1G36000001OZrzEAG</t>
  </si>
  <si>
    <t>a1G36000001OZs0EAG</t>
  </si>
  <si>
    <t>a1G36000001OZs1EAG</t>
  </si>
  <si>
    <t>a1G36000001OZs2EAG</t>
  </si>
  <si>
    <t>a1G36000001OZs3EAG</t>
  </si>
  <si>
    <t>a1G36000001OZs4EAG</t>
  </si>
  <si>
    <t>a1G36000001OZs5EAG</t>
  </si>
  <si>
    <t>a1G36000001OZs6EAG</t>
  </si>
  <si>
    <t>a1G36000001OZs7EAG</t>
  </si>
  <si>
    <t>a1G36000001OZs8EAG</t>
  </si>
  <si>
    <t>a1G36000001OZs9EAG</t>
  </si>
  <si>
    <t>a1G36000001OZsAEAW</t>
  </si>
  <si>
    <t>a1G36000001OZsBEAW</t>
  </si>
  <si>
    <t>a1G36000001OZsCEAW</t>
  </si>
  <si>
    <t>a1G36000001OZsDEAW</t>
  </si>
  <si>
    <t>a1G36000001OZsEEAW</t>
  </si>
  <si>
    <t>a1G36000001OZsFEAW</t>
  </si>
  <si>
    <t>a1G36000001OZsGEAW</t>
  </si>
  <si>
    <t>a1G36000001OZsHEAW</t>
  </si>
  <si>
    <t>a1G36000001OZsIEAW</t>
  </si>
  <si>
    <t>a1G36000001OZsJEAW</t>
  </si>
  <si>
    <t>a1G36000001OZsKEAW</t>
  </si>
  <si>
    <t>a1G36000001OZsLEAW</t>
  </si>
  <si>
    <t>a1G36000001OZsMEAW</t>
  </si>
  <si>
    <t>a1G36000001OZsNEAW</t>
  </si>
  <si>
    <t>a1G36000001OZsOEAW</t>
  </si>
  <si>
    <t>a1G36000001OZsPEAW</t>
  </si>
  <si>
    <t>a1G36000001OZsQEAW</t>
  </si>
  <si>
    <t>a1G36000001OZsREAW</t>
  </si>
  <si>
    <t>a1G36000001OZsSEAW</t>
  </si>
  <si>
    <t>a1G36000001OZsTEAW</t>
  </si>
  <si>
    <t>a1G36000001OZsUEAW</t>
  </si>
  <si>
    <t>a1G36000001OZsVEAW</t>
  </si>
  <si>
    <t>a1G36000001OZsWEAW</t>
  </si>
  <si>
    <t>a1G36000001OZsXEAW</t>
  </si>
  <si>
    <t>a1G36000001OZsYEAW</t>
  </si>
  <si>
    <t>a1G36000001OZsZEAW</t>
  </si>
  <si>
    <t>a1G36000001OZsaEAG</t>
  </si>
  <si>
    <t>a1G36000001OZsbEAG</t>
  </si>
  <si>
    <t>a1G36000001OZscEAG</t>
  </si>
  <si>
    <t>a1G36000001OZsdEAG</t>
  </si>
  <si>
    <t>a1G36000001OZseEAG</t>
  </si>
  <si>
    <t>a1G36000001OZsfEAG</t>
  </si>
  <si>
    <t>a1G36000001OZsgEAG</t>
  </si>
  <si>
    <t>a1G36000001OZshEAG</t>
  </si>
  <si>
    <t>a1G36000001OZsiEAG</t>
  </si>
  <si>
    <t>a1G36000001OZsjEAG</t>
  </si>
  <si>
    <t>a1G36000001OZskEAG</t>
  </si>
  <si>
    <t>a1G36000001OZslEAG</t>
  </si>
  <si>
    <t>a1G36000001OZsmEAG</t>
  </si>
  <si>
    <t>a1G36000001OZsnEAG</t>
  </si>
  <si>
    <t>a1G36000001OZsoEAG</t>
  </si>
  <si>
    <t>a1G36000001OZspEAG</t>
  </si>
  <si>
    <t>a1G36000001OZsqEAG</t>
  </si>
  <si>
    <t>a1G36000001OZsrEAG</t>
  </si>
  <si>
    <t>a1G36000001OZssEAG</t>
  </si>
  <si>
    <t>a1G36000001OZstEAG</t>
  </si>
  <si>
    <t>a1G36000001OZsuEAG</t>
  </si>
  <si>
    <t>a1G36000001OZsvEAG</t>
  </si>
  <si>
    <t>a1G36000001OZswEAG</t>
  </si>
  <si>
    <t>a1G36000001OZsxEAG</t>
  </si>
  <si>
    <t>a1G36000001OZsyEAG</t>
  </si>
  <si>
    <t>a1G36000001OZszEAG</t>
  </si>
  <si>
    <t>a1G36000001OZt0EAG</t>
  </si>
  <si>
    <t>a1G36000001OZt1EAG</t>
  </si>
  <si>
    <t>a1G36000001OZt2EAG</t>
  </si>
  <si>
    <t>a1G36000001OZt3EAG</t>
  </si>
  <si>
    <t>a1G36000001OZt4EAG</t>
  </si>
  <si>
    <t>a1G36000001OZt5EAG</t>
  </si>
  <si>
    <t>a1V36000002PQnsEAG</t>
  </si>
  <si>
    <t>a1V36000002PQntEAG</t>
  </si>
  <si>
    <t>a1V36000002PQnuEAG</t>
  </si>
  <si>
    <t>a1V36000002PQnvEAG</t>
  </si>
  <si>
    <t>a1V36000002PQnwEAG</t>
  </si>
  <si>
    <t>a1V36000002PQnxEAG</t>
  </si>
  <si>
    <t>a1V36000002PQnyEAG</t>
  </si>
  <si>
    <t>a1V36000002PQnzEAG</t>
  </si>
  <si>
    <t>a1V36000002PQo0EAG</t>
  </si>
  <si>
    <t>a1V36000002PQo1EAG</t>
  </si>
  <si>
    <t>a1V36000002PQo2EAG</t>
  </si>
  <si>
    <t>a1V36000002PQo3EAG</t>
  </si>
  <si>
    <t>a1V36000002PQo4EAG</t>
  </si>
  <si>
    <t>a1V36000002PQo5EAG</t>
  </si>
  <si>
    <t>a1V36000002PQo6EAG</t>
  </si>
  <si>
    <t>a1V36000002PQo7EAG</t>
  </si>
  <si>
    <t>a1V36000002PQo8EAG</t>
  </si>
  <si>
    <t>a1V36000002PQo9EAG</t>
  </si>
  <si>
    <t>a1V36000002PQoAEAW</t>
  </si>
  <si>
    <t>a1V36000002PQoBEAW</t>
  </si>
  <si>
    <t>a1V36000002PQoCEAW</t>
  </si>
  <si>
    <t>a1V36000002PQoDEAW</t>
  </si>
  <si>
    <t>a1V36000002PQoEEAW</t>
  </si>
  <si>
    <t>a1V36000002PQoFEAW</t>
  </si>
  <si>
    <t>a1V36000002PQoGEAW</t>
  </si>
  <si>
    <t>a1V36000002PQoHEAW</t>
  </si>
  <si>
    <t>a1V36000002PQoIEAW</t>
  </si>
  <si>
    <t>a1V36000002PQoJEAW</t>
  </si>
  <si>
    <t>a1V36000002PQoKEAW</t>
  </si>
  <si>
    <t>a1V36000002PQoLEAW</t>
  </si>
  <si>
    <t>a1V36000002PQoMEAW</t>
  </si>
  <si>
    <t>a1V36000002PQoNEAW</t>
  </si>
  <si>
    <t>a1V36000002PQoOEAW</t>
  </si>
  <si>
    <t>a1V36000002PQoPEAW</t>
  </si>
  <si>
    <t>a1V36000002PQoQEAW</t>
  </si>
  <si>
    <t>a1V36000002PQoREAW</t>
  </si>
  <si>
    <t>a1V36000002PQoSEAW</t>
  </si>
  <si>
    <t>a1V36000002PQoTEAW</t>
  </si>
  <si>
    <t>a1V36000002PQoUEAW</t>
  </si>
  <si>
    <t>a1V36000002PQoVEAW</t>
  </si>
  <si>
    <t>a1V36000002PQoWEAW</t>
  </si>
  <si>
    <t>a1V36000002PQoXEAW</t>
  </si>
  <si>
    <t>a1V36000002PQoYEAW</t>
  </si>
  <si>
    <t>a1V36000002PQoZEAW</t>
  </si>
  <si>
    <t>a1V36000002PQoaEAG</t>
  </si>
  <si>
    <t>a1V36000002PQobEAG</t>
  </si>
  <si>
    <t>a1V36000002PQocEAG</t>
  </si>
  <si>
    <t>a1V36000002PQodEAG</t>
  </si>
  <si>
    <t>a1V36000002PQoeEAG</t>
  </si>
  <si>
    <t>a1V36000002PQofEAG</t>
  </si>
  <si>
    <t>a1V36000002PQogEAG</t>
  </si>
  <si>
    <t>a1V36000002PQohEAG</t>
  </si>
  <si>
    <t>a1V36000002PQoiEAG</t>
  </si>
  <si>
    <t>a1V36000002PQojEAG</t>
  </si>
  <si>
    <t>a1V36000002PQokEAG</t>
  </si>
  <si>
    <t>a1V36000002PQolEAG</t>
  </si>
  <si>
    <t>a1V36000002PQomEAG</t>
  </si>
  <si>
    <t>a1V36000002PQonEAG</t>
  </si>
  <si>
    <t>a1V36000002PQooEAG</t>
  </si>
  <si>
    <t>a1V36000002PQopEAG</t>
  </si>
  <si>
    <t>a1V36000002PQoqEAG</t>
  </si>
  <si>
    <t>a1V36000002PQorEAG</t>
  </si>
  <si>
    <t>a1V36000002PQosEAG</t>
  </si>
  <si>
    <t>a1V36000002PQotEAG</t>
  </si>
  <si>
    <t>a1V36000002PQouEAG</t>
  </si>
  <si>
    <t>a1V36000002PQovEAG</t>
  </si>
  <si>
    <t>a1V36000002PQowEAG</t>
  </si>
  <si>
    <t>a1V36000002PQoxEAG</t>
  </si>
  <si>
    <t>a1V36000002PQoyEAG</t>
  </si>
  <si>
    <t>a1V36000002PQozEAG</t>
  </si>
  <si>
    <t>a1V36000002PQp0EAG</t>
  </si>
  <si>
    <t>a1V36000002PQp1EAG</t>
  </si>
  <si>
    <t>a1V36000002PQp2EAG</t>
  </si>
  <si>
    <t>a1V36000002PQp3EAG</t>
  </si>
  <si>
    <t>a1V36000002PQp4EAG</t>
  </si>
  <si>
    <t>a1V36000002PQp5EAG</t>
  </si>
  <si>
    <t>a1V36000002PQp6EAG</t>
  </si>
  <si>
    <t>a1V36000002PQp7EAG</t>
  </si>
  <si>
    <t>a1V36000002PQp8EAG</t>
  </si>
  <si>
    <t>a1V36000002PQp9EAG</t>
  </si>
  <si>
    <t>a1V36000002PQpAEAW</t>
  </si>
  <si>
    <t>a1V36000002PQpBEAW</t>
  </si>
  <si>
    <t>a1V36000002PQpCEAW</t>
  </si>
  <si>
    <t>a1V36000002PQpDEAW</t>
  </si>
  <si>
    <t>a1V36000002PQpEEAW</t>
  </si>
  <si>
    <t>a1V36000002PQpFEAW</t>
  </si>
  <si>
    <t>a1V36000002PQpGEAW</t>
  </si>
  <si>
    <t>a1V36000002PQpHEAW</t>
  </si>
  <si>
    <t>a1V36000002PQpIEAW</t>
  </si>
  <si>
    <t>a1V36000002PQpJEAW</t>
  </si>
  <si>
    <t>a1V36000002PQpKEAW</t>
  </si>
  <si>
    <t>a1V36000002PQpLEAW</t>
  </si>
  <si>
    <t>a1V36000002PQpMEAW</t>
  </si>
  <si>
    <t>a1V36000002PQpNEAW</t>
  </si>
  <si>
    <t>a1V36000002PQpOEAW</t>
  </si>
  <si>
    <t>a1V36000002PQpPEAW</t>
  </si>
  <si>
    <t>a1V36000002PQpQEAW</t>
  </si>
  <si>
    <t>a1V36000002PQpREAW</t>
  </si>
  <si>
    <t>a1V36000002PQpSEAW</t>
  </si>
  <si>
    <t>a1V36000002PQpTEAW</t>
  </si>
  <si>
    <t>a1V36000002PQpUEAW</t>
  </si>
  <si>
    <t>a1V36000002PQpVEAW</t>
  </si>
  <si>
    <t>a1V36000002PQpWEAW</t>
  </si>
  <si>
    <t>a1V36000002PQpXEAW</t>
  </si>
  <si>
    <t>a1V36000002PQpYEAW</t>
  </si>
  <si>
    <t>a1V36000002PQpZEAW</t>
  </si>
  <si>
    <t>a1V36000002PQpaEAG</t>
  </si>
  <si>
    <t>a1V36000002PQpbEAG</t>
  </si>
  <si>
    <t>a1V36000002PQpcEAG</t>
  </si>
  <si>
    <t>a1V36000002PQpdEAG</t>
  </si>
  <si>
    <t>a1V36000002PQpeEAG</t>
  </si>
  <si>
    <t>a1V36000002PQpfEAG</t>
  </si>
  <si>
    <t>a1V36000002PQpgEAG</t>
  </si>
  <si>
    <t>a1V36000002PQphEAG</t>
  </si>
  <si>
    <t>a1V36000002PQpiEAG</t>
  </si>
  <si>
    <t>a1V36000002PQpjEAG</t>
  </si>
  <si>
    <t>a1V36000002PQpkEAG</t>
  </si>
  <si>
    <t>a1V36000002PQplEAG</t>
  </si>
  <si>
    <t>a1V36000002PQpmEAG</t>
  </si>
  <si>
    <t>a1V36000002PQpnEAG</t>
  </si>
  <si>
    <t>a1V36000002PQpoEAG</t>
  </si>
  <si>
    <t>a1V36000002PQppEAG</t>
  </si>
  <si>
    <t>a1V36000002PQpqEAG</t>
  </si>
  <si>
    <t>a1V36000002PQprEAG</t>
  </si>
  <si>
    <t>a1V36000002PQpsEAG</t>
  </si>
  <si>
    <t>a1V36000002PQptEAG</t>
  </si>
  <si>
    <t>a1V36000002PQpuEAG</t>
  </si>
  <si>
    <t>a1V36000002PQpvEAG</t>
  </si>
  <si>
    <t>a1V36000002PQpwEAG</t>
  </si>
  <si>
    <t>a1V36000002PQpxEAG</t>
  </si>
  <si>
    <t>a1V36000002PQpyEAG</t>
  </si>
  <si>
    <t>a1V36000002PQpzEAG</t>
  </si>
  <si>
    <t>a1V36000002PQq0EAG</t>
  </si>
  <si>
    <t>a1V36000002PQq1EAG</t>
  </si>
  <si>
    <t>a1V36000002PQq2EAG</t>
  </si>
  <si>
    <t>a1V36000002PQq3EAG</t>
  </si>
  <si>
    <t>a1V36000002PQq4EAG</t>
  </si>
  <si>
    <t>a1V36000002PQq5EAG</t>
  </si>
  <si>
    <t>a1V36000002PQq6EAG</t>
  </si>
  <si>
    <t>a1V36000002PQq7EAG</t>
  </si>
  <si>
    <t>a1V36000002PQq8EAG</t>
  </si>
  <si>
    <t>a1V36000002PQq9EAG</t>
  </si>
  <si>
    <t>a1V36000002PQqAEAW</t>
  </si>
  <si>
    <t>a1V36000002PQqBEAW</t>
  </si>
  <si>
    <t>a1V36000002PQqCEAW</t>
  </si>
  <si>
    <t>a1V36000002PQqDEAW</t>
  </si>
  <si>
    <t>a1V36000002PQqEEAW</t>
  </si>
  <si>
    <t>a1V36000002PQqFEAW</t>
  </si>
  <si>
    <t>a1V36000002PQqGEAW</t>
  </si>
  <si>
    <t>a1V36000002PQqHEAW</t>
  </si>
  <si>
    <t>a1636000001VvDcAAK</t>
  </si>
  <si>
    <t>a1636000001VvDdAAK</t>
  </si>
  <si>
    <t>a1636000001VvDeAAK</t>
  </si>
  <si>
    <t>a1636000001VvDfAAK</t>
  </si>
  <si>
    <t>a1636000001VvDgAAK</t>
  </si>
  <si>
    <t>a1636000001VvDhAAK</t>
  </si>
  <si>
    <t>a1636000001VvDiAAK</t>
  </si>
  <si>
    <t>a1636000001VvDjAAK</t>
  </si>
  <si>
    <t>a1636000001VvDkAAK</t>
  </si>
  <si>
    <t>a1636000001VvDlAAK</t>
  </si>
  <si>
    <t>a1636000001VvDmAAK</t>
  </si>
  <si>
    <t>a1636000001VvDnAAK</t>
  </si>
  <si>
    <t>a1636000001VvDoAAK</t>
  </si>
  <si>
    <t>a1636000001VvDpAAK</t>
  </si>
  <si>
    <t>a1636000001VvDqAAK</t>
  </si>
  <si>
    <t>a1636000001VvDrAAK</t>
  </si>
  <si>
    <t>a1636000001VvDsAAK</t>
  </si>
  <si>
    <t>a1636000001VvDtAAK</t>
  </si>
  <si>
    <t>a1636000001VvDuAAK</t>
  </si>
  <si>
    <t>a1636000001VvDvAAK</t>
  </si>
  <si>
    <t>a1636000001VvDwAAK</t>
  </si>
  <si>
    <t>a1636000001VvDxAAK</t>
  </si>
  <si>
    <t>a1636000001VvDyAAK</t>
  </si>
  <si>
    <t>a1636000001VvDzAAK</t>
  </si>
  <si>
    <t>a1636000001VvE0AAK</t>
  </si>
  <si>
    <t>a1636000001VvE1AAK</t>
  </si>
  <si>
    <t>a1636000001VvE2AAK</t>
  </si>
  <si>
    <t>a1636000001VvE3AAK</t>
  </si>
  <si>
    <t>a1636000001VvE4AAK</t>
  </si>
  <si>
    <t>a1636000001VvE5AAK</t>
  </si>
  <si>
    <t>a1636000001VvE6AAK</t>
  </si>
  <si>
    <t>a1636000001VvE7AAK</t>
  </si>
  <si>
    <t>a1636000001VvE8AAK</t>
  </si>
  <si>
    <t>a1636000001VvE9AAK</t>
  </si>
  <si>
    <t>a1636000001VvEAAA0</t>
  </si>
  <si>
    <t>a1636000001VvEBAA0</t>
  </si>
  <si>
    <t>a1636000001VvECAA0</t>
  </si>
  <si>
    <t>a1636000001VvEDAA0</t>
  </si>
  <si>
    <t>a1636000001VvEEAA0</t>
  </si>
  <si>
    <t>a1636000001VvEFAA0</t>
  </si>
  <si>
    <t>a1636000001VvEGAA0</t>
  </si>
  <si>
    <t>a1636000001VvEHAA0</t>
  </si>
  <si>
    <t>a1636000001VvEIAA0</t>
  </si>
  <si>
    <t>a1636000001VvEJAA0</t>
  </si>
  <si>
    <t>a1636000001VvEKAA0</t>
  </si>
  <si>
    <t>a1636000001VvELAA0</t>
  </si>
  <si>
    <t>a1636000001VvEMAA0</t>
  </si>
  <si>
    <t>a1636000001VvENAA0</t>
  </si>
  <si>
    <t>a1636000001VvEOAA0</t>
  </si>
  <si>
    <t>a1636000001VvEPAA0</t>
  </si>
  <si>
    <t>a1636000001VvEQAA0</t>
  </si>
  <si>
    <t>a1636000001VvERAA0</t>
  </si>
  <si>
    <t>a1636000001VvESAA0</t>
  </si>
  <si>
    <t>a1636000001VvETAA0</t>
  </si>
  <si>
    <t>a1636000001VvEUAA0</t>
  </si>
  <si>
    <t>a1636000001VvEVAA0</t>
  </si>
  <si>
    <t>a1636000001VvEWAA0</t>
  </si>
  <si>
    <t>a1636000001VvEXAA0</t>
  </si>
  <si>
    <t>a1636000001VvEYAA0</t>
  </si>
  <si>
    <t>a1636000001VvEZAA0</t>
  </si>
  <si>
    <t>a1636000001VvEaAAK</t>
  </si>
  <si>
    <t>a1636000001VvEbAAK</t>
  </si>
  <si>
    <t>a1636000001VvEcAAK</t>
  </si>
  <si>
    <t>a1636000001VvEdAAK</t>
  </si>
  <si>
    <t>a1636000001VvEeAAK</t>
  </si>
  <si>
    <t>a1636000001VvEfAAK</t>
  </si>
  <si>
    <t>a1636000001VvEgAAK</t>
  </si>
  <si>
    <t>a1636000001VvEhAAK</t>
  </si>
  <si>
    <t>a1636000001VvEiAAK</t>
  </si>
  <si>
    <t>a1636000001VvEjAAK</t>
  </si>
  <si>
    <t>a1636000001VvEkAAK</t>
  </si>
  <si>
    <t>a1636000001VvElAAK</t>
  </si>
  <si>
    <t>a1636000001VvEmAAK</t>
  </si>
  <si>
    <t>a1636000001VvEnAAK</t>
  </si>
  <si>
    <t>a1636000001VvEoAAK</t>
  </si>
  <si>
    <t>a1636000001VvEpAAK</t>
  </si>
  <si>
    <t>a1636000001VvEqAAK</t>
  </si>
  <si>
    <t>a1636000001VvErAAK</t>
  </si>
  <si>
    <t>a1636000001VvEsAAK</t>
  </si>
  <si>
    <t>a1636000001VvEtAAK</t>
  </si>
  <si>
    <t>a1636000001VvEuAAK</t>
  </si>
  <si>
    <t>a1636000001VvEvAAK</t>
  </si>
  <si>
    <t>a1636000001VvEwAAK</t>
  </si>
  <si>
    <t>a1636000001VvExAAK</t>
  </si>
  <si>
    <t>a1636000001VvEyAAK</t>
  </si>
  <si>
    <t>a1636000001VvEzAAK</t>
  </si>
  <si>
    <t>a1636000001VvF0AAK</t>
  </si>
  <si>
    <t>a1636000001VvF1AAK</t>
  </si>
  <si>
    <t>a1636000001VvF2AAK</t>
  </si>
  <si>
    <t>a1636000001VvF3AAK</t>
  </si>
  <si>
    <t>a1636000001VvF4AAK</t>
  </si>
  <si>
    <t>a1636000001VvF5AAK</t>
  </si>
  <si>
    <t>a1636000001VvF6AAK</t>
  </si>
  <si>
    <t>a1636000001VvF7AAK</t>
  </si>
  <si>
    <t>a1636000001VvF8AAK</t>
  </si>
  <si>
    <t>a1636000001VvF9AAK</t>
  </si>
  <si>
    <t>a1636000001VvFAAA0</t>
  </si>
  <si>
    <t>a1636000001VvFBAA0</t>
  </si>
  <si>
    <t>a1636000001VvFCAA0</t>
  </si>
  <si>
    <t>a1636000001VvFDAA0</t>
  </si>
  <si>
    <t>a1636000001VvFEAA0</t>
  </si>
  <si>
    <t>a1636000001VvFFAA0</t>
  </si>
  <si>
    <t>a1636000001VvFGAA0</t>
  </si>
  <si>
    <t>a1636000001VvFHAA0</t>
  </si>
  <si>
    <t>a1636000001VvFIAA0</t>
  </si>
  <si>
    <t>a1636000001VvFJAA0</t>
  </si>
  <si>
    <t>a1636000001VvFKAA0</t>
  </si>
  <si>
    <t>a1636000001VvFLAA0</t>
  </si>
  <si>
    <t>a1636000001VvFMAA0</t>
  </si>
  <si>
    <t>a1636000001VvFNAA0</t>
  </si>
  <si>
    <t>a1636000001VvFOAA0</t>
  </si>
  <si>
    <t>a1636000001VvFPAA0</t>
  </si>
  <si>
    <t>a1636000001VvFQAA0</t>
  </si>
  <si>
    <t>a1636000001VvFRAA0</t>
  </si>
  <si>
    <t>a1636000001VvFSAA0</t>
  </si>
  <si>
    <t>a1636000001VvFTAA0</t>
  </si>
  <si>
    <t>a1636000001VvFUAA0</t>
  </si>
  <si>
    <t>a1636000001VvFVAA0</t>
  </si>
  <si>
    <t>a1636000001VvFWAA0</t>
  </si>
  <si>
    <t>a1636000001VvFXAA0</t>
  </si>
  <si>
    <t>a1636000001VvFYAA0</t>
  </si>
  <si>
    <t>a1636000001VvFZAA0</t>
  </si>
  <si>
    <t>a1636000001VvFaAAK</t>
  </si>
  <si>
    <t>a1636000001VvFbAAK</t>
  </si>
  <si>
    <t>a1636000001VvFcAAK</t>
  </si>
  <si>
    <t>a1636000001VvFdAAK</t>
  </si>
  <si>
    <t>a1636000001VvFeAAK</t>
  </si>
  <si>
    <t>a1636000001VvFfAAK</t>
  </si>
  <si>
    <t>a1636000001VvFgAAK</t>
  </si>
  <si>
    <t>a1636000001VvFhAAK</t>
  </si>
  <si>
    <t>a1636000001VvFiAAK</t>
  </si>
  <si>
    <t>a1636000001VvFjAAK</t>
  </si>
  <si>
    <t>a1636000001VvFkAAK</t>
  </si>
  <si>
    <t>a1636000001VvFlAAK</t>
  </si>
  <si>
    <t>a1636000001VvFmAAK</t>
  </si>
  <si>
    <t>a1636000001VvFnAAK</t>
  </si>
  <si>
    <t>a1636000001VvFoAAK</t>
  </si>
  <si>
    <t>a1636000001VvFpAAK</t>
  </si>
  <si>
    <t>a1636000001VvFqAAK</t>
  </si>
  <si>
    <t>a1636000001VvFrAAK</t>
  </si>
  <si>
    <t>a1636000001VvFsAAK</t>
  </si>
  <si>
    <t>a1636000001VvFtAAK</t>
  </si>
  <si>
    <t>a1636000001VvFuAAK</t>
  </si>
  <si>
    <t>a1636000001VvFvAAK</t>
  </si>
  <si>
    <t>a1636000001VvFwAAK</t>
  </si>
  <si>
    <t>a1636000001VvFxAAK</t>
  </si>
  <si>
    <t>a1636000001VvFyAAK</t>
  </si>
  <si>
    <t>a1636000001VvFzAAK</t>
  </si>
  <si>
    <t>a1636000001VvG0AAK</t>
  </si>
  <si>
    <t>a1636000001VvG1AAK</t>
  </si>
  <si>
    <t>a1636000001VvG2AAK</t>
  </si>
  <si>
    <t>a1636000001VvG3AAK</t>
  </si>
  <si>
    <t>a1636000001VvG4AAK</t>
  </si>
  <si>
    <t>a1636000001VvG5AAK</t>
  </si>
  <si>
    <t>a1636000001VvG6AAK</t>
  </si>
  <si>
    <t>a1636000001VvG7AAK</t>
  </si>
  <si>
    <t>a1636000001VvG8AAK</t>
  </si>
  <si>
    <t>a1636000001VvG9AAK</t>
  </si>
  <si>
    <t>a1636000001VvGAAA0</t>
  </si>
  <si>
    <t>a1636000001VvGBAA0</t>
  </si>
  <si>
    <t>a1636000001VvGCAA0</t>
  </si>
  <si>
    <t>a1636000001VvGDAA0</t>
  </si>
  <si>
    <t>a1636000001VvGEAA0</t>
  </si>
  <si>
    <t>a1636000001VvGFAA0</t>
  </si>
  <si>
    <t>a1636000001VvGGAA0</t>
  </si>
  <si>
    <t>a1636000001VvGHAA0</t>
  </si>
  <si>
    <t>a1636000001VvGIAA0</t>
  </si>
  <si>
    <t>a1636000001VvGJAA0</t>
  </si>
  <si>
    <t>a1636000001VvGKAA0</t>
  </si>
  <si>
    <t>a1636000001VvGLAA0</t>
  </si>
  <si>
    <t>a1636000001VvGMAA0</t>
  </si>
  <si>
    <t>a1636000001VvGNAA0</t>
  </si>
  <si>
    <t>a1636000001VvGOAA0</t>
  </si>
  <si>
    <t>a1636000001VvGPAA0</t>
  </si>
  <si>
    <t>a1636000001VvGQAA0</t>
  </si>
  <si>
    <t>a1636000001VvGRAA0</t>
  </si>
  <si>
    <t>a1636000001VvGSAA0</t>
  </si>
  <si>
    <t>a1636000001VvGTAA0</t>
  </si>
  <si>
    <t>a1636000001VvGUAA0</t>
  </si>
  <si>
    <t>a1636000001VvGVAA0</t>
  </si>
  <si>
    <t>a1636000001VvGWAA0</t>
  </si>
  <si>
    <t>a1636000001VvGXAA0</t>
  </si>
  <si>
    <t>a1636000001VvGYAA0</t>
  </si>
  <si>
    <t>a1636000001VvGZAA0</t>
  </si>
  <si>
    <t>a1636000001VvGaAAK</t>
  </si>
  <si>
    <t>a1636000001VvGbAAK</t>
  </si>
  <si>
    <t>a1636000001VvGcAAK</t>
  </si>
  <si>
    <t>a1636000001VvGdAAK</t>
  </si>
  <si>
    <t>a1636000001VvGeAAK</t>
  </si>
  <si>
    <t>a1636000001VvGfAAK</t>
  </si>
  <si>
    <t>a1636000001VvGgAAK</t>
  </si>
  <si>
    <t>a1636000001VvGhAAK</t>
  </si>
  <si>
    <t>a1636000001VvGiAAK</t>
  </si>
  <si>
    <t>a1636000001VvGjAAK</t>
  </si>
  <si>
    <t>a1636000001VvGkAAK</t>
  </si>
  <si>
    <t>a1636000001VvGlAAK</t>
  </si>
  <si>
    <t>a1636000001VvGmAAK</t>
  </si>
  <si>
    <t>a1636000001VvGnAAK</t>
  </si>
  <si>
    <t>a1636000001VvGoAAK</t>
  </si>
  <si>
    <t>a1636000001VvGpAAK</t>
  </si>
  <si>
    <t>a1636000001VvGqAAK</t>
  </si>
  <si>
    <t>a1636000001VvGrAAK</t>
  </si>
  <si>
    <t>a1636000001VvGsAAK</t>
  </si>
  <si>
    <t>a1636000001VvGtAAK</t>
  </si>
  <si>
    <t>a1636000001VvGuAAK</t>
  </si>
  <si>
    <t>a1636000001VvGvAAK</t>
  </si>
  <si>
    <t>a1636000001VvGwAAK</t>
  </si>
  <si>
    <t>a1636000001VvGxAAK</t>
  </si>
  <si>
    <t>a1636000001VvGyAAK</t>
  </si>
  <si>
    <t>a1636000001VvGzAAK</t>
  </si>
  <si>
    <t>a1636000001VvH0AAK</t>
  </si>
  <si>
    <t>a1636000001VvH1AAK</t>
  </si>
  <si>
    <t>a1636000001VvH2AAK</t>
  </si>
  <si>
    <t>a1636000001VvH3AAK</t>
  </si>
  <si>
    <t>a1636000001VvH4AAK</t>
  </si>
  <si>
    <t>a1636000001VvH5AAK</t>
  </si>
  <si>
    <t>a1636000001VvH6AAK</t>
  </si>
  <si>
    <t>a1636000001VvH7AAK</t>
  </si>
  <si>
    <t>a1636000001VvH8AAK</t>
  </si>
  <si>
    <t>a1636000001VvH9AAK</t>
  </si>
  <si>
    <t>a1636000001VvHAAA0</t>
  </si>
  <si>
    <t>a1636000001VvHBAA0</t>
  </si>
  <si>
    <t>a1636000001VvHCAA0</t>
  </si>
  <si>
    <t>a1636000001VvHDAA0</t>
  </si>
  <si>
    <t>a1636000001VvHEAA0</t>
  </si>
  <si>
    <t>a1636000001VvHFAA0</t>
  </si>
  <si>
    <t>a1636000001VvHGAA0</t>
  </si>
  <si>
    <t>a1636000001VvHHAA0</t>
  </si>
  <si>
    <t>a1636000001VvHIAA0</t>
  </si>
  <si>
    <t>a1636000001VvHJAA0</t>
  </si>
  <si>
    <t>a1636000001VvHKAA0</t>
  </si>
  <si>
    <t>a1636000001VvHLAA0</t>
  </si>
  <si>
    <t>a1636000001VvHMAA0</t>
  </si>
  <si>
    <t>a1636000001VvHNAA0</t>
  </si>
  <si>
    <t>a1636000001VvHOAA0</t>
  </si>
  <si>
    <t>a1636000001VvHPAA0</t>
  </si>
  <si>
    <t>a1636000001VvHQAA0</t>
  </si>
  <si>
    <t>a1636000001VvHRAA0</t>
  </si>
  <si>
    <t>a1636000001VvHSAA0</t>
  </si>
  <si>
    <t>a1636000001VvHTAA0</t>
  </si>
  <si>
    <t>a1636000001VvHUAA0</t>
  </si>
  <si>
    <t>a1636000001VvHVAA0</t>
  </si>
  <si>
    <t>a1636000001VvHWAA0</t>
  </si>
  <si>
    <t>a1636000001VvHXAA0</t>
  </si>
  <si>
    <t>a1636000001VvHYAA0</t>
  </si>
  <si>
    <t>a1636000001VvHZAA0</t>
  </si>
  <si>
    <t>a1636000001VvHaAAK</t>
  </si>
  <si>
    <t>a1636000001VvHbAAK</t>
  </si>
  <si>
    <t>a1636000001VvHcAAK</t>
  </si>
  <si>
    <t>a1636000001VvHdAAK</t>
  </si>
  <si>
    <t>a1636000001VvHeAAK</t>
  </si>
  <si>
    <t>a1636000001VvHfAAK</t>
  </si>
  <si>
    <t>a1636000001VvHgAAK</t>
  </si>
  <si>
    <t>a1636000001VvHhAAK</t>
  </si>
  <si>
    <t>a1636000001VvHiAAK</t>
  </si>
  <si>
    <t>a1636000001VvHjAAK</t>
  </si>
  <si>
    <t>a1636000001VvHkAAK</t>
  </si>
  <si>
    <t>a1636000001VvHlAAK</t>
  </si>
  <si>
    <t>a1636000001VvHmAAK</t>
  </si>
  <si>
    <t>a1636000001VvHnAAK</t>
  </si>
  <si>
    <t>a1636000001VvHoAAK</t>
  </si>
  <si>
    <t>a1636000001VvHpAAK</t>
  </si>
  <si>
    <t>a1636000001VvHqAAK</t>
  </si>
  <si>
    <t>a1636000001VvHrAAK</t>
  </si>
  <si>
    <t>a1636000001VvHsAAK</t>
  </si>
  <si>
    <t>a1636000001VvHtAAK</t>
  </si>
  <si>
    <t>a1636000001VvHuAAK</t>
  </si>
  <si>
    <t>a1636000001VvHvAAK</t>
  </si>
  <si>
    <t>a1636000001VvHwAAK</t>
  </si>
  <si>
    <t>a1636000001VvHxAAK</t>
  </si>
  <si>
    <t>a1636000001VvHyAAK</t>
  </si>
  <si>
    <t>a1636000001VvHzAAK</t>
  </si>
  <si>
    <t>a1636000001VvI0AAK</t>
  </si>
  <si>
    <t>a1636000001VvI1AAK</t>
  </si>
  <si>
    <t>a1636000001VvI2AAK</t>
  </si>
  <si>
    <t>a1636000001VvI3AAK</t>
  </si>
  <si>
    <t>a1636000001VvI4AAK</t>
  </si>
  <si>
    <t>a1636000001VvI5AAK</t>
  </si>
  <si>
    <t>a1636000001VvI6AAK</t>
  </si>
  <si>
    <t>a1636000001VvI7AAK</t>
  </si>
  <si>
    <t>a1636000001VvI8AAK</t>
  </si>
  <si>
    <t>a1636000001VvI9AAK</t>
  </si>
  <si>
    <t>a1636000001VvIAAA0</t>
  </si>
  <si>
    <t>a1636000001VvIBAA0</t>
  </si>
  <si>
    <t>a1636000001VvICAA0</t>
  </si>
  <si>
    <t>a1636000001VvIDAA0</t>
  </si>
  <si>
    <t>a1636000001VvIEAA0</t>
  </si>
  <si>
    <t>a1636000001VvIFAA0</t>
  </si>
  <si>
    <t>a1636000001VvIGAA0</t>
  </si>
  <si>
    <t>a1636000001VvIHAA0</t>
  </si>
  <si>
    <t>a1636000001VvIIAA0</t>
  </si>
  <si>
    <t>a1636000001VvIJAA0</t>
  </si>
  <si>
    <t>a1636000001VvIKAA0</t>
  </si>
  <si>
    <t>a1636000001VvILAA0</t>
  </si>
  <si>
    <t>a1636000001VvIMAA0</t>
  </si>
  <si>
    <t>a1636000001VvINAA0</t>
  </si>
  <si>
    <t>a1636000001VvIOAA0</t>
  </si>
  <si>
    <t>a1636000001VvIPAA0</t>
  </si>
  <si>
    <t>a1636000001VvIQAA0</t>
  </si>
  <si>
    <t>a1636000001VvIRAA0</t>
  </si>
  <si>
    <t>Tuberculosis</t>
  </si>
  <si>
    <t>IOR-00034</t>
  </si>
  <si>
    <t>HIV I-9a(M): Percentage of men who have sex with men who are living with HIV</t>
  </si>
  <si>
    <t>Age</t>
  </si>
  <si>
    <t>U25</t>
  </si>
  <si>
    <t>a1L36000000zoLcEAI</t>
  </si>
  <si>
    <t>25+</t>
  </si>
  <si>
    <t>a1L36000000zoLdEAI</t>
  </si>
  <si>
    <t>IOR-00035</t>
  </si>
  <si>
    <t>HIV I-9b(M): Percentage of transgender people who are living with HIV</t>
  </si>
  <si>
    <t>a1L36000000zoLeEAI</t>
  </si>
  <si>
    <t>a1L36000000zoLfEAI</t>
  </si>
  <si>
    <t>IOR-00036</t>
  </si>
  <si>
    <t>HIV I-10(M): Percentage of sex workers who are living with HIV</t>
  </si>
  <si>
    <t>a1L36000002Nzj2EAC</t>
  </si>
  <si>
    <t>a1L36000002Nzj3EAC</t>
  </si>
  <si>
    <t>IOR-00037</t>
  </si>
  <si>
    <t>HIV I-11(M): Percentage of people who inject drugs who are living with HIV</t>
  </si>
  <si>
    <t>a1L36000002OKmOEAW</t>
  </si>
  <si>
    <t>a1L36000002OKmPEAW</t>
  </si>
  <si>
    <t>IOR-00040</t>
  </si>
  <si>
    <t>Malaria I-4: Malaria test positivity rate</t>
  </si>
  <si>
    <t>Species</t>
  </si>
  <si>
    <t>P. Falciparum</t>
  </si>
  <si>
    <t>a1L36000000zoLwEAI</t>
  </si>
  <si>
    <t>Type of testing</t>
  </si>
  <si>
    <t>Microscopy</t>
  </si>
  <si>
    <t>a1L36000002Nzj4EAC</t>
  </si>
  <si>
    <t>Rapid diagnostic test</t>
  </si>
  <si>
    <t>a1L36000002Nzj5EAC</t>
  </si>
  <si>
    <t>IOR-00041</t>
  </si>
  <si>
    <t>Malaria I-5: Malaria parasite prevalence: Proportion of children aged 6-59 months with malaria infection</t>
  </si>
  <si>
    <t>Gender</t>
  </si>
  <si>
    <t>Male</t>
  </si>
  <si>
    <t>a1L36000000zoLyEAI</t>
  </si>
  <si>
    <t>Female</t>
  </si>
  <si>
    <t>a1L36000000zoLzEAI</t>
  </si>
  <si>
    <t>IOR-00042</t>
  </si>
  <si>
    <t>HIV I-4: Number of AIDS-related deaths per 100,000 population</t>
  </si>
  <si>
    <t>U15</t>
  </si>
  <si>
    <t>a1L36000000zoLaEAI</t>
  </si>
  <si>
    <t>15+</t>
  </si>
  <si>
    <t>a1L36000000zoLbEAI</t>
  </si>
  <si>
    <t>Age | Gender</t>
  </si>
  <si>
    <t>15-19 male</t>
  </si>
  <si>
    <t>a1L36000002Nzj0EAC</t>
  </si>
  <si>
    <t>20-24 male</t>
  </si>
  <si>
    <t>a1L36000002Nzj1EAC</t>
  </si>
  <si>
    <t>15-19 female</t>
  </si>
  <si>
    <t>a1L36000002NzjFEAS</t>
  </si>
  <si>
    <t>20-24 female</t>
  </si>
  <si>
    <t>a1L36000002NzjGEAS</t>
  </si>
  <si>
    <t>a1L36000000zoLXEAY</t>
  </si>
  <si>
    <t>a1L36000000zoLYEAY</t>
  </si>
  <si>
    <t>IOR-00052</t>
  </si>
  <si>
    <t>Malaria I-1(M): Reported malaria cases (presumed and confirmed)</t>
  </si>
  <si>
    <t>U5</t>
  </si>
  <si>
    <t>a1L36000000zoLiEAI</t>
  </si>
  <si>
    <t>5+</t>
  </si>
  <si>
    <t>a1L36000000zoLjEAI</t>
  </si>
  <si>
    <t>Malaria case definition</t>
  </si>
  <si>
    <t>Confirmed</t>
  </si>
  <si>
    <t>a1L36000002NzjDEAS</t>
  </si>
  <si>
    <t>Presumptive</t>
  </si>
  <si>
    <t>a1L36000002NzjEEAS</t>
  </si>
  <si>
    <t>P. Vivax</t>
  </si>
  <si>
    <t>a1L36000002NzjAEAS</t>
  </si>
  <si>
    <t>a1L36000002NzjBEAS</t>
  </si>
  <si>
    <t>Other species</t>
  </si>
  <si>
    <t>a1L36000002NzjCEAS</t>
  </si>
  <si>
    <t>IOR-00054</t>
  </si>
  <si>
    <t>Malaria I-3.1(M): Inpatient malaria deaths per year: rate per 100,000 persons per year</t>
  </si>
  <si>
    <t>a1L36000000zoLtEAI</t>
  </si>
  <si>
    <t>a1L36000000zoLuEAI</t>
  </si>
  <si>
    <t>IOR-00055</t>
  </si>
  <si>
    <t>Malaria I-6: All-cause under-5 mortality rate per 1000 live births</t>
  </si>
  <si>
    <t>a1L36000000zoM0EAI</t>
  </si>
  <si>
    <t>a1L36000000zoM1EAI</t>
  </si>
  <si>
    <t>IOR-00061</t>
  </si>
  <si>
    <t>HIV I-14: Number of new HIV infections per 1000 uninfected population</t>
  </si>
  <si>
    <t>a1L36000002NziwEAC</t>
  </si>
  <si>
    <t>a1L36000002NzixEAC</t>
  </si>
  <si>
    <t>a1L36000002NziyEAC</t>
  </si>
  <si>
    <t>a1L36000002NzizEAC</t>
  </si>
  <si>
    <t>a1L36000002NzjJEAS</t>
  </si>
  <si>
    <t>a1L36000002NzjKEAS</t>
  </si>
  <si>
    <t>a1L36000002NziuEAC</t>
  </si>
  <si>
    <t>a1L36000002NzivEAC</t>
  </si>
  <si>
    <t>IOR-00063</t>
  </si>
  <si>
    <t>Malaria I-10(M): Annual parasite incidence: Confirmed malaria cases (microscopy or RDT): rate per 1000 persons per year (Elimination settings)</t>
  </si>
  <si>
    <t>Source of infection</t>
  </si>
  <si>
    <t>Imported</t>
  </si>
  <si>
    <t>a1L36000002Nzj6EAC</t>
  </si>
  <si>
    <t>Induced</t>
  </si>
  <si>
    <t>a1L36000002Nzj7EAC</t>
  </si>
  <si>
    <t>Local-indigenous</t>
  </si>
  <si>
    <t>a1L36000002Nzj8EAC</t>
  </si>
  <si>
    <t>Local-introduced</t>
  </si>
  <si>
    <t>a1L36000002Nzj9EAC</t>
  </si>
  <si>
    <t>IOR-00076</t>
  </si>
  <si>
    <t>HIV I-13: Number and % of people living with HIV</t>
  </si>
  <si>
    <t>a1L36000002NziqEAC</t>
  </si>
  <si>
    <t>a1L36000002NzirEAC</t>
  </si>
  <si>
    <t>a1L36000002NzisEAC</t>
  </si>
  <si>
    <t>a1L36000002NzitEAC</t>
  </si>
  <si>
    <t>a1L36000002NzjHEAS</t>
  </si>
  <si>
    <t>a1L36000002NzjIEAS</t>
  </si>
  <si>
    <t>a1L36000002NzioEAC</t>
  </si>
  <si>
    <t>a1L36000002NzipEAC</t>
  </si>
  <si>
    <t>IOR-00002</t>
  </si>
  <si>
    <t>HIV O-1(M): Percentage of adults and children with HIV, known to be on treatment 12 months after initiation of antiretroviral therapy</t>
  </si>
  <si>
    <t>a1L36000000zoL4EAI</t>
  </si>
  <si>
    <t>a1L36000000zoL5EAI</t>
  </si>
  <si>
    <t>Duration of treatment</t>
  </si>
  <si>
    <t>24 months after initiation</t>
  </si>
  <si>
    <t>a1L36000000zoL6EAI</t>
  </si>
  <si>
    <t>36 months after initiation</t>
  </si>
  <si>
    <t>a1L36000000zoL7EAI</t>
  </si>
  <si>
    <t>60 months after initiation</t>
  </si>
  <si>
    <t>a1L36000002NzjLEAS</t>
  </si>
  <si>
    <t>a1L36000000zoL1EAI</t>
  </si>
  <si>
    <t>a1L36000000zoL2EAI</t>
  </si>
  <si>
    <t>IOR-00005</t>
  </si>
  <si>
    <t>HIV O-4a(M): Percentage of men reporting the use of a condom the last time they had anal sex with a male partner</t>
  </si>
  <si>
    <t>a1L36000002NzjMEAS</t>
  </si>
  <si>
    <t>a1L36000002NzjNEAS</t>
  </si>
  <si>
    <t>IOR-00007</t>
  </si>
  <si>
    <t>HIV O-5(M): Percentage of sex workers reporting the use of a condom with their most recent client</t>
  </si>
  <si>
    <t>a1L36000002NzjQEAS</t>
  </si>
  <si>
    <t>a1L36000002NzjREAS</t>
  </si>
  <si>
    <t>a1L36000000zoLEEAY</t>
  </si>
  <si>
    <t>a1L36000000zoLFEAY</t>
  </si>
  <si>
    <t>IOR-00008</t>
  </si>
  <si>
    <t>HIV O-6(M): Percentage of people who inject drugs reporting the use of sterile injecting equipment the last time they injected</t>
  </si>
  <si>
    <t>a1L36000000zoM9EAI</t>
  </si>
  <si>
    <t>a1L36000000zoMAEAY</t>
  </si>
  <si>
    <t>a1L36000000zoLHEAY</t>
  </si>
  <si>
    <t>a1L36000000zoLIEAY</t>
  </si>
  <si>
    <t>IOR-00013</t>
  </si>
  <si>
    <t>TB O-4(M): Treatment success rate of RR TB and/or MDR-TB: Percentage of cases with RR and/or MDR-TB successfully treated</t>
  </si>
  <si>
    <t>TB case definition</t>
  </si>
  <si>
    <t>XDR TB</t>
  </si>
  <si>
    <t>a1L36000002NzjYEAS</t>
  </si>
  <si>
    <t>IOR-00014</t>
  </si>
  <si>
    <t>Malaria O-1a: Proportion of population that slept under an insecticide-treated net the previous night</t>
  </si>
  <si>
    <t>a1L36000000zoLNEAY</t>
  </si>
  <si>
    <t>a1L36000000zoLOEAY</t>
  </si>
  <si>
    <t>IOR-00018</t>
  </si>
  <si>
    <t>Malaria O-3: Proportion of population using an insecticide-treated net among those with access to an insecticide-treated net</t>
  </si>
  <si>
    <t>a1L36000000zoLPEAY</t>
  </si>
  <si>
    <t>a1L36000000zoLQEAY</t>
  </si>
  <si>
    <t>IOR-00066</t>
  </si>
  <si>
    <t>HIV O-4.1b(M): Percentage of transgender people reporting the use of a condom the last time they had sex with a partner</t>
  </si>
  <si>
    <t>a1L36000002NzjOEAS</t>
  </si>
  <si>
    <t>a1L36000002NzjPEAS</t>
  </si>
  <si>
    <t>IOR-00067</t>
  </si>
  <si>
    <t>HIV O-9: Percentage of people who inject drugs reporting condom use at the last sexual intercourse</t>
  </si>
  <si>
    <t>a1L36000002NzjUEAS</t>
  </si>
  <si>
    <t>a1L36000002NzjVEAS</t>
  </si>
  <si>
    <t>a1L36000002NzjSEAS</t>
  </si>
  <si>
    <t>a1L36000002NzjTEAS</t>
  </si>
  <si>
    <t>IOR-00068</t>
  </si>
  <si>
    <t>HIV O-11: Percentage of (estimated) people living with HIV who have been tested HIV-positive</t>
  </si>
  <si>
    <t>a1L36000002NzjWEAS</t>
  </si>
  <si>
    <t>a1L36000002NzjXEAS</t>
  </si>
  <si>
    <t>IOR-00075</t>
  </si>
  <si>
    <t>Malaria O-9(M): Annual blood examination rate: per 100 population per year (Elimination settings)</t>
  </si>
  <si>
    <t>Case detection</t>
  </si>
  <si>
    <t>Active</t>
  </si>
  <si>
    <t>a1L36000002NzjZEAS</t>
  </si>
  <si>
    <t>Passive</t>
  </si>
  <si>
    <t>a1L36000002NzjaEAC</t>
  </si>
  <si>
    <t>MCI-00037</t>
  </si>
  <si>
    <t>MDR TB-2(M): Number of TB cases with RR-TB and/or MDR-TB notified</t>
  </si>
  <si>
    <t>a1L36000000zoNGEAY</t>
  </si>
  <si>
    <t>a1L36000000zoNHEAY</t>
  </si>
  <si>
    <t>a1L36000000zoNEEAY</t>
  </si>
  <si>
    <t>a1L36000000zoNFEAY</t>
  </si>
  <si>
    <t>MCI-00038</t>
  </si>
  <si>
    <t>MDR TB-3(M): Number of cases with RR-TB and/or MDR-TB that began second-line treatment</t>
  </si>
  <si>
    <t>a1L36000000zoNKEAY</t>
  </si>
  <si>
    <t>a1L36000000zoNLEAY</t>
  </si>
  <si>
    <t>a1L36000000zoNIEAY</t>
  </si>
  <si>
    <t>a1L36000000zoNJEAY</t>
  </si>
  <si>
    <t>TB regimen</t>
  </si>
  <si>
    <t>New TB drugs</t>
  </si>
  <si>
    <t>a1L36000002Nzk0EAC</t>
  </si>
  <si>
    <t>Short regimens</t>
  </si>
  <si>
    <t>a1L36000002Nzk1EAC</t>
  </si>
  <si>
    <t>MCI-00043</t>
  </si>
  <si>
    <t>VC-3(M): Number of long-lasting insecticidal nets distributed to targeted risk groups through continuous distribution</t>
  </si>
  <si>
    <t>Target / Risk population group</t>
  </si>
  <si>
    <t>Pregnant women</t>
  </si>
  <si>
    <t>a1L36000000zoNMEAY</t>
  </si>
  <si>
    <t>Children 0-5</t>
  </si>
  <si>
    <t>a1L36000000zoNNEAY</t>
  </si>
  <si>
    <t>Migrants/ refugees/ IDPs</t>
  </si>
  <si>
    <t>a1L36000000zoNOEAY</t>
  </si>
  <si>
    <t>Other population group</t>
  </si>
  <si>
    <t>a1L36000000zoNQEAY</t>
  </si>
  <si>
    <t>School children</t>
  </si>
  <si>
    <t>a1L36000002Nzk2EAC</t>
  </si>
  <si>
    <t>MCI-00047</t>
  </si>
  <si>
    <t>CM-1a(M): Proportion of suspected malaria cases that receive a parasitological test at public sector health facilities</t>
  </si>
  <si>
    <t>a1L36000000zoNWEAY</t>
  </si>
  <si>
    <t>a1L36000000zoNXEAY</t>
  </si>
  <si>
    <t>a1L36000000zoNYEAY</t>
  </si>
  <si>
    <t>a1L36000000zoNZEAY</t>
  </si>
  <si>
    <t>MCI-00048</t>
  </si>
  <si>
    <t>CM-1b(M): Proportion of suspected malaria cases that receive a parasitological test in the community</t>
  </si>
  <si>
    <t>a1L36000000zoNaEAI</t>
  </si>
  <si>
    <t>a1L36000000zoNbEAI</t>
  </si>
  <si>
    <t>a1L36000000zoNcEAI</t>
  </si>
  <si>
    <t>a1L36000000zoNdEAI</t>
  </si>
  <si>
    <t>MCI-00049</t>
  </si>
  <si>
    <t>CM-1c(M): Proportion of suspected malaria cases that receive a parasitological test at private sector sites</t>
  </si>
  <si>
    <t>a1L36000000zoNeEAI</t>
  </si>
  <si>
    <t>a1L36000000zoNfEAI</t>
  </si>
  <si>
    <t>a1L36000000zoNgEAI</t>
  </si>
  <si>
    <t>a1L36000000zoNhEAI</t>
  </si>
  <si>
    <t>MCI-00050</t>
  </si>
  <si>
    <t>CM-2a(M): Proportion of confirmed malaria cases that received first-line antimalarial treatment at public sector health facilities</t>
  </si>
  <si>
    <t>a1L36000000zoNiEAI</t>
  </si>
  <si>
    <t>a1L36000000zoNjEAI</t>
  </si>
  <si>
    <t>MCI-00051</t>
  </si>
  <si>
    <t>CM-2b(M): Proportion of confirmed malaria cases that received first-line antimalarial treatment in the community</t>
  </si>
  <si>
    <t>a1L36000000zoNlEAI</t>
  </si>
  <si>
    <t>a1L36000000zoNkEAI</t>
  </si>
  <si>
    <t>MCI-00052</t>
  </si>
  <si>
    <t>CM-2c(M): Proportion of confirmed malaria cases that received first-line antimalarial treatment at private sector sites</t>
  </si>
  <si>
    <t>a1L36000000zoNmEAI</t>
  </si>
  <si>
    <t>a1L36000000zoNnEAI</t>
  </si>
  <si>
    <t>MCI-00053</t>
  </si>
  <si>
    <t>CM-3a: Proportion of malaria cases (presumed and confirmed) that received first line antimalarial treatment at public sector health facilities</t>
  </si>
  <si>
    <t>a1L36000000zoNoEAI</t>
  </si>
  <si>
    <t>a1L36000000zoNpEAI</t>
  </si>
  <si>
    <t>MCI-00054</t>
  </si>
  <si>
    <t>CM-3b: Proportion of malaria cases (presumed and confirmed) that received first line antimalarial treatment in the community</t>
  </si>
  <si>
    <t>a1L36000000zoNqEAI</t>
  </si>
  <si>
    <t>a1L36000000zoNrEAI</t>
  </si>
  <si>
    <t>MCI-00055</t>
  </si>
  <si>
    <t>CM-3c: Proportion of malaria cases (presumed and confirmed) that received first line antimalarial treatment at private sector sites</t>
  </si>
  <si>
    <t>a1L36000000zoNsEAI</t>
  </si>
  <si>
    <t>a1L36000000zoNtEAI</t>
  </si>
  <si>
    <t>MCI-00238</t>
  </si>
  <si>
    <t>TCS-1(M): Percentage of people living with HIV currently receiving antiretroviral therapy</t>
  </si>
  <si>
    <t>a1L36000000zoMsEAI</t>
  </si>
  <si>
    <t>a1L36000000zoMtEAI</t>
  </si>
  <si>
    <t>15-24 male</t>
  </si>
  <si>
    <t>a1L36000000zoO2EAI</t>
  </si>
  <si>
    <t>a1L36000002NzjpEAC</t>
  </si>
  <si>
    <t>a1L36000002NzjqEAC</t>
  </si>
  <si>
    <t>15-24 female</t>
  </si>
  <si>
    <t>a1L36000002Nzk7EAC</t>
  </si>
  <si>
    <t>a1L36000002Nzk8EAC</t>
  </si>
  <si>
    <t>a1L36000002Nzk9EAC</t>
  </si>
  <si>
    <t>a1L36000000zoMpEAI</t>
  </si>
  <si>
    <t>a1L36000000zoMqEAI</t>
  </si>
  <si>
    <t>Transgender</t>
  </si>
  <si>
    <t>a1L36000000zoMrEAI</t>
  </si>
  <si>
    <t>MSM</t>
  </si>
  <si>
    <t>a1L36000002NzjrEAC</t>
  </si>
  <si>
    <t>Sex workers</t>
  </si>
  <si>
    <t>a1L36000002NzjsEAC</t>
  </si>
  <si>
    <t>PWIDs</t>
  </si>
  <si>
    <t>a1L36000002NzjtEAC</t>
  </si>
  <si>
    <t>MCI-00239</t>
  </si>
  <si>
    <t>TCS-2: Percentage of people living with HIV that initiated ART with a CD4 count of &lt;200 cells/mm³</t>
  </si>
  <si>
    <t>a1L36000000zoMuEAI</t>
  </si>
  <si>
    <t>a1L36000000zoMvEAI</t>
  </si>
  <si>
    <t>MCI-00243</t>
  </si>
  <si>
    <t>TCP-1(M): Number of notified cases of all forms of TB-(i.e. bacteriologically confirmed + clinically diagnosed), includes new and relapse cases</t>
  </si>
  <si>
    <t>a1L36000000zoN2EAI</t>
  </si>
  <si>
    <t>a1L36000000zoO8EAI</t>
  </si>
  <si>
    <t>a1L36000000zoMxEAI</t>
  </si>
  <si>
    <t>a1L36000000zoMyEAI</t>
  </si>
  <si>
    <t>HIV test status</t>
  </si>
  <si>
    <t>Positive</t>
  </si>
  <si>
    <t>a1L36000000zoMzEAI</t>
  </si>
  <si>
    <t>Negative</t>
  </si>
  <si>
    <t>a1L36000000zoN0EAI</t>
  </si>
  <si>
    <t>Not documented</t>
  </si>
  <si>
    <t>a1L36000000zoN1EAI</t>
  </si>
  <si>
    <t>Bacteriologically confirmed</t>
  </si>
  <si>
    <t>a1L36000002NzjwEAC</t>
  </si>
  <si>
    <t>MCI-00245</t>
  </si>
  <si>
    <t>TCP-2(M): Treatment success rate- all forms:  Percentage of TB cases, all forms, bacteriologically confirmed plus clinically diagnosed, successfully treated (cured plus treatment completed) among all TB cases registered for treatment during a specified period, new and relapse cases</t>
  </si>
  <si>
    <t>a1L36000000zoN8EAI</t>
  </si>
  <si>
    <t>a1L36000000zoN9EAI</t>
  </si>
  <si>
    <t>a1L36000000zoN3EAI</t>
  </si>
  <si>
    <t>a1L36000000zoN4EAI</t>
  </si>
  <si>
    <t>a1L36000000zoN5EAI</t>
  </si>
  <si>
    <t>a1L36000000zoN6EAI</t>
  </si>
  <si>
    <t>a1L36000000zoN7EAI</t>
  </si>
  <si>
    <t>MCI-00617</t>
  </si>
  <si>
    <t>YP-3: Number of adolescent girls and young women (AGYW) who were tested for HIV and received their results during the reporting period</t>
  </si>
  <si>
    <t>15-19</t>
  </si>
  <si>
    <t>a1L36000002NzjgEAC</t>
  </si>
  <si>
    <t>20-24</t>
  </si>
  <si>
    <t>a1L36000002NzjhEAC</t>
  </si>
  <si>
    <t>15-24</t>
  </si>
  <si>
    <t>a1L36000002NzjiEAC</t>
  </si>
  <si>
    <t>a1L36000002NzjjEAC</t>
  </si>
  <si>
    <t>a1L36000002NzjkEAC</t>
  </si>
  <si>
    <t>MCI-00619</t>
  </si>
  <si>
    <t>HTS-1: Number of people who were tested for HIV and received their results during the reporting period</t>
  </si>
  <si>
    <t>a1L36000002NzjlEAC</t>
  </si>
  <si>
    <t>a1L36000002NzjmEAC</t>
  </si>
  <si>
    <t>a1L36000002NzjnEAC</t>
  </si>
  <si>
    <t>a1L36000002NzjoEAC</t>
  </si>
  <si>
    <t>MCI-00625</t>
  </si>
  <si>
    <t>TCP-6b: Number of TB cases (all forms) notified among key affected populations/ high risk groups (other than prisoners)</t>
  </si>
  <si>
    <t>a1L36000002NzjyEAC</t>
  </si>
  <si>
    <t>a1L36000002NzjzEAC</t>
  </si>
  <si>
    <t>MCI-00630</t>
  </si>
  <si>
    <t>SPI-2: Percentage of children aged 3–59 months who received the full number of courses of SMC (3 or 4) per  transmission season in the targeted areas</t>
  </si>
  <si>
    <t>a1L36000002Nzk3EAC</t>
  </si>
  <si>
    <t>a1L36000002Nzk4EAC</t>
  </si>
  <si>
    <t>MCI-00637</t>
  </si>
  <si>
    <t>TCS-3.1: Percentage of people living with HIV and on ART, who have a suppressed viral load at 12 months (&lt;1000 copies/ml)</t>
  </si>
  <si>
    <t>a1L36000002NzjuEAC</t>
  </si>
  <si>
    <t>a1L36000002NzjvEAC</t>
  </si>
  <si>
    <t>a1L36000002Nzk5EAC</t>
  </si>
  <si>
    <t>a1L36000002Nzk6EAC</t>
  </si>
  <si>
    <t>IOR-00039</t>
  </si>
  <si>
    <t>TB I-4(M): RR-TB and/or MDR-TB prevalence among new TB patients: Proportion of new TB cases with RR-TB and/or MDR-TB</t>
  </si>
  <si>
    <t>a1J36000002m4EbEAI</t>
  </si>
  <si>
    <t>IOR-00046</t>
  </si>
  <si>
    <t>TB I-1: TB prevalence rate per 100,000 population</t>
  </si>
  <si>
    <t>a1J36000002m4EiEAI</t>
  </si>
  <si>
    <t>IOR-00047</t>
  </si>
  <si>
    <t>TB I-2: TB incidence rate per 100,000 population</t>
  </si>
  <si>
    <t>a1J36000002m4EjEAI</t>
  </si>
  <si>
    <t>IOR-00048</t>
  </si>
  <si>
    <t>TB I-3(M): TB mortality rate per 100,000 population</t>
  </si>
  <si>
    <t>a1J36000002m4EkEAI</t>
  </si>
  <si>
    <t>IOR-00051</t>
  </si>
  <si>
    <t>TB/HIV I-1: TB/HIV mortality rate per 100,000 population</t>
  </si>
  <si>
    <t>a1J36000002m4EnEAI</t>
  </si>
  <si>
    <t>IOR-00058</t>
  </si>
  <si>
    <t>HSS I-1: Under 5 mortality rate per 1000 live births</t>
  </si>
  <si>
    <t>a1J36000002m4EuEAI</t>
  </si>
  <si>
    <t>IOR-00059</t>
  </si>
  <si>
    <t>HSS I-2: Neonatal mortality rate, per 100,000 population</t>
  </si>
  <si>
    <t>a1J36000002m4EvEAI</t>
  </si>
  <si>
    <t>IOR-00060</t>
  </si>
  <si>
    <t>HSS I-3: Maternal mortality ratio, per 100,000 population</t>
  </si>
  <si>
    <t>a1J36000002m4EwEAI</t>
  </si>
  <si>
    <t>IOR-00001</t>
  </si>
  <si>
    <t>HSS O-3: Ratio of household out-of-pocket payments for health to total expenditure on health</t>
  </si>
  <si>
    <t>a1J36000002m4DzEAI</t>
  </si>
  <si>
    <t>IOR-00010</t>
  </si>
  <si>
    <t>TB O-2a: Treatment success rate of all forms of TB- bacteriologically confirmed plus clinically diagnosed, new and relapse cases</t>
  </si>
  <si>
    <t>a1J36000002m4E8EAI</t>
  </si>
  <si>
    <t>Gender,Age,TB case definition</t>
  </si>
  <si>
    <t>a1J36000002m4EBEAY</t>
  </si>
  <si>
    <t>IOR-00022</t>
  </si>
  <si>
    <t>HSS O-1: Percentage of women attending antenatal care</t>
  </si>
  <si>
    <t>a1J36000002m4EKEAY</t>
  </si>
  <si>
    <t>IOR-00023</t>
  </si>
  <si>
    <t>HSS O-2: Percentage of births attended by skilled health professional</t>
  </si>
  <si>
    <t>a1J36000002m4ELEAY</t>
  </si>
  <si>
    <t>IOR-00024</t>
  </si>
  <si>
    <t>TB O-1a: Case notification rate of all forms of TB per 100,000 population - bacteriologically confirmed plus clinically diagnosed, new and relapse cases</t>
  </si>
  <si>
    <t>a1J36000002m4EMEAY</t>
  </si>
  <si>
    <t>IOR-00077</t>
  </si>
  <si>
    <t>TB O-6: Notification of RR-TB and/or MDR-TB cases – Percentage of notified cases of bacteriologically confirmed, drug resistant RR-TB and/or MDR-TB as a proportion of all estimated RR-TB and/or MDR-TB cases</t>
  </si>
  <si>
    <t>a1J36000003YBIBEA4</t>
  </si>
  <si>
    <t>IOR-00078</t>
  </si>
  <si>
    <t>TB O-5(M): TB treatment coverage: Percentage of new and relapse cases that were notified and treated among the estimated number of incident TB cases in the same year (all form of TB - bacteriologically confirmed plus clinically diagnosed)</t>
  </si>
  <si>
    <t>a1J36000003YBICEA4</t>
  </si>
  <si>
    <t>MDR-TB</t>
  </si>
  <si>
    <t>MCI-00010</t>
  </si>
  <si>
    <t>a3z360000009C1uAAE</t>
  </si>
  <si>
    <t>a1O36000001EGFKEA4</t>
  </si>
  <si>
    <t>Payment for results</t>
  </si>
  <si>
    <t>MCI-00024</t>
  </si>
  <si>
    <t>a3z360000009C24AAE</t>
  </si>
  <si>
    <t>a1O36000001EGFYEA4</t>
  </si>
  <si>
    <t>Program management</t>
  </si>
  <si>
    <t>MCI-00023</t>
  </si>
  <si>
    <t>a3z360000009C23AAE</t>
  </si>
  <si>
    <t>a1O36000001EGFXEA4</t>
  </si>
  <si>
    <t>RSSH: Community responses and systems</t>
  </si>
  <si>
    <t>MCI-00021</t>
  </si>
  <si>
    <t>a3z360000009C21AAE</t>
  </si>
  <si>
    <t>a1O36000001EGFVEA4</t>
  </si>
  <si>
    <t>RSSH: Financial management systems</t>
  </si>
  <si>
    <t>MCI-00019</t>
  </si>
  <si>
    <t>a3z360000009C20AAE</t>
  </si>
  <si>
    <t>a1O36000001EGFTEA4</t>
  </si>
  <si>
    <t>RSSH: Health management information systems and M&amp;E</t>
  </si>
  <si>
    <t>MCI-00022</t>
  </si>
  <si>
    <t>a3z360000009C22AAE</t>
  </si>
  <si>
    <t>a1O36000001EGFWEA4</t>
  </si>
  <si>
    <t>RSSH: Human resources for health (HRH), including community health workers</t>
  </si>
  <si>
    <t>MCI-00015</t>
  </si>
  <si>
    <t>a3z360000009C1wAAE</t>
  </si>
  <si>
    <t>a1O36000001EGFPEA4</t>
  </si>
  <si>
    <t>RSSH: Integrated service delivery and quality improvement</t>
  </si>
  <si>
    <t>MCI-00014</t>
  </si>
  <si>
    <t>a3z360000009C1vAAE</t>
  </si>
  <si>
    <t>a1O36000001EGFOEA4</t>
  </si>
  <si>
    <t>RSSH: National health strategies</t>
  </si>
  <si>
    <t>MCI-00536</t>
  </si>
  <si>
    <t>a3z360000009C4CAAU</t>
  </si>
  <si>
    <t>a1O36000001qZ7xEAE</t>
  </si>
  <si>
    <t>RSSH: Procurement and supply chain management systems</t>
  </si>
  <si>
    <t>MCI-00016</t>
  </si>
  <si>
    <t>a3z360000009C1xAAE</t>
  </si>
  <si>
    <t>a1O36000001EGFQEA4</t>
  </si>
  <si>
    <t>TB care and prevention</t>
  </si>
  <si>
    <t>MCI-00008</t>
  </si>
  <si>
    <t>a3z360000009C1sAAE</t>
  </si>
  <si>
    <t>a1O36000001EGFIEA4</t>
  </si>
  <si>
    <t>TB/HIV</t>
  </si>
  <si>
    <t>MCI-00009</t>
  </si>
  <si>
    <t>a3z360000009C1tAAE</t>
  </si>
  <si>
    <t>a1O36000001EGFJEA4</t>
  </si>
  <si>
    <t>Gender,TB case definition,HIV test status,Age</t>
  </si>
  <si>
    <t>a1O36000001EGJ5EAO</t>
  </si>
  <si>
    <t>a1O36000001EGJ7EAO</t>
  </si>
  <si>
    <t>MCI-00025</t>
  </si>
  <si>
    <t>TCP-3: Percentage of laboratories showing adequate performance in external quality assurance for smear microscopy among the total number of laboratories that undertake smear microscopy during the reporting period</t>
  </si>
  <si>
    <t>a1O36000001EGFZEA4</t>
  </si>
  <si>
    <t>MCI-00026</t>
  </si>
  <si>
    <t>TCP-4: Percentage of reporting units reporting no stock-outs of anti-TB drugs on the last day of the quarter</t>
  </si>
  <si>
    <t>a1O36000001EGFaEAO</t>
  </si>
  <si>
    <t>MCI-00027</t>
  </si>
  <si>
    <t>TCP-5: Number of children &lt;5 in contact with TB patients who began isonizide preventive therapy</t>
  </si>
  <si>
    <t>a1O36000001EGFbEAO</t>
  </si>
  <si>
    <t>MCI-00624</t>
  </si>
  <si>
    <t>TCP-6a: Number of TB cases (all forms) notified among prisoners</t>
  </si>
  <si>
    <t>a1O36000001qZ9NEAU</t>
  </si>
  <si>
    <t>a1O36000001qZ9OEAU</t>
  </si>
  <si>
    <t>MCI-00645</t>
  </si>
  <si>
    <t>TCP-7a: Number of notified TB cases (all forms) contributed by non-national TB program providers – private/non-governmental facilities</t>
  </si>
  <si>
    <t>a1O36000001qZ9iEAE</t>
  </si>
  <si>
    <t>MCI-00646</t>
  </si>
  <si>
    <t>TCP-7b: Number of notified TB cases (all forms) contributed by non-national TB program providers – public sector</t>
  </si>
  <si>
    <t>a1O36000001qZ9jEAE</t>
  </si>
  <si>
    <t>MCI-00647</t>
  </si>
  <si>
    <t>TCP-7c: Number of notified TB cases (all forms) contributed by non-national TB program providers – community referrals</t>
  </si>
  <si>
    <t>a1O36000001qZ9kEAE</t>
  </si>
  <si>
    <t>MCI-00626</t>
  </si>
  <si>
    <t>TCP-8: Percentage of new and relapse TB patients tested using WHO recommended rapid tests at the time of diagnosis</t>
  </si>
  <si>
    <t>a1O36000001qZ9PEAU</t>
  </si>
  <si>
    <t>MCI-00643</t>
  </si>
  <si>
    <t>TB/HIV-3.1: Percentage of people living with HIV in care (including PMTCT) who are screened for TB in HIV care or treatment settings</t>
  </si>
  <si>
    <t>a1O36000001qZ9gEAE</t>
  </si>
  <si>
    <t>MCI-00644</t>
  </si>
  <si>
    <t>TB/HIV-4.1: Percentage of people living with HIV newly enrolled in HIV care started on TB preventive therapy</t>
  </si>
  <si>
    <t>a1O36000001qZ9hEAE</t>
  </si>
  <si>
    <t>MCI-00622</t>
  </si>
  <si>
    <t>TB/HIV-5: Percentage of registered new and relapse TB patients with documented HIV status</t>
  </si>
  <si>
    <t>a1O36000001qZ9LEAU</t>
  </si>
  <si>
    <t>MCI-00623</t>
  </si>
  <si>
    <t>TB/HIV-6(M): Percentage of HIV-positive new and relapse TB patients on ART during TB treatment</t>
  </si>
  <si>
    <t>a1O36000001qZ9MEAU</t>
  </si>
  <si>
    <t>MCI-00036</t>
  </si>
  <si>
    <t>MDR TB-1: Percentage of previously treated TB patients receiving DST (bacteriologically positive cases only)</t>
  </si>
  <si>
    <t>a1O36000001EGFkEAO</t>
  </si>
  <si>
    <t>a1O36000001EGFlEAO</t>
  </si>
  <si>
    <t>Gender,TB regimen,TB case definition,Age</t>
  </si>
  <si>
    <t>a1O36000001EGFmEAO</t>
  </si>
  <si>
    <t>MCI-00039</t>
  </si>
  <si>
    <t>MDR TB-4: Percentage of cases with RR-TB and/or MDR-TB started on treatment for MDR-TB who were lost to follow up during the first six months of treatment</t>
  </si>
  <si>
    <t>a1O36000001EGFnEAO</t>
  </si>
  <si>
    <t>MCI-00040</t>
  </si>
  <si>
    <t>MDR TB-5: Percentage of DST laboratories showing adequate performance on External Quality Assurance</t>
  </si>
  <si>
    <t>a1O36000001EGFoEAO</t>
  </si>
  <si>
    <t>MCI-00627</t>
  </si>
  <si>
    <t>MDR TB-6: Percentage of TB patients with DST result for at least Rifampicin among the total number of notified (new and retreatment) cases in the same year</t>
  </si>
  <si>
    <t>a1O36000001qZ9QEAU</t>
  </si>
  <si>
    <t>MCI-00628</t>
  </si>
  <si>
    <t>MDR TB-7: Percentage of confirmed MDR-TB cases tested for susceptibility to any fluoroquinolone and any second-line injectable drug</t>
  </si>
  <si>
    <t>a1O36000001qZ9REAU</t>
  </si>
  <si>
    <t>MCI-00629</t>
  </si>
  <si>
    <t>MDR TB-8: Number of cases of XDR TB enrolled on treatment</t>
  </si>
  <si>
    <t>a1O36000001qZ9SEAU</t>
  </si>
  <si>
    <t>MCI-00060</t>
  </si>
  <si>
    <t>SD-1: Number of health facilities per 10,000 population</t>
  </si>
  <si>
    <t>a1O36000001EGG8EAO</t>
  </si>
  <si>
    <t>MCI-00634</t>
  </si>
  <si>
    <t>SD-3: Number of outpatient department visits per person per year</t>
  </si>
  <si>
    <t>a1O36000001qZ9XEAU</t>
  </si>
  <si>
    <t>MCI-00062</t>
  </si>
  <si>
    <t>HW-1: Number of health workers per 10,000 population (report on community health workers as applicable)</t>
  </si>
  <si>
    <t>a1O36000001EGGAEA4</t>
  </si>
  <si>
    <t>MCI-00063</t>
  </si>
  <si>
    <t>HW-2: Distribution of health workers</t>
  </si>
  <si>
    <t>a1O36000001EGGBEA4</t>
  </si>
  <si>
    <t>MCI-00064</t>
  </si>
  <si>
    <t>HW-3: Number of health workers newly recruited at primary health care facilities in the past 12 months, expressed as a percentage of planned recruitment targets</t>
  </si>
  <si>
    <t>a1O36000001EGGCEA4</t>
  </si>
  <si>
    <t>MCI-00065</t>
  </si>
  <si>
    <t>HW-4: Annual rate of retention of service providers at primary health care facilities</t>
  </si>
  <si>
    <t>a1O36000001EGGDEA4</t>
  </si>
  <si>
    <t>MCI-00633</t>
  </si>
  <si>
    <t>HW-5: Number of graduates from health workforce training institutions during the last academic year per 1000 population</t>
  </si>
  <si>
    <t>a1O36000001qZ9WEAU</t>
  </si>
  <si>
    <t>MCI-00631</t>
  </si>
  <si>
    <t>PSM-2: Percentage of health facilities with essential medicines and life-saving commodities in stock</t>
  </si>
  <si>
    <t>a1O36000001qZ9UEAU</t>
  </si>
  <si>
    <t>MCI-00632</t>
  </si>
  <si>
    <t>PSM-3: Percentage of facilities providing diagnostic services with tracer items on the day of the assessment</t>
  </si>
  <si>
    <t>a1O36000001qZ9VEAU</t>
  </si>
  <si>
    <t>MCI-00067</t>
  </si>
  <si>
    <t>HF-1: Government expenditure on health as percentage of general government expenditure</t>
  </si>
  <si>
    <t>a1O36000001EGGFEA4</t>
  </si>
  <si>
    <t>MCI-00068</t>
  </si>
  <si>
    <t>M&amp;E-1: Percentage of HMIS or other routine reporting units submitting timely reports according to national guidelines</t>
  </si>
  <si>
    <t>a1O36000001EGGGEA4</t>
  </si>
  <si>
    <t>MCI-00069</t>
  </si>
  <si>
    <t>M&amp;E-2: Proportion of facility reports received over the reports expected during the reporting period</t>
  </si>
  <si>
    <t>a1O36000001EGGHEA4</t>
  </si>
  <si>
    <t>MCI-00070</t>
  </si>
  <si>
    <t>M&amp;E-3: Percentage of deaths registered (as reported by civil or sample registration systems, hospitals, community-based reporting systems) among the total estimated deaths for the same period and geographical region</t>
  </si>
  <si>
    <t>a1O36000001EGGIEA4</t>
  </si>
  <si>
    <t>MCI-00126</t>
  </si>
  <si>
    <t>Case detection and diagnosis</t>
  </si>
  <si>
    <t>a1O36000001EGHCEA4</t>
  </si>
  <si>
    <t>MCI-00132</t>
  </si>
  <si>
    <t>Collaborative activities with other programs and sectors (TB care and prevention)</t>
  </si>
  <si>
    <t>a1O36000001EGHIEA4</t>
  </si>
  <si>
    <t>MCI-00130</t>
  </si>
  <si>
    <t>Community TB care delivery</t>
  </si>
  <si>
    <t>a1O36000001EGHGEA4</t>
  </si>
  <si>
    <t>MCI-00129</t>
  </si>
  <si>
    <t>Engaging all care providers (TB care and prevention)</t>
  </si>
  <si>
    <t>a1O36000001EGHFEA4</t>
  </si>
  <si>
    <t>MCI-00131</t>
  </si>
  <si>
    <t>Key populations (TB care and prevention) - Others</t>
  </si>
  <si>
    <t>a1O36000001EGHHEA4</t>
  </si>
  <si>
    <t>MCI-00590</t>
  </si>
  <si>
    <t>Key populations (TB care and prevention) - Prisoners</t>
  </si>
  <si>
    <t>a1O36000001qZ8pEAE</t>
  </si>
  <si>
    <t>MCI-00133</t>
  </si>
  <si>
    <t>Other TB care and prevention intervention(s)</t>
  </si>
  <si>
    <t>a1O36000001EGHJEA4</t>
  </si>
  <si>
    <t>MCI-00128</t>
  </si>
  <si>
    <t>Prevention</t>
  </si>
  <si>
    <t>a1O36000001EGHEEA4</t>
  </si>
  <si>
    <t>MCI-00591</t>
  </si>
  <si>
    <t>Removing human rights and gender related barriers to TB care and prevention</t>
  </si>
  <si>
    <t>a1O36000001qZ8qEAE</t>
  </si>
  <si>
    <t>MCI-00127</t>
  </si>
  <si>
    <t>Treatment</t>
  </si>
  <si>
    <t>a1O36000001EGHDEA4</t>
  </si>
  <si>
    <t>MCI-00138</t>
  </si>
  <si>
    <t>Collaborative activities with other programs and sectors (TB/HIV)</t>
  </si>
  <si>
    <t>a1O36000001EGHOEA4</t>
  </si>
  <si>
    <t>MCI-00136</t>
  </si>
  <si>
    <t>Community TB/HIV care delivery</t>
  </si>
  <si>
    <t>a1O36000001EGHMEA4</t>
  </si>
  <si>
    <t>MCI-00135</t>
  </si>
  <si>
    <t>Engaging all care providers (TB/HIV)</t>
  </si>
  <si>
    <t>a1O36000001EGHLEA4</t>
  </si>
  <si>
    <t>MCI-00137</t>
  </si>
  <si>
    <t>Key populations (TB/HIV) - Others</t>
  </si>
  <si>
    <t>a1O36000001EGHNEA4</t>
  </si>
  <si>
    <t>MCI-00581</t>
  </si>
  <si>
    <t>Key populations (TB/HIV) - Prisoners</t>
  </si>
  <si>
    <t>a1O36000001qZ8gEAE</t>
  </si>
  <si>
    <t>MCI-00139</t>
  </si>
  <si>
    <t>Other TB/HIV intervention(s)</t>
  </si>
  <si>
    <t>a1O36000001EGHPEA4</t>
  </si>
  <si>
    <t>MCI-00582</t>
  </si>
  <si>
    <t>Removing human rights and gender related barriers to TB/HIV collaborative programming</t>
  </si>
  <si>
    <t>a1O36000001qZ8hEAE</t>
  </si>
  <si>
    <t>MCI-00134</t>
  </si>
  <si>
    <t>TB/HIV collaborative interventions</t>
  </si>
  <si>
    <t>a1O36000001EGHKEA4</t>
  </si>
  <si>
    <t>MCI-00140</t>
  </si>
  <si>
    <t>Case detection and diagnosis: MDR-TB</t>
  </si>
  <si>
    <t>a1O36000001EGHQEA4</t>
  </si>
  <si>
    <t>MCI-00146</t>
  </si>
  <si>
    <t>Collaborative activities with other programs and sectors (MDR-TB)</t>
  </si>
  <si>
    <t>a1O36000001EGHWEA4</t>
  </si>
  <si>
    <t>MCI-00144</t>
  </si>
  <si>
    <t>Community MDR-TB care delivery</t>
  </si>
  <si>
    <t>a1O36000001EGHUEA4</t>
  </si>
  <si>
    <t>MCI-00143</t>
  </si>
  <si>
    <t>Engaging all care providers (MDR-TB)</t>
  </si>
  <si>
    <t>a1O36000001EGHTEA4</t>
  </si>
  <si>
    <t>MCI-00145</t>
  </si>
  <si>
    <t>Key populations (MDR-TB) - Others</t>
  </si>
  <si>
    <t>a1O36000001EGHVEA4</t>
  </si>
  <si>
    <t>MCI-00592</t>
  </si>
  <si>
    <t>Key populations (MDR-TB) - Prisoners</t>
  </si>
  <si>
    <t>a1O36000001qZ8rEAE</t>
  </si>
  <si>
    <t>MCI-00147</t>
  </si>
  <si>
    <t>Other MDR-TB intervention(s)</t>
  </si>
  <si>
    <t>a1O36000001EGHXEA4</t>
  </si>
  <si>
    <t>MCI-00142</t>
  </si>
  <si>
    <t>Prevention for MDR-TB</t>
  </si>
  <si>
    <t>a1O36000001EGHSEA4</t>
  </si>
  <si>
    <t>MCI-00593</t>
  </si>
  <si>
    <t>Removing human rights and gender related barriers to MDR-TB</t>
  </si>
  <si>
    <t>a1O36000001qZ8sEAE</t>
  </si>
  <si>
    <t>MCI-00141</t>
  </si>
  <si>
    <t>Treatment: MDR-TB</t>
  </si>
  <si>
    <t>a1O36000001EGHREA4</t>
  </si>
  <si>
    <t>MCI-00172</t>
  </si>
  <si>
    <t>Improving service delivery infrastructure</t>
  </si>
  <si>
    <t>a1O36000001EGHwEAO</t>
  </si>
  <si>
    <t>MCI-00171</t>
  </si>
  <si>
    <t>Laboratory systems for disease prevention, control, treatment and disease surveillance</t>
  </si>
  <si>
    <t>a1O36000001EGHvEAO</t>
  </si>
  <si>
    <t>MCI-00173</t>
  </si>
  <si>
    <t>Other service delivery intervention(s)</t>
  </si>
  <si>
    <t>a1O36000001EGHxEAO</t>
  </si>
  <si>
    <t>MCI-00602</t>
  </si>
  <si>
    <t>Provider initiated feedback mechanisms</t>
  </si>
  <si>
    <t>a1O36000001qZ91EAE</t>
  </si>
  <si>
    <t>MCI-00170</t>
  </si>
  <si>
    <t>Service organization and facility management</t>
  </si>
  <si>
    <t>a1O36000001EGHuEAO</t>
  </si>
  <si>
    <t>MCI-00601</t>
  </si>
  <si>
    <t>Supportive policy and programmatic environment</t>
  </si>
  <si>
    <t>a1O36000001qZ90EAE</t>
  </si>
  <si>
    <t>MCI-00174</t>
  </si>
  <si>
    <t>Capacity building for health workers, including those at community level</t>
  </si>
  <si>
    <t>a1O36000001EGHyEAO</t>
  </si>
  <si>
    <t>MCI-00177</t>
  </si>
  <si>
    <t>Other health and community workforce intervention(s)</t>
  </si>
  <si>
    <t>a1O36000001EGI1EAO</t>
  </si>
  <si>
    <t>MCI-00175</t>
  </si>
  <si>
    <t>Retention and scale-up of health workers, including for community health workers</t>
  </si>
  <si>
    <t>a1O36000001EGHzEAO</t>
  </si>
  <si>
    <t>MCI-00178</t>
  </si>
  <si>
    <t>National costed supply chain master plan, and implementation</t>
  </si>
  <si>
    <t>a1O36000001EGI2EAO</t>
  </si>
  <si>
    <t>MCI-00599</t>
  </si>
  <si>
    <t>National product selection, registration and quality monitoring</t>
  </si>
  <si>
    <t>a1O36000001qZ8yEAE</t>
  </si>
  <si>
    <t>MCI-00180</t>
  </si>
  <si>
    <t>Other procurement supply chain management intervention(s)</t>
  </si>
  <si>
    <t>a1O36000001EGI4EAO</t>
  </si>
  <si>
    <t>MCI-00598</t>
  </si>
  <si>
    <t>Procurement strategy</t>
  </si>
  <si>
    <t>a1O36000001qZ8xEAE</t>
  </si>
  <si>
    <t>MCI-00179</t>
  </si>
  <si>
    <t>Supply chain infrastructure and development of tools</t>
  </si>
  <si>
    <t>a1O36000001EGI3EAO</t>
  </si>
  <si>
    <t>MCI-00188</t>
  </si>
  <si>
    <t>Other financial management intervention(s)</t>
  </si>
  <si>
    <t>a1O36000001EGICEA4</t>
  </si>
  <si>
    <t>MCI-00187</t>
  </si>
  <si>
    <t>Public financial management (PFM) strengthening</t>
  </si>
  <si>
    <t>a1O36000001EGIBEA4</t>
  </si>
  <si>
    <t>MCI-00603</t>
  </si>
  <si>
    <t>Routine financial management improvement (non-PFM)</t>
  </si>
  <si>
    <t>a1O36000001qZ92EAE</t>
  </si>
  <si>
    <t>MCI-00196</t>
  </si>
  <si>
    <t>Community led advocacy</t>
  </si>
  <si>
    <t>a1O36000001EGIKEA4</t>
  </si>
  <si>
    <t>MCI-00195</t>
  </si>
  <si>
    <t>Community-based monitoring</t>
  </si>
  <si>
    <t>a1O36000001EGIJEA4</t>
  </si>
  <si>
    <t>MCI-00198</t>
  </si>
  <si>
    <t>Institutional capacity building, planning and leadership development</t>
  </si>
  <si>
    <t>a1O36000001EGIMEA4</t>
  </si>
  <si>
    <t>MCI-00199</t>
  </si>
  <si>
    <t>Other community responses and systems intervention(s)</t>
  </si>
  <si>
    <t>a1O36000001EGINEA4</t>
  </si>
  <si>
    <t>MCI-00197</t>
  </si>
  <si>
    <t>Social mobilization, building community linkages, collaboration and coordination</t>
  </si>
  <si>
    <t>a1O36000001EGILEA4</t>
  </si>
  <si>
    <t>MCI-00203</t>
  </si>
  <si>
    <t>Administrative and finance data sources</t>
  </si>
  <si>
    <t>a1O36000001EGIREA4</t>
  </si>
  <si>
    <t>MCI-00201</t>
  </si>
  <si>
    <t>Analysis, review and transparency</t>
  </si>
  <si>
    <t>a1O36000001EGIPEA4</t>
  </si>
  <si>
    <t>MCI-00205</t>
  </si>
  <si>
    <t>Other health information systems and M&amp;E intervention(s)</t>
  </si>
  <si>
    <t>a1O36000001EGITEA4</t>
  </si>
  <si>
    <t>MCI-00600</t>
  </si>
  <si>
    <t>Program and data quality</t>
  </si>
  <si>
    <t>a1O36000001qZ8zEAE</t>
  </si>
  <si>
    <t>MCI-00200</t>
  </si>
  <si>
    <t>Routine reporting</t>
  </si>
  <si>
    <t>a1O36000001EGIOEA4</t>
  </si>
  <si>
    <t>MCI-00202</t>
  </si>
  <si>
    <t>Surveys</t>
  </si>
  <si>
    <t>a1O36000001EGIQEA4</t>
  </si>
  <si>
    <t>MCI-00204</t>
  </si>
  <si>
    <t>Vital registration system</t>
  </si>
  <si>
    <t>a1O36000001EGISEA4</t>
  </si>
  <si>
    <t>MCI-00207</t>
  </si>
  <si>
    <t>Grant management</t>
  </si>
  <si>
    <t>a1O36000001EGIVEA4</t>
  </si>
  <si>
    <t>MCI-00209</t>
  </si>
  <si>
    <t>Other program management intervention(s)</t>
  </si>
  <si>
    <t>a1O36000001EGIXEA4</t>
  </si>
  <si>
    <t>MCI-00206</t>
  </si>
  <si>
    <t>Policy, planning, coordination and management of national disease control programs</t>
  </si>
  <si>
    <t>a1O36000001EGIUEA4</t>
  </si>
  <si>
    <t>MCI-00210</t>
  </si>
  <si>
    <t>a1O36000001EGIYEA4</t>
  </si>
  <si>
    <t>MCI-00611</t>
  </si>
  <si>
    <t>National health strategies, alignment with disease-specific plans, health sector governance and financing</t>
  </si>
  <si>
    <t>a1O36000001qZ9AEAU</t>
  </si>
  <si>
    <t>MCI-00612</t>
  </si>
  <si>
    <t>Other policy and governance intervention(s)</t>
  </si>
  <si>
    <t>a1O36000001qZ9BEAU</t>
  </si>
  <si>
    <t>AR-01428</t>
  </si>
  <si>
    <t>Plan International (India Chapter)</t>
  </si>
  <si>
    <t>0013600000xoEKTAA2</t>
  </si>
  <si>
    <t>AR-01429</t>
  </si>
  <si>
    <t>Solidarity and Action Against The HIV Infection in India</t>
  </si>
  <si>
    <t>0013600000xoEKYAA2</t>
  </si>
  <si>
    <t>AR-01234</t>
  </si>
  <si>
    <t>Department of Economic Affairs, Ministry of Finance of the Government of India</t>
  </si>
  <si>
    <t>0013600000xoEHcAAM</t>
  </si>
  <si>
    <t>AR-01236</t>
  </si>
  <si>
    <t>0013600000xoEHeAAM</t>
  </si>
  <si>
    <t>AR-01426</t>
  </si>
  <si>
    <t>Caritas India</t>
  </si>
  <si>
    <t>0013600000xoEFjAAM</t>
  </si>
  <si>
    <t>AR-01232</t>
  </si>
  <si>
    <t>AR-01430</t>
  </si>
  <si>
    <t>International Union Against Tuberculosis and Lung Disease</t>
  </si>
  <si>
    <t>0013600000xoEFUAA2</t>
  </si>
  <si>
    <t>AR-01021</t>
  </si>
  <si>
    <t>World Vision India</t>
  </si>
  <si>
    <t>0013600000xoEKWAA2</t>
  </si>
  <si>
    <t>AR-01238</t>
  </si>
  <si>
    <t>0013600000xoEHbAAM</t>
  </si>
  <si>
    <t>AR-01427</t>
  </si>
  <si>
    <t>India HIV/AIDS Alliance</t>
  </si>
  <si>
    <t>0013600000xoEH2AAM</t>
  </si>
  <si>
    <t>AR-01421</t>
  </si>
  <si>
    <t>IL&amp;FS Education &amp; Technology Services Ltd.</t>
  </si>
  <si>
    <t>0013600000xoEH1AAM</t>
  </si>
  <si>
    <t>AR-01424</t>
  </si>
  <si>
    <t>Emmanuel Hospital Association</t>
  </si>
  <si>
    <t>0013600000xoEGYAA2</t>
  </si>
  <si>
    <t>AR-01425</t>
  </si>
  <si>
    <t>AR-01230</t>
  </si>
  <si>
    <t>AR-01231</t>
  </si>
  <si>
    <t>AR-01422</t>
  </si>
  <si>
    <t>Indian Nursing Council</t>
  </si>
  <si>
    <t>0013600000xoEH4AAM</t>
  </si>
  <si>
    <t>AR-01423</t>
  </si>
  <si>
    <t>Tata Institute of Social Sciences (TISS)</t>
  </si>
  <si>
    <t>0013600000xoEHVAA2</t>
  </si>
  <si>
    <t>Côte d'Ivoire</t>
  </si>
  <si>
    <t>Multicountry Western Africa ANCS</t>
  </si>
  <si>
    <t>a1A360000013M3FEAU</t>
  </si>
  <si>
    <t>Guinea-Bissau</t>
  </si>
  <si>
    <t>a1A360000013M3KEAU</t>
  </si>
  <si>
    <t>Burkina Faso</t>
  </si>
  <si>
    <t>a1A360000013M3DEAU</t>
  </si>
  <si>
    <t>Senegal</t>
  </si>
  <si>
    <t>a1A360000013M3QEAU</t>
  </si>
  <si>
    <t>Lao (Peoples Democratic Republic)</t>
  </si>
  <si>
    <t>Multicountry East Asia and Pacific APN</t>
  </si>
  <si>
    <t>a1A360000013M0HEAU</t>
  </si>
  <si>
    <t>Sri Lanka</t>
  </si>
  <si>
    <t>a1A360000013M0YEAU</t>
  </si>
  <si>
    <t>Thailand</t>
  </si>
  <si>
    <t>a1A360000013M0MEAU</t>
  </si>
  <si>
    <t>Cambodia</t>
  </si>
  <si>
    <t>a1A360000013M0FEAU</t>
  </si>
  <si>
    <t>Nepal</t>
  </si>
  <si>
    <t>a1A360000013M0WEAU</t>
  </si>
  <si>
    <t>Myanmar</t>
  </si>
  <si>
    <t>a1A360000013M0JEAU</t>
  </si>
  <si>
    <t>Viet Nam</t>
  </si>
  <si>
    <t>a1A360000013M0PEAU</t>
  </si>
  <si>
    <t>Indonesia</t>
  </si>
  <si>
    <t>a1A360000013M0GEAU</t>
  </si>
  <si>
    <t>Pakistan</t>
  </si>
  <si>
    <t>a1A360000013M0XEAU</t>
  </si>
  <si>
    <t>Philippines</t>
  </si>
  <si>
    <t>a1A360000013M0KEAU</t>
  </si>
  <si>
    <t>Bangladesh</t>
  </si>
  <si>
    <t>a1A360000013M0REAU</t>
  </si>
  <si>
    <t>Multicountry South-Eastern Asia AFAO</t>
  </si>
  <si>
    <t>Malaysia</t>
  </si>
  <si>
    <t>a1A360000013M0IEAU</t>
  </si>
  <si>
    <t>Maldives</t>
  </si>
  <si>
    <t>Multicountry Americas CVC-COIN</t>
  </si>
  <si>
    <t>a1A360000013M0VEAU</t>
  </si>
  <si>
    <t>Cuba</t>
  </si>
  <si>
    <t>a1A360000013LzkEAE</t>
  </si>
  <si>
    <t>Jamaica</t>
  </si>
  <si>
    <t>a1A360000013LzqEAE</t>
  </si>
  <si>
    <t>Guyana</t>
  </si>
  <si>
    <t>a1A360000013LzWEAU</t>
  </si>
  <si>
    <t>Dominican Republic</t>
  </si>
  <si>
    <t>a1A360000013LzmEAE</t>
  </si>
  <si>
    <t>Trinidad and Tobago</t>
  </si>
  <si>
    <t>a1A360000013LzzEAE</t>
  </si>
  <si>
    <t>Moldova</t>
  </si>
  <si>
    <t>Multicountry EECA PAS</t>
  </si>
  <si>
    <t>a1A360000013M0wEAE</t>
  </si>
  <si>
    <t>Uzbekistan</t>
  </si>
  <si>
    <t>a1A360000013M07EAE</t>
  </si>
  <si>
    <t>Belize</t>
  </si>
  <si>
    <t>Multicountry Central Americas REDCA</t>
  </si>
  <si>
    <t>a1A360000013M3UEAU</t>
  </si>
  <si>
    <t>El Salvador</t>
  </si>
  <si>
    <t>a1A360000013M3WEAU</t>
  </si>
  <si>
    <t>Nicaragua</t>
  </si>
  <si>
    <t>a1A360000013M3aEAE</t>
  </si>
  <si>
    <t>Guatemala</t>
  </si>
  <si>
    <t>a1A360000013M3XEAU</t>
  </si>
  <si>
    <t>Panama</t>
  </si>
  <si>
    <t>a1A360000013M3bEAE</t>
  </si>
  <si>
    <t>Costa Rica</t>
  </si>
  <si>
    <t>a1A360000013M3VEAU</t>
  </si>
  <si>
    <t>Honduras</t>
  </si>
  <si>
    <t>a1A360000013M3YEAU</t>
  </si>
  <si>
    <t>Multicountry Americas ORAS-CONHU</t>
  </si>
  <si>
    <t>Colombia</t>
  </si>
  <si>
    <t>a1A360000013M3lEAE</t>
  </si>
  <si>
    <t>Paraguay</t>
  </si>
  <si>
    <t>a1A360000013LzXEAU</t>
  </si>
  <si>
    <t>Argentina</t>
  </si>
  <si>
    <t>a1A360000013M3hEAE</t>
  </si>
  <si>
    <t>Venezuela</t>
  </si>
  <si>
    <t>a1A360000013LzbEAE</t>
  </si>
  <si>
    <t>Multicountry Americas REDTRASEX</t>
  </si>
  <si>
    <t>Bolivia (Plurinational State)</t>
  </si>
  <si>
    <t>a1A360000013M3iEAE</t>
  </si>
  <si>
    <t>Chile</t>
  </si>
  <si>
    <t>a1A360000013M3kEAE</t>
  </si>
  <si>
    <t>Peru</t>
  </si>
  <si>
    <t>a1A360000013LzYEAU</t>
  </si>
  <si>
    <t>Multicountry East Asia and Pacific RAI</t>
  </si>
  <si>
    <t>Tanzania (United Republic)</t>
  </si>
  <si>
    <t>Multicountry Southern Africa WHC</t>
  </si>
  <si>
    <t>a1A360000013M2mEAE</t>
  </si>
  <si>
    <t>Namibia</t>
  </si>
  <si>
    <t>a1A360000013M39EAE</t>
  </si>
  <si>
    <t>Mozambique</t>
  </si>
  <si>
    <t>a1A360000013M2fEAE</t>
  </si>
  <si>
    <t>South Africa</t>
  </si>
  <si>
    <t>a1A360000013M3AEAU</t>
  </si>
  <si>
    <t>Malawi</t>
  </si>
  <si>
    <t>a1A360000013M2cEAE</t>
  </si>
  <si>
    <t>Botswana</t>
  </si>
  <si>
    <t>a1A360000013M36EAE</t>
  </si>
  <si>
    <t>Swaziland</t>
  </si>
  <si>
    <t>a1A360000013M3BEAU</t>
  </si>
  <si>
    <t>Zambia</t>
  </si>
  <si>
    <t>a1A360000013M2nEAE</t>
  </si>
  <si>
    <t>Lesotho</t>
  </si>
  <si>
    <t>a1A360000013M38EAE</t>
  </si>
  <si>
    <t>Zimbabwe</t>
  </si>
  <si>
    <t>a1A360000013M2oEAE</t>
  </si>
  <si>
    <t>Multicountry Southern Africa SADC</t>
  </si>
  <si>
    <t>Angola</t>
  </si>
  <si>
    <t>a1A360000013M2pEAE</t>
  </si>
  <si>
    <t>Mauritius</t>
  </si>
  <si>
    <t>a1A360000013M2dEAE</t>
  </si>
  <si>
    <t>Congo (Democratic Republic)</t>
  </si>
  <si>
    <t>a1A360000013M2uEAE</t>
  </si>
  <si>
    <t>Seychelles</t>
  </si>
  <si>
    <t>a1A360000013M2iEAE</t>
  </si>
  <si>
    <t>Cape Verde</t>
  </si>
  <si>
    <t>a1A360000013M3EEAU</t>
  </si>
  <si>
    <t>Suriname</t>
  </si>
  <si>
    <t>a1A360000013LzZEAU</t>
  </si>
  <si>
    <t>Haiti</t>
  </si>
  <si>
    <t>a1A360000013LzpEAE</t>
  </si>
  <si>
    <t>Georgia</t>
  </si>
  <si>
    <t>a1A360000013M0dEAE</t>
  </si>
  <si>
    <t>Tajikistan</t>
  </si>
  <si>
    <t>a1A360000013M05EAE</t>
  </si>
  <si>
    <t>Ukraine</t>
  </si>
  <si>
    <t>a1A360000013M10EAE</t>
  </si>
  <si>
    <t>Armenia</t>
  </si>
  <si>
    <t>a1A360000013M0ZEAU</t>
  </si>
  <si>
    <t>Kazakhstan</t>
  </si>
  <si>
    <t>a1A360000013M03EAE</t>
  </si>
  <si>
    <t>Belarus</t>
  </si>
  <si>
    <t>a1A360000013M0rEAE</t>
  </si>
  <si>
    <t>Turkmenistan</t>
  </si>
  <si>
    <t>a1A360000013M06EAE</t>
  </si>
  <si>
    <t>Azerbaijan</t>
  </si>
  <si>
    <t>a1A360000013M0aEAE</t>
  </si>
  <si>
    <t>Kyrgyzstan</t>
  </si>
  <si>
    <t>a1A360000013M04EAE</t>
  </si>
  <si>
    <t>Multicountry East Asia and Pacific HIVOS</t>
  </si>
  <si>
    <t>Timor-Leste</t>
  </si>
  <si>
    <t>a1A360000013M0NEAU</t>
  </si>
  <si>
    <t>Multicountry South Asia</t>
  </si>
  <si>
    <t>Afghanistan</t>
  </si>
  <si>
    <t>a1A360000013M0QEAU</t>
  </si>
  <si>
    <t>Bhutan</t>
  </si>
  <si>
    <t>a1A360000013M0SEAU</t>
  </si>
  <si>
    <t>Cook Islands</t>
  </si>
  <si>
    <t>Multicountry Western Pacific</t>
  </si>
  <si>
    <t>a1A360000013M1mEAE</t>
  </si>
  <si>
    <t>Kiribati</t>
  </si>
  <si>
    <t>a1A360000013M1gEAE</t>
  </si>
  <si>
    <t>Tonga</t>
  </si>
  <si>
    <t>a1A360000013M1sEAE</t>
  </si>
  <si>
    <t>Nauru</t>
  </si>
  <si>
    <t>a1A360000013M1jEAE</t>
  </si>
  <si>
    <t>Niue</t>
  </si>
  <si>
    <t>a1A360000013M1oEAE</t>
  </si>
  <si>
    <t>Marshall Islands</t>
  </si>
  <si>
    <t>a1A360000013M1hEAE</t>
  </si>
  <si>
    <t>Tuvalu</t>
  </si>
  <si>
    <t>a1A360000013M1tEAE</t>
  </si>
  <si>
    <t>Palau</t>
  </si>
  <si>
    <t>a1A360000013M1kEAE</t>
  </si>
  <si>
    <t>Vanuatu</t>
  </si>
  <si>
    <t>a1A360000013M1fEAE</t>
  </si>
  <si>
    <t>Samoa</t>
  </si>
  <si>
    <t>a1A360000013M1pEAE</t>
  </si>
  <si>
    <t>Micronesia (Federated States)</t>
  </si>
  <si>
    <t>a1A360000013M1iEAE</t>
  </si>
  <si>
    <t>Ecuador</t>
  </si>
  <si>
    <t>a1A360000013M3mEAE</t>
  </si>
  <si>
    <t>Uruguay</t>
  </si>
  <si>
    <t>a1A360000013LzaEAE</t>
  </si>
  <si>
    <t>Mexico</t>
  </si>
  <si>
    <t>a1A360000013M3ZEAU</t>
  </si>
  <si>
    <t>Togo</t>
  </si>
  <si>
    <t>Multicountry West Africa ALCO</t>
  </si>
  <si>
    <t>a1A360000013M3SEAU</t>
  </si>
  <si>
    <t>Ghana</t>
  </si>
  <si>
    <t>a1A360000013M3HEAU</t>
  </si>
  <si>
    <t>Benin</t>
  </si>
  <si>
    <t>a1A360000013M3CEAU</t>
  </si>
  <si>
    <t>Nigeria</t>
  </si>
  <si>
    <t>a1A360000013M3PEAU</t>
  </si>
  <si>
    <t>Multicountry EECA ECUO</t>
  </si>
  <si>
    <t>Lithuania</t>
  </si>
  <si>
    <t>a1A360000013M18EAE</t>
  </si>
  <si>
    <t>Estonia</t>
  </si>
  <si>
    <t>a1A360000013M12EAE</t>
  </si>
  <si>
    <t>Poland</t>
  </si>
  <si>
    <t>a1A360000013M0vEAE</t>
  </si>
  <si>
    <t>Latvia</t>
  </si>
  <si>
    <t>a1A360000013M17EAE</t>
  </si>
  <si>
    <t>Russian Federation</t>
  </si>
  <si>
    <t>a1A360000013M0yEAE</t>
  </si>
  <si>
    <t>Rwanda</t>
  </si>
  <si>
    <t>Multicountry Africa ECSA-HC</t>
  </si>
  <si>
    <t>a1A360000013M2hEAE</t>
  </si>
  <si>
    <t>Eritrea</t>
  </si>
  <si>
    <t>a1A360000013M2BEAU</t>
  </si>
  <si>
    <t>Uganda</t>
  </si>
  <si>
    <t>a1A360000013M2kEAE</t>
  </si>
  <si>
    <t>South Sudan</t>
  </si>
  <si>
    <t>a1A360000013M1zEAE</t>
  </si>
  <si>
    <t>Somalia</t>
  </si>
  <si>
    <t>a1A360000013M2jEAE</t>
  </si>
  <si>
    <t>Kenya</t>
  </si>
  <si>
    <t>a1A360000013M2XEAU</t>
  </si>
  <si>
    <t>Burundi</t>
  </si>
  <si>
    <t>a1A360000013M1rEAE</t>
  </si>
  <si>
    <t>Multicountry Southern Africa E8</t>
  </si>
  <si>
    <t>Multicountry Americas EMMIE</t>
  </si>
  <si>
    <t>Multicountry EECA ECOM</t>
  </si>
  <si>
    <t>Macedonia (Former Yugoslav Republic)</t>
  </si>
  <si>
    <t>a1A360000013M1PEAU</t>
  </si>
  <si>
    <t>Multicountry EECA EHRN</t>
  </si>
  <si>
    <t>Multicountry Western Africa HI</t>
  </si>
  <si>
    <t>Mali</t>
  </si>
  <si>
    <t>a1A360000013M3MEAU</t>
  </si>
  <si>
    <t>Niger</t>
  </si>
  <si>
    <t>a1A360000013M3OEAU</t>
  </si>
  <si>
    <t>Multicountry Southern Africa HIVOS</t>
  </si>
  <si>
    <t>Multicountry Asia IHAA</t>
  </si>
  <si>
    <t>Djibouti</t>
  </si>
  <si>
    <t>Multicountry Eastern Africa IGAD</t>
  </si>
  <si>
    <t>a1A360000013M21EAE</t>
  </si>
  <si>
    <t>Sudan</t>
  </si>
  <si>
    <t>a1A360000013M33EAE</t>
  </si>
  <si>
    <t>Ethiopia</t>
  </si>
  <si>
    <t>a1A360000013M2MEAU</t>
  </si>
  <si>
    <t>Multicountry Eastern Africa ANECCA</t>
  </si>
  <si>
    <t>Multicountry Americas ICW</t>
  </si>
  <si>
    <t>Multicountry EECA IHAU</t>
  </si>
  <si>
    <t>Bulgaria</t>
  </si>
  <si>
    <t>a1A360000013M0sEAE</t>
  </si>
  <si>
    <t>Multicountry West Africa ITPC</t>
  </si>
  <si>
    <t>Sierra Leone</t>
  </si>
  <si>
    <t>a1A360000013M3REAU</t>
  </si>
  <si>
    <t>Guinea</t>
  </si>
  <si>
    <t>a1A360000013M3JEAU</t>
  </si>
  <si>
    <t>Liberia</t>
  </si>
  <si>
    <t>a1A360000013M3LEAU</t>
  </si>
  <si>
    <t>Gambia</t>
  </si>
  <si>
    <t>a1A360000013M3GEAU</t>
  </si>
  <si>
    <t>Multicountry Eastern Africa KANCO</t>
  </si>
  <si>
    <t>Zanzibar</t>
  </si>
  <si>
    <t>a1A360000013M1wEAE</t>
  </si>
  <si>
    <t>Multicountry Americas REDLACTRANS</t>
  </si>
  <si>
    <t>Multicountry MENA HRA</t>
  </si>
  <si>
    <t>Morocco</t>
  </si>
  <si>
    <t>a1A360000013M32EAE</t>
  </si>
  <si>
    <t>Lebanon</t>
  </si>
  <si>
    <t>a1A360000013M0iEAE</t>
  </si>
  <si>
    <t>Iran (Islamic Republic)</t>
  </si>
  <si>
    <t>a1A360000013M0UEAU</t>
  </si>
  <si>
    <t>Egypt</t>
  </si>
  <si>
    <t>a1A360000013M30EAE</t>
  </si>
  <si>
    <t>Tunisia</t>
  </si>
  <si>
    <t>a1A360000013M34EAE</t>
  </si>
  <si>
    <t>Libya</t>
  </si>
  <si>
    <t>a1A360000013M31EAE</t>
  </si>
  <si>
    <t>Jordan</t>
  </si>
  <si>
    <t>a1A360000013M0gEAE</t>
  </si>
  <si>
    <t>Multicountry Middle East MER</t>
  </si>
  <si>
    <t>Palestine</t>
  </si>
  <si>
    <t>a1A360000013M0jEAE</t>
  </si>
  <si>
    <t>Syrian Arab Republic</t>
  </si>
  <si>
    <t>a1A360000013M0nEAE</t>
  </si>
  <si>
    <t>Iraq</t>
  </si>
  <si>
    <t>a1A360000013M0eEAE</t>
  </si>
  <si>
    <t>Yemen</t>
  </si>
  <si>
    <t>a1A360000013M0qEAE</t>
  </si>
  <si>
    <t>Multicountry Southern Africa MOSASWA</t>
  </si>
  <si>
    <t>Grenada</t>
  </si>
  <si>
    <t>Multicountry Caribbean MCC</t>
  </si>
  <si>
    <t>a1A360000013LznEAE</t>
  </si>
  <si>
    <t>Saint Vincent and Grenadines</t>
  </si>
  <si>
    <t>a1A360000013LzyEAE</t>
  </si>
  <si>
    <t>Antigua and Barbuda</t>
  </si>
  <si>
    <t>a1A360000013LzdEAE</t>
  </si>
  <si>
    <t>Saint Kitts and Nevis</t>
  </si>
  <si>
    <t>a1A360000013LzwEAE</t>
  </si>
  <si>
    <t>Dominica</t>
  </si>
  <si>
    <t>a1A360000013LzlEAE</t>
  </si>
  <si>
    <t>Saint Lucia</t>
  </si>
  <si>
    <t>a1A360000013LzxEAE</t>
  </si>
  <si>
    <t>Multicountry Caribbean CARICOM-PANCAP</t>
  </si>
  <si>
    <t>Barbados</t>
  </si>
  <si>
    <t>a1A360000013LzhEAE</t>
  </si>
  <si>
    <t>Bahamas</t>
  </si>
  <si>
    <t>a1A360000013LzfEAE</t>
  </si>
  <si>
    <t>Montserrat</t>
  </si>
  <si>
    <t>a1A360000013LztEAE</t>
  </si>
  <si>
    <t>Multicountry Southern Africa ARASA</t>
  </si>
  <si>
    <t>AR-01288</t>
  </si>
  <si>
    <t>CED-Caritas</t>
  </si>
  <si>
    <t>0013600000xoEGAAA2</t>
  </si>
  <si>
    <t>AR-01289</t>
  </si>
  <si>
    <t>Ministry of Public Health and Fight against AIDS of the Government of the Republic of Burundi</t>
  </si>
  <si>
    <t>0013600000xoEKoAAM</t>
  </si>
  <si>
    <t>AR-01290</t>
  </si>
  <si>
    <t>Secrétariat Exécutif Permanent du Conseil National de Lutte contre le SIDA du Gouvernement de la République du Burundi</t>
  </si>
  <si>
    <t>0013600000xoEIWAA2</t>
  </si>
  <si>
    <t>AR-01291</t>
  </si>
  <si>
    <t>AR-01292</t>
  </si>
  <si>
    <t>AR-01293</t>
  </si>
  <si>
    <t>0013600000xoEKnAAM</t>
  </si>
  <si>
    <t>AR-01257</t>
  </si>
  <si>
    <t>Ministry of Finance, Planning and Economic Development of the Government of the Republic of Uganda</t>
  </si>
  <si>
    <t>0013600000xoEI0AAM</t>
  </si>
  <si>
    <t>AR-01259</t>
  </si>
  <si>
    <t>AR-01261</t>
  </si>
  <si>
    <t>AR-01294</t>
  </si>
  <si>
    <t>Africare</t>
  </si>
  <si>
    <t>0013600000xoEFKAA2</t>
  </si>
  <si>
    <t>AR-01295</t>
  </si>
  <si>
    <t>Programme National de Lutte contre le SIDA du Gouvernement de la République du Bénin</t>
  </si>
  <si>
    <t>0013600000xoEGoAAM</t>
  </si>
  <si>
    <t>AR-01296</t>
  </si>
  <si>
    <t>Programme National de Lutte contre le Paludisme du Gouvernement de la République du Bénin</t>
  </si>
  <si>
    <t>0013600000xoEKkAAM</t>
  </si>
  <si>
    <t>AR-01297</t>
  </si>
  <si>
    <t>Health System Performance Program</t>
  </si>
  <si>
    <t>0013600000xoEJNAA2</t>
  </si>
  <si>
    <t>AR-01298</t>
  </si>
  <si>
    <t>Programme National contre la Tuberculose du Gouvernement de la République du Bénin</t>
  </si>
  <si>
    <t>0013600000xoEF9AAM</t>
  </si>
  <si>
    <t>AR-01299</t>
  </si>
  <si>
    <t>Initiative Privée et Communautaire contre le VIH/SIDA au Burkina Faso</t>
  </si>
  <si>
    <t>0013600000xoEGcAAM</t>
  </si>
  <si>
    <t>AR-01300</t>
  </si>
  <si>
    <t>Secrétariat Permanent du Conseil National de Lutte contre le Sida et les IST du Gouvernment du Burkina Faso</t>
  </si>
  <si>
    <t>0013600000xoEGhAAM</t>
  </si>
  <si>
    <t>AR-01301</t>
  </si>
  <si>
    <t>Programme d'Appui au Développment Sanitaire du Gouvernement du Burkina Faso</t>
  </si>
  <si>
    <t>0013600000xoEFFAA2</t>
  </si>
  <si>
    <t>AR-01302</t>
  </si>
  <si>
    <t>AR-01303</t>
  </si>
  <si>
    <t>AR-01304</t>
  </si>
  <si>
    <t>BRAC</t>
  </si>
  <si>
    <t>0013600000xoEFdAAM</t>
  </si>
  <si>
    <t>AR-01305</t>
  </si>
  <si>
    <t>AR-01306</t>
  </si>
  <si>
    <t>Ministry of Health of the Government of the Republic of Bulgaria</t>
  </si>
  <si>
    <t>0013600000xoEGxAAM</t>
  </si>
  <si>
    <t>AR-01307</t>
  </si>
  <si>
    <t>AR-01263</t>
  </si>
  <si>
    <t>AR-01265</t>
  </si>
  <si>
    <t>AR-01267</t>
  </si>
  <si>
    <t>AR-01270</t>
  </si>
  <si>
    <t>Ministry of Public Health of the Islamic Republic of Afghanistan</t>
  </si>
  <si>
    <t>0013600000xoEGkAAM</t>
  </si>
  <si>
    <t>AR-01271</t>
  </si>
  <si>
    <t>AR-01272</t>
  </si>
  <si>
    <t>AR-01273</t>
  </si>
  <si>
    <t>Ministry of Health of the Government of the Republic of Angola</t>
  </si>
  <si>
    <t>0013600000xoEFmAAM</t>
  </si>
  <si>
    <t>AR-01274</t>
  </si>
  <si>
    <t>AR-01275</t>
  </si>
  <si>
    <t>Mission East</t>
  </si>
  <si>
    <t>0013600000xoEKiAAM</t>
  </si>
  <si>
    <t>AR-01276</t>
  </si>
  <si>
    <t>Ministry of Health of the Government of the Republic of Armenia</t>
  </si>
  <si>
    <t>0013600000xoEHJAA2</t>
  </si>
  <si>
    <t>AR-01277</t>
  </si>
  <si>
    <t>AR-01278</t>
  </si>
  <si>
    <t>AR-01279</t>
  </si>
  <si>
    <t>Ministry of Health of the Government of the Republic of Azerbaijan</t>
  </si>
  <si>
    <t>0013600000xoEHXAA2</t>
  </si>
  <si>
    <t>AR-01280</t>
  </si>
  <si>
    <t>AR-01281</t>
  </si>
  <si>
    <t>AR-01282</t>
  </si>
  <si>
    <t>AR-01308</t>
  </si>
  <si>
    <t>AR-01309</t>
  </si>
  <si>
    <t>Republican Scientific and Practical Center for Medical Technologies, Informatization, Administration and Management of Health</t>
  </si>
  <si>
    <t>0013600000xoEKjAAM</t>
  </si>
  <si>
    <t>AR-01310</t>
  </si>
  <si>
    <t>AR-01311</t>
  </si>
  <si>
    <t>Asociación Protección a la Salud - PROSALUD</t>
  </si>
  <si>
    <t>0013600000xoEICAA2</t>
  </si>
  <si>
    <t>AR-01312</t>
  </si>
  <si>
    <t>National Integrated Programme Against Leprosy and Tuberculosis</t>
  </si>
  <si>
    <t>0013600000xoEHzAAM</t>
  </si>
  <si>
    <t>AR-01313</t>
  </si>
  <si>
    <t>Reseau Burundais des Personnes Vivant avec le VIH/SIDA (RBP+)</t>
  </si>
  <si>
    <t>0013600000xoEGJAA2</t>
  </si>
  <si>
    <t>AR-01314</t>
  </si>
  <si>
    <t>AR-01315</t>
  </si>
  <si>
    <t>Ministry of Health of the Royal Government of Bhutan</t>
  </si>
  <si>
    <t>0013600000xoEHnAAM</t>
  </si>
  <si>
    <t>AR-01316</t>
  </si>
  <si>
    <t>AR-01317</t>
  </si>
  <si>
    <t>AR-01318</t>
  </si>
  <si>
    <t>AR-01319</t>
  </si>
  <si>
    <t>AR-01320</t>
  </si>
  <si>
    <t>African Comprehensive HIV/AIDS Partnerships</t>
  </si>
  <si>
    <t>0013600000xoEKgAAM</t>
  </si>
  <si>
    <t>AR-01321</t>
  </si>
  <si>
    <t>Ministry of Health of the Government of the Republic of Botswana</t>
  </si>
  <si>
    <t>0013600000xoEFnAAM</t>
  </si>
  <si>
    <t>AR-01322</t>
  </si>
  <si>
    <t>AR-01324</t>
  </si>
  <si>
    <t>National Center for Tuberculosis and Leprosy Control (CENAT)</t>
  </si>
  <si>
    <t>0013600000xoEFoAAM</t>
  </si>
  <si>
    <t>AR-01325</t>
  </si>
  <si>
    <t>AR-01326</t>
  </si>
  <si>
    <t>CARE International</t>
  </si>
  <si>
    <t>0013600000xoEFYAA2</t>
  </si>
  <si>
    <t>AR-01327</t>
  </si>
  <si>
    <t>National Program For Malaria, Ministry of Health and of the Fight against Aids of the Government of the Republic of Côte d’Ivoire</t>
  </si>
  <si>
    <t>0013600000xoEGlAAM</t>
  </si>
  <si>
    <t>AR-01328</t>
  </si>
  <si>
    <t>Ministry of Health and Public Hygiene of the Government of the Republic of Côte d'Ivoire</t>
  </si>
  <si>
    <t>0013600000xoEKZAA2</t>
  </si>
  <si>
    <t>AR-01329</t>
  </si>
  <si>
    <t>Programme National de Lutte contre le SIDA du Gouvernement de la République de Côte d'Ivoire</t>
  </si>
  <si>
    <t>0013600000xoEGpAAM</t>
  </si>
  <si>
    <t>AR-01330</t>
  </si>
  <si>
    <t>Alliance Nationale Contre Le Sida en Cote D'Ivoire</t>
  </si>
  <si>
    <t>0013600000xoEFVAA2</t>
  </si>
  <si>
    <t>AR-01331</t>
  </si>
  <si>
    <t>AR-01283</t>
  </si>
  <si>
    <t>Main Medical Department of the Ministry of Justice of the Republic of Azerbaijan</t>
  </si>
  <si>
    <t>0013600000xoEF5AAM</t>
  </si>
  <si>
    <t>AR-01284</t>
  </si>
  <si>
    <t>International Centre for Diarrhoeal Disease Research of the People's Republic of Bangladesh</t>
  </si>
  <si>
    <t>0013600000xoEHvAAM</t>
  </si>
  <si>
    <t>AR-01285</t>
  </si>
  <si>
    <t>AR-01286</t>
  </si>
  <si>
    <t>Red Cross Burundi</t>
  </si>
  <si>
    <t>0013600000xoEKlAAM</t>
  </si>
  <si>
    <t>AR-01287</t>
  </si>
  <si>
    <t>0013600000xoEKmAAM</t>
  </si>
  <si>
    <t>AR-01332</t>
  </si>
  <si>
    <t>0013600000xoEKpAAM</t>
  </si>
  <si>
    <t>AR-01333</t>
  </si>
  <si>
    <t>Caritas Côte d'Ivoire</t>
  </si>
  <si>
    <t>0013600000xoEEiAAM</t>
  </si>
  <si>
    <t>AR-01342</t>
  </si>
  <si>
    <t>Stichting Cordaid</t>
  </si>
  <si>
    <t>0013600000xoEGRAA2</t>
  </si>
  <si>
    <t>AR-01343</t>
  </si>
  <si>
    <t>Ministry of Health and Population of the Government of the Democratic Republic of Congo</t>
  </si>
  <si>
    <t>0013600000xoEKRAA2</t>
  </si>
  <si>
    <t>AR-01344</t>
  </si>
  <si>
    <t>SANRU Asbl</t>
  </si>
  <si>
    <t>0013600000xoEHNAA2</t>
  </si>
  <si>
    <t>AR-01345</t>
  </si>
  <si>
    <t>AR-01346</t>
  </si>
  <si>
    <t>AR-01347</t>
  </si>
  <si>
    <t>AR-01348</t>
  </si>
  <si>
    <t>AR-01349</t>
  </si>
  <si>
    <t>AR-01355</t>
  </si>
  <si>
    <t>Cooperative Housing Foundation</t>
  </si>
  <si>
    <t>0013600000xoEDNAA2</t>
  </si>
  <si>
    <t>AR-01356</t>
  </si>
  <si>
    <t>Financial Fund for Development Projects - FONADE</t>
  </si>
  <si>
    <t>0013600000xoEFHAA2</t>
  </si>
  <si>
    <t>AR-01357</t>
  </si>
  <si>
    <t>AR-01363</t>
  </si>
  <si>
    <t>Coordination Committee of the Fight against AIDS of the Government of Cabo Verde</t>
  </si>
  <si>
    <t>0013600000xoEEgAAM</t>
  </si>
  <si>
    <t>AR-01364</t>
  </si>
  <si>
    <t>AR-01365</t>
  </si>
  <si>
    <t>AR-01366</t>
  </si>
  <si>
    <t>AR-01367</t>
  </si>
  <si>
    <t>Cape Verde Non Governmental Organisations Platform (PlatONG)</t>
  </si>
  <si>
    <t>0013600000xoEFhAAM</t>
  </si>
  <si>
    <t>AR-01368</t>
  </si>
  <si>
    <t>Consejo Nacional para el VIH y el SIDA</t>
  </si>
  <si>
    <t>0013600000xoEGNAA2</t>
  </si>
  <si>
    <t>AR-01369</t>
  </si>
  <si>
    <t>Instituto Dermatológico y Cirugía de Piel ‘Dr. Huberto Bogaert Díaz’</t>
  </si>
  <si>
    <t>0013600000xoEH5AAM</t>
  </si>
  <si>
    <t>AR-01370</t>
  </si>
  <si>
    <t>Ministry of Health of the Government of the Dominican Republic</t>
  </si>
  <si>
    <t>0013600000xoEGKAA2</t>
  </si>
  <si>
    <t>AR-01371</t>
  </si>
  <si>
    <t>Technical Management Unit of the Ministry of Public Health of the Government of the Republic of Ecuador</t>
  </si>
  <si>
    <t>0013600000xoEFSAA2</t>
  </si>
  <si>
    <t>AR-01372</t>
  </si>
  <si>
    <t>Ministry of Public Health of the Government of the Republic of Ecuador</t>
  </si>
  <si>
    <t>0013600000xoEJFAA2</t>
  </si>
  <si>
    <t>AR-01373</t>
  </si>
  <si>
    <t>AR-01374</t>
  </si>
  <si>
    <t>Corporación Kimirina</t>
  </si>
  <si>
    <t>0013600000xoEGQAA2</t>
  </si>
  <si>
    <t>AR-01375</t>
  </si>
  <si>
    <t>AR-01376</t>
  </si>
  <si>
    <t>The Ministry of Health and Population of the Government of Egypt</t>
  </si>
  <si>
    <t>0013600000xoEFvAAM</t>
  </si>
  <si>
    <t>AR-01377</t>
  </si>
  <si>
    <t>AR-01378</t>
  </si>
  <si>
    <t>Ministry of Health of the Government of the State of Eritrea</t>
  </si>
  <si>
    <t>0013600000xoEHdAAM</t>
  </si>
  <si>
    <t>AR-01379</t>
  </si>
  <si>
    <t>AR-01380</t>
  </si>
  <si>
    <t>AR-01381</t>
  </si>
  <si>
    <t>HIV/AIDS Prevention and Control Office</t>
  </si>
  <si>
    <t>0013600000xoEHsAAM</t>
  </si>
  <si>
    <t>AR-01382</t>
  </si>
  <si>
    <t>AR-01383</t>
  </si>
  <si>
    <t>Federal Ministry of Health of the Government of the Federal Democratic Republic of Ethiopia</t>
  </si>
  <si>
    <t>0013600000xoEHiAAM</t>
  </si>
  <si>
    <t>AR-01384</t>
  </si>
  <si>
    <t>AR-01385</t>
  </si>
  <si>
    <t>AR-01386</t>
  </si>
  <si>
    <t>AR-01387</t>
  </si>
  <si>
    <t>AR-01390</t>
  </si>
  <si>
    <t>National Center For Disease Control and Public Health</t>
  </si>
  <si>
    <t>0013600000xoEJJAA2</t>
  </si>
  <si>
    <t>AR-01391</t>
  </si>
  <si>
    <t>AR-01392</t>
  </si>
  <si>
    <t>Adventist Development and Relief Agency (ADRA) of Ghana</t>
  </si>
  <si>
    <t>0013600000xoEFAAA2</t>
  </si>
  <si>
    <t>AR-01393</t>
  </si>
  <si>
    <t>Ghana AIDS Commission</t>
  </si>
  <si>
    <t>0013600000xoEGrAAM</t>
  </si>
  <si>
    <t>AR-01394</t>
  </si>
  <si>
    <t>Ministry of Health of the Government of the Republic of Ghana</t>
  </si>
  <si>
    <t>0013600000xoEHmAAM</t>
  </si>
  <si>
    <t>AR-01395</t>
  </si>
  <si>
    <t>Planned Parenthood Association of Ghana</t>
  </si>
  <si>
    <t>0013600000xoEGFAA2</t>
  </si>
  <si>
    <t>AR-01396</t>
  </si>
  <si>
    <t>AngloGold Ashanti (Ghana) Malaria Control Limited</t>
  </si>
  <si>
    <t>0013600000xoEFQAA2</t>
  </si>
  <si>
    <t>AR-01397</t>
  </si>
  <si>
    <t>AR-01398</t>
  </si>
  <si>
    <t>AR-01399</t>
  </si>
  <si>
    <t>Secrétariat Exécutif du Comité National de Lutte contre le Sida du Gouvernement de la République de Guinée</t>
  </si>
  <si>
    <t>0013600000xoEHLAA2</t>
  </si>
  <si>
    <t>AR-01400</t>
  </si>
  <si>
    <t>German Corporation for International Cooperation (GIZ) GmbH</t>
  </si>
  <si>
    <t>0013600000xoEIhAAM</t>
  </si>
  <si>
    <t>AR-01401</t>
  </si>
  <si>
    <t>The Ministry of Public Health of the Government of the Republic of Guinea</t>
  </si>
  <si>
    <t>0013600000xoEHoAAM</t>
  </si>
  <si>
    <t>AR-01402</t>
  </si>
  <si>
    <t>The National AIDS Secretariat of the Republic of The Gambia</t>
  </si>
  <si>
    <t>0013600000xoEGsAAM</t>
  </si>
  <si>
    <t>AR-01403</t>
  </si>
  <si>
    <t>AR-01404</t>
  </si>
  <si>
    <t>ActionAid International The Gambia</t>
  </si>
  <si>
    <t>0013600000xoEFEAA2</t>
  </si>
  <si>
    <t>AR-01405</t>
  </si>
  <si>
    <t>AR-01406</t>
  </si>
  <si>
    <t>Ministry of Health and Social Welfare of the Government of the Republic of Gambia</t>
  </si>
  <si>
    <t>0013600000xoEFlAAM</t>
  </si>
  <si>
    <t>AR-01407</t>
  </si>
  <si>
    <t>Medical Research Council (UK)</t>
  </si>
  <si>
    <t>0013600000xoEFZAA2</t>
  </si>
  <si>
    <t>AR-01408</t>
  </si>
  <si>
    <t>AR-01409</t>
  </si>
  <si>
    <t>National Secretariat to Fight AIDS of the Government of Guinea-Bissau</t>
  </si>
  <si>
    <t>0013600000xoEGtAAM</t>
  </si>
  <si>
    <t>AR-01410</t>
  </si>
  <si>
    <t>Ministry of Health of the Government of the Republic of Guinea-Bissau</t>
  </si>
  <si>
    <t>0013600000xoEFJAA2</t>
  </si>
  <si>
    <t>AR-01411</t>
  </si>
  <si>
    <t>Ministry of Health and Social Assistance of the Government of the Republic of Guatemala</t>
  </si>
  <si>
    <t>0013600000xoEHIAA2</t>
  </si>
  <si>
    <t>AR-01412</t>
  </si>
  <si>
    <t>AR-01413</t>
  </si>
  <si>
    <t>AR-01414</t>
  </si>
  <si>
    <t>Ministry of Health of the Government of the Republic of Guyana</t>
  </si>
  <si>
    <t>0013600000xoEJCAA2</t>
  </si>
  <si>
    <t>AR-01415</t>
  </si>
  <si>
    <t>AR-01416</t>
  </si>
  <si>
    <t>AR-01417</t>
  </si>
  <si>
    <t>AR-01418</t>
  </si>
  <si>
    <t>0013600000xoEGOAA2</t>
  </si>
  <si>
    <t>AR-01419</t>
  </si>
  <si>
    <t>AR-01420</t>
  </si>
  <si>
    <t>AR-01431</t>
  </si>
  <si>
    <t>Directorate General of Prevention and Disease Control, Ministry of Health of The Republic of Indonesia</t>
  </si>
  <si>
    <t>0013600000xoEF4AAM</t>
  </si>
  <si>
    <t>AR-01432</t>
  </si>
  <si>
    <t>AR-01433</t>
  </si>
  <si>
    <t>AR-01434</t>
  </si>
  <si>
    <t>National AIDS Commission of Indonesia</t>
  </si>
  <si>
    <t>0013600000xoEFyAAM</t>
  </si>
  <si>
    <t>AR-01435</t>
  </si>
  <si>
    <t>Yayasan Spiritia</t>
  </si>
  <si>
    <t>0013600000xoEKhAAM</t>
  </si>
  <si>
    <t>AR-01436</t>
  </si>
  <si>
    <t>Persatuan Karya Dharma Kesehatan Indonesia (also known as “PERDHAKI”, Association of Voluntary Health Services of Indonesia)</t>
  </si>
  <si>
    <t>0013600000xoEGCAA2</t>
  </si>
  <si>
    <t>AR-01437</t>
  </si>
  <si>
    <t>AR-01438</t>
  </si>
  <si>
    <t>Central Board of Aisyiyah</t>
  </si>
  <si>
    <t>0013600000xoEEfAAM</t>
  </si>
  <si>
    <t>AR-01439</t>
  </si>
  <si>
    <t>Faculty of Public Health, University of Indonesia</t>
  </si>
  <si>
    <t>0013600000xoEFDAA2</t>
  </si>
  <si>
    <t>AR-01440</t>
  </si>
  <si>
    <t>Indonesia Planned Parenthood Association (IPPA)</t>
  </si>
  <si>
    <t>0013600000xoEH3AAM</t>
  </si>
  <si>
    <t>AR-01441</t>
  </si>
  <si>
    <t>Nahdlatul Ulama (NU)</t>
  </si>
  <si>
    <t>0013600000xoEFrAAM</t>
  </si>
  <si>
    <t>AR-01442</t>
  </si>
  <si>
    <t>Ministry of Health of the Government of Jamaica</t>
  </si>
  <si>
    <t>0013600000xoEIEAA2</t>
  </si>
  <si>
    <t>AR-01443</t>
  </si>
  <si>
    <t>AR-01444</t>
  </si>
  <si>
    <t>National Center of Tuberculosis Problems of the Ministry of Healthcare and Social Development of the Government of the Republic of Kazakhstan</t>
  </si>
  <si>
    <t>0013600000xoEFqAAM</t>
  </si>
  <si>
    <t>AR-01445</t>
  </si>
  <si>
    <t>Republican Center on Prevention and Control of AIDS of the Ministry of Healthcare and Social Development of the Republic of Kazakhstan</t>
  </si>
  <si>
    <t>0013600000xoEIZAA2</t>
  </si>
  <si>
    <t>AR-01446</t>
  </si>
  <si>
    <t>Project HOPE  - the People to People Health Foundation</t>
  </si>
  <si>
    <t>0013600000xoEKBAA2</t>
  </si>
  <si>
    <t>AR-01447</t>
  </si>
  <si>
    <t>Kenya Red Cross Society</t>
  </si>
  <si>
    <t>0013600000xoEGgAAM</t>
  </si>
  <si>
    <t>AR-01448</t>
  </si>
  <si>
    <t>African Medical and Research Foundation Kenya</t>
  </si>
  <si>
    <t>0013600000xoEFLAA2</t>
  </si>
  <si>
    <t>AR-01449</t>
  </si>
  <si>
    <t>AR-01450</t>
  </si>
  <si>
    <t>National Center for HIV/AIDS, Dermatology and STI</t>
  </si>
  <si>
    <t>0013600000xoEG3AAM</t>
  </si>
  <si>
    <t>AR-01451</t>
  </si>
  <si>
    <t>Ministry of Health of the Kingdom of Cambodia</t>
  </si>
  <si>
    <t>0013600000xoEIDAA2</t>
  </si>
  <si>
    <t>AR-01452</t>
  </si>
  <si>
    <t>Ministry of Health of the Lao People's Democratic Republic</t>
  </si>
  <si>
    <t>0013600000xoEHUAA2</t>
  </si>
  <si>
    <t>AR-01453</t>
  </si>
  <si>
    <t>AR-01454</t>
  </si>
  <si>
    <t>AR-01455</t>
  </si>
  <si>
    <t>AR-01456</t>
  </si>
  <si>
    <t>Ministry of Health and Social Welfare of the Government of the Republic of Liberia</t>
  </si>
  <si>
    <t>0013600000xoEI2AAM</t>
  </si>
  <si>
    <t>AR-02109</t>
  </si>
  <si>
    <t>Ministry of Finance and Planning of the Government of the United Republic of Tanzania</t>
  </si>
  <si>
    <t>0013600000xoEHrAAM</t>
  </si>
  <si>
    <t>AR-02111</t>
  </si>
  <si>
    <t>Catholic Relief Services - United States Conference of Catholic Bishops</t>
  </si>
  <si>
    <t>0013600000xoEG2AAM</t>
  </si>
  <si>
    <t>AR-02224</t>
  </si>
  <si>
    <t>AR-01057</t>
  </si>
  <si>
    <t>United Nations Development Programme</t>
  </si>
  <si>
    <t>0013600000xoEJ8AAM</t>
  </si>
  <si>
    <t>AR-01058</t>
  </si>
  <si>
    <t>AR-01061</t>
  </si>
  <si>
    <t>0013600000xoEG5AAM</t>
  </si>
  <si>
    <t>AR-01062</t>
  </si>
  <si>
    <t>AR-01066</t>
  </si>
  <si>
    <t>World Vision Mozambique</t>
  </si>
  <si>
    <t>0013600000xoEFaAAM</t>
  </si>
  <si>
    <t>AR-01067</t>
  </si>
  <si>
    <t>AR-01071</t>
  </si>
  <si>
    <t>World Vision Malawi</t>
  </si>
  <si>
    <t>0013600000xoEKdAAM</t>
  </si>
  <si>
    <t>AR-01073</t>
  </si>
  <si>
    <t>Save the Children Federation, Inc.</t>
  </si>
  <si>
    <t>0013600000xoEKAAA2</t>
  </si>
  <si>
    <t>AR-01074</t>
  </si>
  <si>
    <t>AR-01075</t>
  </si>
  <si>
    <t>AR-01080</t>
  </si>
  <si>
    <t>0013600000xoEG0AAM</t>
  </si>
  <si>
    <t>AR-01081</t>
  </si>
  <si>
    <t>AR-01084</t>
  </si>
  <si>
    <t>The International Federation of Red Cross and Red Crescent Societies</t>
  </si>
  <si>
    <t>0013600000xoEIdAAM</t>
  </si>
  <si>
    <t>AR-01085</t>
  </si>
  <si>
    <t>0013600000xoEIrAAM</t>
  </si>
  <si>
    <t>AR-01086</t>
  </si>
  <si>
    <t>AR-01087</t>
  </si>
  <si>
    <t>AR-01088</t>
  </si>
  <si>
    <t>AR-01089</t>
  </si>
  <si>
    <t>AR-01090</t>
  </si>
  <si>
    <t>AR-01091</t>
  </si>
  <si>
    <t>AR-01092</t>
  </si>
  <si>
    <t>AR-01093</t>
  </si>
  <si>
    <t>AR-01097</t>
  </si>
  <si>
    <t>0013600000xoEIiAAM</t>
  </si>
  <si>
    <t>AR-01099</t>
  </si>
  <si>
    <t>AR-01107</t>
  </si>
  <si>
    <t>International Organization for Migration</t>
  </si>
  <si>
    <t>0013600000xoEKHAA2</t>
  </si>
  <si>
    <t>AR-01109</t>
  </si>
  <si>
    <t>0013600000xoEJ7AAM</t>
  </si>
  <si>
    <t>AR-01110</t>
  </si>
  <si>
    <t>AR-01112</t>
  </si>
  <si>
    <t>0013600000xoEKQAA2</t>
  </si>
  <si>
    <t>AR-01119</t>
  </si>
  <si>
    <t>0013600000xoEIyAAM</t>
  </si>
  <si>
    <t>AR-01120</t>
  </si>
  <si>
    <t>AR-01121</t>
  </si>
  <si>
    <t>AR-01122</t>
  </si>
  <si>
    <t>AR-01123</t>
  </si>
  <si>
    <t>AR-01124</t>
  </si>
  <si>
    <t>AR-01126</t>
  </si>
  <si>
    <t>Plan International, Inc.</t>
  </si>
  <si>
    <t>0013600000xoEHAAA2</t>
  </si>
  <si>
    <t>AR-01127</t>
  </si>
  <si>
    <t>IntraHealth International, Inc.</t>
  </si>
  <si>
    <t>0013600000xoEIGAA2</t>
  </si>
  <si>
    <t>AR-01128</t>
  </si>
  <si>
    <t>AR-01129</t>
  </si>
  <si>
    <t>0013600000xoEH9AAM</t>
  </si>
  <si>
    <t>AR-01130</t>
  </si>
  <si>
    <t>United Nations Children's Fund</t>
  </si>
  <si>
    <t>0013600000xoEHWAA2</t>
  </si>
  <si>
    <t>AR-01131</t>
  </si>
  <si>
    <t>AR-01133</t>
  </si>
  <si>
    <t>AR-01135</t>
  </si>
  <si>
    <t>AR-01136</t>
  </si>
  <si>
    <t>World Vision International</t>
  </si>
  <si>
    <t>0013600000xoEIgAAM</t>
  </si>
  <si>
    <t>AR-01140</t>
  </si>
  <si>
    <t>0013600000xoEIuAAM</t>
  </si>
  <si>
    <t>AR-01141</t>
  </si>
  <si>
    <t>AR-01142</t>
  </si>
  <si>
    <t>AR-01143</t>
  </si>
  <si>
    <t>AR-01144</t>
  </si>
  <si>
    <t>AR-01145</t>
  </si>
  <si>
    <t>AR-01158</t>
  </si>
  <si>
    <t>0013600000xoEIqAAM</t>
  </si>
  <si>
    <t>AR-01159</t>
  </si>
  <si>
    <t>AR-01164</t>
  </si>
  <si>
    <t>0013600000xoEJ2AAM</t>
  </si>
  <si>
    <t>AR-01166</t>
  </si>
  <si>
    <t>0013600000xoEIxAAM</t>
  </si>
  <si>
    <t>AR-01170</t>
  </si>
  <si>
    <t>0013600000xoEJ6AAM</t>
  </si>
  <si>
    <t>AR-01171</t>
  </si>
  <si>
    <t>0013600000xoEIvAAM</t>
  </si>
  <si>
    <t>AR-01172</t>
  </si>
  <si>
    <t>AR-01173</t>
  </si>
  <si>
    <t>AR-01177</t>
  </si>
  <si>
    <t>0013600000xoEIlAAM</t>
  </si>
  <si>
    <t>AR-01178</t>
  </si>
  <si>
    <t>AR-01179</t>
  </si>
  <si>
    <t>AR-01180</t>
  </si>
  <si>
    <t>AR-01181</t>
  </si>
  <si>
    <t>AR-01182</t>
  </si>
  <si>
    <t>0013600000xoEHlAAM</t>
  </si>
  <si>
    <t>AR-01186</t>
  </si>
  <si>
    <t>0013600000xoEJ1AAM</t>
  </si>
  <si>
    <t>AR-01207</t>
  </si>
  <si>
    <t>Humanist Institute for Co-operation with Developing Countries</t>
  </si>
  <si>
    <t>0013600000xoEGvAAM</t>
  </si>
  <si>
    <t>AR-01212</t>
  </si>
  <si>
    <t>AR-01213</t>
  </si>
  <si>
    <t>AR-01216</t>
  </si>
  <si>
    <t>AR-01217</t>
  </si>
  <si>
    <t>0013600000xoEHBAA2</t>
  </si>
  <si>
    <t>AR-01218</t>
  </si>
  <si>
    <t>0013600000xoEG1AAM</t>
  </si>
  <si>
    <t>AR-01223</t>
  </si>
  <si>
    <t>Economic Relations Division, Ministry of Finance, Government of the People's Republic of Bangladesh</t>
  </si>
  <si>
    <t>0013600000xoEGSAA2</t>
  </si>
  <si>
    <t>AR-01225</t>
  </si>
  <si>
    <t>AR-01227</t>
  </si>
  <si>
    <t>AR-01229</t>
  </si>
  <si>
    <t>Ministry of Health of the Government of the Republic of Honduras</t>
  </si>
  <si>
    <t>0013600000xoEI8AAM</t>
  </si>
  <si>
    <t>AR-01240</t>
  </si>
  <si>
    <t>National Treasury of the Government of the Republic of Kenya</t>
  </si>
  <si>
    <t>0013600000xoEHxAAM</t>
  </si>
  <si>
    <t>AR-01242</t>
  </si>
  <si>
    <t>AR-01244</t>
  </si>
  <si>
    <t>AR-01245</t>
  </si>
  <si>
    <t>The Ministry of Health of the Government of the Togolese Republic</t>
  </si>
  <si>
    <t>0013600000xoEGVAA2</t>
  </si>
  <si>
    <t>AR-01246</t>
  </si>
  <si>
    <t>Primature de la République Togolaise</t>
  </si>
  <si>
    <t>0013600000xoEKXAA2</t>
  </si>
  <si>
    <t>AR-01247</t>
  </si>
  <si>
    <t>AR-01248</t>
  </si>
  <si>
    <t>AR-01249</t>
  </si>
  <si>
    <t>AR-01250</t>
  </si>
  <si>
    <t>AR-01252</t>
  </si>
  <si>
    <t>AR-01253</t>
  </si>
  <si>
    <t>AR-01255</t>
  </si>
  <si>
    <t>AR-02552</t>
  </si>
  <si>
    <t>AR-02558</t>
  </si>
  <si>
    <t>0013600000xoEImAAM</t>
  </si>
  <si>
    <t>AR-02565</t>
  </si>
  <si>
    <t>AR-00987</t>
  </si>
  <si>
    <t>Population Services International</t>
  </si>
  <si>
    <t>0013600000xoEIOAA2</t>
  </si>
  <si>
    <t>AR-00988</t>
  </si>
  <si>
    <t>AR-00989</t>
  </si>
  <si>
    <t>AR-00991</t>
  </si>
  <si>
    <t>AR-00994</t>
  </si>
  <si>
    <t>0013600000xoEDMAA2</t>
  </si>
  <si>
    <t>AR-00996</t>
  </si>
  <si>
    <t>0013600000xoEInAAM</t>
  </si>
  <si>
    <t>AR-00997</t>
  </si>
  <si>
    <t>AR-00998</t>
  </si>
  <si>
    <t>0013600000xoEJAAA2</t>
  </si>
  <si>
    <t>AR-00999</t>
  </si>
  <si>
    <t>AR-01000</t>
  </si>
  <si>
    <t>AR-01001</t>
  </si>
  <si>
    <t>AR-02624</t>
  </si>
  <si>
    <t>Western Cape Government: Health</t>
  </si>
  <si>
    <t>0013600000xoEIXAA2</t>
  </si>
  <si>
    <t>AR-02627</t>
  </si>
  <si>
    <t>Networking HIV, AIDS Community of South Africa NPC (NACOSA)</t>
  </si>
  <si>
    <t>0013600000xoEGBAA2</t>
  </si>
  <si>
    <t>AR-02629</t>
  </si>
  <si>
    <t>National Department of Health of the Government of the Republic of South Africa</t>
  </si>
  <si>
    <t>0013600000xoEIRAA2</t>
  </si>
  <si>
    <t>AR-02631</t>
  </si>
  <si>
    <t>Right to Care</t>
  </si>
  <si>
    <t>0013600000xoEGiAAM</t>
  </si>
  <si>
    <t>AR-02633</t>
  </si>
  <si>
    <t>Soul City Institute for Health and Development Communication</t>
  </si>
  <si>
    <t>0013600000xoEJYAA2</t>
  </si>
  <si>
    <t>AR-02636</t>
  </si>
  <si>
    <t>Ministry of Health of the Government of the Republic of El Salvador</t>
  </si>
  <si>
    <t>0013600000xoEFgAAM</t>
  </si>
  <si>
    <t>AR-02641</t>
  </si>
  <si>
    <t>AR-02643</t>
  </si>
  <si>
    <t>AR-02645</t>
  </si>
  <si>
    <t>AR-02646</t>
  </si>
  <si>
    <t>AR-02647</t>
  </si>
  <si>
    <t>AR-02569</t>
  </si>
  <si>
    <t>0013600000xoEDmAAM</t>
  </si>
  <si>
    <t>AR-02572</t>
  </si>
  <si>
    <t>AR-02574</t>
  </si>
  <si>
    <t>AR-02578</t>
  </si>
  <si>
    <t>0013600000xoEJHAA2</t>
  </si>
  <si>
    <t>AR-01006</t>
  </si>
  <si>
    <t>0013600000xoEFzAAM</t>
  </si>
  <si>
    <t>AR-01008</t>
  </si>
  <si>
    <t>0013600000xoEIsAAM</t>
  </si>
  <si>
    <t>AR-01010</t>
  </si>
  <si>
    <t>AR-01013</t>
  </si>
  <si>
    <t>0013600000xoEGwAAM</t>
  </si>
  <si>
    <t>AR-01015</t>
  </si>
  <si>
    <t>0013600000xoEJ3AAM</t>
  </si>
  <si>
    <t>AR-01016</t>
  </si>
  <si>
    <t>AR-02650</t>
  </si>
  <si>
    <t>Republican Center of State Sanitary-Epidemiological Surveillance of the Republic of Uzbekistan</t>
  </si>
  <si>
    <t>0013600000xoEIaAAM</t>
  </si>
  <si>
    <t>AR-00937</t>
  </si>
  <si>
    <t>0013600000xoEKGAA2</t>
  </si>
  <si>
    <t>AR-00938</t>
  </si>
  <si>
    <t>AR-00939</t>
  </si>
  <si>
    <t>AR-00940</t>
  </si>
  <si>
    <t>AR-00945</t>
  </si>
  <si>
    <t>0013600000xoEItAAM</t>
  </si>
  <si>
    <t>AR-00946</t>
  </si>
  <si>
    <t>AR-00948</t>
  </si>
  <si>
    <t>0013600000xoEKFAA2</t>
  </si>
  <si>
    <t>AR-00950</t>
  </si>
  <si>
    <t>0013600000xoEJ5AAM</t>
  </si>
  <si>
    <t>AR-00951</t>
  </si>
  <si>
    <t>AR-00952</t>
  </si>
  <si>
    <t>0013600000xoEG6AAM</t>
  </si>
  <si>
    <t>AR-00953</t>
  </si>
  <si>
    <t>AR-00957</t>
  </si>
  <si>
    <t>AR-00960</t>
  </si>
  <si>
    <t>0013600000xoEIoAAM</t>
  </si>
  <si>
    <t>AR-00961</t>
  </si>
  <si>
    <t>AR-00962</t>
  </si>
  <si>
    <t>AR-00963</t>
  </si>
  <si>
    <t>AR-00964</t>
  </si>
  <si>
    <t>AR-00967</t>
  </si>
  <si>
    <t>0013600000xoEH6AAM</t>
  </si>
  <si>
    <t>AR-00975</t>
  </si>
  <si>
    <t>AR-00977</t>
  </si>
  <si>
    <t>AR-00979</t>
  </si>
  <si>
    <t>AR-00980</t>
  </si>
  <si>
    <t>AR-00981</t>
  </si>
  <si>
    <t>AR-00982</t>
  </si>
  <si>
    <t>AR-00983</t>
  </si>
  <si>
    <t>AR-01022</t>
  </si>
  <si>
    <t>0013600000xoEJ4AAM</t>
  </si>
  <si>
    <t>AR-01023</t>
  </si>
  <si>
    <t>AR-01027</t>
  </si>
  <si>
    <t>0013600000xoEIwAAM</t>
  </si>
  <si>
    <t>AR-01028</t>
  </si>
  <si>
    <t>AR-01029</t>
  </si>
  <si>
    <t>AR-01030</t>
  </si>
  <si>
    <t>AR-01031</t>
  </si>
  <si>
    <t>United Nations Office for Project Services</t>
  </si>
  <si>
    <t>0013600000xoEIfAAM</t>
  </si>
  <si>
    <t>AR-01033</t>
  </si>
  <si>
    <t>0013600000xoEJBAA2</t>
  </si>
  <si>
    <t>AR-01034</t>
  </si>
  <si>
    <t>AR-01035</t>
  </si>
  <si>
    <t>AR-01042</t>
  </si>
  <si>
    <t>AR-01043</t>
  </si>
  <si>
    <t>0013600000xoEH8AAM</t>
  </si>
  <si>
    <t>AR-01045</t>
  </si>
  <si>
    <t>AR-01657</t>
  </si>
  <si>
    <t>0013600000xoEKvAAM</t>
  </si>
  <si>
    <t>AR-01658</t>
  </si>
  <si>
    <t>AR-01659</t>
  </si>
  <si>
    <t>AR-01660</t>
  </si>
  <si>
    <t>AR-01661</t>
  </si>
  <si>
    <t>Churches Health Association of Zambia</t>
  </si>
  <si>
    <t>0013600000xoEHZAA2</t>
  </si>
  <si>
    <t>AR-01662</t>
  </si>
  <si>
    <t>AR-01663</t>
  </si>
  <si>
    <t>Ministry of Health of the Government of the Republic of Zambia</t>
  </si>
  <si>
    <t>0013600000xoEFpAAM</t>
  </si>
  <si>
    <t>AR-01664</t>
  </si>
  <si>
    <t>AR-01665</t>
  </si>
  <si>
    <t>The Ministry of Health and Child Care of the Government of the Republic of Zimbabwe</t>
  </si>
  <si>
    <t>0013600000xoEI4AAM</t>
  </si>
  <si>
    <t>AR-01666</t>
  </si>
  <si>
    <t>AR-01667</t>
  </si>
  <si>
    <t>Caritas  Congo ASBL</t>
  </si>
  <si>
    <t>0013600000xoEI6AAM</t>
  </si>
  <si>
    <t>AR-01668</t>
  </si>
  <si>
    <t>AR-01675</t>
  </si>
  <si>
    <t>Ministry of Health of the Kingdom of Morocco</t>
  </si>
  <si>
    <t>0013600000xoEHSAA2</t>
  </si>
  <si>
    <t>AR-01676</t>
  </si>
  <si>
    <t>Ministry of National Health Services, Regulations and Coordination of the Government of Pakistan</t>
  </si>
  <si>
    <t>0013600000xoEGTAA2</t>
  </si>
  <si>
    <t>AR-01679</t>
  </si>
  <si>
    <t>AR-01680</t>
  </si>
  <si>
    <t>0013600000xoEHEAA2</t>
  </si>
  <si>
    <t>AR-01681</t>
  </si>
  <si>
    <t>National Religious Association for Social Development (NRASD)</t>
  </si>
  <si>
    <t>0013600000xoEG9AAM</t>
  </si>
  <si>
    <t>AR-01682</t>
  </si>
  <si>
    <t>Alliance Nationale Contre le Sida - Sénégal</t>
  </si>
  <si>
    <t>0013600000xoEFNAA2</t>
  </si>
  <si>
    <t>AR-01457</t>
  </si>
  <si>
    <t>AR-01458</t>
  </si>
  <si>
    <t>AR-01459</t>
  </si>
  <si>
    <t>AR-01460</t>
  </si>
  <si>
    <t>The Family Planning Association of Sri Lanka</t>
  </si>
  <si>
    <t>0013600000xoEFfAAM</t>
  </si>
  <si>
    <t>AR-01461</t>
  </si>
  <si>
    <t>Ministry of Health, Nutrition &amp; Indigenous Medicine of the Government of the Democratic Socialist Republic of Sri Lanka</t>
  </si>
  <si>
    <t>0013600000xoEFkAAM</t>
  </si>
  <si>
    <t>AR-01462</t>
  </si>
  <si>
    <t>AR-01463</t>
  </si>
  <si>
    <t>AR-01464</t>
  </si>
  <si>
    <t>Ministry of Finance of the Government of the Kingdom of Lesotho</t>
  </si>
  <si>
    <t>0013600000xoEHqAAM</t>
  </si>
  <si>
    <t>AR-01465</t>
  </si>
  <si>
    <t>AR-01466</t>
  </si>
  <si>
    <t>AR-01467</t>
  </si>
  <si>
    <t>AR-01468</t>
  </si>
  <si>
    <t>AR-01469</t>
  </si>
  <si>
    <t>Pact Lesotho</t>
  </si>
  <si>
    <t>0013600000xoEKLAA2</t>
  </si>
  <si>
    <t>AR-01470</t>
  </si>
  <si>
    <t>AR-01474</t>
  </si>
  <si>
    <t>National High Council for the Fight against AIDS in the Republic of Mali (HCNLS)</t>
  </si>
  <si>
    <t>0013600000xoEGuAAM</t>
  </si>
  <si>
    <t>AR-01475</t>
  </si>
  <si>
    <t>Groupe Pivot Santé Population</t>
  </si>
  <si>
    <t>0013600000xoEJGAA2</t>
  </si>
  <si>
    <t>AR-01476</t>
  </si>
  <si>
    <t>The Ministry of Health of the Government of the Republic of Mali</t>
  </si>
  <si>
    <t>0013600000xoEHuAAM</t>
  </si>
  <si>
    <t>AR-01477</t>
  </si>
  <si>
    <t>Public Institution - Coordination, Implementation and Monitoring Unit of the Health  System Projects</t>
  </si>
  <si>
    <t>0013600000xoEHCAA2</t>
  </si>
  <si>
    <t>AR-01478</t>
  </si>
  <si>
    <t>AR-01486</t>
  </si>
  <si>
    <t>The Ministry of Health of the Government of the Former Yugoslav Republic of Macedonia</t>
  </si>
  <si>
    <t>0013600000xoEFIAA2</t>
  </si>
  <si>
    <t>AR-01487</t>
  </si>
  <si>
    <t>AR-01488</t>
  </si>
  <si>
    <t>Ministry of Health of the Government of the Republic of Malawi</t>
  </si>
  <si>
    <t>0013600000xoEHpAAM</t>
  </si>
  <si>
    <t>AR-01489</t>
  </si>
  <si>
    <t>AR-01490</t>
  </si>
  <si>
    <t>AR-01491</t>
  </si>
  <si>
    <t>The Registered Trustees of the National AIDS Commission Trust of the Republic of Malawi</t>
  </si>
  <si>
    <t>0013600000xoEIYAA2</t>
  </si>
  <si>
    <t>AR-01495</t>
  </si>
  <si>
    <t>Center for Health Policies and Studies</t>
  </si>
  <si>
    <t>0013600000xoEGDAA2</t>
  </si>
  <si>
    <t>AR-01496</t>
  </si>
  <si>
    <t>AR-01497</t>
  </si>
  <si>
    <t>AR-01499</t>
  </si>
  <si>
    <t>AR-01500</t>
  </si>
  <si>
    <t>AR-01501</t>
  </si>
  <si>
    <t>Ministry of Health of the Government of Mozambique</t>
  </si>
  <si>
    <t>0013600000xoEHtAAM</t>
  </si>
  <si>
    <t>AR-01502</t>
  </si>
  <si>
    <t>AR-01503</t>
  </si>
  <si>
    <t>AR-01504</t>
  </si>
  <si>
    <t>AR-01505</t>
  </si>
  <si>
    <t>AR-01506</t>
  </si>
  <si>
    <t>AR-01507</t>
  </si>
  <si>
    <t>Fundação para o Desenvolvimento da Comunidade (FDC)</t>
  </si>
  <si>
    <t>0013600000xoEGmAAM</t>
  </si>
  <si>
    <t>AR-01508</t>
  </si>
  <si>
    <t>AR-01513</t>
  </si>
  <si>
    <t>Ministry of Health and Quality of Life (implementing through the National AIDS Secretariat) of the Government of the Republic of Mauritius</t>
  </si>
  <si>
    <t>0013600000xoEGfAAM</t>
  </si>
  <si>
    <t>AR-01514</t>
  </si>
  <si>
    <t>AR-01515</t>
  </si>
  <si>
    <t>Prévention Information Lutte contre le Sida</t>
  </si>
  <si>
    <t>0013600000xoEGdAAM</t>
  </si>
  <si>
    <t>AR-01516</t>
  </si>
  <si>
    <t>AR-01517</t>
  </si>
  <si>
    <t>ActionAid International Malawi</t>
  </si>
  <si>
    <t>0013600000xoEKfAAM</t>
  </si>
  <si>
    <t>AR-01518</t>
  </si>
  <si>
    <t>AR-01519</t>
  </si>
  <si>
    <t>AR-01520</t>
  </si>
  <si>
    <t>Malaysian AIDS Council</t>
  </si>
  <si>
    <t>0013600000xoEFcAAM</t>
  </si>
  <si>
    <t>AR-01521</t>
  </si>
  <si>
    <t>The Ministry of Health and Population of the Government of Nepal</t>
  </si>
  <si>
    <t>0013600000xoEI5AAM</t>
  </si>
  <si>
    <t>AR-01522</t>
  </si>
  <si>
    <t>AR-01523</t>
  </si>
  <si>
    <t>AR-01524</t>
  </si>
  <si>
    <t>Coordination Intersectorielle de Lutte contre les IST/VIH/SIDA de la République du Niger</t>
  </si>
  <si>
    <t>0013600000xoEGXAA2</t>
  </si>
  <si>
    <t>AR-01525</t>
  </si>
  <si>
    <t>AR-01526</t>
  </si>
  <si>
    <t>Society For Family Health</t>
  </si>
  <si>
    <t>0013600000xoEIcAAM</t>
  </si>
  <si>
    <t>AR-01527</t>
  </si>
  <si>
    <t>AR-01528</t>
  </si>
  <si>
    <t>National Malaria Elimination Programme of the Federal Ministry of Health of the Government of the Federal Republic of Nigeria</t>
  </si>
  <si>
    <t>0013600000xoEG7AAM</t>
  </si>
  <si>
    <t>AR-01529</t>
  </si>
  <si>
    <t>Association For Reproductive And Family Health</t>
  </si>
  <si>
    <t>0013600000xoEFXAA2</t>
  </si>
  <si>
    <t>AR-01530</t>
  </si>
  <si>
    <t>AR-01531</t>
  </si>
  <si>
    <t>National Agency for the Control of AIDS</t>
  </si>
  <si>
    <t>0013600000xoEFxAAM</t>
  </si>
  <si>
    <t>AR-01532</t>
  </si>
  <si>
    <t>AR-01533</t>
  </si>
  <si>
    <t>Institute of Human Virology Nigeria</t>
  </si>
  <si>
    <t>0013600000xoEI7AAM</t>
  </si>
  <si>
    <t>AR-01534</t>
  </si>
  <si>
    <t>Instituto Nicaragüense de Seguridad Social</t>
  </si>
  <si>
    <t>0013600000xoEFRAA2</t>
  </si>
  <si>
    <t>AR-01535</t>
  </si>
  <si>
    <t>AR-01536</t>
  </si>
  <si>
    <t>AR-01537</t>
  </si>
  <si>
    <t>AR-01538</t>
  </si>
  <si>
    <t>Federación Red NICASALUD</t>
  </si>
  <si>
    <t>0013600000xoEGjAAM</t>
  </si>
  <si>
    <t>AR-01539</t>
  </si>
  <si>
    <t>Ministry of Health and Social Services of the Government of Namibia</t>
  </si>
  <si>
    <t>0013600000xoEI9AAM</t>
  </si>
  <si>
    <t>AR-01540</t>
  </si>
  <si>
    <t>AR-01541</t>
  </si>
  <si>
    <t>AR-01542</t>
  </si>
  <si>
    <t>Namibia Network of AIDS Service Organizations</t>
  </si>
  <si>
    <t>0013600000xoEFuAAM</t>
  </si>
  <si>
    <t>AR-01543</t>
  </si>
  <si>
    <t>0013600000xoEDOAA2</t>
  </si>
  <si>
    <t>AR-01544</t>
  </si>
  <si>
    <t>Nai Zindagi</t>
  </si>
  <si>
    <t>0013600000xoEFsAAM</t>
  </si>
  <si>
    <t>AR-01545</t>
  </si>
  <si>
    <t>The Indus Hospital</t>
  </si>
  <si>
    <t>0013600000xoEKuAAM</t>
  </si>
  <si>
    <t>AR-01546</t>
  </si>
  <si>
    <t>0013600000xoEL1AAM</t>
  </si>
  <si>
    <t>AR-01547</t>
  </si>
  <si>
    <t>Mercy Corps</t>
  </si>
  <si>
    <t>0013600000xoEFbAAM</t>
  </si>
  <si>
    <t>AR-01548</t>
  </si>
  <si>
    <t>National TB Control Programme Pakistan</t>
  </si>
  <si>
    <t>0013600000xoEFtAAM</t>
  </si>
  <si>
    <t>AR-01549</t>
  </si>
  <si>
    <t>AR-01550</t>
  </si>
  <si>
    <t>Cicatelli Associates Inc.</t>
  </si>
  <si>
    <t>0013600000xoEGHAA2</t>
  </si>
  <si>
    <t>AR-01551</t>
  </si>
  <si>
    <t>Pathfinder International</t>
  </si>
  <si>
    <t>0013600000xoEFBAA2</t>
  </si>
  <si>
    <t>AR-01552</t>
  </si>
  <si>
    <t>Ministry of Health (PARSALUD II ,Unidad Ejecutora 123) of the Government of the Republic of Peru</t>
  </si>
  <si>
    <t>0013600000xoEF6AAM</t>
  </si>
  <si>
    <t>AR-01553</t>
  </si>
  <si>
    <t>AR-01554</t>
  </si>
  <si>
    <t>Socios en Salud sucursal Peru</t>
  </si>
  <si>
    <t>0013600000xoEL0AAM</t>
  </si>
  <si>
    <t>AR-01555</t>
  </si>
  <si>
    <t>Department of Health, Republic of the Philippines</t>
  </si>
  <si>
    <t>0013600000xoEJEAA2</t>
  </si>
  <si>
    <t>AR-01556</t>
  </si>
  <si>
    <t>Pilipinas Shell Foundation, Inc.</t>
  </si>
  <si>
    <t>0013600000xoEGEAA2</t>
  </si>
  <si>
    <t>AR-01557</t>
  </si>
  <si>
    <t>Philippine Business for Social Progress</t>
  </si>
  <si>
    <t>0013600000xoEFCAA2</t>
  </si>
  <si>
    <t>AR-01560</t>
  </si>
  <si>
    <t>Centro de Información y Recursos para el Desarrollo (CIRD)</t>
  </si>
  <si>
    <t>0013600000xoEGnAAM</t>
  </si>
  <si>
    <t>AR-01561</t>
  </si>
  <si>
    <t>AR-01562</t>
  </si>
  <si>
    <t>AR-01563</t>
  </si>
  <si>
    <t>Alter Vida - Centro de Estudios y Formación para el Ecodesarrollo</t>
  </si>
  <si>
    <t>0013600000xoEEjAAM</t>
  </si>
  <si>
    <t>AR-01570</t>
  </si>
  <si>
    <t>Ministry of Health of the Revolutionary Government of Zanzibar</t>
  </si>
  <si>
    <t>0013600000xoEIAAA2</t>
  </si>
  <si>
    <t>AR-01571</t>
  </si>
  <si>
    <t>AR-01578</t>
  </si>
  <si>
    <t>Open Health Institute</t>
  </si>
  <si>
    <t>0013600000xoEIVAA2</t>
  </si>
  <si>
    <t>AR-01579</t>
  </si>
  <si>
    <t>AR-01580</t>
  </si>
  <si>
    <t>Republican Center to Fight AIDS</t>
  </si>
  <si>
    <t>0013600000xoEKzAAM</t>
  </si>
  <si>
    <t>AR-01581</t>
  </si>
  <si>
    <t>Ministry of Health of the Republic of Rwanda</t>
  </si>
  <si>
    <t>0013600000xoEIHAA2</t>
  </si>
  <si>
    <t>AR-01582</t>
  </si>
  <si>
    <t>AR-01583</t>
  </si>
  <si>
    <t>AR-01584</t>
  </si>
  <si>
    <t>AR-01585</t>
  </si>
  <si>
    <t>Federal Ministry of Health, Government of the Republic of Sudan</t>
  </si>
  <si>
    <t>0013600000xoEKVAA2</t>
  </si>
  <si>
    <t>AR-01586</t>
  </si>
  <si>
    <t>Conseil National de Lutte contre le SIDA du Gouvernement de la République du Sénégal</t>
  </si>
  <si>
    <t>0013600000xoEGqAAM</t>
  </si>
  <si>
    <t>AR-01587</t>
  </si>
  <si>
    <t>Ministry of Health and Social Action of the Government of the Republic of Senegal</t>
  </si>
  <si>
    <t>0013600000xoEHHAA2</t>
  </si>
  <si>
    <t>AR-01588</t>
  </si>
  <si>
    <t>National HIV/AIDS Secretariat</t>
  </si>
  <si>
    <t>0013600000xoEHMAA2</t>
  </si>
  <si>
    <t>AR-01589</t>
  </si>
  <si>
    <t>Ministry of Health and Sanitation of the Government of Sierra Leone</t>
  </si>
  <si>
    <t>0013600000xoEFeAAM</t>
  </si>
  <si>
    <t>AR-01590</t>
  </si>
  <si>
    <t>AR-01591</t>
  </si>
  <si>
    <t>AR-01592</t>
  </si>
  <si>
    <t>AR-01593</t>
  </si>
  <si>
    <t>AR-01594</t>
  </si>
  <si>
    <t>AR-01595</t>
  </si>
  <si>
    <t>Ministry of Health, Prevention and Public Hygiene of the Government of the Republic of Senegal - AIDS Division</t>
  </si>
  <si>
    <t>0013600000xoEGWAA2</t>
  </si>
  <si>
    <t>AR-01596</t>
  </si>
  <si>
    <t>AR-01597</t>
  </si>
  <si>
    <t>AR-01598</t>
  </si>
  <si>
    <t>AR-01599</t>
  </si>
  <si>
    <t>AR-01600</t>
  </si>
  <si>
    <t>Ministry of Health of the Government of the Republic of Suriname</t>
  </si>
  <si>
    <t>0013600000xoEHaAAM</t>
  </si>
  <si>
    <t>AR-01601</t>
  </si>
  <si>
    <t>AR-01602</t>
  </si>
  <si>
    <t>National Emergency Response Council on HIV and AIDS</t>
  </si>
  <si>
    <t>0013600000xoEISAA2</t>
  </si>
  <si>
    <t>AR-01603</t>
  </si>
  <si>
    <t>AR-01604</t>
  </si>
  <si>
    <t>AR-01605</t>
  </si>
  <si>
    <t>AR-01606</t>
  </si>
  <si>
    <t>AR-01607</t>
  </si>
  <si>
    <t>Coordinating Assembly of Non Governmental Organisation</t>
  </si>
  <si>
    <t>0013600000xoEKPAA2</t>
  </si>
  <si>
    <t>AR-01613</t>
  </si>
  <si>
    <t>Department of Disease Control, Ministry of Public Health of the Royal Government of Thailand</t>
  </si>
  <si>
    <t>0013600000xoEGLAA2</t>
  </si>
  <si>
    <t>AR-01614</t>
  </si>
  <si>
    <t>AR-01615</t>
  </si>
  <si>
    <t>Raks Thai Foundation</t>
  </si>
  <si>
    <t>0013600000xoEGIAA2</t>
  </si>
  <si>
    <t>AR-01616</t>
  </si>
  <si>
    <t>AR-01617</t>
  </si>
  <si>
    <t>0013600000xoEGGAA2</t>
  </si>
  <si>
    <t>AR-01618</t>
  </si>
  <si>
    <t>AR-01619</t>
  </si>
  <si>
    <t>AR-01620</t>
  </si>
  <si>
    <t>Republican Center of Tuberculosis Control - Tajikistan</t>
  </si>
  <si>
    <t>0013600000xoEKeAAM</t>
  </si>
  <si>
    <t>AR-01621</t>
  </si>
  <si>
    <t>Ministry of Health of the Government of the Democratic Republic of Timor-Leste</t>
  </si>
  <si>
    <t>0013600000xoEIeAAM</t>
  </si>
  <si>
    <t>AR-01622</t>
  </si>
  <si>
    <t>AR-01623</t>
  </si>
  <si>
    <t>AR-01624</t>
  </si>
  <si>
    <t>Basic Health Care Directorate (DSSB)</t>
  </si>
  <si>
    <t>0013600000xoEIBAA2</t>
  </si>
  <si>
    <t>AR-01625</t>
  </si>
  <si>
    <t>Société Tunisienne des Maladies Respiratoires et d’Allergologie (STMRA)</t>
  </si>
  <si>
    <t>0013600000xoEI3AAM</t>
  </si>
  <si>
    <t>AR-01626</t>
  </si>
  <si>
    <t>Office National de la Famille et de la Population de la République de Tunisie</t>
  </si>
  <si>
    <t>0013600000xoEG8AAM</t>
  </si>
  <si>
    <t>AR-01627</t>
  </si>
  <si>
    <t>AR-01628</t>
  </si>
  <si>
    <t>The AIDS Support Organisation (Uganda) Limited</t>
  </si>
  <si>
    <t>0013600000xoEGeAAM</t>
  </si>
  <si>
    <t>AR-01629</t>
  </si>
  <si>
    <t>AR-01630</t>
  </si>
  <si>
    <t>AR-01631</t>
  </si>
  <si>
    <t>Charitable Organization "All-Ukrainian Network of People Living with HIV/AIDS"</t>
  </si>
  <si>
    <t>0013600000xoEFOAA2</t>
  </si>
  <si>
    <t>AR-01632</t>
  </si>
  <si>
    <t>State Institution "Ukrainian Center for Socially Dangerous Disease Control of the Ministry of Health of Ukraine"</t>
  </si>
  <si>
    <t>0013600000xoEHhAAM</t>
  </si>
  <si>
    <t>AR-01633</t>
  </si>
  <si>
    <t>AR-01634</t>
  </si>
  <si>
    <t>AR-01635</t>
  </si>
  <si>
    <t>International Charitable Foundation “Alliance for Public Health”</t>
  </si>
  <si>
    <t>0013600000xoEHGAA2</t>
  </si>
  <si>
    <t>AR-01636</t>
  </si>
  <si>
    <t>AR-01637</t>
  </si>
  <si>
    <t>AR-01638</t>
  </si>
  <si>
    <t>AR-01639</t>
  </si>
  <si>
    <t>Republican DOTS Center of the Government of the Republic of Uzbekistan</t>
  </si>
  <si>
    <t>0013600000xoEI1AAM</t>
  </si>
  <si>
    <t>AR-01640</t>
  </si>
  <si>
    <t>AR-01641</t>
  </si>
  <si>
    <t>Viet Nam Authority of HIV/AIDS Control</t>
  </si>
  <si>
    <t>0013600000xoEF7AAM</t>
  </si>
  <si>
    <t>AR-01642</t>
  </si>
  <si>
    <t>Department of Planning and Finance, Ministry of Health, Socialist Republic of Vietnam</t>
  </si>
  <si>
    <t>0013600000xoEHjAAM</t>
  </si>
  <si>
    <t>AR-01643</t>
  </si>
  <si>
    <t>Viet Nam Union of Science and Technology Associations</t>
  </si>
  <si>
    <t>0013600000xoEKNAA2</t>
  </si>
  <si>
    <t>AR-01644</t>
  </si>
  <si>
    <t>National Institute of Malariology, Parasitology and Entomology  of the Ministry of Health of the Government of the Socialist Republic of Viet Nam</t>
  </si>
  <si>
    <t>0013600000xoEITAA2</t>
  </si>
  <si>
    <t>AR-01645</t>
  </si>
  <si>
    <t>Viet Nam National Lung Hospital</t>
  </si>
  <si>
    <t>0013600000xoEKMAA2</t>
  </si>
  <si>
    <t>AR-01646</t>
  </si>
  <si>
    <t>AR-01647</t>
  </si>
  <si>
    <t>Ministry of Health/National Lung Hospital of the Governement of the Socialist Republic of Viet Nam</t>
  </si>
  <si>
    <t>0013600000xoEK7AAM</t>
  </si>
  <si>
    <t>AR-01648</t>
  </si>
  <si>
    <t>National Malaria Control Programme of the Ministry of Health and Population of the Republic of Yemen</t>
  </si>
  <si>
    <t>0013600000xoEIUAA2</t>
  </si>
  <si>
    <t>AR-01649</t>
  </si>
  <si>
    <t>AR-01650</t>
  </si>
  <si>
    <t>The National Tuberculosis Control Program</t>
  </si>
  <si>
    <t>0013600000xoEHyAAM</t>
  </si>
  <si>
    <t>AR-01651</t>
  </si>
  <si>
    <t>National AIDS Program</t>
  </si>
  <si>
    <t>0013600000xoEHwAAM</t>
  </si>
  <si>
    <t>AR-01652</t>
  </si>
  <si>
    <t>AIDS Foundation South Africa</t>
  </si>
  <si>
    <t>0013600000xoEKsAAM</t>
  </si>
  <si>
    <t>AR-01653</t>
  </si>
  <si>
    <t>Kheth'Impilo AIDS Free Living</t>
  </si>
  <si>
    <t>0013600000xoEKtAAM</t>
  </si>
  <si>
    <t>AR-01654</t>
  </si>
  <si>
    <t>KwaZulu Natal Provincial Treasury</t>
  </si>
  <si>
    <t>0013600000xoEKwAAM</t>
  </si>
  <si>
    <t>AR-01655</t>
  </si>
  <si>
    <t>AR-01656</t>
  </si>
  <si>
    <t>217</t>
  </si>
  <si>
    <t>WHO Global TB Report 2016</t>
  </si>
  <si>
    <t>37</t>
  </si>
  <si>
    <t>To achieve a rapid decining burden of TB , morbidity and mortality while working towards elimination of TB in India by 2025</t>
  </si>
  <si>
    <t>WHO Global TB Report 2015</t>
  </si>
  <si>
    <t xml:space="preserve">During the reporting of this indicator during the grant implementation the Data Source would be NIKSHAY </t>
  </si>
  <si>
    <t>Annual Status Report 2016</t>
  </si>
  <si>
    <t>Annual Status Report 2014</t>
  </si>
  <si>
    <t>46%</t>
  </si>
  <si>
    <t xml:space="preserve">Although the Baseline year has been identified as 2013, the cohort would include two quarters of 2013 and two quarters of 2014 </t>
  </si>
  <si>
    <t>88%</t>
  </si>
  <si>
    <t>WHO Global TB  Report 2016</t>
  </si>
  <si>
    <t>24073/71000</t>
  </si>
  <si>
    <t>127.2</t>
  </si>
  <si>
    <t>Number of notified TB cases all forms  notified from private sector</t>
  </si>
  <si>
    <t xml:space="preserve">Number of Rapid molecular labs established </t>
  </si>
  <si>
    <t>Percentage  of districts reporting real-time Statement of Expenditure using Automated  PFMS reporting</t>
  </si>
  <si>
    <t xml:space="preserve">Percentage of key positions filled at National level </t>
  </si>
  <si>
    <t xml:space="preserve">Proportion of districts with electronic D&amp;L management systems deployed </t>
  </si>
  <si>
    <t xml:space="preserve">Proportion of identified targeted KAPs screened annually </t>
  </si>
  <si>
    <t xml:space="preserve">Reported as percentages </t>
  </si>
  <si>
    <t xml:space="preserve">Percentage of notified  TB patients receiving DST </t>
  </si>
  <si>
    <t>Percentage of notified TB patients with documented HIV status</t>
  </si>
  <si>
    <t>Early detection of TB cases by Active Case finding in targeted groups and initiate treatment promptly</t>
  </si>
  <si>
    <t>Systematically engage the private provides  with an increase in case notification to 2 million cases annually</t>
  </si>
  <si>
    <t>Improving treatment adherence and treatment support byadoption of iCT tools and partnerships</t>
  </si>
  <si>
    <t xml:space="preserve">Strengthen linkages with the Pharmacovigilance program of india ( PvPI) for monitoring, identification and detection of signals. </t>
  </si>
  <si>
    <t xml:space="preserve">Health system strengthening with focus on mechanisms for critical mangement reforms, restructuring HR and Financial norms. </t>
  </si>
  <si>
    <t xml:space="preserve">Promote Research on issues which are the key relevance to guide interventions and to monitor and evaluate the impact of the program through collaboration with specialized institutions. </t>
  </si>
  <si>
    <t>DEA</t>
  </si>
  <si>
    <t xml:space="preserve">This indicator is not been reported in the 2016 Global TB Report, thus 2015 is considered </t>
  </si>
  <si>
    <t>250</t>
  </si>
  <si>
    <t>2.84%</t>
  </si>
  <si>
    <t xml:space="preserve"> NDRS results yet to be published </t>
  </si>
  <si>
    <t xml:space="preserve">The proportion of MDR tb is only for new smear positive cases and not all new cases </t>
  </si>
  <si>
    <t>36%</t>
  </si>
  <si>
    <t>59%</t>
  </si>
  <si>
    <t>TB india 2017</t>
  </si>
  <si>
    <t>Percentage of patients paid incentives using DBT/PFMS</t>
  </si>
  <si>
    <t>William J. Clinton Foundation (WJCF)</t>
  </si>
  <si>
    <t>Number of RNTCP districts engaged with project activities</t>
  </si>
  <si>
    <t>Number of patients notified through intensified PPM activities whose outcome was reported</t>
  </si>
  <si>
    <t>Number of SPMU in place</t>
  </si>
  <si>
    <t>Number of PPSA in place</t>
  </si>
  <si>
    <t>Notifications by the project will be 45,000 in Year 1; 222,000 in Year 2 and 287,000 in Year 3 from PPSA / peri-PPSA / non-PPSA activities. 
As discussed with TGF and CTD, the additional 1,000,000 notifications mentioned in rows (121-123) would be attributions from SPMU activities and cannot be reported or tracked by project activities directly. These notifications would be attributed to the project by RNTCP by using all private sector notifications from the SPMU states as proxy</t>
  </si>
  <si>
    <t>No baseline available since it's a new proposed activity / intervention</t>
  </si>
  <si>
    <t xml:space="preserve">Number of TB patients directly notified from project activities </t>
  </si>
  <si>
    <t>Number of labs and collection centers engaged</t>
  </si>
  <si>
    <t xml:space="preserve">The project endeavours to achieve over 85% treatment success rate among the TB patients diagnosed through the active case finding interventions. </t>
  </si>
  <si>
    <t>Number of Axshya Villages established</t>
  </si>
  <si>
    <t>Number and percentage of women TB patients of all the TB patients sensitised on their rights and responsibilities</t>
  </si>
  <si>
    <t>This indicator is linked to the empowerment of TB patients by sensitising them on their rights and responsibilities. The activity will ensure gender equity and at least 25% of the TB patients sensitised will be women.</t>
  </si>
  <si>
    <t xml:space="preserve">The project interventions will focus on key affected population who are at high risk of TB. It is estimated that at least 90% of the 120,000 TB cases notified will belong to such populations. The high risk groups will include slums, tribals, PLHIV, diabetics,contacts, occupationally predisposed, geographically remote and marginalised groups with poor access to TB services. Special formats will be developed to collect this information for all patients diagnosed through the project interventions.   </t>
  </si>
  <si>
    <t>It is an effort of the project to create Axshya villages which will meet the folowing criteria.  
(1) Active case finding has been conducted in the village 
(2) Over 80% of the villagers are sensitised about TB 
(3) The village has a mechanism for active surveillance 
(4) The village helath and sanitation committee (VHSC) and/or the PRI are committed for TB care and prevention in their village.  
It is proposed to establish 4500 new Axshya villages during the project period.  The baseline is not included in the targets.</t>
  </si>
  <si>
    <t xml:space="preserve">The project will facilitate diagnosis and notification of atleast 120,000 TB patients during the project period through direct implementation of active case finding and active surveillance interventions among KAP in 125 districts and by providing technical assistance supporting planning and implementation of active case finding interventions in key affected population (KAP) in 413 districts, across 15 states of the country. </t>
  </si>
  <si>
    <t xml:space="preserve">numerator: Number of key populations screened for TB ;Denominator: Number of key population identified . Source: NIKSHAY </t>
  </si>
  <si>
    <t xml:space="preserve">Numerator: Total number of cases notified from private sector, Denominator: Total estimated cases to be notified from private sector. Source: NIKSHAY </t>
  </si>
  <si>
    <t xml:space="preserve">Numerator: Number of patients who received DST ; Denominator: Total number of notified TB cases. Source: NIKSHAY </t>
  </si>
  <si>
    <t xml:space="preserve">Numerator: No. of patients with known HIV status; Denominator: Total notified cases. Source: NIKSHAY </t>
  </si>
  <si>
    <t xml:space="preserve">Numerator: Total number of NPMU positions filled . Denominator: Total sanctioned nPMU positions . SOURCE: SOE </t>
  </si>
  <si>
    <t xml:space="preserve">Numerator: Total number of ditricts reporting expenditure through PFMS; Denominator: Total number of RNTCP districts </t>
  </si>
  <si>
    <t xml:space="preserve">Numerator: Number of new labs established from GF grant; Denominator: Number of labs  planned to be established through GF grant support. </t>
  </si>
  <si>
    <t xml:space="preserve">Numerator: Total number of patients paid incentive through DBT; Denominator: Total number of eligible patients. Source: NIKSHAY </t>
  </si>
  <si>
    <t xml:space="preserve">Numerator: Number of distritcs which have D&amp;L  employed ; Denominator: Number of districts expected to report for D7L </t>
  </si>
  <si>
    <t xml:space="preserve">Targets for 1st year have not been given as PR Union would start implementing from Han 2018 and patients are expected to be enrolled from March onwards. The treatment outcomes are reported only after 9 to 12 months as per the National program guidelines. However, the PR can report the outcomes for patients registered one year ago, but data validation would be an issue.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</si>
</sst>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409]d\-mmm\-yy;@"/>
    <numFmt numFmtId="165" formatCode="#,##0.00####"/>
    <numFmt numFmtId="166" formatCode="0.00##\%;[Red]\(0.00##\%\)"/>
    <numFmt numFmtId="167" formatCode="#,##0.00000"/>
    <numFmt numFmtId="168" formatCode="#.00\%;[Red]\(#.00\%\)"/>
    <numFmt numFmtId="169" formatCode="#.0\%;[Red]\(#.0\%\)"/>
    <numFmt numFmtId="170" formatCode="_(* #,##0_);_(* \(#,##0\);_(@_)"/>
  </numFmts>
  <fonts count="40" x14ac:knownFonts="1">
    <font>
      <sz val="12"/>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b/>
      <sz val="9"/>
      <color theme="1"/>
      <name val="Calibri"/>
      <family val="2"/>
      <scheme val="minor"/>
    </font>
    <font>
      <sz val="9"/>
      <color theme="1"/>
      <name val="Calibri"/>
      <family val="2"/>
      <scheme val="minor"/>
    </font>
    <font>
      <sz val="9"/>
      <name val="Calibri"/>
      <family val="2"/>
      <scheme val="minor"/>
    </font>
    <font>
      <u/>
      <sz val="9"/>
      <color theme="10"/>
      <name val="Calibri"/>
      <family val="2"/>
      <scheme val="minor"/>
    </font>
    <font>
      <b/>
      <sz val="9"/>
      <color theme="0"/>
      <name val="Calibri"/>
      <family val="2"/>
      <scheme val="minor"/>
    </font>
    <font>
      <sz val="9"/>
      <color theme="0"/>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28"/>
      <color theme="1"/>
      <name val="Calibri"/>
      <family val="2"/>
      <scheme val="minor"/>
    </font>
    <font>
      <sz val="18"/>
      <color theme="1"/>
      <name val="Calibri"/>
      <family val="2"/>
      <scheme val="minor"/>
    </font>
    <font>
      <b/>
      <sz val="36"/>
      <color theme="1"/>
      <name val="Calibri"/>
      <family val="2"/>
      <scheme val="minor"/>
    </font>
    <font>
      <b/>
      <sz val="20"/>
      <color theme="1"/>
      <name val="Calibri"/>
      <family val="2"/>
      <scheme val="minor"/>
    </font>
    <font>
      <b/>
      <sz val="26"/>
      <color theme="1"/>
      <name val="Calibri"/>
      <family val="2"/>
      <scheme val="minor"/>
    </font>
    <font>
      <sz val="16"/>
      <color theme="0"/>
      <name val="Calibri"/>
      <family val="2"/>
      <scheme val="minor"/>
    </font>
    <font>
      <sz val="24"/>
      <color theme="1"/>
      <name val="Calibri"/>
      <family val="2"/>
      <scheme val="minor"/>
    </font>
    <font>
      <sz val="24"/>
      <color theme="1"/>
      <name val="Arial"/>
      <family val="2"/>
    </font>
    <font>
      <sz val="12"/>
      <color theme="1"/>
      <name val="Arial"/>
      <family val="2"/>
    </font>
    <font>
      <b/>
      <sz val="18"/>
      <color theme="1"/>
      <name val="Arial"/>
      <family val="2"/>
    </font>
    <font>
      <b/>
      <sz val="36"/>
      <color theme="1"/>
      <name val="Arial"/>
      <family val="2"/>
    </font>
    <font>
      <b/>
      <sz val="24"/>
      <color theme="1"/>
      <name val="Arial"/>
      <family val="2"/>
    </font>
    <font>
      <sz val="24"/>
      <color theme="0"/>
      <name val="Arial"/>
      <family val="2"/>
    </font>
    <font>
      <b/>
      <sz val="22"/>
      <color theme="1"/>
      <name val="Arial"/>
      <family val="2"/>
    </font>
    <font>
      <b/>
      <sz val="20"/>
      <color theme="1"/>
      <name val="Arial"/>
      <family val="2"/>
    </font>
    <font>
      <b/>
      <sz val="16"/>
      <color theme="1"/>
      <name val="Arial"/>
      <family val="2"/>
    </font>
    <font>
      <sz val="12"/>
      <name val="Calibri"/>
      <family val="2"/>
      <scheme val="minor"/>
    </font>
    <font>
      <sz val="12"/>
      <color theme="0"/>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mediumGray">
        <bgColor theme="0"/>
      </patternFill>
    </fill>
    <fill>
      <patternFill patternType="solid">
        <fgColor theme="7" tint="0.59999389629810485"/>
        <bgColor indexed="64"/>
      </patternFill>
    </fill>
  </fills>
  <borders count="75">
    <border>
      <left/>
      <right/>
      <top/>
      <bottom/>
      <diagonal/>
    </border>
    <border>
      <left style="medium">
        <color auto="1"/>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right/>
      <top style="medium">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top style="medium">
        <color auto="1"/>
      </top>
      <bottom style="medium">
        <color auto="1"/>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thin">
        <color auto="1"/>
      </right>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right/>
      <top style="medium">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medium">
        <color auto="1"/>
      </right>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top style="thin">
        <color auto="1"/>
      </top>
      <bottom style="thin">
        <color auto="1"/>
      </bottom>
      <diagonal/>
    </border>
    <border>
      <left style="thin">
        <color auto="1"/>
      </left>
      <right/>
      <top/>
      <bottom style="thin">
        <color auto="1"/>
      </bottom>
      <diagonal/>
    </border>
    <border>
      <left style="medium">
        <color auto="1"/>
      </left>
      <right style="thin">
        <color auto="1"/>
      </right>
      <top/>
      <bottom style="medium">
        <color auto="1"/>
      </bottom>
      <diagonal/>
    </border>
    <border>
      <left/>
      <right style="thin">
        <color auto="1"/>
      </right>
      <top/>
      <bottom style="thin">
        <color auto="1"/>
      </bottom>
      <diagonal/>
    </border>
    <border>
      <left style="medium">
        <color auto="1"/>
      </left>
      <right/>
      <top style="medium">
        <color auto="1"/>
      </top>
      <bottom style="thin">
        <color auto="1"/>
      </bottom>
      <diagonal/>
    </border>
    <border>
      <left style="thin">
        <color auto="1"/>
      </left>
      <right style="medium">
        <color auto="1"/>
      </right>
      <top style="medium">
        <color auto="1"/>
      </top>
      <bottom/>
      <diagonal/>
    </border>
    <border>
      <left/>
      <right/>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hair">
        <color theme="8"/>
      </left>
      <right style="hair">
        <color theme="8"/>
      </right>
      <top style="hair">
        <color theme="8"/>
      </top>
      <bottom style="hair">
        <color theme="8"/>
      </bottom>
      <diagonal/>
    </border>
    <border>
      <left/>
      <right style="hair">
        <color theme="8"/>
      </right>
      <top style="hair">
        <color theme="8"/>
      </top>
      <bottom style="hair">
        <color theme="8"/>
      </bottom>
      <diagonal/>
    </border>
    <border>
      <left/>
      <right style="hair">
        <color theme="8"/>
      </right>
      <top style="hair">
        <color theme="8"/>
      </top>
      <bottom/>
      <diagonal/>
    </border>
    <border>
      <left style="hair">
        <color theme="8"/>
      </left>
      <right style="hair">
        <color theme="8"/>
      </right>
      <top style="hair">
        <color theme="8"/>
      </top>
      <bottom/>
      <diagonal/>
    </border>
    <border>
      <left style="hair">
        <color auto="1"/>
      </left>
      <right style="hair">
        <color auto="1"/>
      </right>
      <top style="hair">
        <color auto="1"/>
      </top>
      <bottom style="hair">
        <color auto="1"/>
      </bottom>
      <diagonal/>
    </border>
  </borders>
  <cellStyleXfs count="3">
    <xf numFmtId="0" fontId="0" fillId="0" borderId="0"/>
    <xf numFmtId="0" fontId="2" fillId="0" borderId="0" applyNumberFormat="0" applyFill="0" applyBorder="0" applyAlignment="0" applyProtection="0"/>
    <xf numFmtId="0" fontId="3" fillId="0" borderId="0"/>
  </cellStyleXfs>
  <cellXfs count="608">
    <xf numFmtId="0" fontId="0" fillId="0" borderId="0" xfId="0"/>
    <xf numFmtId="0" fontId="3" fillId="0" borderId="0" xfId="2"/>
    <xf numFmtId="0" fontId="4" fillId="0" borderId="0" xfId="2" applyFont="1"/>
    <xf numFmtId="0" fontId="5" fillId="4" borderId="0" xfId="0" applyFont="1" applyFill="1" applyProtection="1"/>
    <xf numFmtId="0" fontId="6" fillId="0" borderId="0" xfId="0" applyFont="1" applyProtection="1"/>
    <xf numFmtId="164" fontId="5" fillId="0" borderId="0" xfId="0" applyNumberFormat="1" applyFont="1" applyProtection="1"/>
    <xf numFmtId="0" fontId="0" fillId="0" borderId="0" xfId="0" applyFont="1" applyProtection="1"/>
    <xf numFmtId="0" fontId="3" fillId="0" borderId="0" xfId="2" applyFill="1"/>
    <xf numFmtId="0" fontId="4" fillId="0" borderId="0" xfId="2" applyFont="1"/>
    <xf numFmtId="0" fontId="5" fillId="0" borderId="0" xfId="0" applyFont="1" applyProtection="1"/>
    <xf numFmtId="0" fontId="3" fillId="0" borderId="0" xfId="2" quotePrefix="1" applyAlignment="1">
      <alignment horizontal="left"/>
    </xf>
    <xf numFmtId="0" fontId="3" fillId="0" borderId="0" xfId="2"/>
    <xf numFmtId="0" fontId="5" fillId="0" borderId="21" xfId="0" applyFont="1" applyBorder="1" applyProtection="1"/>
    <xf numFmtId="0" fontId="5" fillId="0" borderId="0" xfId="0" applyFont="1" applyBorder="1" applyProtection="1"/>
    <xf numFmtId="0" fontId="5" fillId="0" borderId="12" xfId="0" applyFont="1" applyBorder="1" applyProtection="1"/>
    <xf numFmtId="0" fontId="5" fillId="0" borderId="19" xfId="0" applyFont="1" applyBorder="1" applyProtection="1"/>
    <xf numFmtId="0" fontId="8" fillId="0" borderId="0" xfId="0" applyFont="1" applyProtection="1"/>
    <xf numFmtId="0" fontId="9" fillId="0" borderId="0" xfId="0" applyFont="1" applyProtection="1"/>
    <xf numFmtId="0" fontId="8" fillId="4" borderId="0" xfId="0" applyFont="1" applyFill="1" applyBorder="1" applyAlignment="1" applyProtection="1">
      <alignment horizontal="center" vertical="center"/>
    </xf>
    <xf numFmtId="0" fontId="8" fillId="4" borderId="0" xfId="0" applyFont="1" applyFill="1" applyProtection="1"/>
    <xf numFmtId="0" fontId="8" fillId="0" borderId="0" xfId="0" applyFont="1" applyBorder="1" applyProtection="1"/>
    <xf numFmtId="0" fontId="8" fillId="0" borderId="21" xfId="0" applyFont="1" applyBorder="1" applyProtection="1"/>
    <xf numFmtId="0" fontId="8" fillId="0" borderId="12" xfId="0" applyFont="1" applyBorder="1" applyProtection="1"/>
    <xf numFmtId="0" fontId="8" fillId="0" borderId="17" xfId="0" applyFont="1" applyBorder="1" applyProtection="1"/>
    <xf numFmtId="0" fontId="8" fillId="0" borderId="18" xfId="0" applyFont="1" applyBorder="1" applyProtection="1"/>
    <xf numFmtId="0" fontId="8" fillId="0" borderId="19" xfId="0" applyFont="1" applyBorder="1" applyProtection="1"/>
    <xf numFmtId="0" fontId="8" fillId="4" borderId="0" xfId="0" applyFont="1" applyFill="1" applyBorder="1" applyProtection="1"/>
    <xf numFmtId="0" fontId="10" fillId="0" borderId="0" xfId="1" quotePrefix="1" applyFont="1" applyProtection="1"/>
    <xf numFmtId="0" fontId="0" fillId="0" borderId="0" xfId="0" applyFont="1" applyAlignment="1" applyProtection="1">
      <alignment vertical="center"/>
    </xf>
    <xf numFmtId="0" fontId="0" fillId="0" borderId="0" xfId="0" applyFont="1" applyFill="1" applyAlignment="1" applyProtection="1">
      <alignment vertical="center"/>
    </xf>
    <xf numFmtId="0" fontId="5" fillId="0" borderId="0" xfId="0" applyFont="1" applyAlignment="1" applyProtection="1">
      <alignment vertical="center"/>
    </xf>
    <xf numFmtId="0" fontId="2" fillId="8" borderId="3" xfId="1" applyFont="1" applyFill="1" applyBorder="1" applyAlignment="1" applyProtection="1">
      <alignment horizontal="center" vertical="center"/>
    </xf>
    <xf numFmtId="0" fontId="2" fillId="8" borderId="2" xfId="1" applyFont="1" applyFill="1" applyBorder="1" applyAlignment="1" applyProtection="1">
      <alignment horizontal="center" vertical="center"/>
    </xf>
    <xf numFmtId="0" fontId="2" fillId="8" borderId="10" xfId="1" applyFont="1" applyFill="1" applyBorder="1" applyAlignment="1" applyProtection="1">
      <alignment horizontal="center" vertical="center"/>
    </xf>
    <xf numFmtId="0" fontId="2" fillId="8" borderId="4" xfId="1" applyFont="1" applyFill="1" applyBorder="1" applyAlignment="1" applyProtection="1">
      <alignment horizontal="center" vertical="center"/>
    </xf>
    <xf numFmtId="0" fontId="14" fillId="8" borderId="10" xfId="1" applyFont="1" applyFill="1" applyBorder="1" applyAlignment="1" applyProtection="1">
      <alignment horizontal="center" vertical="center"/>
    </xf>
    <xf numFmtId="0" fontId="9" fillId="0" borderId="21" xfId="0" applyFont="1" applyBorder="1" applyProtection="1"/>
    <xf numFmtId="0" fontId="8" fillId="2" borderId="17" xfId="0" applyFont="1" applyFill="1" applyBorder="1" applyAlignment="1" applyProtection="1">
      <alignment horizontal="center" vertical="center"/>
    </xf>
    <xf numFmtId="0" fontId="8" fillId="4" borderId="18" xfId="0" applyFont="1" applyFill="1" applyBorder="1" applyAlignment="1" applyProtection="1">
      <alignment horizontal="left" vertical="center" wrapText="1"/>
    </xf>
    <xf numFmtId="0" fontId="8" fillId="4" borderId="18" xfId="0" applyFont="1" applyFill="1" applyBorder="1" applyAlignment="1" applyProtection="1">
      <alignment vertical="center" wrapText="1"/>
    </xf>
    <xf numFmtId="0" fontId="8" fillId="3" borderId="18" xfId="0" applyFont="1" applyFill="1" applyBorder="1" applyAlignment="1" applyProtection="1">
      <alignment vertical="center" wrapText="1"/>
    </xf>
    <xf numFmtId="0" fontId="9" fillId="4" borderId="18" xfId="0" applyFont="1" applyFill="1" applyBorder="1" applyAlignment="1" applyProtection="1">
      <alignment vertical="center" wrapText="1"/>
    </xf>
    <xf numFmtId="0" fontId="8" fillId="4" borderId="19" xfId="0" applyFont="1" applyFill="1" applyBorder="1" applyAlignment="1" applyProtection="1">
      <alignment vertical="center" wrapText="1"/>
    </xf>
    <xf numFmtId="0" fontId="7" fillId="6" borderId="2" xfId="0" applyFont="1" applyFill="1" applyBorder="1" applyAlignment="1" applyProtection="1">
      <alignment horizontal="center" vertical="center"/>
    </xf>
    <xf numFmtId="0" fontId="7" fillId="6" borderId="12" xfId="0" applyFont="1" applyFill="1" applyBorder="1" applyAlignment="1" applyProtection="1">
      <alignment horizontal="center" vertical="center"/>
    </xf>
    <xf numFmtId="0" fontId="7" fillId="6" borderId="16" xfId="0" applyFont="1" applyFill="1" applyBorder="1" applyAlignment="1" applyProtection="1">
      <alignment horizontal="center" vertical="center" wrapText="1"/>
    </xf>
    <xf numFmtId="166" fontId="8" fillId="4" borderId="16" xfId="0" applyNumberFormat="1" applyFont="1" applyFill="1" applyBorder="1" applyAlignment="1" applyProtection="1">
      <alignment horizontal="center" vertical="center" wrapText="1"/>
    </xf>
    <xf numFmtId="0" fontId="8" fillId="0" borderId="0" xfId="0" applyFont="1" applyAlignment="1" applyProtection="1">
      <alignment wrapText="1"/>
    </xf>
    <xf numFmtId="0" fontId="14" fillId="8" borderId="10" xfId="1" applyFont="1" applyFill="1" applyBorder="1" applyAlignment="1" applyProtection="1">
      <alignment horizontal="center" vertical="center" wrapText="1"/>
    </xf>
    <xf numFmtId="0" fontId="1" fillId="8" borderId="10" xfId="0" applyFont="1" applyFill="1" applyBorder="1" applyAlignment="1" applyProtection="1">
      <alignment horizontal="center" vertical="center" wrapText="1"/>
    </xf>
    <xf numFmtId="0" fontId="13" fillId="8" borderId="10" xfId="0" applyFont="1" applyFill="1" applyBorder="1" applyAlignment="1" applyProtection="1">
      <alignment horizontal="center" vertical="center" wrapText="1"/>
    </xf>
    <xf numFmtId="0" fontId="2" fillId="8" borderId="10" xfId="1" applyFont="1" applyFill="1" applyBorder="1" applyAlignment="1" applyProtection="1">
      <alignment horizontal="center" vertical="center" wrapText="1"/>
    </xf>
    <xf numFmtId="0" fontId="0" fillId="4" borderId="0" xfId="0" applyFont="1" applyFill="1" applyBorder="1" applyAlignment="1" applyProtection="1">
      <alignment horizontal="center" vertical="center"/>
    </xf>
    <xf numFmtId="0" fontId="0" fillId="4" borderId="0" xfId="0" applyFont="1" applyFill="1" applyBorder="1" applyProtection="1"/>
    <xf numFmtId="0" fontId="0" fillId="4" borderId="0" xfId="0" applyFont="1" applyFill="1" applyProtection="1"/>
    <xf numFmtId="0" fontId="13" fillId="6" borderId="2" xfId="0" applyFont="1" applyFill="1" applyBorder="1" applyAlignment="1" applyProtection="1">
      <alignment horizontal="center" vertical="center"/>
    </xf>
    <xf numFmtId="0" fontId="0" fillId="0" borderId="21" xfId="0" applyFont="1" applyBorder="1" applyProtection="1"/>
    <xf numFmtId="0" fontId="0" fillId="0" borderId="12" xfId="0" applyFont="1" applyBorder="1" applyProtection="1"/>
    <xf numFmtId="0" fontId="0" fillId="0" borderId="16" xfId="0" applyFont="1" applyBorder="1" applyProtection="1"/>
    <xf numFmtId="0" fontId="0" fillId="0" borderId="0" xfId="0" applyFont="1" applyBorder="1" applyProtection="1"/>
    <xf numFmtId="0" fontId="0" fillId="4" borderId="18" xfId="0" applyFont="1" applyFill="1" applyBorder="1" applyAlignment="1" applyProtection="1">
      <alignment vertical="center" wrapText="1"/>
    </xf>
    <xf numFmtId="0" fontId="0" fillId="4" borderId="18" xfId="0" applyFont="1" applyFill="1" applyBorder="1" applyAlignment="1" applyProtection="1">
      <alignment vertical="center"/>
    </xf>
    <xf numFmtId="0" fontId="0" fillId="3" borderId="18" xfId="0" applyFont="1" applyFill="1" applyBorder="1" applyAlignment="1" applyProtection="1">
      <alignment vertical="center"/>
    </xf>
    <xf numFmtId="0" fontId="0" fillId="4" borderId="29" xfId="0" applyFont="1" applyFill="1" applyBorder="1" applyAlignment="1" applyProtection="1">
      <alignment vertical="center"/>
    </xf>
    <xf numFmtId="0" fontId="0" fillId="4" borderId="7" xfId="0" applyFont="1" applyFill="1" applyBorder="1" applyAlignment="1" applyProtection="1">
      <alignment vertical="center"/>
    </xf>
    <xf numFmtId="0" fontId="0" fillId="4" borderId="8" xfId="0" applyFont="1" applyFill="1" applyBorder="1" applyAlignment="1" applyProtection="1">
      <alignment vertical="center"/>
    </xf>
    <xf numFmtId="0" fontId="0" fillId="4" borderId="9" xfId="0" applyFont="1" applyFill="1" applyBorder="1" applyAlignment="1" applyProtection="1">
      <alignment vertical="center"/>
    </xf>
    <xf numFmtId="0" fontId="0" fillId="0" borderId="18" xfId="0" applyFont="1" applyBorder="1" applyAlignment="1" applyProtection="1">
      <alignment horizontal="center" vertical="center"/>
    </xf>
    <xf numFmtId="0" fontId="0" fillId="0" borderId="19" xfId="0" applyFont="1" applyBorder="1" applyProtection="1"/>
    <xf numFmtId="0" fontId="2" fillId="0" borderId="0" xfId="1" applyFont="1" applyProtection="1"/>
    <xf numFmtId="17" fontId="0" fillId="0" borderId="0" xfId="0" applyNumberFormat="1" applyFont="1" applyProtection="1"/>
    <xf numFmtId="0" fontId="13" fillId="6" borderId="21" xfId="0" applyFont="1" applyFill="1" applyBorder="1" applyAlignment="1" applyProtection="1">
      <alignment horizontal="center" vertical="center"/>
    </xf>
    <xf numFmtId="0" fontId="13" fillId="6" borderId="12" xfId="0" applyFont="1" applyFill="1" applyBorder="1" applyAlignment="1" applyProtection="1">
      <alignment horizontal="center" vertical="center"/>
    </xf>
    <xf numFmtId="0" fontId="13" fillId="4" borderId="0" xfId="0" applyFont="1" applyFill="1" applyBorder="1" applyAlignment="1" applyProtection="1">
      <alignment horizontal="center" vertical="center"/>
    </xf>
    <xf numFmtId="0" fontId="13" fillId="6" borderId="16" xfId="0" applyFont="1" applyFill="1" applyBorder="1" applyAlignment="1" applyProtection="1">
      <alignment horizontal="center" vertical="center" wrapText="1"/>
    </xf>
    <xf numFmtId="166" fontId="0" fillId="4" borderId="16" xfId="0" applyNumberFormat="1" applyFont="1" applyFill="1" applyBorder="1" applyAlignment="1" applyProtection="1">
      <alignment horizontal="center" vertical="center" wrapText="1"/>
    </xf>
    <xf numFmtId="0" fontId="0" fillId="0" borderId="17" xfId="0" applyFont="1" applyBorder="1" applyProtection="1"/>
    <xf numFmtId="0" fontId="0" fillId="0" borderId="18" xfId="0" applyFont="1" applyBorder="1" applyProtection="1"/>
    <xf numFmtId="0" fontId="2" fillId="0" borderId="0" xfId="1" quotePrefix="1" applyFont="1" applyProtection="1"/>
    <xf numFmtId="0" fontId="0" fillId="0" borderId="0" xfId="0" applyFont="1" applyFill="1" applyProtection="1"/>
    <xf numFmtId="17" fontId="2" fillId="0" borderId="0" xfId="1" quotePrefix="1" applyNumberFormat="1" applyFont="1" applyFill="1" applyBorder="1" applyAlignment="1" applyProtection="1">
      <alignment horizontal="center" vertical="center"/>
    </xf>
    <xf numFmtId="17" fontId="2" fillId="4" borderId="0" xfId="1" quotePrefix="1" applyNumberFormat="1" applyFont="1" applyFill="1" applyBorder="1" applyAlignment="1" applyProtection="1">
      <alignment horizontal="center" vertical="center"/>
    </xf>
    <xf numFmtId="0" fontId="13" fillId="6" borderId="4" xfId="0" applyFont="1" applyFill="1" applyBorder="1" applyAlignment="1" applyProtection="1">
      <alignment horizontal="center" vertical="center"/>
    </xf>
    <xf numFmtId="0" fontId="13" fillId="6" borderId="0" xfId="0" applyFont="1" applyFill="1" applyBorder="1" applyAlignment="1" applyProtection="1">
      <alignment horizontal="center" vertical="center"/>
    </xf>
    <xf numFmtId="0" fontId="13" fillId="6" borderId="16" xfId="0" applyFont="1" applyFill="1" applyBorder="1" applyAlignment="1" applyProtection="1">
      <alignment horizontal="center" vertical="center"/>
    </xf>
    <xf numFmtId="0" fontId="0" fillId="8" borderId="13" xfId="0" applyFont="1" applyFill="1" applyBorder="1" applyAlignment="1" applyProtection="1">
      <alignment horizontal="center" vertical="center" wrapText="1"/>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13" fillId="6" borderId="4" xfId="0" applyFont="1" applyFill="1" applyBorder="1" applyAlignment="1" applyProtection="1">
      <alignment horizontal="center" vertical="center" wrapText="1"/>
    </xf>
    <xf numFmtId="15" fontId="0" fillId="4" borderId="14" xfId="0" applyNumberFormat="1" applyFont="1" applyFill="1" applyBorder="1" applyAlignment="1" applyProtection="1">
      <alignment horizontal="center" vertical="center"/>
      <protection locked="0"/>
    </xf>
    <xf numFmtId="15" fontId="0" fillId="0" borderId="0" xfId="0" applyNumberFormat="1" applyFont="1" applyFill="1" applyBorder="1" applyAlignment="1" applyProtection="1">
      <alignment horizontal="center" vertical="center"/>
    </xf>
    <xf numFmtId="15" fontId="0" fillId="4" borderId="15" xfId="0" applyNumberFormat="1" applyFont="1" applyFill="1" applyBorder="1" applyAlignment="1" applyProtection="1">
      <alignment horizontal="center" vertical="center"/>
      <protection locked="0"/>
    </xf>
    <xf numFmtId="0" fontId="0" fillId="8" borderId="0" xfId="0" applyFont="1" applyFill="1" applyBorder="1" applyAlignment="1" applyProtection="1">
      <alignment horizontal="center" vertical="center"/>
    </xf>
    <xf numFmtId="15" fontId="0" fillId="4" borderId="0" xfId="0" applyNumberFormat="1" applyFont="1" applyFill="1" applyBorder="1" applyAlignment="1" applyProtection="1">
      <alignment horizontal="center" vertical="center"/>
    </xf>
    <xf numFmtId="17" fontId="0" fillId="4" borderId="0" xfId="0" applyNumberFormat="1" applyFont="1" applyFill="1" applyBorder="1" applyAlignment="1" applyProtection="1">
      <alignment horizontal="center" vertical="center"/>
    </xf>
    <xf numFmtId="0" fontId="13" fillId="8" borderId="11" xfId="0" applyFont="1" applyFill="1" applyBorder="1" applyAlignment="1" applyProtection="1">
      <alignment horizontal="center" vertical="center"/>
    </xf>
    <xf numFmtId="0" fontId="13" fillId="8" borderId="21" xfId="0" applyFont="1" applyFill="1" applyBorder="1" applyAlignment="1" applyProtection="1">
      <alignment horizontal="center" vertical="center"/>
    </xf>
    <xf numFmtId="0" fontId="13" fillId="8" borderId="17" xfId="0" applyFont="1" applyFill="1" applyBorder="1" applyAlignment="1" applyProtection="1">
      <alignment horizontal="center" vertical="center"/>
    </xf>
    <xf numFmtId="0" fontId="13" fillId="8" borderId="18" xfId="0" applyFont="1" applyFill="1" applyBorder="1" applyAlignment="1" applyProtection="1">
      <alignment horizontal="center" vertical="center"/>
    </xf>
    <xf numFmtId="17" fontId="2" fillId="4" borderId="11" xfId="1" quotePrefix="1" applyNumberFormat="1" applyFont="1" applyFill="1" applyBorder="1" applyAlignment="1" applyProtection="1">
      <alignment horizontal="center" vertical="center"/>
    </xf>
    <xf numFmtId="17" fontId="2" fillId="4" borderId="21" xfId="1" quotePrefix="1" applyNumberFormat="1" applyFont="1" applyFill="1" applyBorder="1" applyAlignment="1" applyProtection="1">
      <alignment horizontal="center" vertical="center"/>
    </xf>
    <xf numFmtId="17" fontId="2" fillId="4" borderId="12" xfId="1" quotePrefix="1" applyNumberFormat="1" applyFont="1" applyFill="1" applyBorder="1" applyAlignment="1" applyProtection="1">
      <alignment horizontal="center" vertical="center"/>
    </xf>
    <xf numFmtId="17" fontId="2" fillId="4" borderId="16" xfId="1" quotePrefix="1" applyNumberFormat="1" applyFont="1" applyFill="1" applyBorder="1" applyAlignment="1" applyProtection="1">
      <alignment horizontal="center" vertical="center"/>
    </xf>
    <xf numFmtId="17" fontId="2" fillId="4" borderId="17" xfId="1" quotePrefix="1" applyNumberFormat="1" applyFont="1" applyFill="1" applyBorder="1" applyAlignment="1" applyProtection="1">
      <alignment horizontal="center" vertical="center"/>
    </xf>
    <xf numFmtId="17" fontId="2" fillId="4" borderId="18" xfId="1" quotePrefix="1" applyNumberFormat="1" applyFont="1" applyFill="1" applyBorder="1" applyAlignment="1" applyProtection="1">
      <alignment horizontal="center" vertical="center"/>
    </xf>
    <xf numFmtId="17" fontId="2" fillId="4" borderId="19" xfId="1" quotePrefix="1" applyNumberFormat="1" applyFont="1" applyFill="1" applyBorder="1" applyAlignment="1" applyProtection="1">
      <alignment horizontal="center" vertical="center"/>
    </xf>
    <xf numFmtId="17" fontId="13" fillId="0" borderId="16" xfId="0" applyNumberFormat="1" applyFont="1" applyFill="1" applyBorder="1" applyAlignment="1" applyProtection="1">
      <alignment horizontal="center" vertical="center" wrapText="1"/>
    </xf>
    <xf numFmtId="0" fontId="0" fillId="4" borderId="16" xfId="0" applyFont="1" applyFill="1" applyBorder="1" applyAlignment="1" applyProtection="1">
      <alignment horizontal="left" vertical="center" wrapText="1"/>
    </xf>
    <xf numFmtId="0" fontId="13" fillId="4" borderId="0" xfId="0" applyFont="1" applyFill="1" applyBorder="1" applyAlignment="1" applyProtection="1">
      <alignment vertical="center"/>
    </xf>
    <xf numFmtId="17" fontId="15" fillId="4" borderId="21" xfId="0" applyNumberFormat="1" applyFont="1" applyFill="1" applyBorder="1" applyAlignment="1" applyProtection="1">
      <alignment vertical="center"/>
    </xf>
    <xf numFmtId="17" fontId="15" fillId="4" borderId="12" xfId="0" applyNumberFormat="1" applyFont="1" applyFill="1" applyBorder="1" applyAlignment="1" applyProtection="1">
      <alignment vertical="center"/>
    </xf>
    <xf numFmtId="17" fontId="15" fillId="4" borderId="0" xfId="0" applyNumberFormat="1" applyFont="1" applyFill="1" applyBorder="1" applyAlignment="1" applyProtection="1">
      <alignment vertical="center"/>
    </xf>
    <xf numFmtId="17" fontId="15" fillId="4" borderId="16" xfId="0" applyNumberFormat="1" applyFont="1" applyFill="1" applyBorder="1" applyAlignment="1" applyProtection="1">
      <alignment vertical="center"/>
    </xf>
    <xf numFmtId="17" fontId="0" fillId="4" borderId="0" xfId="0" applyNumberFormat="1" applyFont="1" applyFill="1" applyBorder="1" applyAlignment="1" applyProtection="1">
      <alignment horizontal="center" vertical="center" wrapText="1"/>
    </xf>
    <xf numFmtId="15" fontId="0" fillId="4" borderId="1" xfId="0" applyNumberFormat="1" applyFont="1" applyFill="1" applyBorder="1" applyAlignment="1" applyProtection="1">
      <alignment horizontal="center" vertical="center"/>
    </xf>
    <xf numFmtId="0" fontId="13" fillId="0" borderId="21" xfId="0" applyFont="1" applyFill="1" applyBorder="1" applyAlignment="1" applyProtection="1">
      <alignment horizontal="center" vertical="center"/>
    </xf>
    <xf numFmtId="0" fontId="13" fillId="0" borderId="12" xfId="0" applyFont="1" applyFill="1" applyBorder="1" applyAlignment="1" applyProtection="1">
      <alignment horizontal="center" vertical="center"/>
    </xf>
    <xf numFmtId="0" fontId="13" fillId="0" borderId="0" xfId="0" applyFont="1" applyFill="1" applyBorder="1" applyAlignment="1" applyProtection="1">
      <alignment vertical="center"/>
    </xf>
    <xf numFmtId="17" fontId="16" fillId="0" borderId="0" xfId="0" applyNumberFormat="1" applyFont="1" applyFill="1" applyBorder="1" applyAlignment="1" applyProtection="1">
      <alignment horizontal="center" vertical="center"/>
    </xf>
    <xf numFmtId="17" fontId="15" fillId="0" borderId="16" xfId="0" applyNumberFormat="1" applyFont="1" applyFill="1" applyBorder="1" applyAlignment="1" applyProtection="1">
      <alignment horizontal="center" vertical="center"/>
    </xf>
    <xf numFmtId="17" fontId="15" fillId="0" borderId="0" xfId="0" applyNumberFormat="1" applyFont="1" applyFill="1" applyBorder="1" applyAlignment="1" applyProtection="1">
      <alignment vertical="center"/>
    </xf>
    <xf numFmtId="0" fontId="6" fillId="0" borderId="0" xfId="0" applyFont="1" applyFill="1" applyBorder="1" applyAlignment="1" applyProtection="1">
      <alignment horizontal="left" wrapText="1"/>
    </xf>
    <xf numFmtId="0" fontId="0" fillId="0" borderId="16" xfId="0" applyFont="1" applyFill="1" applyBorder="1" applyAlignment="1" applyProtection="1">
      <alignment horizontal="left" wrapText="1"/>
    </xf>
    <xf numFmtId="0" fontId="0" fillId="4" borderId="17" xfId="0" applyFont="1" applyFill="1" applyBorder="1" applyAlignment="1" applyProtection="1"/>
    <xf numFmtId="0" fontId="0" fillId="4" borderId="18" xfId="0" applyFont="1" applyFill="1" applyBorder="1" applyAlignment="1" applyProtection="1"/>
    <xf numFmtId="0" fontId="0" fillId="4" borderId="19" xfId="0" applyFont="1" applyFill="1" applyBorder="1" applyAlignment="1" applyProtection="1"/>
    <xf numFmtId="0" fontId="0" fillId="0" borderId="0" xfId="0" applyFont="1" applyFill="1" applyAlignment="1" applyProtection="1">
      <alignment horizontal="center" vertical="center" wrapText="1"/>
    </xf>
    <xf numFmtId="0" fontId="0" fillId="4" borderId="0" xfId="0" applyFont="1" applyFill="1" applyBorder="1" applyAlignment="1" applyProtection="1"/>
    <xf numFmtId="0" fontId="13" fillId="4" borderId="0" xfId="0" applyFont="1" applyFill="1" applyAlignment="1" applyProtection="1"/>
    <xf numFmtId="0" fontId="0" fillId="0" borderId="0" xfId="0" applyFont="1" applyFill="1" applyBorder="1" applyProtection="1"/>
    <xf numFmtId="0" fontId="15" fillId="0" borderId="16" xfId="0" applyFont="1" applyFill="1" applyBorder="1" applyAlignment="1" applyProtection="1">
      <alignment horizontal="center" vertical="center"/>
    </xf>
    <xf numFmtId="0" fontId="0" fillId="0" borderId="16" xfId="0" quotePrefix="1" applyFont="1" applyFill="1" applyBorder="1" applyAlignment="1" applyProtection="1">
      <alignment horizontal="left" wrapText="1"/>
    </xf>
    <xf numFmtId="0" fontId="0" fillId="4" borderId="1" xfId="0" applyFont="1" applyFill="1" applyBorder="1" applyAlignment="1" applyProtection="1">
      <alignment horizontal="center" vertical="center"/>
    </xf>
    <xf numFmtId="0" fontId="0" fillId="4" borderId="2" xfId="0" applyFont="1" applyFill="1" applyBorder="1" applyProtection="1"/>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3" fillId="4" borderId="21" xfId="0" applyFont="1" applyFill="1" applyBorder="1" applyAlignment="1" applyProtection="1">
      <alignment vertical="center"/>
    </xf>
    <xf numFmtId="0" fontId="13" fillId="0" borderId="21" xfId="0" applyFont="1" applyFill="1" applyBorder="1" applyAlignment="1" applyProtection="1">
      <alignment vertical="center"/>
    </xf>
    <xf numFmtId="0" fontId="0" fillId="0" borderId="21" xfId="0" applyFont="1" applyFill="1" applyBorder="1" applyProtection="1"/>
    <xf numFmtId="0" fontId="0" fillId="0" borderId="27" xfId="0" applyFont="1" applyBorder="1" applyProtection="1"/>
    <xf numFmtId="0" fontId="0" fillId="0" borderId="28" xfId="0" applyFont="1" applyBorder="1" applyProtection="1"/>
    <xf numFmtId="0" fontId="0" fillId="0" borderId="18" xfId="0" applyFont="1" applyFill="1" applyBorder="1" applyProtection="1"/>
    <xf numFmtId="0" fontId="0" fillId="4" borderId="17" xfId="0" applyFont="1" applyFill="1" applyBorder="1" applyAlignment="1" applyProtection="1">
      <alignment horizontal="left" wrapText="1"/>
    </xf>
    <xf numFmtId="0" fontId="0" fillId="4" borderId="18" xfId="0" applyFont="1" applyFill="1" applyBorder="1" applyAlignment="1" applyProtection="1">
      <alignment horizontal="left" wrapText="1"/>
    </xf>
    <xf numFmtId="0" fontId="0" fillId="4" borderId="18" xfId="0" applyFont="1" applyFill="1" applyBorder="1" applyAlignment="1" applyProtection="1">
      <alignment wrapText="1"/>
    </xf>
    <xf numFmtId="0" fontId="0" fillId="2" borderId="0" xfId="0" applyFont="1" applyFill="1" applyProtection="1"/>
    <xf numFmtId="0" fontId="15" fillId="6" borderId="2" xfId="0" applyFont="1" applyFill="1" applyBorder="1" applyAlignment="1" applyProtection="1">
      <alignment horizontal="center" vertical="center"/>
    </xf>
    <xf numFmtId="0" fontId="5" fillId="0" borderId="0" xfId="0" quotePrefix="1" applyFont="1" applyAlignment="1" applyProtection="1">
      <alignment horizontal="left"/>
    </xf>
    <xf numFmtId="0" fontId="0" fillId="0" borderId="18" xfId="0" applyFont="1" applyBorder="1" applyAlignment="1" applyProtection="1">
      <alignment horizontal="center"/>
    </xf>
    <xf numFmtId="0" fontId="0" fillId="0" borderId="0" xfId="0" applyFont="1" applyAlignment="1" applyProtection="1">
      <alignment horizontal="center"/>
    </xf>
    <xf numFmtId="0" fontId="15" fillId="6" borderId="2" xfId="0" applyFont="1" applyFill="1" applyBorder="1" applyAlignment="1" applyProtection="1">
      <alignment horizontal="center" vertical="center" wrapText="1"/>
    </xf>
    <xf numFmtId="0" fontId="15" fillId="6" borderId="2" xfId="0" quotePrefix="1" applyFont="1" applyFill="1" applyBorder="1" applyAlignment="1" applyProtection="1">
      <alignment horizontal="center" vertical="center" wrapText="1"/>
    </xf>
    <xf numFmtId="0" fontId="6" fillId="4" borderId="18" xfId="0" applyFont="1" applyFill="1" applyBorder="1" applyProtection="1"/>
    <xf numFmtId="0" fontId="20" fillId="0" borderId="0" xfId="0" applyFont="1" applyProtection="1"/>
    <xf numFmtId="0" fontId="15" fillId="0" borderId="16" xfId="0" applyFont="1" applyFill="1" applyBorder="1" applyAlignment="1" applyProtection="1">
      <alignment horizontal="center" vertical="center" wrapText="1"/>
    </xf>
    <xf numFmtId="0" fontId="15" fillId="0" borderId="21" xfId="0" applyFont="1" applyFill="1" applyBorder="1" applyAlignment="1" applyProtection="1">
      <alignment horizontal="center" vertical="center"/>
    </xf>
    <xf numFmtId="0" fontId="15" fillId="0" borderId="12" xfId="0" applyFont="1" applyFill="1" applyBorder="1" applyAlignment="1" applyProtection="1">
      <alignment horizontal="center" vertical="center"/>
    </xf>
    <xf numFmtId="0" fontId="5" fillId="0" borderId="16" xfId="0" applyFont="1" applyFill="1" applyBorder="1" applyAlignment="1" applyProtection="1">
      <alignment horizontal="left" vertical="center" wrapText="1"/>
    </xf>
    <xf numFmtId="0" fontId="2" fillId="8" borderId="2" xfId="1" applyFill="1" applyBorder="1" applyAlignment="1" applyProtection="1">
      <alignment horizontal="center" vertical="center"/>
    </xf>
    <xf numFmtId="0" fontId="21" fillId="4" borderId="16" xfId="0" applyFont="1" applyFill="1" applyBorder="1" applyAlignment="1" applyProtection="1">
      <alignment vertical="center" wrapText="1"/>
    </xf>
    <xf numFmtId="0" fontId="19" fillId="0" borderId="16" xfId="0" applyFont="1" applyBorder="1" applyProtection="1"/>
    <xf numFmtId="0" fontId="6" fillId="0" borderId="21" xfId="0" applyFont="1" applyBorder="1" applyProtection="1"/>
    <xf numFmtId="0" fontId="6" fillId="0" borderId="18" xfId="0" applyFont="1" applyBorder="1" applyProtection="1"/>
    <xf numFmtId="0" fontId="0" fillId="0" borderId="0" xfId="0" applyFont="1" applyProtection="1">
      <protection locked="0"/>
    </xf>
    <xf numFmtId="0" fontId="0" fillId="0" borderId="0" xfId="0" applyFont="1" applyBorder="1" applyProtection="1">
      <protection locked="0"/>
    </xf>
    <xf numFmtId="0" fontId="5" fillId="0" borderId="0" xfId="0" applyFont="1" applyProtection="1">
      <protection locked="0"/>
    </xf>
    <xf numFmtId="0" fontId="13" fillId="4" borderId="0" xfId="0" applyFont="1" applyFill="1" applyBorder="1" applyAlignment="1" applyProtection="1">
      <alignment horizontal="center" vertical="center" wrapText="1"/>
      <protection locked="0"/>
    </xf>
    <xf numFmtId="166" fontId="0" fillId="4" borderId="0" xfId="0" applyNumberFormat="1" applyFont="1" applyFill="1" applyBorder="1" applyAlignment="1" applyProtection="1">
      <alignment horizontal="center" vertical="center" wrapText="1"/>
      <protection locked="0"/>
    </xf>
    <xf numFmtId="0" fontId="8" fillId="4" borderId="0" xfId="0" applyFont="1" applyFill="1" applyAlignment="1" applyProtection="1">
      <alignment vertical="center" wrapText="1"/>
      <protection locked="0"/>
    </xf>
    <xf numFmtId="0" fontId="8" fillId="0" borderId="0" xfId="0" applyFont="1" applyProtection="1">
      <protection locked="0"/>
    </xf>
    <xf numFmtId="1" fontId="29" fillId="8" borderId="49" xfId="0" applyNumberFormat="1" applyFont="1" applyFill="1" applyBorder="1" applyAlignment="1" applyProtection="1">
      <alignment horizontal="center" vertical="center" wrapText="1"/>
      <protection hidden="1"/>
    </xf>
    <xf numFmtId="0" fontId="29" fillId="0" borderId="50" xfId="0" applyFont="1" applyBorder="1" applyAlignment="1" applyProtection="1">
      <alignment horizontal="left" vertical="center" wrapText="1"/>
      <protection hidden="1"/>
    </xf>
    <xf numFmtId="15" fontId="29" fillId="0" borderId="51" xfId="0" applyNumberFormat="1" applyFont="1" applyBorder="1" applyAlignment="1" applyProtection="1">
      <alignment horizontal="center" vertical="center" wrapText="1"/>
      <protection hidden="1"/>
    </xf>
    <xf numFmtId="0" fontId="29" fillId="0" borderId="51" xfId="0" applyFont="1" applyBorder="1" applyAlignment="1" applyProtection="1">
      <alignment horizontal="center" vertical="center" wrapText="1"/>
      <protection hidden="1"/>
    </xf>
    <xf numFmtId="0" fontId="29" fillId="0" borderId="61" xfId="0" applyFont="1" applyBorder="1" applyAlignment="1" applyProtection="1">
      <alignment horizontal="center" vertical="center" wrapText="1"/>
      <protection hidden="1"/>
    </xf>
    <xf numFmtId="0" fontId="29" fillId="0" borderId="51" xfId="0" applyFont="1" applyBorder="1" applyAlignment="1" applyProtection="1">
      <alignment horizontal="left" vertical="center" wrapText="1"/>
      <protection hidden="1"/>
    </xf>
    <xf numFmtId="1" fontId="29" fillId="8" borderId="40" xfId="0" applyNumberFormat="1" applyFont="1" applyFill="1" applyBorder="1" applyAlignment="1" applyProtection="1">
      <alignment horizontal="center" vertical="center" wrapText="1"/>
      <protection hidden="1"/>
    </xf>
    <xf numFmtId="0" fontId="29" fillId="8" borderId="50" xfId="0" applyFont="1" applyFill="1" applyBorder="1" applyAlignment="1" applyProtection="1">
      <alignment horizontal="left" vertical="center" wrapText="1"/>
      <protection hidden="1"/>
    </xf>
    <xf numFmtId="15" fontId="29" fillId="8" borderId="42" xfId="0" applyNumberFormat="1" applyFont="1" applyFill="1" applyBorder="1" applyAlignment="1" applyProtection="1">
      <alignment horizontal="center" vertical="center" wrapText="1"/>
      <protection hidden="1"/>
    </xf>
    <xf numFmtId="0" fontId="29" fillId="8" borderId="42" xfId="0" applyFont="1" applyFill="1" applyBorder="1" applyAlignment="1" applyProtection="1">
      <alignment horizontal="center" vertical="center" wrapText="1"/>
      <protection hidden="1"/>
    </xf>
    <xf numFmtId="0" fontId="29" fillId="8" borderId="53" xfId="0" applyFont="1" applyFill="1" applyBorder="1" applyAlignment="1" applyProtection="1">
      <alignment horizontal="center" vertical="center" wrapText="1"/>
      <protection hidden="1"/>
    </xf>
    <xf numFmtId="0" fontId="29" fillId="8" borderId="41" xfId="0" applyFont="1" applyFill="1" applyBorder="1" applyAlignment="1" applyProtection="1">
      <alignment horizontal="left" vertical="center" wrapText="1"/>
      <protection hidden="1"/>
    </xf>
    <xf numFmtId="0" fontId="29" fillId="8" borderId="42" xfId="0" applyFont="1" applyFill="1" applyBorder="1" applyAlignment="1" applyProtection="1">
      <alignment horizontal="left" vertical="center" wrapText="1"/>
      <protection hidden="1"/>
    </xf>
    <xf numFmtId="15" fontId="29" fillId="0" borderId="42" xfId="0" applyNumberFormat="1" applyFont="1" applyBorder="1" applyAlignment="1" applyProtection="1">
      <alignment horizontal="center" vertical="center" wrapText="1"/>
      <protection hidden="1"/>
    </xf>
    <xf numFmtId="0" fontId="29" fillId="0" borderId="42" xfId="0" applyFont="1" applyBorder="1" applyAlignment="1" applyProtection="1">
      <alignment horizontal="center" vertical="center" wrapText="1"/>
      <protection hidden="1"/>
    </xf>
    <xf numFmtId="0" fontId="29" fillId="0" borderId="53" xfId="0" applyFont="1" applyBorder="1" applyAlignment="1" applyProtection="1">
      <alignment horizontal="center" vertical="center" wrapText="1"/>
      <protection hidden="1"/>
    </xf>
    <xf numFmtId="0" fontId="29" fillId="0" borderId="41" xfId="0" applyFont="1" applyBorder="1" applyAlignment="1" applyProtection="1">
      <alignment horizontal="left" vertical="center" wrapText="1"/>
      <protection hidden="1"/>
    </xf>
    <xf numFmtId="0" fontId="29" fillId="0" borderId="42" xfId="0" applyFont="1" applyBorder="1" applyAlignment="1" applyProtection="1">
      <alignment horizontal="left" vertical="center" wrapText="1"/>
      <protection hidden="1"/>
    </xf>
    <xf numFmtId="1" fontId="29" fillId="8" borderId="44" xfId="0" applyNumberFormat="1" applyFont="1" applyFill="1" applyBorder="1" applyAlignment="1" applyProtection="1">
      <alignment horizontal="center" vertical="center" wrapText="1"/>
      <protection hidden="1"/>
    </xf>
    <xf numFmtId="0" fontId="29" fillId="0" borderId="7" xfId="0" applyFont="1" applyBorder="1" applyAlignment="1" applyProtection="1">
      <alignment horizontal="left" vertical="center" wrapText="1"/>
      <protection hidden="1"/>
    </xf>
    <xf numFmtId="15" fontId="29" fillId="0" borderId="46" xfId="0" applyNumberFormat="1" applyFont="1" applyBorder="1" applyAlignment="1" applyProtection="1">
      <alignment horizontal="center" vertical="center" wrapText="1"/>
      <protection hidden="1"/>
    </xf>
    <xf numFmtId="0" fontId="29" fillId="0" borderId="46" xfId="0" applyFont="1" applyBorder="1" applyAlignment="1" applyProtection="1">
      <alignment horizontal="center" vertical="center" wrapText="1"/>
      <protection hidden="1"/>
    </xf>
    <xf numFmtId="0" fontId="29" fillId="0" borderId="56" xfId="0" applyFont="1" applyBorder="1" applyAlignment="1" applyProtection="1">
      <alignment horizontal="center" vertical="center" wrapText="1"/>
      <protection hidden="1"/>
    </xf>
    <xf numFmtId="0" fontId="29" fillId="0" borderId="46" xfId="0" applyFont="1" applyBorder="1" applyAlignment="1" applyProtection="1">
      <alignment horizontal="left" vertical="center" wrapText="1"/>
      <protection hidden="1"/>
    </xf>
    <xf numFmtId="0" fontId="25" fillId="10" borderId="12" xfId="0" applyFont="1" applyFill="1" applyBorder="1" applyAlignment="1" applyProtection="1">
      <alignment horizontal="center" vertical="center" wrapText="1"/>
      <protection hidden="1"/>
    </xf>
    <xf numFmtId="0" fontId="25" fillId="10" borderId="16" xfId="0" applyFont="1" applyFill="1" applyBorder="1" applyAlignment="1" applyProtection="1">
      <alignment vertical="center" wrapText="1"/>
      <protection hidden="1"/>
    </xf>
    <xf numFmtId="0" fontId="29" fillId="0" borderId="61" xfId="0" applyFont="1" applyBorder="1" applyAlignment="1" applyProtection="1">
      <alignment horizontal="left" vertical="center" wrapText="1"/>
      <protection hidden="1"/>
    </xf>
    <xf numFmtId="0" fontId="23" fillId="10" borderId="16" xfId="0" applyFont="1" applyFill="1" applyBorder="1" applyAlignment="1" applyProtection="1">
      <alignment horizontal="left" vertical="center" wrapText="1"/>
      <protection hidden="1"/>
    </xf>
    <xf numFmtId="0" fontId="29" fillId="8" borderId="61" xfId="0" applyFont="1" applyFill="1" applyBorder="1" applyAlignment="1" applyProtection="1">
      <alignment horizontal="left" vertical="center" wrapText="1"/>
      <protection hidden="1"/>
    </xf>
    <xf numFmtId="0" fontId="29" fillId="0" borderId="8" xfId="0" applyFont="1" applyBorder="1" applyAlignment="1" applyProtection="1">
      <alignment horizontal="left" vertical="center" wrapText="1"/>
      <protection hidden="1"/>
    </xf>
    <xf numFmtId="0" fontId="23" fillId="10" borderId="19" xfId="0" applyFont="1" applyFill="1" applyBorder="1" applyAlignment="1" applyProtection="1">
      <alignment horizontal="left" vertical="center" wrapText="1"/>
      <protection hidden="1"/>
    </xf>
    <xf numFmtId="0" fontId="29" fillId="4" borderId="50" xfId="0" applyNumberFormat="1" applyFont="1" applyFill="1" applyBorder="1" applyAlignment="1" applyProtection="1">
      <alignment horizontal="left" vertical="center" wrapText="1"/>
      <protection hidden="1"/>
    </xf>
    <xf numFmtId="0" fontId="29" fillId="8" borderId="50" xfId="0" applyNumberFormat="1" applyFont="1" applyFill="1" applyBorder="1" applyAlignment="1" applyProtection="1">
      <alignment horizontal="left" vertical="center" wrapText="1"/>
      <protection hidden="1"/>
    </xf>
    <xf numFmtId="0" fontId="29" fillId="8" borderId="7" xfId="0" applyNumberFormat="1" applyFont="1" applyFill="1" applyBorder="1" applyAlignment="1" applyProtection="1">
      <alignment horizontal="left" vertical="center" wrapText="1"/>
      <protection hidden="1"/>
    </xf>
    <xf numFmtId="0" fontId="23" fillId="4" borderId="0" xfId="0" applyFont="1" applyFill="1" applyBorder="1" applyAlignment="1" applyProtection="1">
      <alignment horizontal="center" vertical="center"/>
      <protection hidden="1"/>
    </xf>
    <xf numFmtId="0" fontId="29" fillId="0" borderId="57" xfId="0" applyFont="1" applyBorder="1" applyAlignment="1" applyProtection="1">
      <alignment horizontal="left" vertical="center" wrapText="1"/>
      <protection hidden="1"/>
    </xf>
    <xf numFmtId="0" fontId="29" fillId="8" borderId="14" xfId="0" applyFont="1" applyFill="1" applyBorder="1" applyAlignment="1" applyProtection="1">
      <alignment horizontal="left" vertical="center" wrapText="1"/>
      <protection hidden="1"/>
    </xf>
    <xf numFmtId="0" fontId="29" fillId="0" borderId="14" xfId="0" applyFont="1" applyBorder="1" applyAlignment="1" applyProtection="1">
      <alignment horizontal="left" vertical="center" wrapText="1"/>
      <protection hidden="1"/>
    </xf>
    <xf numFmtId="0" fontId="29" fillId="8" borderId="45" xfId="0" applyFont="1" applyFill="1" applyBorder="1" applyAlignment="1" applyProtection="1">
      <alignment horizontal="left" vertical="center" wrapText="1"/>
      <protection hidden="1"/>
    </xf>
    <xf numFmtId="0" fontId="29" fillId="8" borderId="46" xfId="0" applyFont="1" applyFill="1" applyBorder="1" applyAlignment="1" applyProtection="1">
      <alignment horizontal="left" vertical="center" wrapText="1"/>
      <protection hidden="1"/>
    </xf>
    <xf numFmtId="0" fontId="29" fillId="8" borderId="15" xfId="0" applyFont="1" applyFill="1" applyBorder="1" applyAlignment="1" applyProtection="1">
      <alignment horizontal="left" vertical="center" wrapText="1"/>
      <protection hidden="1"/>
    </xf>
    <xf numFmtId="1" fontId="29" fillId="4" borderId="49" xfId="0" applyNumberFormat="1" applyFont="1" applyFill="1" applyBorder="1" applyAlignment="1" applyProtection="1">
      <alignment horizontal="center" vertical="center" wrapText="1"/>
      <protection hidden="1"/>
    </xf>
    <xf numFmtId="1" fontId="29" fillId="4" borderId="40" xfId="0" applyNumberFormat="1" applyFont="1" applyFill="1" applyBorder="1" applyAlignment="1" applyProtection="1">
      <alignment horizontal="center" vertical="center" wrapText="1"/>
      <protection hidden="1"/>
    </xf>
    <xf numFmtId="1" fontId="29" fillId="4" borderId="62" xfId="0" applyNumberFormat="1" applyFont="1" applyFill="1" applyBorder="1" applyAlignment="1" applyProtection="1">
      <alignment horizontal="center" vertical="center" wrapText="1"/>
      <protection hidden="1"/>
    </xf>
    <xf numFmtId="1" fontId="29" fillId="4" borderId="44" xfId="0" applyNumberFormat="1" applyFont="1" applyFill="1" applyBorder="1" applyAlignment="1" applyProtection="1">
      <alignment horizontal="center" vertical="center" wrapText="1"/>
      <protection hidden="1"/>
    </xf>
    <xf numFmtId="0" fontId="29" fillId="8" borderId="30" xfId="0" quotePrefix="1" applyNumberFormat="1" applyFont="1" applyFill="1" applyBorder="1" applyAlignment="1" applyProtection="1">
      <alignment horizontal="center" vertical="center" wrapText="1"/>
      <protection hidden="1"/>
    </xf>
    <xf numFmtId="15" fontId="29" fillId="8" borderId="30" xfId="0" quotePrefix="1" applyNumberFormat="1" applyFont="1" applyFill="1" applyBorder="1" applyAlignment="1" applyProtection="1">
      <alignment horizontal="center" vertical="center" wrapText="1"/>
      <protection hidden="1"/>
    </xf>
    <xf numFmtId="0" fontId="33" fillId="6" borderId="10" xfId="0" applyFont="1" applyFill="1" applyBorder="1" applyAlignment="1" applyProtection="1">
      <alignment horizontal="center" vertical="center" wrapText="1"/>
      <protection hidden="1"/>
    </xf>
    <xf numFmtId="0" fontId="33" fillId="10" borderId="12" xfId="0" applyFont="1" applyFill="1" applyBorder="1" applyAlignment="1" applyProtection="1">
      <alignment horizontal="center" vertical="center" wrapText="1"/>
      <protection hidden="1"/>
    </xf>
    <xf numFmtId="0" fontId="33" fillId="10" borderId="16" xfId="0" applyFont="1" applyFill="1" applyBorder="1" applyAlignment="1" applyProtection="1">
      <alignment horizontal="center" vertical="center" wrapText="1"/>
      <protection hidden="1"/>
    </xf>
    <xf numFmtId="0" fontId="28" fillId="10" borderId="16" xfId="0" applyFont="1" applyFill="1" applyBorder="1" applyAlignment="1" applyProtection="1">
      <alignment horizontal="left" vertical="center" wrapText="1"/>
      <protection hidden="1"/>
    </xf>
    <xf numFmtId="0" fontId="28" fillId="10" borderId="19" xfId="0" applyFont="1" applyFill="1" applyBorder="1" applyAlignment="1" applyProtection="1">
      <alignment horizontal="left" vertical="center" wrapText="1"/>
      <protection hidden="1"/>
    </xf>
    <xf numFmtId="0" fontId="29" fillId="0" borderId="57" xfId="0" applyFont="1" applyBorder="1" applyAlignment="1" applyProtection="1">
      <alignment horizontal="left" vertical="center"/>
      <protection hidden="1"/>
    </xf>
    <xf numFmtId="0" fontId="29" fillId="8" borderId="57" xfId="0" applyFont="1" applyFill="1" applyBorder="1" applyAlignment="1" applyProtection="1">
      <alignment horizontal="left" vertical="center"/>
      <protection hidden="1"/>
    </xf>
    <xf numFmtId="0" fontId="29" fillId="0" borderId="34" xfId="0" applyFont="1" applyBorder="1" applyAlignment="1" applyProtection="1">
      <alignment horizontal="left" vertical="center"/>
      <protection hidden="1"/>
    </xf>
    <xf numFmtId="0" fontId="31" fillId="9" borderId="9" xfId="0" applyFont="1" applyFill="1" applyBorder="1" applyAlignment="1" applyProtection="1">
      <alignment horizontal="center" vertical="center" wrapText="1"/>
      <protection hidden="1"/>
    </xf>
    <xf numFmtId="0" fontId="31" fillId="9" borderId="8" xfId="0" applyFont="1" applyFill="1" applyBorder="1" applyAlignment="1" applyProtection="1">
      <alignment horizontal="center" vertical="center" wrapText="1"/>
      <protection hidden="1"/>
    </xf>
    <xf numFmtId="17" fontId="33" fillId="9" borderId="6" xfId="0" applyNumberFormat="1" applyFont="1" applyFill="1" applyBorder="1" applyAlignment="1" applyProtection="1">
      <alignment horizontal="center" vertical="center" wrapText="1"/>
      <protection hidden="1"/>
    </xf>
    <xf numFmtId="0" fontId="33" fillId="9" borderId="29" xfId="0" applyFont="1" applyFill="1" applyBorder="1" applyAlignment="1" applyProtection="1">
      <alignment horizontal="center" vertical="center" wrapText="1"/>
      <protection hidden="1"/>
    </xf>
    <xf numFmtId="0" fontId="31" fillId="9" borderId="47" xfId="0" applyFont="1" applyFill="1" applyBorder="1" applyAlignment="1" applyProtection="1">
      <alignment horizontal="center" vertical="center" wrapText="1"/>
      <protection hidden="1"/>
    </xf>
    <xf numFmtId="0" fontId="29" fillId="8" borderId="51" xfId="0" applyFont="1" applyFill="1" applyBorder="1" applyAlignment="1" applyProtection="1">
      <alignment horizontal="center" vertical="center" wrapText="1"/>
      <protection hidden="1"/>
    </xf>
    <xf numFmtId="0" fontId="29" fillId="8" borderId="9" xfId="0" applyFont="1" applyFill="1" applyBorder="1" applyAlignment="1" applyProtection="1">
      <alignment horizontal="center" vertical="center" wrapText="1"/>
      <protection hidden="1"/>
    </xf>
    <xf numFmtId="0" fontId="29" fillId="8" borderId="46" xfId="0" applyFont="1" applyFill="1" applyBorder="1" applyAlignment="1" applyProtection="1">
      <alignment horizontal="center" vertical="center" wrapText="1"/>
      <protection hidden="1"/>
    </xf>
    <xf numFmtId="0" fontId="29" fillId="0" borderId="54" xfId="0" applyFont="1" applyBorder="1" applyAlignment="1" applyProtection="1">
      <alignment horizontal="left" vertical="center" wrapText="1"/>
      <protection hidden="1"/>
    </xf>
    <xf numFmtId="0" fontId="29" fillId="8" borderId="54" xfId="0" applyFont="1" applyFill="1" applyBorder="1" applyAlignment="1" applyProtection="1">
      <alignment horizontal="left" vertical="center" wrapText="1"/>
      <protection hidden="1"/>
    </xf>
    <xf numFmtId="0" fontId="29" fillId="8" borderId="19" xfId="0" applyFont="1" applyFill="1" applyBorder="1" applyAlignment="1" applyProtection="1">
      <alignment horizontal="left" vertical="center" wrapText="1"/>
      <protection hidden="1"/>
    </xf>
    <xf numFmtId="0" fontId="6" fillId="0" borderId="0" xfId="0" applyFont="1" applyProtection="1">
      <protection hidden="1"/>
    </xf>
    <xf numFmtId="165" fontId="29" fillId="0" borderId="49" xfId="0" applyNumberFormat="1" applyFont="1" applyBorder="1" applyAlignment="1" applyProtection="1">
      <alignment horizontal="center" vertical="center" wrapText="1"/>
      <protection hidden="1"/>
    </xf>
    <xf numFmtId="165" fontId="29" fillId="0" borderId="50" xfId="0" applyNumberFormat="1" applyFont="1" applyBorder="1" applyAlignment="1" applyProtection="1">
      <alignment horizontal="center" vertical="center" wrapText="1"/>
      <protection hidden="1"/>
    </xf>
    <xf numFmtId="165" fontId="29" fillId="8" borderId="49" xfId="0" applyNumberFormat="1" applyFont="1" applyFill="1" applyBorder="1" applyAlignment="1" applyProtection="1">
      <alignment horizontal="center" vertical="center" wrapText="1"/>
      <protection hidden="1"/>
    </xf>
    <xf numFmtId="165" fontId="29" fillId="8" borderId="50" xfId="0" applyNumberFormat="1" applyFont="1" applyFill="1" applyBorder="1" applyAlignment="1" applyProtection="1">
      <alignment horizontal="center" vertical="center" wrapText="1"/>
      <protection hidden="1"/>
    </xf>
    <xf numFmtId="165" fontId="29" fillId="8" borderId="62" xfId="0" applyNumberFormat="1" applyFont="1" applyFill="1" applyBorder="1" applyAlignment="1" applyProtection="1">
      <alignment horizontal="center" vertical="center" wrapText="1"/>
      <protection hidden="1"/>
    </xf>
    <xf numFmtId="165" fontId="29" fillId="8" borderId="7" xfId="0" applyNumberFormat="1" applyFont="1" applyFill="1" applyBorder="1" applyAlignment="1" applyProtection="1">
      <alignment horizontal="center" vertical="center" wrapText="1"/>
      <protection hidden="1"/>
    </xf>
    <xf numFmtId="165" fontId="29" fillId="0" borderId="63" xfId="0" applyNumberFormat="1" applyFont="1" applyBorder="1" applyAlignment="1" applyProtection="1">
      <alignment horizontal="center" vertical="center" wrapText="1"/>
      <protection hidden="1"/>
    </xf>
    <xf numFmtId="165" fontId="29" fillId="8" borderId="63" xfId="0" applyNumberFormat="1" applyFont="1" applyFill="1" applyBorder="1" applyAlignment="1" applyProtection="1">
      <alignment horizontal="center" vertical="center" wrapText="1"/>
      <protection hidden="1"/>
    </xf>
    <xf numFmtId="165" fontId="29" fillId="8" borderId="29" xfId="0" applyNumberFormat="1" applyFont="1" applyFill="1" applyBorder="1" applyAlignment="1" applyProtection="1">
      <alignment horizontal="center" vertical="center" wrapText="1"/>
      <protection hidden="1"/>
    </xf>
    <xf numFmtId="165" fontId="29" fillId="8" borderId="52" xfId="0" applyNumberFormat="1" applyFont="1" applyFill="1" applyBorder="1" applyAlignment="1" applyProtection="1">
      <alignment horizontal="center" vertical="center" wrapText="1"/>
      <protection hidden="1"/>
    </xf>
    <xf numFmtId="165" fontId="29" fillId="8" borderId="41" xfId="0" applyNumberFormat="1" applyFont="1" applyFill="1" applyBorder="1" applyAlignment="1" applyProtection="1">
      <alignment horizontal="center" vertical="center" wrapText="1"/>
      <protection hidden="1"/>
    </xf>
    <xf numFmtId="165" fontId="29" fillId="0" borderId="52" xfId="0" applyNumberFormat="1" applyFont="1" applyBorder="1" applyAlignment="1" applyProtection="1">
      <alignment horizontal="center" vertical="center" wrapText="1"/>
      <protection hidden="1"/>
    </xf>
    <xf numFmtId="165" fontId="29" fillId="0" borderId="41" xfId="0" applyNumberFormat="1" applyFont="1" applyBorder="1" applyAlignment="1" applyProtection="1">
      <alignment horizontal="center" vertical="center" wrapText="1"/>
      <protection hidden="1"/>
    </xf>
    <xf numFmtId="165" fontId="29" fillId="8" borderId="55" xfId="0" applyNumberFormat="1" applyFont="1" applyFill="1" applyBorder="1" applyAlignment="1" applyProtection="1">
      <alignment horizontal="center" vertical="center" wrapText="1"/>
      <protection hidden="1"/>
    </xf>
    <xf numFmtId="165" fontId="29" fillId="8" borderId="45" xfId="0" applyNumberFormat="1" applyFont="1" applyFill="1" applyBorder="1" applyAlignment="1" applyProtection="1">
      <alignment horizontal="center" vertical="center" wrapText="1"/>
      <protection hidden="1"/>
    </xf>
    <xf numFmtId="166" fontId="29" fillId="0" borderId="50" xfId="0" applyNumberFormat="1" applyFont="1" applyBorder="1" applyAlignment="1" applyProtection="1">
      <alignment horizontal="center" vertical="center" wrapText="1"/>
      <protection hidden="1"/>
    </xf>
    <xf numFmtId="166" fontId="29" fillId="8" borderId="50" xfId="0" applyNumberFormat="1" applyFont="1" applyFill="1" applyBorder="1" applyAlignment="1" applyProtection="1">
      <alignment horizontal="center" vertical="center" wrapText="1"/>
      <protection hidden="1"/>
    </xf>
    <xf numFmtId="166" fontId="29" fillId="8" borderId="7" xfId="0" applyNumberFormat="1" applyFont="1" applyFill="1" applyBorder="1" applyAlignment="1" applyProtection="1">
      <alignment horizontal="center" vertical="center" wrapText="1"/>
      <protection hidden="1"/>
    </xf>
    <xf numFmtId="166" fontId="29" fillId="8" borderId="41" xfId="0" applyNumberFormat="1" applyFont="1" applyFill="1" applyBorder="1" applyAlignment="1" applyProtection="1">
      <alignment horizontal="center" vertical="center" wrapText="1"/>
      <protection hidden="1"/>
    </xf>
    <xf numFmtId="166" fontId="29" fillId="0" borderId="41" xfId="0" applyNumberFormat="1" applyFont="1" applyBorder="1" applyAlignment="1" applyProtection="1">
      <alignment horizontal="center" vertical="center" wrapText="1"/>
      <protection hidden="1"/>
    </xf>
    <xf numFmtId="166" fontId="29" fillId="8" borderId="45" xfId="0" applyNumberFormat="1" applyFont="1" applyFill="1" applyBorder="1" applyAlignment="1" applyProtection="1">
      <alignment horizontal="center" vertical="center" wrapText="1"/>
      <protection hidden="1"/>
    </xf>
    <xf numFmtId="166" fontId="29" fillId="0" borderId="61" xfId="0" applyNumberFormat="1" applyFont="1" applyBorder="1" applyAlignment="1" applyProtection="1">
      <alignment horizontal="center" vertical="center" wrapText="1"/>
      <protection hidden="1"/>
    </xf>
    <xf numFmtId="166" fontId="29" fillId="8" borderId="53" xfId="0" applyNumberFormat="1" applyFont="1" applyFill="1" applyBorder="1" applyAlignment="1" applyProtection="1">
      <alignment horizontal="center" vertical="center" wrapText="1"/>
      <protection hidden="1"/>
    </xf>
    <xf numFmtId="166" fontId="29" fillId="0" borderId="53" xfId="0" applyNumberFormat="1" applyFont="1" applyBorder="1" applyAlignment="1" applyProtection="1">
      <alignment horizontal="center" vertical="center" wrapText="1"/>
      <protection hidden="1"/>
    </xf>
    <xf numFmtId="166" fontId="29" fillId="8" borderId="56" xfId="0" applyNumberFormat="1" applyFont="1" applyFill="1" applyBorder="1" applyAlignment="1" applyProtection="1">
      <alignment horizontal="center" vertical="center" wrapText="1"/>
      <protection hidden="1"/>
    </xf>
    <xf numFmtId="165" fontId="29" fillId="8" borderId="40" xfId="0" applyNumberFormat="1" applyFont="1" applyFill="1" applyBorder="1" applyAlignment="1" applyProtection="1">
      <alignment horizontal="center" vertical="center" wrapText="1"/>
      <protection hidden="1"/>
    </xf>
    <xf numFmtId="165" fontId="29" fillId="0" borderId="40" xfId="0" applyNumberFormat="1" applyFont="1" applyBorder="1" applyAlignment="1" applyProtection="1">
      <alignment horizontal="center" vertical="center" wrapText="1"/>
      <protection hidden="1"/>
    </xf>
    <xf numFmtId="165" fontId="29" fillId="0" borderId="44" xfId="0" applyNumberFormat="1" applyFont="1" applyBorder="1" applyAlignment="1" applyProtection="1">
      <alignment horizontal="center" vertical="center" wrapText="1"/>
      <protection hidden="1"/>
    </xf>
    <xf numFmtId="165" fontId="29" fillId="0" borderId="45" xfId="0" applyNumberFormat="1" applyFont="1" applyBorder="1" applyAlignment="1" applyProtection="1">
      <alignment horizontal="center" vertical="center" wrapText="1"/>
      <protection hidden="1"/>
    </xf>
    <xf numFmtId="165" fontId="29" fillId="0" borderId="55" xfId="0" applyNumberFormat="1" applyFont="1" applyBorder="1" applyAlignment="1" applyProtection="1">
      <alignment horizontal="center" vertical="center" wrapText="1"/>
      <protection hidden="1"/>
    </xf>
    <xf numFmtId="166" fontId="29" fillId="0" borderId="45" xfId="0" applyNumberFormat="1" applyFont="1" applyBorder="1" applyAlignment="1" applyProtection="1">
      <alignment horizontal="center" vertical="center" wrapText="1"/>
      <protection hidden="1"/>
    </xf>
    <xf numFmtId="164" fontId="29" fillId="0" borderId="50" xfId="0" applyNumberFormat="1" applyFont="1" applyBorder="1" applyAlignment="1" applyProtection="1">
      <alignment horizontal="center" vertical="center" wrapText="1"/>
      <protection hidden="1"/>
    </xf>
    <xf numFmtId="164" fontId="29" fillId="8" borderId="41" xfId="0" applyNumberFormat="1" applyFont="1" applyFill="1" applyBorder="1" applyAlignment="1" applyProtection="1">
      <alignment horizontal="center" vertical="center" wrapText="1"/>
      <protection hidden="1"/>
    </xf>
    <xf numFmtId="164" fontId="29" fillId="0" borderId="41" xfId="0" applyNumberFormat="1" applyFont="1" applyBorder="1" applyAlignment="1" applyProtection="1">
      <alignment horizontal="center" vertical="center" wrapText="1"/>
      <protection hidden="1"/>
    </xf>
    <xf numFmtId="164" fontId="29" fillId="0" borderId="45" xfId="0" applyNumberFormat="1" applyFont="1" applyBorder="1" applyAlignment="1" applyProtection="1">
      <alignment horizontal="center" vertical="center" wrapText="1"/>
      <protection hidden="1"/>
    </xf>
    <xf numFmtId="0" fontId="33" fillId="9" borderId="7" xfId="0" applyFont="1" applyFill="1" applyBorder="1" applyAlignment="1" applyProtection="1">
      <alignment horizontal="center" vertical="center" wrapText="1"/>
      <protection hidden="1"/>
    </xf>
    <xf numFmtId="0" fontId="33" fillId="9" borderId="62" xfId="0" applyFont="1" applyFill="1" applyBorder="1" applyAlignment="1" applyProtection="1">
      <alignment horizontal="center" vertical="center" wrapText="1"/>
      <protection hidden="1"/>
    </xf>
    <xf numFmtId="0" fontId="33" fillId="9" borderId="5" xfId="0" applyFont="1" applyFill="1" applyBorder="1" applyAlignment="1" applyProtection="1">
      <alignment horizontal="center" vertical="center" wrapText="1"/>
      <protection hidden="1"/>
    </xf>
    <xf numFmtId="0" fontId="6" fillId="4" borderId="0" xfId="0" applyFont="1" applyFill="1" applyAlignment="1" applyProtection="1">
      <alignment vertical="center"/>
      <protection hidden="1"/>
    </xf>
    <xf numFmtId="0" fontId="0" fillId="0" borderId="0" xfId="0" applyAlignment="1" applyProtection="1">
      <alignment vertical="center"/>
      <protection hidden="1"/>
    </xf>
    <xf numFmtId="0" fontId="0" fillId="4" borderId="0" xfId="0" applyFill="1" applyAlignment="1" applyProtection="1">
      <alignment vertical="center"/>
      <protection hidden="1"/>
    </xf>
    <xf numFmtId="0" fontId="29" fillId="4" borderId="0" xfId="0" applyFont="1" applyFill="1" applyAlignment="1" applyProtection="1">
      <alignment vertical="center"/>
      <protection hidden="1"/>
    </xf>
    <xf numFmtId="0" fontId="34" fillId="4" borderId="0" xfId="0" applyFont="1" applyFill="1" applyAlignment="1" applyProtection="1">
      <alignment vertical="center"/>
      <protection hidden="1"/>
    </xf>
    <xf numFmtId="0" fontId="29" fillId="4" borderId="0" xfId="0" applyFont="1" applyFill="1" applyAlignment="1" applyProtection="1">
      <alignment vertical="center" wrapText="1"/>
      <protection hidden="1"/>
    </xf>
    <xf numFmtId="0" fontId="30" fillId="4" borderId="0" xfId="0" applyFont="1" applyFill="1" applyAlignment="1" applyProtection="1">
      <alignment vertical="center"/>
      <protection hidden="1"/>
    </xf>
    <xf numFmtId="0" fontId="29" fillId="0" borderId="50" xfId="0" applyFont="1" applyBorder="1" applyAlignment="1" applyProtection="1">
      <alignment vertical="center" wrapText="1"/>
      <protection hidden="1"/>
    </xf>
    <xf numFmtId="0" fontId="27" fillId="4" borderId="0" xfId="0" applyFont="1" applyFill="1" applyAlignment="1" applyProtection="1">
      <alignment vertical="center"/>
      <protection hidden="1"/>
    </xf>
    <xf numFmtId="0" fontId="20" fillId="0" borderId="0" xfId="0" applyFont="1" applyAlignment="1" applyProtection="1">
      <alignment vertical="center"/>
      <protection hidden="1"/>
    </xf>
    <xf numFmtId="0" fontId="29" fillId="8" borderId="50" xfId="0" applyFont="1" applyFill="1" applyBorder="1" applyAlignment="1" applyProtection="1">
      <alignment vertical="center" wrapText="1"/>
      <protection hidden="1"/>
    </xf>
    <xf numFmtId="0" fontId="29" fillId="0" borderId="7" xfId="0" applyFont="1" applyBorder="1" applyAlignment="1" applyProtection="1">
      <alignment vertical="center" wrapText="1"/>
      <protection hidden="1"/>
    </xf>
    <xf numFmtId="15" fontId="0" fillId="4" borderId="0" xfId="0" applyNumberFormat="1" applyFill="1" applyAlignment="1" applyProtection="1">
      <alignment vertical="center" wrapText="1"/>
      <protection hidden="1"/>
    </xf>
    <xf numFmtId="0" fontId="29" fillId="0" borderId="57" xfId="0" applyFont="1" applyBorder="1" applyAlignment="1" applyProtection="1">
      <alignment vertical="center"/>
      <protection hidden="1"/>
    </xf>
    <xf numFmtId="0" fontId="29" fillId="8" borderId="57" xfId="0" applyFont="1" applyFill="1" applyBorder="1" applyAlignment="1" applyProtection="1">
      <alignment vertical="center"/>
      <protection hidden="1"/>
    </xf>
    <xf numFmtId="0" fontId="29" fillId="0" borderId="34" xfId="0" applyFont="1" applyBorder="1" applyAlignment="1" applyProtection="1">
      <alignment vertical="center"/>
      <protection hidden="1"/>
    </xf>
    <xf numFmtId="0" fontId="6" fillId="4" borderId="0" xfId="0" applyFont="1" applyFill="1" applyAlignment="1" applyProtection="1">
      <alignment vertical="center" wrapText="1"/>
      <protection hidden="1"/>
    </xf>
    <xf numFmtId="0" fontId="0" fillId="0" borderId="0" xfId="0" applyAlignment="1" applyProtection="1">
      <alignment vertical="center" wrapText="1"/>
      <protection hidden="1"/>
    </xf>
    <xf numFmtId="0" fontId="23" fillId="4" borderId="0" xfId="0" applyFont="1" applyFill="1" applyBorder="1" applyAlignment="1" applyProtection="1">
      <alignment horizontal="left" vertical="center" wrapText="1"/>
      <protection hidden="1"/>
    </xf>
    <xf numFmtId="0" fontId="23" fillId="4" borderId="0" xfId="0" applyFont="1" applyFill="1" applyBorder="1" applyAlignment="1" applyProtection="1">
      <alignment vertical="center" wrapText="1"/>
      <protection hidden="1"/>
    </xf>
    <xf numFmtId="0" fontId="6" fillId="4" borderId="0" xfId="0" quotePrefix="1" applyFont="1" applyFill="1" applyAlignment="1" applyProtection="1">
      <alignment horizontal="left" vertical="center"/>
      <protection hidden="1"/>
    </xf>
    <xf numFmtId="49" fontId="0" fillId="0" borderId="0" xfId="0" applyNumberFormat="1" applyAlignment="1" applyProtection="1">
      <alignment vertical="center"/>
      <protection hidden="1"/>
    </xf>
    <xf numFmtId="0" fontId="19" fillId="4" borderId="0" xfId="0" applyFont="1" applyFill="1" applyAlignment="1" applyProtection="1">
      <alignment vertical="center"/>
      <protection hidden="1"/>
    </xf>
    <xf numFmtId="0" fontId="19" fillId="0" borderId="0" xfId="0" applyFont="1" applyProtection="1">
      <protection locked="0"/>
    </xf>
    <xf numFmtId="0" fontId="19" fillId="0" borderId="0" xfId="0" applyFont="1" applyProtection="1"/>
    <xf numFmtId="0" fontId="15" fillId="6" borderId="21" xfId="0" applyFont="1" applyFill="1" applyBorder="1" applyAlignment="1" applyProtection="1">
      <alignment horizontal="center" vertical="center"/>
    </xf>
    <xf numFmtId="0" fontId="0" fillId="0" borderId="0" xfId="0" applyFont="1" applyProtection="1"/>
    <xf numFmtId="0" fontId="6" fillId="4" borderId="18" xfId="0" applyFont="1" applyFill="1" applyBorder="1" applyProtection="1"/>
    <xf numFmtId="0" fontId="20" fillId="0" borderId="0" xfId="0" applyFont="1" applyProtection="1"/>
    <xf numFmtId="0" fontId="17" fillId="5"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0" fillId="0" borderId="0" xfId="0" applyFont="1" applyFill="1" applyAlignment="1" applyProtection="1">
      <alignment horizontal="center" vertical="center" wrapText="1"/>
    </xf>
    <xf numFmtId="49" fontId="0" fillId="0" borderId="0" xfId="0" applyNumberFormat="1"/>
    <xf numFmtId="49" fontId="0" fillId="8" borderId="14" xfId="0" quotePrefix="1" applyNumberFormat="1" applyFont="1" applyFill="1" applyBorder="1" applyAlignment="1" applyProtection="1">
      <alignment horizontal="center" vertical="center" wrapText="1"/>
    </xf>
    <xf numFmtId="49" fontId="3" fillId="0" borderId="0" xfId="2" applyNumberFormat="1"/>
    <xf numFmtId="170" fontId="13" fillId="6" borderId="0" xfId="0" applyNumberFormat="1" applyFont="1" applyFill="1" applyBorder="1" applyAlignment="1" applyProtection="1">
      <alignment horizontal="center" vertical="center"/>
    </xf>
    <xf numFmtId="17" fontId="15" fillId="6" borderId="70" xfId="0" applyNumberFormat="1" applyFont="1" applyFill="1" applyBorder="1" applyAlignment="1" applyProtection="1">
      <alignment horizontal="center" vertical="center" wrapText="1"/>
    </xf>
    <xf numFmtId="17" fontId="15" fillId="6" borderId="70" xfId="0" quotePrefix="1" applyNumberFormat="1" applyFont="1" applyFill="1" applyBorder="1" applyAlignment="1" applyProtection="1">
      <alignment horizontal="center" vertical="center" wrapText="1"/>
    </xf>
    <xf numFmtId="0" fontId="12" fillId="4" borderId="70" xfId="0" applyFont="1" applyFill="1" applyBorder="1" applyProtection="1"/>
    <xf numFmtId="0" fontId="12" fillId="4" borderId="70" xfId="0" applyFont="1" applyFill="1" applyBorder="1" applyAlignment="1" applyProtection="1">
      <alignment vertical="center" wrapText="1"/>
    </xf>
    <xf numFmtId="0" fontId="12" fillId="4" borderId="70" xfId="0" quotePrefix="1" applyFont="1" applyFill="1" applyBorder="1" applyAlignment="1" applyProtection="1">
      <alignment horizontal="left" vertical="center" wrapText="1"/>
    </xf>
    <xf numFmtId="49" fontId="0" fillId="8" borderId="70" xfId="0" applyNumberFormat="1" applyFont="1" applyFill="1" applyBorder="1" applyAlignment="1" applyProtection="1">
      <alignment horizontal="center" vertical="center" wrapText="1"/>
    </xf>
    <xf numFmtId="49" fontId="0" fillId="4" borderId="70" xfId="0"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center" vertical="center" wrapText="1"/>
      <protection locked="0"/>
    </xf>
    <xf numFmtId="0" fontId="0" fillId="7" borderId="70" xfId="0" applyFont="1" applyFill="1" applyBorder="1" applyAlignment="1" applyProtection="1">
      <alignment horizontal="center" vertical="center" wrapText="1"/>
    </xf>
    <xf numFmtId="0" fontId="0" fillId="0" borderId="70" xfId="0" applyFont="1" applyFill="1" applyBorder="1" applyAlignment="1" applyProtection="1">
      <alignment horizontal="center" vertical="center" wrapText="1"/>
      <protection locked="0"/>
    </xf>
    <xf numFmtId="0" fontId="5" fillId="4" borderId="70" xfId="0" quotePrefix="1" applyFont="1" applyFill="1" applyBorder="1" applyAlignment="1" applyProtection="1">
      <alignment horizontal="center" vertical="center" wrapText="1"/>
      <protection locked="0"/>
    </xf>
    <xf numFmtId="49" fontId="12" fillId="4" borderId="70" xfId="0" applyNumberFormat="1" applyFont="1" applyFill="1" applyBorder="1" applyProtection="1"/>
    <xf numFmtId="0" fontId="13" fillId="6" borderId="70" xfId="0" applyFont="1" applyFill="1" applyBorder="1" applyAlignment="1" applyProtection="1">
      <alignment horizontal="center" vertical="center" wrapText="1"/>
    </xf>
    <xf numFmtId="0" fontId="13" fillId="6" borderId="70" xfId="0" quotePrefix="1" applyFont="1" applyFill="1" applyBorder="1" applyAlignment="1" applyProtection="1">
      <alignment horizontal="center" vertical="center" wrapText="1"/>
    </xf>
    <xf numFmtId="0" fontId="16" fillId="4" borderId="70" xfId="0" quotePrefix="1" applyFont="1" applyFill="1" applyBorder="1" applyAlignment="1" applyProtection="1">
      <alignment horizontal="center" vertical="center" wrapText="1"/>
    </xf>
    <xf numFmtId="0" fontId="16" fillId="4" borderId="70" xfId="0" applyFont="1" applyFill="1" applyBorder="1" applyAlignment="1" applyProtection="1">
      <alignment horizontal="center" vertical="center" wrapText="1"/>
    </xf>
    <xf numFmtId="0" fontId="0" fillId="8" borderId="70" xfId="0" applyFont="1" applyFill="1" applyBorder="1" applyAlignment="1" applyProtection="1">
      <alignment horizontal="left" vertical="center" wrapText="1"/>
    </xf>
    <xf numFmtId="15" fontId="0" fillId="8" borderId="70" xfId="0" applyNumberFormat="1" applyFont="1" applyFill="1" applyBorder="1" applyAlignment="1" applyProtection="1">
      <alignment horizontal="center" vertical="center" wrapText="1"/>
    </xf>
    <xf numFmtId="4" fontId="0" fillId="4" borderId="70" xfId="0" applyNumberFormat="1" applyFont="1" applyFill="1" applyBorder="1" applyAlignment="1" applyProtection="1">
      <alignment horizontal="center" vertical="center" wrapText="1"/>
      <protection locked="0"/>
    </xf>
    <xf numFmtId="3" fontId="0" fillId="4" borderId="70" xfId="0" applyNumberFormat="1" applyFont="1" applyFill="1" applyBorder="1" applyAlignment="1" applyProtection="1">
      <alignment horizontal="center" vertical="center" wrapText="1"/>
      <protection locked="0"/>
    </xf>
    <xf numFmtId="168" fontId="0" fillId="4" borderId="70" xfId="0" applyNumberFormat="1" applyFont="1" applyFill="1" applyBorder="1" applyAlignment="1" applyProtection="1">
      <alignment horizontal="center" vertical="center" wrapText="1"/>
      <protection locked="0"/>
    </xf>
    <xf numFmtId="15" fontId="0" fillId="4" borderId="70" xfId="0" applyNumberFormat="1" applyFont="1" applyFill="1" applyBorder="1" applyAlignment="1" applyProtection="1">
      <alignment horizontal="center" vertical="center" wrapText="1"/>
      <protection locked="0"/>
    </xf>
    <xf numFmtId="166" fontId="0" fillId="4" borderId="70" xfId="0" applyNumberFormat="1" applyFont="1" applyFill="1" applyBorder="1" applyAlignment="1" applyProtection="1">
      <alignment horizontal="center" vertical="center" wrapText="1"/>
      <protection locked="0"/>
    </xf>
    <xf numFmtId="166" fontId="6" fillId="4" borderId="70" xfId="0" applyNumberFormat="1" applyFont="1" applyFill="1" applyBorder="1" applyAlignment="1" applyProtection="1">
      <alignment horizontal="center" vertical="center" wrapText="1"/>
    </xf>
    <xf numFmtId="15" fontId="6" fillId="4" borderId="70" xfId="0" applyNumberFormat="1" applyFont="1" applyFill="1" applyBorder="1" applyAlignment="1" applyProtection="1">
      <alignment horizontal="center" vertical="center" wrapText="1"/>
    </xf>
    <xf numFmtId="17" fontId="13" fillId="6" borderId="70" xfId="0" applyNumberFormat="1" applyFont="1" applyFill="1" applyBorder="1" applyAlignment="1" applyProtection="1">
      <alignment horizontal="center" vertical="center" wrapText="1"/>
    </xf>
    <xf numFmtId="17" fontId="18" fillId="4" borderId="70" xfId="0" applyNumberFormat="1" applyFont="1" applyFill="1" applyBorder="1" applyAlignment="1" applyProtection="1">
      <alignment horizontal="center" vertical="center" wrapText="1"/>
    </xf>
    <xf numFmtId="17" fontId="16" fillId="4" borderId="70" xfId="0" applyNumberFormat="1" applyFont="1" applyFill="1" applyBorder="1" applyAlignment="1" applyProtection="1">
      <alignment vertical="center" wrapText="1"/>
    </xf>
    <xf numFmtId="17" fontId="16" fillId="4" borderId="70" xfId="0" quotePrefix="1" applyNumberFormat="1" applyFont="1" applyFill="1" applyBorder="1" applyAlignment="1" applyProtection="1">
      <alignment vertical="center" wrapText="1"/>
    </xf>
    <xf numFmtId="49" fontId="0" fillId="8" borderId="70" xfId="0" applyNumberFormat="1" applyFont="1" applyFill="1" applyBorder="1" applyAlignment="1" applyProtection="1">
      <alignment horizontal="center" vertical="center"/>
    </xf>
    <xf numFmtId="0" fontId="0" fillId="4" borderId="70" xfId="0" quotePrefix="1" applyFont="1" applyFill="1" applyBorder="1" applyAlignment="1" applyProtection="1">
      <alignment horizontal="left" vertical="center" wrapText="1"/>
      <protection locked="0"/>
    </xf>
    <xf numFmtId="0" fontId="19" fillId="4" borderId="70" xfId="0" applyFont="1" applyFill="1" applyBorder="1" applyAlignment="1" applyProtection="1">
      <alignment horizontal="left" vertical="center" wrapText="1"/>
    </xf>
    <xf numFmtId="0" fontId="6" fillId="4" borderId="70" xfId="0" applyFont="1" applyFill="1" applyBorder="1" applyAlignment="1" applyProtection="1">
      <alignment horizontal="left" vertical="center" wrapText="1"/>
    </xf>
    <xf numFmtId="49" fontId="6" fillId="4" borderId="70" xfId="0" applyNumberFormat="1" applyFont="1" applyFill="1" applyBorder="1" applyAlignment="1" applyProtection="1">
      <alignment wrapText="1"/>
    </xf>
    <xf numFmtId="0" fontId="6" fillId="4" borderId="70" xfId="0" applyFont="1" applyFill="1" applyBorder="1" applyAlignment="1" applyProtection="1">
      <alignment wrapText="1"/>
    </xf>
    <xf numFmtId="17" fontId="13" fillId="6" borderId="70" xfId="0" quotePrefix="1" applyNumberFormat="1" applyFont="1" applyFill="1" applyBorder="1" applyAlignment="1" applyProtection="1">
      <alignment horizontal="center" vertical="center" wrapText="1"/>
    </xf>
    <xf numFmtId="1" fontId="13" fillId="6" borderId="70" xfId="0" applyNumberFormat="1" applyFont="1" applyFill="1" applyBorder="1" applyAlignment="1" applyProtection="1">
      <alignment horizontal="center" vertical="center" wrapText="1"/>
    </xf>
    <xf numFmtId="17" fontId="15" fillId="4" borderId="70" xfId="0" applyNumberFormat="1" applyFont="1" applyFill="1" applyBorder="1" applyAlignment="1" applyProtection="1">
      <alignment vertical="center"/>
    </xf>
    <xf numFmtId="17" fontId="16" fillId="4" borderId="70" xfId="0" applyNumberFormat="1" applyFont="1" applyFill="1" applyBorder="1" applyAlignment="1" applyProtection="1">
      <alignment vertical="center"/>
    </xf>
    <xf numFmtId="164" fontId="0" fillId="0" borderId="70" xfId="0" applyNumberFormat="1" applyFont="1" applyFill="1" applyBorder="1" applyAlignment="1" applyProtection="1">
      <alignment horizontal="center" vertical="center"/>
      <protection locked="0"/>
    </xf>
    <xf numFmtId="1" fontId="0" fillId="0" borderId="70" xfId="0" applyNumberFormat="1" applyFont="1" applyFill="1" applyBorder="1" applyAlignment="1" applyProtection="1">
      <alignment horizontal="center" vertical="center"/>
      <protection locked="0"/>
    </xf>
    <xf numFmtId="15" fontId="0" fillId="0" borderId="70" xfId="0" applyNumberFormat="1" applyFont="1" applyFill="1" applyBorder="1" applyAlignment="1" applyProtection="1">
      <alignment horizontal="center" vertical="center"/>
      <protection locked="0"/>
    </xf>
    <xf numFmtId="0" fontId="15" fillId="6" borderId="70" xfId="0" applyFont="1" applyFill="1" applyBorder="1" applyAlignment="1" applyProtection="1">
      <alignment horizontal="center" vertical="center"/>
    </xf>
    <xf numFmtId="17" fontId="15" fillId="6" borderId="70" xfId="0" applyNumberFormat="1" applyFont="1" applyFill="1" applyBorder="1" applyAlignment="1" applyProtection="1">
      <alignment horizontal="center" vertical="center"/>
    </xf>
    <xf numFmtId="17" fontId="15" fillId="0" borderId="70" xfId="0" applyNumberFormat="1" applyFont="1" applyFill="1" applyBorder="1" applyAlignment="1" applyProtection="1">
      <alignment horizontal="center" vertical="center"/>
    </xf>
    <xf numFmtId="17" fontId="16" fillId="0" borderId="70" xfId="0" applyNumberFormat="1" applyFont="1" applyFill="1" applyBorder="1" applyAlignment="1" applyProtection="1">
      <alignment horizontal="center" vertical="center"/>
    </xf>
    <xf numFmtId="0" fontId="0" fillId="0" borderId="70" xfId="0" applyFont="1" applyFill="1" applyBorder="1" applyAlignment="1" applyProtection="1">
      <alignment horizontal="left" wrapText="1"/>
    </xf>
    <xf numFmtId="0" fontId="6" fillId="0" borderId="70" xfId="0" applyFont="1" applyFill="1" applyBorder="1" applyAlignment="1" applyProtection="1">
      <alignment horizontal="left" wrapText="1"/>
    </xf>
    <xf numFmtId="0" fontId="16" fillId="0" borderId="70" xfId="0" applyFont="1" applyFill="1" applyBorder="1" applyAlignment="1" applyProtection="1">
      <alignment horizontal="center" vertical="center"/>
    </xf>
    <xf numFmtId="0" fontId="6" fillId="0" borderId="70" xfId="0" quotePrefix="1" applyFont="1" applyFill="1" applyBorder="1" applyAlignment="1" applyProtection="1">
      <alignment horizontal="left" wrapText="1"/>
    </xf>
    <xf numFmtId="0" fontId="6" fillId="0" borderId="70" xfId="0" quotePrefix="1" applyFont="1" applyFill="1" applyBorder="1" applyAlignment="1" applyProtection="1">
      <alignment horizontal="center" wrapText="1"/>
    </xf>
    <xf numFmtId="0" fontId="15" fillId="6" borderId="70" xfId="0" quotePrefix="1" applyFont="1" applyFill="1" applyBorder="1" applyAlignment="1" applyProtection="1">
      <alignment horizontal="center" vertical="center"/>
    </xf>
    <xf numFmtId="17" fontId="16" fillId="4" borderId="70" xfId="0" quotePrefix="1" applyNumberFormat="1" applyFont="1" applyFill="1" applyBorder="1" applyAlignment="1" applyProtection="1">
      <alignment horizontal="center" vertical="center" wrapText="1"/>
    </xf>
    <xf numFmtId="49" fontId="6" fillId="4" borderId="70" xfId="0" applyNumberFormat="1" applyFont="1" applyFill="1" applyBorder="1" applyAlignment="1" applyProtection="1">
      <alignment horizontal="center" vertical="center"/>
    </xf>
    <xf numFmtId="0" fontId="5" fillId="4" borderId="70" xfId="0" applyFont="1" applyFill="1" applyBorder="1" applyAlignment="1" applyProtection="1">
      <alignment horizontal="left" vertical="center" wrapText="1"/>
      <protection locked="0"/>
    </xf>
    <xf numFmtId="49" fontId="5" fillId="4" borderId="70" xfId="0" applyNumberFormat="1" applyFont="1" applyFill="1" applyBorder="1" applyAlignment="1" applyProtection="1">
      <alignment horizontal="left" vertical="center" wrapText="1"/>
      <protection locked="0"/>
    </xf>
    <xf numFmtId="0" fontId="6" fillId="4" borderId="70" xfId="0" applyFont="1" applyFill="1" applyBorder="1" applyProtection="1"/>
    <xf numFmtId="0" fontId="38" fillId="4" borderId="71" xfId="0" applyFont="1" applyFill="1" applyBorder="1" applyAlignment="1" applyProtection="1">
      <alignment horizontal="left" vertical="center" wrapText="1"/>
      <protection locked="0"/>
    </xf>
    <xf numFmtId="0" fontId="38" fillId="4" borderId="70" xfId="0" applyFont="1" applyFill="1" applyBorder="1" applyAlignment="1" applyProtection="1">
      <alignment horizontal="left" vertical="center" wrapText="1"/>
      <protection locked="0"/>
    </xf>
    <xf numFmtId="49" fontId="38" fillId="4" borderId="70" xfId="0" applyNumberFormat="1" applyFont="1" applyFill="1" applyBorder="1" applyAlignment="1" applyProtection="1">
      <alignment horizontal="left" vertical="center" wrapText="1"/>
      <protection locked="0"/>
    </xf>
    <xf numFmtId="0" fontId="39" fillId="4" borderId="70" xfId="0" applyFont="1" applyFill="1" applyBorder="1" applyProtection="1"/>
    <xf numFmtId="0" fontId="38" fillId="4" borderId="72" xfId="0" applyFont="1" applyFill="1" applyBorder="1" applyAlignment="1" applyProtection="1">
      <alignment horizontal="left" vertical="center" wrapText="1"/>
      <protection locked="0"/>
    </xf>
    <xf numFmtId="0" fontId="38" fillId="4" borderId="73" xfId="0" applyFont="1" applyFill="1" applyBorder="1" applyAlignment="1" applyProtection="1">
      <alignment horizontal="left" vertical="center" wrapText="1"/>
      <protection locked="0"/>
    </xf>
    <xf numFmtId="49" fontId="38" fillId="4" borderId="73" xfId="0" applyNumberFormat="1" applyFont="1" applyFill="1" applyBorder="1" applyAlignment="1" applyProtection="1">
      <alignment horizontal="left" vertical="center" wrapText="1"/>
      <protection locked="0"/>
    </xf>
    <xf numFmtId="0" fontId="39" fillId="4" borderId="73" xfId="0" applyFont="1" applyFill="1" applyBorder="1" applyProtection="1"/>
    <xf numFmtId="0" fontId="7" fillId="6" borderId="70" xfId="0" applyFont="1" applyFill="1" applyBorder="1" applyAlignment="1" applyProtection="1">
      <alignment horizontal="center" vertical="center" wrapText="1"/>
    </xf>
    <xf numFmtId="0" fontId="11" fillId="4" borderId="70" xfId="0" quotePrefix="1" applyFont="1" applyFill="1" applyBorder="1" applyAlignment="1" applyProtection="1">
      <alignment horizontal="center" vertical="center" wrapText="1"/>
    </xf>
    <xf numFmtId="0" fontId="11" fillId="4" borderId="70" xfId="0" applyFont="1" applyFill="1" applyBorder="1" applyAlignment="1" applyProtection="1">
      <alignment horizontal="center" vertical="center" wrapText="1"/>
    </xf>
    <xf numFmtId="49" fontId="5" fillId="8" borderId="70" xfId="0" applyNumberFormat="1" applyFont="1" applyFill="1" applyBorder="1" applyAlignment="1" applyProtection="1">
      <alignment horizontal="center" vertical="center" wrapText="1"/>
    </xf>
    <xf numFmtId="167" fontId="0" fillId="4" borderId="70" xfId="0" applyNumberFormat="1" applyFont="1" applyFill="1" applyBorder="1" applyAlignment="1" applyProtection="1">
      <alignment horizontal="center" vertical="center" wrapText="1"/>
      <protection locked="0"/>
    </xf>
    <xf numFmtId="166" fontId="12" fillId="4" borderId="70" xfId="0" applyNumberFormat="1" applyFont="1" applyFill="1" applyBorder="1" applyAlignment="1" applyProtection="1">
      <alignment horizontal="center" vertical="center" wrapText="1"/>
    </xf>
    <xf numFmtId="15" fontId="12" fillId="4" borderId="70" xfId="0" applyNumberFormat="1" applyFont="1" applyFill="1" applyBorder="1" applyAlignment="1" applyProtection="1">
      <alignment horizontal="center" vertical="center" wrapText="1"/>
    </xf>
    <xf numFmtId="0" fontId="19" fillId="0" borderId="70" xfId="0" applyFont="1" applyBorder="1" applyProtection="1"/>
    <xf numFmtId="0" fontId="6" fillId="4" borderId="70" xfId="0" applyFont="1" applyFill="1" applyBorder="1" applyAlignment="1" applyProtection="1">
      <alignment horizontal="center" vertical="center"/>
    </xf>
    <xf numFmtId="0" fontId="6" fillId="4" borderId="70" xfId="0" quotePrefix="1" applyFont="1" applyFill="1" applyBorder="1" applyAlignment="1" applyProtection="1">
      <alignment horizontal="center" vertical="center"/>
    </xf>
    <xf numFmtId="49" fontId="0" fillId="4" borderId="70" xfId="0" applyNumberFormat="1" applyFont="1" applyFill="1" applyBorder="1" applyAlignment="1" applyProtection="1">
      <alignment horizontal="center" vertical="center" wrapText="1"/>
      <protection locked="0"/>
    </xf>
    <xf numFmtId="0" fontId="0" fillId="4" borderId="70" xfId="0" applyFont="1" applyFill="1" applyBorder="1" applyAlignment="1" applyProtection="1">
      <alignment horizontal="center" vertical="center" wrapText="1"/>
      <protection locked="0"/>
    </xf>
    <xf numFmtId="0" fontId="6" fillId="0" borderId="70" xfId="0" applyFont="1" applyBorder="1" applyAlignment="1" applyProtection="1">
      <alignment horizontal="center" vertical="center"/>
    </xf>
    <xf numFmtId="0" fontId="15" fillId="6" borderId="70" xfId="0" applyFont="1" applyFill="1" applyBorder="1" applyAlignment="1" applyProtection="1">
      <alignment horizontal="center" vertical="center" wrapText="1"/>
    </xf>
    <xf numFmtId="0" fontId="15" fillId="6" borderId="70" xfId="0" quotePrefix="1" applyFont="1" applyFill="1" applyBorder="1" applyAlignment="1" applyProtection="1">
      <alignment horizontal="center" vertical="center" wrapText="1"/>
    </xf>
    <xf numFmtId="0" fontId="6" fillId="0" borderId="70" xfId="0" applyFont="1" applyBorder="1" applyProtection="1"/>
    <xf numFmtId="0" fontId="19" fillId="4" borderId="70" xfId="0" applyFont="1" applyFill="1" applyBorder="1" applyAlignment="1" applyProtection="1">
      <alignment wrapText="1"/>
    </xf>
    <xf numFmtId="0" fontId="6" fillId="4" borderId="70" xfId="0" quotePrefix="1" applyFont="1" applyFill="1" applyBorder="1" applyAlignment="1" applyProtection="1">
      <alignment horizontal="left" wrapText="1"/>
    </xf>
    <xf numFmtId="0" fontId="0" fillId="4" borderId="70" xfId="0" applyFont="1" applyFill="1" applyBorder="1" applyAlignment="1" applyProtection="1">
      <alignment horizontal="left" vertical="center" wrapText="1"/>
      <protection locked="0"/>
    </xf>
    <xf numFmtId="169" fontId="0" fillId="4" borderId="70" xfId="0" applyNumberFormat="1" applyFont="1" applyFill="1" applyBorder="1" applyAlignment="1" applyProtection="1">
      <alignment horizontal="center" vertical="center" wrapText="1"/>
      <protection locked="0"/>
    </xf>
    <xf numFmtId="0" fontId="0" fillId="0" borderId="70" xfId="0" applyFont="1" applyFill="1" applyBorder="1" applyAlignment="1" applyProtection="1">
      <alignment horizontal="left" vertical="center" wrapText="1"/>
      <protection locked="0"/>
    </xf>
    <xf numFmtId="0" fontId="19" fillId="4" borderId="70" xfId="0" applyFont="1" applyFill="1" applyBorder="1" applyProtection="1"/>
    <xf numFmtId="0" fontId="0" fillId="8" borderId="70" xfId="0" applyNumberFormat="1" applyFont="1" applyFill="1" applyBorder="1" applyAlignment="1" applyProtection="1">
      <alignment horizontal="center" vertical="center" wrapText="1"/>
    </xf>
    <xf numFmtId="0" fontId="6" fillId="4" borderId="70" xfId="0" applyFont="1" applyFill="1" applyBorder="1" applyAlignment="1" applyProtection="1">
      <alignment horizontal="center" vertical="center" wrapText="1"/>
    </xf>
    <xf numFmtId="0" fontId="16" fillId="0" borderId="70" xfId="0" quotePrefix="1" applyFont="1" applyFill="1" applyBorder="1" applyAlignment="1" applyProtection="1">
      <alignment horizontal="center" vertical="center" wrapText="1"/>
    </xf>
    <xf numFmtId="0" fontId="0" fillId="0" borderId="70" xfId="0" applyFont="1" applyBorder="1" applyAlignment="1" applyProtection="1">
      <alignment horizontal="left" vertical="center" wrapText="1"/>
      <protection locked="0"/>
    </xf>
    <xf numFmtId="49" fontId="0" fillId="0" borderId="70" xfId="0" applyNumberFormat="1" applyFont="1" applyBorder="1" applyAlignment="1" applyProtection="1">
      <alignment horizontal="left" vertical="center" wrapText="1"/>
      <protection locked="0"/>
    </xf>
    <xf numFmtId="0" fontId="0" fillId="0" borderId="70" xfId="0" applyFont="1" applyBorder="1" applyAlignment="1" applyProtection="1">
      <alignment horizontal="center" vertical="center" wrapText="1"/>
      <protection locked="0"/>
    </xf>
    <xf numFmtId="0" fontId="5" fillId="0" borderId="70" xfId="0" applyFont="1" applyBorder="1" applyAlignment="1" applyProtection="1">
      <alignment horizontal="center" vertical="center" wrapText="1"/>
      <protection locked="0"/>
    </xf>
    <xf numFmtId="0" fontId="0" fillId="0" borderId="70" xfId="0" quotePrefix="1" applyFont="1" applyBorder="1" applyAlignment="1" applyProtection="1">
      <alignment horizontal="left" vertical="center" wrapText="1"/>
      <protection locked="0"/>
    </xf>
    <xf numFmtId="0" fontId="0" fillId="4" borderId="70" xfId="0" applyFont="1" applyFill="1" applyBorder="1" applyProtection="1"/>
    <xf numFmtId="0" fontId="0" fillId="4" borderId="70" xfId="0" applyFont="1" applyFill="1" applyBorder="1" applyAlignment="1" applyProtection="1">
      <alignment horizontal="center" vertical="center"/>
    </xf>
    <xf numFmtId="0" fontId="6" fillId="0" borderId="70" xfId="0" applyFont="1" applyFill="1" applyBorder="1" applyAlignment="1" applyProtection="1">
      <alignment horizontal="left" vertical="center" wrapText="1"/>
    </xf>
    <xf numFmtId="0" fontId="16" fillId="0" borderId="70" xfId="0" applyFont="1" applyFill="1" applyBorder="1" applyAlignment="1" applyProtection="1">
      <alignment horizontal="center" vertical="center" wrapText="1"/>
    </xf>
    <xf numFmtId="0" fontId="15" fillId="0" borderId="70" xfId="0" applyFont="1" applyFill="1" applyBorder="1" applyAlignment="1" applyProtection="1">
      <alignment horizontal="center" vertical="center" wrapText="1"/>
    </xf>
    <xf numFmtId="49" fontId="5" fillId="0" borderId="70" xfId="0" applyNumberFormat="1" applyFont="1" applyFill="1" applyBorder="1" applyAlignment="1" applyProtection="1">
      <alignment horizontal="left" vertical="center" wrapText="1"/>
      <protection locked="0"/>
    </xf>
    <xf numFmtId="15" fontId="6" fillId="0" borderId="70" xfId="0" applyNumberFormat="1" applyFont="1" applyFill="1" applyBorder="1" applyAlignment="1" applyProtection="1">
      <alignment horizontal="center" vertical="center" wrapText="1"/>
    </xf>
    <xf numFmtId="0" fontId="6" fillId="0" borderId="70" xfId="0" applyFont="1" applyFill="1" applyBorder="1" applyAlignment="1" applyProtection="1">
      <alignment horizontal="center" vertical="center" wrapText="1"/>
    </xf>
    <xf numFmtId="0" fontId="5" fillId="0" borderId="70" xfId="0" applyFont="1" applyFill="1" applyBorder="1" applyAlignment="1" applyProtection="1">
      <alignment horizontal="center" vertical="center" wrapText="1"/>
    </xf>
    <xf numFmtId="0" fontId="18" fillId="6" borderId="70" xfId="0" applyFont="1" applyFill="1" applyBorder="1" applyAlignment="1" applyProtection="1">
      <alignment horizontal="center" vertical="center" wrapText="1"/>
    </xf>
    <xf numFmtId="0" fontId="0" fillId="8" borderId="70" xfId="0" applyFont="1" applyFill="1" applyBorder="1" applyAlignment="1" applyProtection="1">
      <alignment horizontal="center" vertical="center" wrapText="1"/>
    </xf>
    <xf numFmtId="0" fontId="19" fillId="4" borderId="70" xfId="0" applyFont="1" applyFill="1" applyBorder="1" applyAlignment="1" applyProtection="1">
      <alignment horizontal="center" vertical="center" wrapText="1"/>
    </xf>
    <xf numFmtId="0" fontId="6" fillId="0" borderId="70" xfId="0" applyFont="1" applyFill="1" applyBorder="1" applyAlignment="1" applyProtection="1">
      <alignment horizontal="center" vertical="center"/>
    </xf>
    <xf numFmtId="0" fontId="3" fillId="0" borderId="70" xfId="2" applyFill="1" applyBorder="1"/>
    <xf numFmtId="49" fontId="3" fillId="0" borderId="70" xfId="2" applyNumberFormat="1" applyFill="1" applyBorder="1"/>
    <xf numFmtId="0" fontId="3" fillId="0" borderId="70" xfId="2" applyFont="1" applyFill="1" applyBorder="1"/>
    <xf numFmtId="49" fontId="3" fillId="0" borderId="70" xfId="2" quotePrefix="1" applyNumberFormat="1" applyFill="1" applyBorder="1"/>
    <xf numFmtId="0" fontId="0" fillId="0" borderId="70" xfId="0" quotePrefix="1" applyFont="1" applyFill="1" applyBorder="1" applyAlignment="1" applyProtection="1">
      <alignment horizontal="center" wrapText="1"/>
    </xf>
    <xf numFmtId="0" fontId="3" fillId="0" borderId="70" xfId="2" quotePrefix="1" applyFill="1" applyBorder="1" applyAlignment="1">
      <alignment horizontal="left"/>
    </xf>
    <xf numFmtId="0" fontId="3" fillId="0" borderId="70" xfId="2" quotePrefix="1" applyFill="1" applyBorder="1"/>
    <xf numFmtId="0" fontId="3" fillId="0" borderId="74" xfId="2" quotePrefix="1" applyFill="1" applyBorder="1" applyAlignment="1">
      <alignment horizontal="left"/>
    </xf>
    <xf numFmtId="0" fontId="3" fillId="0" borderId="74" xfId="2" applyFill="1" applyBorder="1"/>
    <xf numFmtId="49" fontId="3" fillId="0" borderId="74" xfId="2" applyNumberFormat="1" applyFill="1" applyBorder="1"/>
    <xf numFmtId="49" fontId="3" fillId="0" borderId="74" xfId="2" quotePrefix="1" applyNumberFormat="1" applyFill="1" applyBorder="1"/>
    <xf numFmtId="0" fontId="13" fillId="6" borderId="5" xfId="0" applyFont="1" applyFill="1" applyBorder="1" applyAlignment="1" applyProtection="1">
      <alignment horizontal="center" vertical="center"/>
    </xf>
    <xf numFmtId="0" fontId="13" fillId="6" borderId="20" xfId="0" applyFont="1" applyFill="1" applyBorder="1" applyAlignment="1" applyProtection="1">
      <alignment horizontal="center" vertical="center"/>
    </xf>
    <xf numFmtId="0" fontId="13" fillId="6" borderId="6" xfId="0" applyFont="1" applyFill="1" applyBorder="1" applyAlignment="1" applyProtection="1">
      <alignment horizontal="center" vertical="center"/>
    </xf>
    <xf numFmtId="0" fontId="13" fillId="6" borderId="26" xfId="0" applyFont="1" applyFill="1" applyBorder="1" applyAlignment="1" applyProtection="1">
      <alignment horizontal="center" vertical="center"/>
    </xf>
    <xf numFmtId="0" fontId="13" fillId="5" borderId="22" xfId="0" applyFont="1" applyFill="1" applyBorder="1" applyAlignment="1" applyProtection="1">
      <alignment horizontal="center" vertical="center"/>
    </xf>
    <xf numFmtId="0" fontId="13" fillId="5" borderId="23" xfId="0" applyFont="1" applyFill="1" applyBorder="1" applyAlignment="1" applyProtection="1">
      <alignment horizontal="center" vertical="center"/>
    </xf>
    <xf numFmtId="0" fontId="13" fillId="5" borderId="24" xfId="0" applyFont="1" applyFill="1" applyBorder="1" applyAlignment="1" applyProtection="1">
      <alignment horizontal="center" vertical="center"/>
    </xf>
    <xf numFmtId="0" fontId="13" fillId="5" borderId="25" xfId="0" applyFont="1" applyFill="1" applyBorder="1" applyAlignment="1" applyProtection="1">
      <alignment horizontal="center" vertical="center"/>
    </xf>
    <xf numFmtId="0" fontId="0" fillId="0" borderId="0" xfId="0" applyFont="1" applyFill="1" applyAlignment="1" applyProtection="1">
      <alignment horizontal="center" vertical="center" wrapText="1"/>
    </xf>
    <xf numFmtId="0" fontId="13" fillId="6" borderId="4" xfId="0" applyFont="1" applyFill="1" applyBorder="1" applyAlignment="1" applyProtection="1">
      <alignment horizontal="center" vertical="center"/>
    </xf>
    <xf numFmtId="0" fontId="13" fillId="6" borderId="2" xfId="0" applyFont="1" applyFill="1" applyBorder="1" applyAlignment="1" applyProtection="1">
      <alignment horizontal="center" vertical="center"/>
    </xf>
    <xf numFmtId="0" fontId="13" fillId="6" borderId="4" xfId="0" quotePrefix="1" applyFont="1" applyFill="1" applyBorder="1" applyAlignment="1" applyProtection="1">
      <alignment horizontal="center" vertical="center"/>
    </xf>
    <xf numFmtId="0" fontId="13" fillId="5" borderId="1" xfId="0" applyFont="1" applyFill="1" applyBorder="1" applyAlignment="1" applyProtection="1">
      <alignment horizontal="center" vertical="center"/>
    </xf>
    <xf numFmtId="0" fontId="13" fillId="5" borderId="0" xfId="0" applyFont="1" applyFill="1" applyBorder="1" applyAlignment="1" applyProtection="1">
      <alignment horizontal="center" vertical="center"/>
    </xf>
    <xf numFmtId="0" fontId="13" fillId="6" borderId="3" xfId="0" applyFont="1" applyFill="1" applyBorder="1" applyAlignment="1" applyProtection="1">
      <alignment horizontal="center" vertical="center"/>
    </xf>
    <xf numFmtId="0" fontId="13" fillId="8" borderId="1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19" fillId="4" borderId="0" xfId="1" quotePrefix="1" applyNumberFormat="1" applyFont="1" applyFill="1" applyBorder="1" applyAlignment="1" applyProtection="1">
      <alignment horizontal="center" vertical="center" wrapText="1"/>
    </xf>
    <xf numFmtId="0" fontId="17" fillId="6" borderId="4" xfId="0" applyFont="1" applyFill="1" applyBorder="1" applyAlignment="1" applyProtection="1">
      <alignment horizontal="center" vertical="center"/>
    </xf>
    <xf numFmtId="0" fontId="17" fillId="6" borderId="2" xfId="0" applyFont="1" applyFill="1" applyBorder="1" applyAlignment="1" applyProtection="1">
      <alignment horizontal="center" vertical="center"/>
    </xf>
    <xf numFmtId="0" fontId="17" fillId="6" borderId="3" xfId="0" applyFont="1" applyFill="1" applyBorder="1" applyAlignment="1" applyProtection="1">
      <alignment horizontal="center" vertical="center"/>
    </xf>
    <xf numFmtId="0" fontId="17" fillId="5" borderId="11" xfId="0" applyFont="1" applyFill="1" applyBorder="1" applyAlignment="1" applyProtection="1">
      <alignment horizontal="center" vertical="center"/>
    </xf>
    <xf numFmtId="0" fontId="17" fillId="5" borderId="21" xfId="0" applyFont="1" applyFill="1" applyBorder="1" applyAlignment="1" applyProtection="1">
      <alignment horizontal="center" vertical="center"/>
    </xf>
    <xf numFmtId="0" fontId="7" fillId="6" borderId="4" xfId="0" applyFont="1" applyFill="1" applyBorder="1" applyAlignment="1" applyProtection="1">
      <alignment horizontal="center" vertical="center"/>
    </xf>
    <xf numFmtId="0" fontId="7" fillId="6" borderId="2" xfId="0" applyFont="1" applyFill="1" applyBorder="1" applyAlignment="1" applyProtection="1">
      <alignment horizontal="center" vertical="center"/>
    </xf>
    <xf numFmtId="0" fontId="17" fillId="5" borderId="1" xfId="0" applyFont="1" applyFill="1" applyBorder="1" applyAlignment="1" applyProtection="1">
      <alignment horizontal="center" vertical="center"/>
    </xf>
    <xf numFmtId="0" fontId="17" fillId="5" borderId="0" xfId="0" applyFont="1" applyFill="1" applyBorder="1" applyAlignment="1" applyProtection="1">
      <alignment horizontal="center" vertical="center"/>
    </xf>
    <xf numFmtId="0" fontId="17" fillId="6" borderId="4" xfId="0" quotePrefix="1" applyFont="1" applyFill="1" applyBorder="1" applyAlignment="1" applyProtection="1">
      <alignment horizontal="center" vertical="center"/>
    </xf>
    <xf numFmtId="0" fontId="15" fillId="6" borderId="4" xfId="0" applyFont="1" applyFill="1" applyBorder="1" applyAlignment="1" applyProtection="1">
      <alignment horizontal="center" vertical="center"/>
    </xf>
    <xf numFmtId="0" fontId="15" fillId="6" borderId="2" xfId="0" applyFont="1" applyFill="1" applyBorder="1" applyAlignment="1" applyProtection="1">
      <alignment horizontal="center" vertical="center"/>
    </xf>
    <xf numFmtId="0" fontId="17" fillId="6" borderId="4" xfId="0" quotePrefix="1" applyFont="1" applyFill="1" applyBorder="1" applyAlignment="1" applyProtection="1">
      <alignment horizontal="center"/>
    </xf>
    <xf numFmtId="0" fontId="17" fillId="6" borderId="2" xfId="0" applyFont="1" applyFill="1" applyBorder="1" applyAlignment="1" applyProtection="1">
      <alignment horizontal="center"/>
    </xf>
    <xf numFmtId="0" fontId="17" fillId="6" borderId="3" xfId="0" applyFont="1" applyFill="1" applyBorder="1" applyAlignment="1" applyProtection="1">
      <alignment horizontal="center"/>
    </xf>
    <xf numFmtId="0" fontId="17" fillId="5" borderId="4" xfId="0" applyFont="1" applyFill="1" applyBorder="1" applyAlignment="1" applyProtection="1">
      <alignment horizontal="center" vertical="center"/>
    </xf>
    <xf numFmtId="0" fontId="17" fillId="5" borderId="2" xfId="0" applyFont="1" applyFill="1" applyBorder="1" applyAlignment="1" applyProtection="1">
      <alignment horizontal="center" vertical="center"/>
    </xf>
    <xf numFmtId="0" fontId="17" fillId="5" borderId="3" xfId="0" applyFont="1" applyFill="1" applyBorder="1" applyAlignment="1" applyProtection="1">
      <alignment horizontal="center" vertical="center"/>
    </xf>
    <xf numFmtId="0" fontId="29" fillId="8" borderId="53" xfId="0" applyFont="1" applyFill="1" applyBorder="1" applyAlignment="1" applyProtection="1">
      <alignment horizontal="left" vertical="center" wrapText="1"/>
      <protection hidden="1"/>
    </xf>
    <xf numFmtId="0" fontId="29" fillId="8" borderId="31" xfId="0" applyFont="1" applyFill="1" applyBorder="1" applyAlignment="1" applyProtection="1">
      <alignment horizontal="left" vertical="center" wrapText="1"/>
      <protection hidden="1"/>
    </xf>
    <xf numFmtId="0" fontId="29" fillId="0" borderId="53" xfId="0" applyFont="1" applyBorder="1" applyAlignment="1" applyProtection="1">
      <alignment horizontal="left" vertical="center" wrapText="1"/>
      <protection hidden="1"/>
    </xf>
    <xf numFmtId="0" fontId="29" fillId="0" borderId="31" xfId="0" applyFont="1" applyBorder="1" applyAlignment="1" applyProtection="1">
      <alignment horizontal="left" vertical="center" wrapText="1"/>
      <protection hidden="1"/>
    </xf>
    <xf numFmtId="0" fontId="29" fillId="8" borderId="56" xfId="0" applyFont="1" applyFill="1" applyBorder="1" applyAlignment="1" applyProtection="1">
      <alignment horizontal="left" vertical="center" wrapText="1"/>
      <protection hidden="1"/>
    </xf>
    <xf numFmtId="0" fontId="29" fillId="8" borderId="36" xfId="0" applyFont="1" applyFill="1" applyBorder="1" applyAlignment="1" applyProtection="1">
      <alignment horizontal="left" vertical="center" wrapText="1"/>
      <protection hidden="1"/>
    </xf>
    <xf numFmtId="164" fontId="33" fillId="9" borderId="4" xfId="0" applyNumberFormat="1" applyFont="1" applyFill="1" applyBorder="1" applyAlignment="1" applyProtection="1">
      <alignment horizontal="center" vertical="center" wrapText="1"/>
      <protection hidden="1"/>
    </xf>
    <xf numFmtId="164" fontId="33" fillId="9" borderId="2" xfId="0" applyNumberFormat="1" applyFont="1" applyFill="1" applyBorder="1" applyAlignment="1" applyProtection="1">
      <alignment horizontal="center" vertical="center" wrapText="1"/>
      <protection hidden="1"/>
    </xf>
    <xf numFmtId="164" fontId="33" fillId="9" borderId="26" xfId="0" applyNumberFormat="1" applyFont="1" applyFill="1" applyBorder="1" applyAlignment="1" applyProtection="1">
      <alignment horizontal="center" vertical="center" wrapText="1"/>
      <protection hidden="1"/>
    </xf>
    <xf numFmtId="164" fontId="33" fillId="9" borderId="3" xfId="0" applyNumberFormat="1" applyFont="1" applyFill="1" applyBorder="1" applyAlignment="1" applyProtection="1">
      <alignment horizontal="center" vertical="center" wrapText="1"/>
      <protection hidden="1"/>
    </xf>
    <xf numFmtId="0" fontId="29" fillId="8" borderId="32" xfId="0" applyFont="1" applyFill="1" applyBorder="1" applyAlignment="1" applyProtection="1">
      <alignment horizontal="left" vertical="center" wrapText="1"/>
      <protection hidden="1"/>
    </xf>
    <xf numFmtId="0" fontId="29" fillId="8" borderId="60" xfId="0" applyFont="1" applyFill="1" applyBorder="1" applyAlignment="1" applyProtection="1">
      <alignment horizontal="left" vertical="center" wrapText="1"/>
      <protection hidden="1"/>
    </xf>
    <xf numFmtId="0" fontId="29" fillId="8" borderId="52" xfId="0" applyFont="1" applyFill="1" applyBorder="1" applyAlignment="1" applyProtection="1">
      <alignment horizontal="left" vertical="center" wrapText="1"/>
      <protection hidden="1"/>
    </xf>
    <xf numFmtId="0" fontId="29" fillId="0" borderId="32" xfId="0" applyFont="1" applyBorder="1" applyAlignment="1" applyProtection="1">
      <alignment horizontal="left" vertical="center" wrapText="1"/>
      <protection hidden="1"/>
    </xf>
    <xf numFmtId="0" fontId="29" fillId="0" borderId="60" xfId="0" applyFont="1" applyBorder="1" applyAlignment="1" applyProtection="1">
      <alignment horizontal="left" vertical="center" wrapText="1"/>
      <protection hidden="1"/>
    </xf>
    <xf numFmtId="0" fontId="29" fillId="0" borderId="52" xfId="0" applyFont="1" applyBorder="1" applyAlignment="1" applyProtection="1">
      <alignment horizontal="left" vertical="center" wrapText="1"/>
      <protection hidden="1"/>
    </xf>
    <xf numFmtId="0" fontId="29" fillId="8" borderId="35" xfId="0" applyFont="1" applyFill="1" applyBorder="1" applyAlignment="1" applyProtection="1">
      <alignment horizontal="left" vertical="center" wrapText="1"/>
      <protection hidden="1"/>
    </xf>
    <xf numFmtId="0" fontId="29" fillId="8" borderId="43" xfId="0" applyFont="1" applyFill="1" applyBorder="1" applyAlignment="1" applyProtection="1">
      <alignment horizontal="left" vertical="center" wrapText="1"/>
      <protection hidden="1"/>
    </xf>
    <xf numFmtId="0" fontId="29" fillId="8" borderId="55" xfId="0" applyFont="1" applyFill="1" applyBorder="1" applyAlignment="1" applyProtection="1">
      <alignment horizontal="left" vertical="center" wrapText="1"/>
      <protection hidden="1"/>
    </xf>
    <xf numFmtId="0" fontId="29" fillId="0" borderId="66" xfId="0" applyFont="1" applyBorder="1" applyAlignment="1" applyProtection="1">
      <alignment horizontal="left" vertical="center" wrapText="1"/>
      <protection hidden="1"/>
    </xf>
    <xf numFmtId="0" fontId="33" fillId="6" borderId="4" xfId="0" applyNumberFormat="1" applyFont="1" applyFill="1" applyBorder="1" applyAlignment="1" applyProtection="1">
      <alignment horizontal="center" vertical="center" wrapText="1"/>
      <protection hidden="1"/>
    </xf>
    <xf numFmtId="0" fontId="33" fillId="6" borderId="2" xfId="0" applyNumberFormat="1" applyFont="1" applyFill="1" applyBorder="1" applyAlignment="1" applyProtection="1">
      <alignment horizontal="center" vertical="center" wrapText="1"/>
      <protection hidden="1"/>
    </xf>
    <xf numFmtId="0" fontId="33" fillId="6" borderId="20" xfId="0" applyNumberFormat="1" applyFont="1" applyFill="1" applyBorder="1" applyAlignment="1" applyProtection="1">
      <alignment horizontal="center" vertical="center" wrapText="1"/>
      <protection hidden="1"/>
    </xf>
    <xf numFmtId="0" fontId="29" fillId="0" borderId="64" xfId="0" applyFont="1" applyBorder="1" applyAlignment="1" applyProtection="1">
      <alignment horizontal="left" vertical="center" wrapText="1"/>
      <protection hidden="1"/>
    </xf>
    <xf numFmtId="0" fontId="29" fillId="0" borderId="48" xfId="0" applyFont="1" applyBorder="1" applyAlignment="1" applyProtection="1">
      <alignment horizontal="left" vertical="center" wrapText="1"/>
      <protection hidden="1"/>
    </xf>
    <xf numFmtId="0" fontId="29" fillId="0" borderId="59" xfId="0" applyFont="1" applyBorder="1" applyAlignment="1" applyProtection="1">
      <alignment horizontal="left" vertical="center" wrapText="1"/>
      <protection hidden="1"/>
    </xf>
    <xf numFmtId="0" fontId="29" fillId="0" borderId="58" xfId="0" applyFont="1" applyBorder="1" applyAlignment="1" applyProtection="1">
      <alignment horizontal="left" vertical="center" wrapText="1"/>
      <protection hidden="1"/>
    </xf>
    <xf numFmtId="0" fontId="29" fillId="0" borderId="30" xfId="0" applyFont="1" applyBorder="1" applyAlignment="1" applyProtection="1">
      <alignment horizontal="left" vertical="center" wrapText="1"/>
      <protection hidden="1"/>
    </xf>
    <xf numFmtId="0" fontId="22" fillId="11" borderId="0" xfId="0" applyFont="1" applyFill="1" applyBorder="1" applyAlignment="1" applyProtection="1">
      <alignment horizontal="center" vertical="center"/>
      <protection hidden="1"/>
    </xf>
    <xf numFmtId="0" fontId="26" fillId="5" borderId="1" xfId="0" applyFont="1" applyFill="1" applyBorder="1" applyAlignment="1" applyProtection="1">
      <alignment horizontal="center" vertical="center"/>
      <protection hidden="1"/>
    </xf>
    <xf numFmtId="0" fontId="26" fillId="5" borderId="0" xfId="0" applyFont="1" applyFill="1" applyBorder="1" applyAlignment="1" applyProtection="1">
      <alignment horizontal="center" vertical="center"/>
      <protection hidden="1"/>
    </xf>
    <xf numFmtId="0" fontId="24" fillId="6" borderId="1" xfId="0" applyFont="1" applyFill="1" applyBorder="1" applyAlignment="1" applyProtection="1">
      <alignment horizontal="center" vertical="center"/>
      <protection hidden="1"/>
    </xf>
    <xf numFmtId="0" fontId="24" fillId="6" borderId="0" xfId="0" applyFont="1" applyFill="1" applyBorder="1" applyAlignment="1" applyProtection="1">
      <alignment horizontal="center" vertical="center"/>
      <protection hidden="1"/>
    </xf>
    <xf numFmtId="0" fontId="29" fillId="4" borderId="4" xfId="0" applyNumberFormat="1" applyFont="1" applyFill="1" applyBorder="1" applyAlignment="1" applyProtection="1">
      <alignment horizontal="left" vertical="center" wrapText="1"/>
      <protection hidden="1"/>
    </xf>
    <xf numFmtId="0" fontId="29" fillId="4" borderId="2" xfId="0" applyNumberFormat="1" applyFont="1" applyFill="1" applyBorder="1" applyAlignment="1" applyProtection="1">
      <alignment horizontal="left" vertical="center" wrapText="1"/>
      <protection hidden="1"/>
    </xf>
    <xf numFmtId="0" fontId="29" fillId="4" borderId="3" xfId="0" applyNumberFormat="1" applyFont="1" applyFill="1" applyBorder="1" applyAlignment="1" applyProtection="1">
      <alignment horizontal="left" vertical="center" wrapText="1"/>
      <protection hidden="1"/>
    </xf>
    <xf numFmtId="0" fontId="29" fillId="8" borderId="4" xfId="0" applyNumberFormat="1" applyFont="1" applyFill="1" applyBorder="1" applyAlignment="1" applyProtection="1">
      <alignment horizontal="left" vertical="center" wrapText="1"/>
      <protection hidden="1"/>
    </xf>
    <xf numFmtId="0" fontId="29" fillId="8" borderId="2" xfId="0" applyNumberFormat="1" applyFont="1" applyFill="1" applyBorder="1" applyAlignment="1" applyProtection="1">
      <alignment horizontal="left" vertical="center" wrapText="1"/>
      <protection hidden="1"/>
    </xf>
    <xf numFmtId="0" fontId="29" fillId="8" borderId="3" xfId="0" applyNumberFormat="1" applyFont="1" applyFill="1" applyBorder="1" applyAlignment="1" applyProtection="1">
      <alignment horizontal="left" vertical="center" wrapText="1"/>
      <protection hidden="1"/>
    </xf>
    <xf numFmtId="0" fontId="31" fillId="6" borderId="4" xfId="0" applyFont="1" applyFill="1" applyBorder="1" applyAlignment="1" applyProtection="1">
      <alignment horizontal="center" vertical="center" wrapText="1"/>
      <protection hidden="1"/>
    </xf>
    <xf numFmtId="0" fontId="31" fillId="6" borderId="2" xfId="0" applyFont="1" applyFill="1" applyBorder="1" applyAlignment="1" applyProtection="1">
      <alignment horizontal="center" vertical="center" wrapText="1"/>
      <protection hidden="1"/>
    </xf>
    <xf numFmtId="0" fontId="31" fillId="6" borderId="3" xfId="0" applyFont="1" applyFill="1" applyBorder="1" applyAlignment="1" applyProtection="1">
      <alignment horizontal="center" vertical="center" wrapText="1"/>
      <protection hidden="1"/>
    </xf>
    <xf numFmtId="17" fontId="31" fillId="6" borderId="4" xfId="0" applyNumberFormat="1" applyFont="1" applyFill="1" applyBorder="1" applyAlignment="1" applyProtection="1">
      <alignment horizontal="center" vertical="center" wrapText="1"/>
      <protection hidden="1"/>
    </xf>
    <xf numFmtId="0" fontId="33" fillId="6" borderId="3" xfId="0" applyNumberFormat="1" applyFont="1" applyFill="1" applyBorder="1" applyAlignment="1" applyProtection="1">
      <alignment horizontal="center" vertical="center" wrapText="1"/>
      <protection hidden="1"/>
    </xf>
    <xf numFmtId="15" fontId="29" fillId="8" borderId="64" xfId="0" applyNumberFormat="1" applyFont="1" applyFill="1" applyBorder="1" applyAlignment="1" applyProtection="1">
      <alignment horizontal="center" vertical="center" wrapText="1"/>
      <protection hidden="1"/>
    </xf>
    <xf numFmtId="15" fontId="29" fillId="8" borderId="59" xfId="0" applyNumberFormat="1" applyFont="1" applyFill="1" applyBorder="1" applyAlignment="1" applyProtection="1">
      <alignment horizontal="center" vertical="center" wrapText="1"/>
      <protection hidden="1"/>
    </xf>
    <xf numFmtId="15" fontId="29" fillId="8" borderId="58" xfId="0" applyNumberFormat="1" applyFont="1" applyFill="1" applyBorder="1" applyAlignment="1" applyProtection="1">
      <alignment horizontal="center" vertical="center" wrapText="1"/>
      <protection hidden="1"/>
    </xf>
    <xf numFmtId="15" fontId="29" fillId="8" borderId="30" xfId="0" applyNumberFormat="1" applyFont="1" applyFill="1" applyBorder="1" applyAlignment="1" applyProtection="1">
      <alignment horizontal="center" vertical="center" wrapText="1"/>
      <protection hidden="1"/>
    </xf>
    <xf numFmtId="15" fontId="29" fillId="8" borderId="53" xfId="0" applyNumberFormat="1" applyFont="1" applyFill="1" applyBorder="1" applyAlignment="1" applyProtection="1">
      <alignment horizontal="center" vertical="center" wrapText="1"/>
      <protection hidden="1"/>
    </xf>
    <xf numFmtId="15" fontId="29" fillId="8" borderId="31" xfId="0" applyNumberFormat="1" applyFont="1" applyFill="1" applyBorder="1" applyAlignment="1" applyProtection="1">
      <alignment horizontal="center" vertical="center" wrapText="1"/>
      <protection hidden="1"/>
    </xf>
    <xf numFmtId="15" fontId="29" fillId="8" borderId="32" xfId="0" applyNumberFormat="1" applyFont="1" applyFill="1" applyBorder="1" applyAlignment="1" applyProtection="1">
      <alignment horizontal="center" vertical="center" wrapText="1"/>
      <protection hidden="1"/>
    </xf>
    <xf numFmtId="15" fontId="29" fillId="8" borderId="52" xfId="0" applyNumberFormat="1" applyFont="1" applyFill="1" applyBorder="1" applyAlignment="1" applyProtection="1">
      <alignment horizontal="center" vertical="center" wrapText="1"/>
      <protection hidden="1"/>
    </xf>
    <xf numFmtId="0" fontId="33" fillId="6" borderId="26" xfId="0" applyNumberFormat="1" applyFont="1" applyFill="1" applyBorder="1" applyAlignment="1" applyProtection="1">
      <alignment horizontal="center" vertical="center" wrapText="1"/>
      <protection hidden="1"/>
    </xf>
    <xf numFmtId="15" fontId="29" fillId="4" borderId="53" xfId="0" applyNumberFormat="1" applyFont="1" applyFill="1" applyBorder="1" applyAlignment="1" applyProtection="1">
      <alignment horizontal="center" vertical="center" wrapText="1"/>
      <protection hidden="1"/>
    </xf>
    <xf numFmtId="15" fontId="29" fillId="4" borderId="31" xfId="0" applyNumberFormat="1" applyFont="1" applyFill="1" applyBorder="1" applyAlignment="1" applyProtection="1">
      <alignment horizontal="center" vertical="center" wrapText="1"/>
      <protection hidden="1"/>
    </xf>
    <xf numFmtId="15" fontId="29" fillId="4" borderId="32" xfId="0" applyNumberFormat="1" applyFont="1" applyFill="1" applyBorder="1" applyAlignment="1" applyProtection="1">
      <alignment horizontal="center" vertical="center" wrapText="1"/>
      <protection hidden="1"/>
    </xf>
    <xf numFmtId="15" fontId="29" fillId="4" borderId="52" xfId="0" applyNumberFormat="1" applyFont="1" applyFill="1" applyBorder="1" applyAlignment="1" applyProtection="1">
      <alignment horizontal="center" vertical="center" wrapText="1"/>
      <protection hidden="1"/>
    </xf>
    <xf numFmtId="15" fontId="29" fillId="8" borderId="35" xfId="0" applyNumberFormat="1" applyFont="1" applyFill="1" applyBorder="1" applyAlignment="1" applyProtection="1">
      <alignment horizontal="center" vertical="center" wrapText="1"/>
      <protection hidden="1"/>
    </xf>
    <xf numFmtId="15" fontId="29" fillId="8" borderId="55" xfId="0" applyNumberFormat="1" applyFont="1" applyFill="1" applyBorder="1" applyAlignment="1" applyProtection="1">
      <alignment horizontal="center" vertical="center" wrapText="1"/>
      <protection hidden="1"/>
    </xf>
    <xf numFmtId="0" fontId="29" fillId="8" borderId="40" xfId="0" applyNumberFormat="1" applyFont="1" applyFill="1" applyBorder="1" applyAlignment="1" applyProtection="1">
      <alignment horizontal="left" vertical="center" wrapText="1"/>
      <protection hidden="1"/>
    </xf>
    <xf numFmtId="0" fontId="29" fillId="8" borderId="41" xfId="0" applyNumberFormat="1" applyFont="1" applyFill="1" applyBorder="1" applyAlignment="1" applyProtection="1">
      <alignment horizontal="left" vertical="center" wrapText="1"/>
      <protection hidden="1"/>
    </xf>
    <xf numFmtId="0" fontId="29" fillId="8" borderId="42" xfId="0" applyNumberFormat="1" applyFont="1" applyFill="1" applyBorder="1" applyAlignment="1" applyProtection="1">
      <alignment horizontal="left" vertical="center" wrapText="1"/>
      <protection hidden="1"/>
    </xf>
    <xf numFmtId="0" fontId="29" fillId="4" borderId="40" xfId="0" applyNumberFormat="1" applyFont="1" applyFill="1" applyBorder="1" applyAlignment="1" applyProtection="1">
      <alignment horizontal="left" vertical="center" wrapText="1"/>
      <protection hidden="1"/>
    </xf>
    <xf numFmtId="0" fontId="29" fillId="4" borderId="41" xfId="0" applyNumberFormat="1" applyFont="1" applyFill="1" applyBorder="1" applyAlignment="1" applyProtection="1">
      <alignment horizontal="left" vertical="center" wrapText="1"/>
      <protection hidden="1"/>
    </xf>
    <xf numFmtId="0" fontId="29" fillId="4" borderId="42" xfId="0" applyNumberFormat="1" applyFont="1" applyFill="1" applyBorder="1" applyAlignment="1" applyProtection="1">
      <alignment horizontal="left" vertical="center" wrapText="1"/>
      <protection hidden="1"/>
    </xf>
    <xf numFmtId="0" fontId="32" fillId="6" borderId="37" xfId="0" applyFont="1" applyFill="1" applyBorder="1" applyAlignment="1" applyProtection="1">
      <alignment horizontal="center" vertical="center" wrapText="1"/>
      <protection hidden="1"/>
    </xf>
    <xf numFmtId="0" fontId="32" fillId="6" borderId="38" xfId="0" applyFont="1" applyFill="1" applyBorder="1" applyAlignment="1" applyProtection="1">
      <alignment horizontal="center" vertical="center" wrapText="1"/>
      <protection hidden="1"/>
    </xf>
    <xf numFmtId="0" fontId="32" fillId="6" borderId="39" xfId="0" applyFont="1" applyFill="1" applyBorder="1" applyAlignment="1" applyProtection="1">
      <alignment horizontal="center" vertical="center" wrapText="1"/>
      <protection hidden="1"/>
    </xf>
    <xf numFmtId="15" fontId="29" fillId="8" borderId="56" xfId="0" applyNumberFormat="1" applyFont="1" applyFill="1" applyBorder="1" applyAlignment="1" applyProtection="1">
      <alignment horizontal="center" vertical="center" wrapText="1"/>
      <protection hidden="1"/>
    </xf>
    <xf numFmtId="15" fontId="29" fillId="8" borderId="36" xfId="0" applyNumberFormat="1" applyFont="1" applyFill="1" applyBorder="1" applyAlignment="1" applyProtection="1">
      <alignment horizontal="center" vertical="center" wrapText="1"/>
      <protection hidden="1"/>
    </xf>
    <xf numFmtId="0" fontId="32" fillId="6" borderId="5" xfId="0" applyFont="1" applyFill="1" applyBorder="1" applyAlignment="1" applyProtection="1">
      <alignment horizontal="center" vertical="center" wrapText="1"/>
      <protection hidden="1"/>
    </xf>
    <xf numFmtId="0" fontId="32" fillId="6" borderId="6" xfId="0" applyFont="1" applyFill="1" applyBorder="1" applyAlignment="1" applyProtection="1">
      <alignment horizontal="center" vertical="center" wrapText="1"/>
      <protection hidden="1"/>
    </xf>
    <xf numFmtId="0" fontId="32" fillId="6" borderId="47" xfId="0" applyFont="1" applyFill="1" applyBorder="1" applyAlignment="1" applyProtection="1">
      <alignment horizontal="center" vertical="center" wrapText="1"/>
      <protection hidden="1"/>
    </xf>
    <xf numFmtId="17" fontId="33" fillId="9" borderId="22" xfId="0" applyNumberFormat="1" applyFont="1" applyFill="1" applyBorder="1" applyAlignment="1" applyProtection="1">
      <alignment horizontal="center" vertical="center" wrapText="1"/>
      <protection hidden="1"/>
    </xf>
    <xf numFmtId="17" fontId="33" fillId="9" borderId="62" xfId="0" applyNumberFormat="1" applyFont="1" applyFill="1" applyBorder="1" applyAlignment="1" applyProtection="1">
      <alignment horizontal="center" vertical="center" wrapText="1"/>
      <protection hidden="1"/>
    </xf>
    <xf numFmtId="17" fontId="33" fillId="9" borderId="25" xfId="0" applyNumberFormat="1" applyFont="1" applyFill="1" applyBorder="1" applyAlignment="1" applyProtection="1">
      <alignment horizontal="center" vertical="center" wrapText="1"/>
      <protection hidden="1"/>
    </xf>
    <xf numFmtId="17" fontId="33" fillId="9" borderId="8" xfId="0" applyNumberFormat="1" applyFont="1" applyFill="1" applyBorder="1" applyAlignment="1" applyProtection="1">
      <alignment horizontal="center" vertical="center" wrapText="1"/>
      <protection hidden="1"/>
    </xf>
    <xf numFmtId="17" fontId="33" fillId="9" borderId="24" xfId="0" applyNumberFormat="1" applyFont="1" applyFill="1" applyBorder="1" applyAlignment="1" applyProtection="1">
      <alignment horizontal="center" vertical="center" wrapText="1"/>
      <protection hidden="1"/>
    </xf>
    <xf numFmtId="17" fontId="33" fillId="9" borderId="7" xfId="0" applyNumberFormat="1" applyFont="1" applyFill="1" applyBorder="1" applyAlignment="1" applyProtection="1">
      <alignment horizontal="center" vertical="center" wrapText="1"/>
      <protection hidden="1"/>
    </xf>
    <xf numFmtId="17" fontId="31" fillId="9" borderId="24" xfId="0" applyNumberFormat="1" applyFont="1" applyFill="1" applyBorder="1" applyAlignment="1" applyProtection="1">
      <alignment horizontal="center" vertical="center" wrapText="1"/>
      <protection hidden="1"/>
    </xf>
    <xf numFmtId="0" fontId="31" fillId="9" borderId="7" xfId="0" applyFont="1" applyFill="1" applyBorder="1" applyAlignment="1" applyProtection="1">
      <alignment horizontal="center" vertical="center" wrapText="1"/>
      <protection hidden="1"/>
    </xf>
    <xf numFmtId="0" fontId="33" fillId="9" borderId="7" xfId="0" applyFont="1" applyFill="1" applyBorder="1" applyAlignment="1" applyProtection="1">
      <alignment horizontal="center" vertical="center" wrapText="1"/>
      <protection hidden="1"/>
    </xf>
    <xf numFmtId="0" fontId="33" fillId="9" borderId="8" xfId="0" applyFont="1" applyFill="1" applyBorder="1" applyAlignment="1" applyProtection="1">
      <alignment horizontal="center" vertical="center" wrapText="1"/>
      <protection hidden="1"/>
    </xf>
    <xf numFmtId="0" fontId="33" fillId="9" borderId="62" xfId="0" applyFont="1" applyFill="1" applyBorder="1" applyAlignment="1" applyProtection="1">
      <alignment horizontal="center" vertical="center" wrapText="1"/>
      <protection hidden="1"/>
    </xf>
    <xf numFmtId="0" fontId="33" fillId="6" borderId="37" xfId="0" applyFont="1" applyFill="1" applyBorder="1" applyAlignment="1" applyProtection="1">
      <alignment horizontal="center" vertical="center" wrapText="1"/>
      <protection hidden="1"/>
    </xf>
    <xf numFmtId="0" fontId="33" fillId="6" borderId="40" xfId="0" applyFont="1" applyFill="1" applyBorder="1" applyAlignment="1" applyProtection="1">
      <alignment horizontal="center" vertical="center" wrapText="1"/>
      <protection hidden="1"/>
    </xf>
    <xf numFmtId="0" fontId="33" fillId="6" borderId="38" xfId="0" applyFont="1" applyFill="1" applyBorder="1" applyAlignment="1" applyProtection="1">
      <alignment horizontal="center" vertical="center" wrapText="1"/>
      <protection hidden="1"/>
    </xf>
    <xf numFmtId="0" fontId="33" fillId="6" borderId="41" xfId="0" applyFont="1" applyFill="1" applyBorder="1" applyAlignment="1" applyProtection="1">
      <alignment horizontal="center" vertical="center" wrapText="1"/>
      <protection hidden="1"/>
    </xf>
    <xf numFmtId="0" fontId="35" fillId="6" borderId="38" xfId="0" applyFont="1" applyFill="1" applyBorder="1" applyAlignment="1" applyProtection="1">
      <alignment horizontal="center" vertical="center" wrapText="1"/>
      <protection hidden="1"/>
    </xf>
    <xf numFmtId="0" fontId="35" fillId="6" borderId="41" xfId="0" applyFont="1" applyFill="1" applyBorder="1" applyAlignment="1" applyProtection="1">
      <alignment horizontal="center" vertical="center" wrapText="1"/>
      <protection hidden="1"/>
    </xf>
    <xf numFmtId="0" fontId="33" fillId="6" borderId="39" xfId="0" applyFont="1" applyFill="1" applyBorder="1" applyAlignment="1" applyProtection="1">
      <alignment horizontal="center" vertical="center" wrapText="1"/>
      <protection hidden="1"/>
    </xf>
    <xf numFmtId="0" fontId="33" fillId="6" borderId="42" xfId="0" applyFont="1" applyFill="1" applyBorder="1" applyAlignment="1" applyProtection="1">
      <alignment horizontal="center" vertical="center" wrapText="1"/>
      <protection hidden="1"/>
    </xf>
    <xf numFmtId="17" fontId="37" fillId="9" borderId="24" xfId="0" applyNumberFormat="1" applyFont="1" applyFill="1" applyBorder="1" applyAlignment="1" applyProtection="1">
      <alignment horizontal="center" vertical="center" wrapText="1"/>
      <protection hidden="1"/>
    </xf>
    <xf numFmtId="17" fontId="37" fillId="9" borderId="7" xfId="0" applyNumberFormat="1" applyFont="1" applyFill="1" applyBorder="1" applyAlignment="1" applyProtection="1">
      <alignment horizontal="center" vertical="center" wrapText="1"/>
      <protection hidden="1"/>
    </xf>
    <xf numFmtId="17" fontId="26" fillId="9" borderId="33" xfId="0" applyNumberFormat="1" applyFont="1" applyFill="1" applyBorder="1" applyAlignment="1" applyProtection="1">
      <alignment horizontal="center" vertical="center" wrapText="1"/>
      <protection hidden="1"/>
    </xf>
    <xf numFmtId="17" fontId="26" fillId="9" borderId="34" xfId="0" applyNumberFormat="1" applyFont="1" applyFill="1" applyBorder="1" applyAlignment="1" applyProtection="1">
      <alignment horizontal="center" vertical="center" wrapText="1"/>
      <protection hidden="1"/>
    </xf>
    <xf numFmtId="17" fontId="36" fillId="9" borderId="24" xfId="0" applyNumberFormat="1" applyFont="1" applyFill="1" applyBorder="1" applyAlignment="1" applyProtection="1">
      <alignment horizontal="center" vertical="center" wrapText="1"/>
      <protection hidden="1"/>
    </xf>
    <xf numFmtId="17" fontId="36" fillId="9" borderId="7" xfId="0" applyNumberFormat="1" applyFont="1" applyFill="1" applyBorder="1" applyAlignment="1" applyProtection="1">
      <alignment horizontal="center" vertical="center" wrapText="1"/>
      <protection hidden="1"/>
    </xf>
    <xf numFmtId="17" fontId="31" fillId="9" borderId="7" xfId="0" applyNumberFormat="1" applyFont="1" applyFill="1" applyBorder="1" applyAlignment="1" applyProtection="1">
      <alignment horizontal="center" vertical="center" wrapText="1"/>
      <protection hidden="1"/>
    </xf>
    <xf numFmtId="164" fontId="33" fillId="9" borderId="4" xfId="0" applyNumberFormat="1" applyFont="1" applyFill="1" applyBorder="1" applyAlignment="1" applyProtection="1">
      <alignment horizontal="center" vertical="center"/>
      <protection hidden="1"/>
    </xf>
    <xf numFmtId="164" fontId="33" fillId="9" borderId="20" xfId="0" applyNumberFormat="1" applyFont="1" applyFill="1" applyBorder="1" applyAlignment="1" applyProtection="1">
      <alignment horizontal="center" vertical="center"/>
      <protection hidden="1"/>
    </xf>
    <xf numFmtId="164" fontId="29" fillId="9" borderId="4" xfId="0" applyNumberFormat="1" applyFont="1" applyFill="1" applyBorder="1" applyAlignment="1" applyProtection="1">
      <alignment horizontal="center" vertical="center"/>
      <protection hidden="1"/>
    </xf>
    <xf numFmtId="164" fontId="29" fillId="9" borderId="20" xfId="0" applyNumberFormat="1" applyFont="1" applyFill="1" applyBorder="1" applyAlignment="1" applyProtection="1">
      <alignment horizontal="center" vertical="center"/>
      <protection hidden="1"/>
    </xf>
    <xf numFmtId="0" fontId="33" fillId="6" borderId="68" xfId="0" applyNumberFormat="1" applyFont="1" applyFill="1" applyBorder="1" applyAlignment="1" applyProtection="1">
      <alignment horizontal="center" vertical="center" wrapText="1"/>
      <protection hidden="1"/>
    </xf>
    <xf numFmtId="0" fontId="33" fillId="6" borderId="67" xfId="0" applyNumberFormat="1" applyFont="1" applyFill="1" applyBorder="1" applyAlignment="1" applyProtection="1">
      <alignment horizontal="center" vertical="center" wrapText="1"/>
      <protection hidden="1"/>
    </xf>
    <xf numFmtId="15" fontId="33" fillId="9" borderId="33" xfId="0" applyNumberFormat="1" applyFont="1" applyFill="1" applyBorder="1" applyAlignment="1" applyProtection="1">
      <alignment horizontal="center" vertical="center"/>
      <protection hidden="1"/>
    </xf>
    <xf numFmtId="15" fontId="33" fillId="9" borderId="34" xfId="0" applyNumberFormat="1" applyFont="1" applyFill="1" applyBorder="1" applyAlignment="1" applyProtection="1">
      <alignment horizontal="center" vertical="center"/>
      <protection hidden="1"/>
    </xf>
    <xf numFmtId="0" fontId="33" fillId="6" borderId="67" xfId="0" quotePrefix="1" applyNumberFormat="1" applyFont="1" applyFill="1" applyBorder="1" applyAlignment="1" applyProtection="1">
      <alignment horizontal="center" vertical="center" wrapText="1"/>
      <protection hidden="1"/>
    </xf>
    <xf numFmtId="0" fontId="33" fillId="6" borderId="69" xfId="0" quotePrefix="1" applyNumberFormat="1" applyFont="1" applyFill="1" applyBorder="1" applyAlignment="1" applyProtection="1">
      <alignment horizontal="center" vertical="center" wrapText="1"/>
      <protection hidden="1"/>
    </xf>
    <xf numFmtId="0" fontId="33" fillId="6" borderId="5" xfId="0" applyNumberFormat="1" applyFont="1" applyFill="1" applyBorder="1" applyAlignment="1" applyProtection="1">
      <alignment horizontal="center" vertical="center" wrapText="1"/>
      <protection hidden="1"/>
    </xf>
    <xf numFmtId="0" fontId="33" fillId="6" borderId="6" xfId="0" applyNumberFormat="1" applyFont="1" applyFill="1" applyBorder="1" applyAlignment="1" applyProtection="1">
      <alignment horizontal="center" vertical="center" wrapText="1"/>
      <protection hidden="1"/>
    </xf>
    <xf numFmtId="0" fontId="33" fillId="6" borderId="47" xfId="0" applyNumberFormat="1" applyFont="1" applyFill="1" applyBorder="1" applyAlignment="1" applyProtection="1">
      <alignment horizontal="center" vertical="center" wrapText="1"/>
      <protection hidden="1"/>
    </xf>
    <xf numFmtId="0" fontId="33" fillId="6" borderId="5" xfId="0" quotePrefix="1" applyNumberFormat="1" applyFont="1" applyFill="1" applyBorder="1" applyAlignment="1" applyProtection="1">
      <alignment horizontal="center" vertical="center" wrapText="1"/>
      <protection hidden="1"/>
    </xf>
    <xf numFmtId="0" fontId="33" fillId="6" borderId="6" xfId="0" quotePrefix="1" applyNumberFormat="1" applyFont="1" applyFill="1" applyBorder="1" applyAlignment="1" applyProtection="1">
      <alignment horizontal="center" vertical="center" wrapText="1"/>
      <protection hidden="1"/>
    </xf>
    <xf numFmtId="0" fontId="33" fillId="6" borderId="22" xfId="0" applyNumberFormat="1" applyFont="1" applyFill="1" applyBorder="1" applyAlignment="1" applyProtection="1">
      <alignment horizontal="center" vertical="center" wrapText="1"/>
      <protection hidden="1"/>
    </xf>
    <xf numFmtId="0" fontId="33" fillId="6" borderId="24" xfId="0" applyNumberFormat="1" applyFont="1" applyFill="1" applyBorder="1" applyAlignment="1" applyProtection="1">
      <alignment horizontal="center" vertical="center" wrapText="1"/>
      <protection hidden="1"/>
    </xf>
    <xf numFmtId="0" fontId="33" fillId="6" borderId="25" xfId="0" applyNumberFormat="1" applyFont="1" applyFill="1" applyBorder="1" applyAlignment="1" applyProtection="1">
      <alignment horizontal="center" vertical="center" wrapText="1"/>
      <protection hidden="1"/>
    </xf>
    <xf numFmtId="0" fontId="33" fillId="6" borderId="21" xfId="0" applyNumberFormat="1" applyFont="1" applyFill="1" applyBorder="1" applyAlignment="1" applyProtection="1">
      <alignment horizontal="center" vertical="center" wrapText="1"/>
      <protection hidden="1"/>
    </xf>
    <xf numFmtId="0" fontId="33" fillId="6" borderId="12" xfId="0" applyNumberFormat="1" applyFont="1" applyFill="1" applyBorder="1" applyAlignment="1" applyProtection="1">
      <alignment horizontal="center" vertical="center" wrapText="1"/>
      <protection hidden="1"/>
    </xf>
    <xf numFmtId="0" fontId="33" fillId="9" borderId="5" xfId="0" applyFont="1" applyFill="1" applyBorder="1" applyAlignment="1" applyProtection="1">
      <alignment horizontal="center" vertical="center" wrapText="1"/>
      <protection hidden="1"/>
    </xf>
    <xf numFmtId="0" fontId="33" fillId="9" borderId="6" xfId="0" applyFont="1" applyFill="1" applyBorder="1" applyAlignment="1" applyProtection="1">
      <alignment horizontal="center" vertical="center" wrapText="1"/>
      <protection hidden="1"/>
    </xf>
    <xf numFmtId="0" fontId="33" fillId="9" borderId="47" xfId="0" applyFont="1" applyFill="1" applyBorder="1" applyAlignment="1" applyProtection="1">
      <alignment horizontal="center" vertical="center" wrapText="1"/>
      <protection hidden="1"/>
    </xf>
    <xf numFmtId="0" fontId="33" fillId="9" borderId="4" xfId="0" applyFont="1" applyFill="1" applyBorder="1" applyAlignment="1" applyProtection="1">
      <alignment horizontal="center" vertical="center" wrapText="1"/>
      <protection hidden="1"/>
    </xf>
    <xf numFmtId="0" fontId="33" fillId="9" borderId="2" xfId="0" applyFont="1" applyFill="1" applyBorder="1" applyAlignment="1" applyProtection="1">
      <alignment horizontal="center" vertical="center" wrapText="1"/>
      <protection hidden="1"/>
    </xf>
    <xf numFmtId="0" fontId="33" fillId="9" borderId="3" xfId="0" applyFont="1" applyFill="1" applyBorder="1" applyAlignment="1" applyProtection="1">
      <alignment horizontal="center" vertical="center" wrapText="1"/>
      <protection hidden="1"/>
    </xf>
    <xf numFmtId="17" fontId="31" fillId="9" borderId="65" xfId="0" applyNumberFormat="1" applyFont="1" applyFill="1" applyBorder="1" applyAlignment="1" applyProtection="1">
      <alignment horizontal="center" vertical="center" wrapText="1"/>
      <protection hidden="1"/>
    </xf>
    <xf numFmtId="17" fontId="31" fillId="9" borderId="9" xfId="0" applyNumberFormat="1" applyFont="1" applyFill="1" applyBorder="1" applyAlignment="1" applyProtection="1">
      <alignment horizontal="center" vertical="center" wrapText="1"/>
      <protection hidden="1"/>
    </xf>
    <xf numFmtId="0" fontId="33" fillId="9" borderId="5" xfId="0" applyNumberFormat="1" applyFont="1" applyFill="1" applyBorder="1" applyAlignment="1" applyProtection="1">
      <alignment horizontal="center" vertical="center" wrapText="1"/>
      <protection hidden="1"/>
    </xf>
    <xf numFmtId="0" fontId="33" fillId="9" borderId="6" xfId="0" applyNumberFormat="1" applyFont="1" applyFill="1" applyBorder="1" applyAlignment="1" applyProtection="1">
      <alignment horizontal="center" vertical="center" wrapText="1"/>
      <protection hidden="1"/>
    </xf>
    <xf numFmtId="0" fontId="33" fillId="9" borderId="47" xfId="0" applyNumberFormat="1" applyFont="1" applyFill="1" applyBorder="1" applyAlignment="1" applyProtection="1">
      <alignment horizontal="center" vertical="center" wrapText="1"/>
      <protection hidden="1"/>
    </xf>
    <xf numFmtId="0" fontId="33" fillId="9" borderId="4" xfId="0" applyNumberFormat="1" applyFont="1" applyFill="1" applyBorder="1" applyAlignment="1" applyProtection="1">
      <alignment horizontal="center" vertical="center" wrapText="1"/>
      <protection hidden="1"/>
    </xf>
    <xf numFmtId="0" fontId="33" fillId="9" borderId="2" xfId="0" applyNumberFormat="1" applyFont="1" applyFill="1" applyBorder="1" applyAlignment="1" applyProtection="1">
      <alignment horizontal="center" vertical="center" wrapText="1"/>
      <protection hidden="1"/>
    </xf>
    <xf numFmtId="0" fontId="33" fillId="9" borderId="3" xfId="0" applyNumberFormat="1" applyFont="1" applyFill="1" applyBorder="1" applyAlignment="1" applyProtection="1">
      <alignment horizontal="center" vertical="center" wrapText="1"/>
      <protection hidden="1"/>
    </xf>
    <xf numFmtId="17" fontId="26" fillId="9" borderId="13" xfId="0" applyNumberFormat="1" applyFont="1" applyFill="1" applyBorder="1" applyAlignment="1" applyProtection="1">
      <alignment horizontal="center" vertical="center" wrapText="1"/>
      <protection hidden="1"/>
    </xf>
    <xf numFmtId="17" fontId="26" fillId="9" borderId="15" xfId="0" applyNumberFormat="1" applyFont="1" applyFill="1" applyBorder="1" applyAlignment="1" applyProtection="1">
      <alignment horizontal="center" vertical="center" wrapText="1"/>
      <protection hidden="1"/>
    </xf>
    <xf numFmtId="17" fontId="35" fillId="9" borderId="24" xfId="0" applyNumberFormat="1" applyFont="1" applyFill="1" applyBorder="1" applyAlignment="1" applyProtection="1">
      <alignment horizontal="center" vertical="center" wrapText="1"/>
      <protection hidden="1"/>
    </xf>
    <xf numFmtId="0" fontId="35" fillId="9" borderId="7" xfId="0" applyFont="1" applyFill="1" applyBorder="1" applyAlignment="1" applyProtection="1">
      <alignment horizontal="center" vertical="center" wrapText="1"/>
      <protection hidden="1"/>
    </xf>
    <xf numFmtId="17" fontId="33" fillId="9" borderId="33" xfId="0" applyNumberFormat="1" applyFont="1" applyFill="1" applyBorder="1" applyAlignment="1" applyProtection="1">
      <alignment horizontal="center" vertical="center" wrapText="1"/>
      <protection hidden="1"/>
    </xf>
    <xf numFmtId="17" fontId="33" fillId="9" borderId="34" xfId="0" applyNumberFormat="1" applyFont="1" applyFill="1" applyBorder="1" applyAlignment="1" applyProtection="1">
      <alignment horizontal="center" vertical="center" wrapText="1"/>
      <protection hidden="1"/>
    </xf>
    <xf numFmtId="0" fontId="4" fillId="0" borderId="0" xfId="2" applyFont="1" applyAlignment="1">
      <alignment horizontal="center"/>
    </xf>
  </cellXfs>
  <cellStyles count="3">
    <cellStyle name="Hyperlink" xfId="1" builtinId="8"/>
    <cellStyle name="Normal" xfId="0" builtinId="0"/>
    <cellStyle name="Normal 2" xfId="2"/>
  </cellStyles>
  <dxfs count="73">
    <dxf>
      <numFmt numFmtId="30" formatCode="@"/>
    </dxf>
    <dxf>
      <numFmt numFmtId="30" formatCode="@"/>
    </dxf>
    <dxf>
      <numFmt numFmtId="30" formatCode="@"/>
    </dxf>
    <dxf>
      <border diagonalUp="0" diagonalDown="0" outline="0">
        <left style="hair">
          <color auto="1"/>
        </left>
        <right style="hair">
          <color indexed="64"/>
        </right>
        <top style="hair">
          <color auto="1"/>
        </top>
        <bottom style="hair">
          <color indexed="64"/>
        </bottom>
      </border>
    </dxf>
    <dxf>
      <border diagonalUp="0" diagonalDown="0" outline="0">
        <left style="thin">
          <color indexed="64"/>
        </left>
        <right style="thin">
          <color indexed="64"/>
        </right>
        <top/>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numFmt numFmtId="30" formatCode="@"/>
      <border diagonalUp="0" diagonalDown="0" outline="0">
        <left style="hair">
          <color theme="8"/>
        </left>
        <right style="hair">
          <color theme="8"/>
        </right>
        <top style="hair">
          <color theme="8"/>
        </top>
        <bottom style="hair">
          <color theme="8"/>
        </bottom>
      </border>
    </dxf>
    <dxf>
      <border outline="0">
        <right style="hair">
          <color theme="8"/>
        </right>
      </border>
    </dxf>
    <dxf>
      <font>
        <color theme="0"/>
      </font>
      <fill>
        <patternFill>
          <bgColor theme="0"/>
        </patternFill>
      </fill>
    </dxf>
    <dxf>
      <font>
        <color theme="0" tint="-0.24994659260841701"/>
      </font>
      <fill>
        <patternFill>
          <bgColor theme="0" tint="-0.24994659260841701"/>
        </patternFill>
      </fill>
    </dxf>
    <dxf>
      <fill>
        <patternFill>
          <bgColor theme="7" tint="0.79998168889431442"/>
        </patternFill>
      </fill>
    </dxf>
    <dxf>
      <fill>
        <patternFill>
          <bgColor theme="4" tint="0.79998168889431442"/>
        </patternFill>
      </fill>
    </dxf>
    <dxf>
      <font>
        <color theme="0" tint="-0.14996795556505021"/>
      </font>
      <fill>
        <patternFill>
          <bgColor theme="0" tint="-0.14996795556505021"/>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rgb="FFFFC000"/>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auto="1"/>
        <name val="Calibri"/>
        <scheme val="minor"/>
      </font>
      <numFmt numFmtId="30" formatCode="@"/>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border diagonalUp="0" diagonalDown="0" outline="0">
        <left style="hair">
          <color theme="8"/>
        </left>
        <right style="hair">
          <color theme="8"/>
        </right>
        <top/>
        <bottom/>
      </border>
    </dxf>
    <dxf>
      <fill>
        <patternFill>
          <bgColor rgb="FFFF0000"/>
        </patternFill>
      </fill>
    </dxf>
    <dxf>
      <fill>
        <patternFill>
          <bgColor rgb="FFFFC000"/>
        </patternFill>
      </fill>
    </dxf>
    <dxf>
      <fill>
        <patternFill>
          <bgColor rgb="FFFF0000"/>
        </patternFill>
      </fill>
    </dxf>
    <dxf>
      <fill>
        <patternFill>
          <bgColor rgb="FFFF0000"/>
        </patternFill>
      </fill>
    </dxf>
    <dxf>
      <font>
        <color theme="0" tint="-0.24994659260841701"/>
      </font>
      <fill>
        <patternFill>
          <bgColor theme="0" tint="-0.24994659260841701"/>
        </patternFill>
      </fill>
    </dxf>
  </dxfs>
  <tableStyles count="0" defaultTableStyle="TableStyleMedium9" defaultPivotStyle="PivotStyleMedium7"/>
  <colors>
    <mruColors>
      <color rgb="FFDAEEF3"/>
      <color rgb="FFA9D08E"/>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180975</xdr:colOff>
          <xdr:row>2</xdr:row>
          <xdr:rowOff>114300</xdr:rowOff>
        </xdr:to>
        <xdr:sp macro="" textlink="">
          <xdr:nvSpPr>
            <xdr:cNvPr id="11265" name="Apttus_App"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561975</xdr:colOff>
          <xdr:row>2</xdr:row>
          <xdr:rowOff>114300</xdr:rowOff>
        </xdr:to>
        <xdr:sp macro="" textlink="">
          <xdr:nvSpPr>
            <xdr:cNvPr id="11272" name="Apttus_AppData" hidden="1">
              <a:extLst>
                <a:ext uri="{63B3BB69-23CF-44E3-9099-C40C66FF867C}">
                  <a14:compatExt spid="_x0000_s1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333375</xdr:colOff>
          <xdr:row>2</xdr:row>
          <xdr:rowOff>114300</xdr:rowOff>
        </xdr:to>
        <xdr:sp macro="" textlink="">
          <xdr:nvSpPr>
            <xdr:cNvPr id="11273" name="Apttus_AppDataTracker" hidden="1">
              <a:extLst>
                <a:ext uri="{63B3BB69-23CF-44E3-9099-C40C66FF867C}">
                  <a14:compatExt spid="_x0000_s11273"/>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haratiKalottee/Desktop/GF%20GRANT%202018-2020%20Documents%20/C:/Debashish%20-%20Official/Cocept%20Note/Global%20Fund/GFATM/TB/Full%20TB%20Proposal_GFATM/The%20Union%20GFATM%20Proposal%202018-2020/GFATM/FR187-IND-T_PF_14Mar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haratiKalottee/Desktop/GF%20GRANT%202018-2020%20Documents%20/C:/Users/sripriya/AppData/Local/Microsoft/Windows/INetCache/Content.Outlook/7T8WW37T/FR187-IND-T_PF_25April17_TheUnion%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 Section 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 Section A"/>
    </sheetNames>
    <sheetDataSet>
      <sheetData sheetId="0" refreshError="1"/>
    </sheetDataSet>
  </externalBook>
</externalLink>
</file>

<file path=xl/tables/table1.xml><?xml version="1.0" encoding="utf-8"?>
<table xmlns="http://schemas.openxmlformats.org/spreadsheetml/2006/main" id="4" name="WPTM_Intervention" displayName="WPTM_Intervention" ref="E125:W176" totalsRowShown="0" headerRowDxfId="67" dataDxfId="66">
  <autoFilter ref="E125:W1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7" name="Modules" dataDxfId="65"/>
    <tableColumn id="8" name="Column4" dataDxfId="64"/>
    <tableColumn id="9" name="Column5" dataDxfId="63"/>
    <tableColumn id="10" name="Column6" dataDxfId="62"/>
    <tableColumn id="11" name="Column7" dataDxfId="61"/>
    <tableColumn id="12" name="Column8" dataDxfId="60"/>
    <tableColumn id="13" name="Standard Intervention" dataDxfId="59"/>
    <tableColumn id="14" name="Column9" dataDxfId="58"/>
    <tableColumn id="15" name="Column10" dataDxfId="57"/>
    <tableColumn id="16" name="Column11" dataDxfId="56"/>
    <tableColumn id="17" name="Column12" dataDxfId="55"/>
    <tableColumn id="18" name="Column13" dataDxfId="54"/>
    <tableColumn id="19" name="Column14" dataDxfId="53"/>
    <tableColumn id="20" name="Column15" dataDxfId="52"/>
    <tableColumn id="21" name="Column16" dataDxfId="51"/>
    <tableColumn id="22" name="Custom Intervention (description)" dataDxfId="50"/>
    <tableColumn id="23" name="Column17" dataDxfId="49" totalsRowDxfId="48">
      <calculatedColumnFormula>IFERROR(IF(VLOOKUP(K126,'Reference Records'!$C$68:$D$81,2,FALSE)=0,"",VLOOKUP(K126,'Reference Records'!$C$68:$D$81,2,FALSE)),"")</calculatedColumnFormula>
    </tableColumn>
    <tableColumn id="1" name="Module Name" dataDxfId="47" totalsRowDxfId="46">
      <calculatedColumnFormula>IFERROR(IF(VLOOKUP(E126,'Reference Records'!$C$68:$D$81,2,FALSE)=0,"",VLOOKUP(E126,'Reference Records'!$C$68:$D$81,2,FALSE)),"")</calculatedColumnFormula>
    </tableColumn>
    <tableColumn id="2" name="Concatenation of Names" dataDxfId="45" totalsRowDxfId="44">
      <calculatedColumnFormula>K126&amp;T126</calculatedColumnFormula>
    </tableColumn>
  </tableColumns>
  <tableStyleInfo name="TableStyleMedium9" showFirstColumn="0" showLastColumn="0" showRowStripes="0" showColumnStripes="0"/>
</table>
</file>

<file path=xl/tables/table2.xml><?xml version="1.0" encoding="utf-8"?>
<table xmlns="http://schemas.openxmlformats.org/spreadsheetml/2006/main" id="1" name="Module" displayName="Module" ref="B67:H80" totalsRowShown="0" headerRowCellStyle="Normal 2" dataCellStyle="Normal 2">
  <autoFilter ref="B67:H80"/>
  <tableColumns count="7">
    <tableColumn id="1" name="Name" dataDxfId="11" dataCellStyle="Normal 2">
      <calculatedColumnFormula array="1">IFERROR(INDEX($C$68:$C$81, MATCH(0, COUNTIF($B$67:B67, $C$68:$C$81&amp;"") + IF($C$68:$C$81="",1,0), 0)), "")</calculatedColumnFormula>
    </tableColumn>
    <tableColumn id="2" name="Module Name" dataDxfId="10"/>
    <tableColumn id="3" name="Module-Coverage-Intervention Reference (Name)" dataDxfId="9" dataCellStyle="Normal 2"/>
    <tableColumn id="4" name="Component (Name)" dataDxfId="8" dataCellStyle="Normal 2"/>
    <tableColumn id="5" name="Column1" dataDxfId="7" dataCellStyle="Normal 2"/>
    <tableColumn id="6" name="Record ID" dataDxfId="6" dataCellStyle="Normal 2"/>
    <tableColumn id="7" name="Reference Record Id" dataDxfId="5" dataCellStyle="Normal 2"/>
  </tableColumns>
  <tableStyleInfo name="TableStyleLight9" showFirstColumn="0" showLastColumn="0" showRowStripes="1" showColumnStripes="0"/>
</table>
</file>

<file path=xl/tables/table3.xml><?xml version="1.0" encoding="utf-8"?>
<table xmlns="http://schemas.openxmlformats.org/spreadsheetml/2006/main" id="2" name="Intervention" displayName="Intervention" ref="A83:I148" totalsRowShown="0" headerRowCellStyle="Normal 2" dataCellStyle="Normal 2">
  <autoFilter ref="A83:I148"/>
  <tableColumns count="9">
    <tableColumn id="1" name="Module" dataCellStyle="Normal 2"/>
    <tableColumn id="2" name="Name ID" dataCellStyle="Normal 2"/>
    <tableColumn id="3" name="Intervention"/>
    <tableColumn id="4" name="Disaggregation Categories" dataCellStyle="Normal 2"/>
    <tableColumn id="5" name="Record ID" dataCellStyle="Normal 2"/>
    <tableColumn id="6" name="Column1" dataCellStyle="Normal 2"/>
    <tableColumn id="7" name="Column2" dataCellStyle="Normal 2"/>
    <tableColumn id="8" name="Column3" dataCellStyle="Normal 2"/>
    <tableColumn id="9" name="Column4" dataCellStyle="Normal 2"/>
  </tableColumns>
  <tableStyleInfo name="TableStyleLight9" showFirstColumn="0" showLastColumn="0" showRowStripes="1" showColumnStripes="0"/>
</table>
</file>

<file path=xl/tables/table4.xml><?xml version="1.0" encoding="utf-8"?>
<table xmlns="http://schemas.openxmlformats.org/spreadsheetml/2006/main" id="3" name="Coverage" displayName="Coverage" ref="A27:G64" totalsRowShown="0" headerRowDxfId="4" tableBorderDxfId="3" headerRowCellStyle="Normal 2" dataCellStyle="Normal 2">
  <autoFilter ref="A27:G64"/>
  <tableColumns count="7">
    <tableColumn id="1" name="Module" dataCellStyle="Normal 2"/>
    <tableColumn id="2" name="Name ID" dataDxfId="2" dataCellStyle="Normal 2"/>
    <tableColumn id="3" name="Name" dataDxfId="1" dataCellStyle="Normal 2"/>
    <tableColumn id="4" name="Disaggregation Categories" dataDxfId="0" dataCellStyle="Normal 2"/>
    <tableColumn id="5" name="Column1" dataCellStyle="Normal 2"/>
    <tableColumn id="6" name="Column2" dataCellStyle="Normal 2"/>
    <tableColumn id="7" name="Record ID"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8.bin"/><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AX185"/>
  <sheetViews>
    <sheetView showGridLines="0" view="pageBreakPreview" topLeftCell="A20" zoomScaleNormal="140" zoomScaleSheetLayoutView="100" zoomScalePageLayoutView="140" workbookViewId="0">
      <selection activeCell="E28" sqref="E28"/>
    </sheetView>
  </sheetViews>
  <sheetFormatPr defaultColWidth="11" defaultRowHeight="15.75" x14ac:dyDescent="0.25"/>
  <cols>
    <col min="1" max="1" width="32" style="6" customWidth="1"/>
    <col min="2" max="2" width="52.375" style="6" hidden="1" customWidth="1"/>
    <col min="3" max="3" width="54.625" style="6" hidden="1" customWidth="1"/>
    <col min="4" max="4" width="0.125" style="6" customWidth="1"/>
    <col min="5" max="5" width="34.125" style="6" customWidth="1"/>
    <col min="6" max="6" width="29.875" style="6" hidden="1" customWidth="1"/>
    <col min="7" max="7" width="31.125" style="6" hidden="1" customWidth="1"/>
    <col min="8" max="8" width="26.125" style="6" hidden="1" customWidth="1"/>
    <col min="9" max="9" width="1" style="6" hidden="1" customWidth="1"/>
    <col min="10" max="10" width="0.125" style="6" customWidth="1"/>
    <col min="11" max="11" width="41.125" style="6" customWidth="1"/>
    <col min="12" max="12" width="12.875" style="6" hidden="1" customWidth="1"/>
    <col min="13" max="13" width="17.125" style="6" hidden="1" customWidth="1"/>
    <col min="14" max="14" width="19.5" style="6" hidden="1" customWidth="1"/>
    <col min="15" max="15" width="15.375" style="6" hidden="1" customWidth="1"/>
    <col min="16" max="16" width="18.625" style="6" hidden="1" customWidth="1"/>
    <col min="17" max="17" width="17.5" style="6" hidden="1" customWidth="1"/>
    <col min="18" max="19" width="0.375" style="6" hidden="1" customWidth="1"/>
    <col min="20" max="20" width="40.375" style="6" customWidth="1"/>
    <col min="21" max="21" width="11.375" style="6" hidden="1" customWidth="1"/>
    <col min="22" max="22" width="25.375" style="79" hidden="1" customWidth="1"/>
    <col min="23" max="23" width="23.625" style="79" hidden="1" customWidth="1"/>
    <col min="24" max="24" width="18.375" style="79" hidden="1" customWidth="1"/>
    <col min="25" max="25" width="18.875" style="79" hidden="1" customWidth="1"/>
    <col min="26" max="26" width="19.5" style="79" hidden="1" customWidth="1"/>
    <col min="27" max="27" width="18.5" style="6" hidden="1" customWidth="1"/>
    <col min="28" max="28" width="18" style="6" hidden="1" customWidth="1"/>
    <col min="29" max="29" width="0.375" style="6" hidden="1" customWidth="1"/>
    <col min="30" max="30" width="52.625" style="6" customWidth="1"/>
    <col min="31" max="31" width="26.625" style="6" customWidth="1"/>
    <col min="32" max="32" width="20.375" style="6" customWidth="1"/>
    <col min="33" max="33" width="24.625" style="6" customWidth="1"/>
    <col min="34" max="40" width="11" style="6" customWidth="1"/>
    <col min="41" max="41" width="11" style="9" customWidth="1"/>
    <col min="42" max="42" width="16.125" style="9" customWidth="1"/>
    <col min="43" max="43" width="11" style="9" customWidth="1"/>
    <col min="44" max="50" width="11" style="9"/>
    <col min="51" max="16384" width="11" style="6"/>
  </cols>
  <sheetData>
    <row r="1" spans="1:50" ht="16.5" thickBot="1" x14ac:dyDescent="0.3">
      <c r="A1" s="444" t="s">
        <v>198</v>
      </c>
      <c r="B1" s="445"/>
      <c r="C1" s="445"/>
      <c r="D1" s="445"/>
      <c r="E1" s="445"/>
      <c r="F1" s="445"/>
      <c r="G1" s="445"/>
      <c r="H1" s="445"/>
      <c r="I1" s="445"/>
      <c r="J1" s="445"/>
      <c r="K1" s="445"/>
      <c r="L1" s="445"/>
      <c r="M1" s="445"/>
      <c r="N1" s="445"/>
      <c r="O1" s="445"/>
      <c r="P1" s="445"/>
      <c r="Q1" s="445"/>
      <c r="R1" s="445"/>
      <c r="S1" s="445"/>
      <c r="T1" s="445"/>
    </row>
    <row r="2" spans="1:50" s="28" customFormat="1" ht="27" customHeight="1" thickBot="1" x14ac:dyDescent="0.3">
      <c r="A2" s="441" t="s">
        <v>47</v>
      </c>
      <c r="B2" s="442"/>
      <c r="C2" s="442"/>
      <c r="D2" s="442"/>
      <c r="E2" s="442"/>
      <c r="F2" s="442"/>
      <c r="G2" s="442"/>
      <c r="H2" s="442"/>
      <c r="I2" s="442"/>
      <c r="J2" s="442"/>
      <c r="K2" s="442"/>
      <c r="L2" s="442"/>
      <c r="M2" s="442"/>
      <c r="N2" s="442"/>
      <c r="O2" s="442"/>
      <c r="P2" s="442"/>
      <c r="Q2" s="442"/>
      <c r="R2" s="442"/>
      <c r="S2" s="442"/>
      <c r="T2" s="446"/>
      <c r="V2" s="29"/>
      <c r="W2" s="29"/>
      <c r="X2" s="29"/>
      <c r="Y2" s="29"/>
      <c r="Z2" s="29"/>
      <c r="AO2" s="30"/>
      <c r="AP2" s="30"/>
      <c r="AQ2" s="30"/>
      <c r="AR2" s="30"/>
      <c r="AS2" s="30"/>
      <c r="AT2" s="30"/>
      <c r="AU2" s="30"/>
      <c r="AV2" s="30"/>
      <c r="AW2" s="30"/>
      <c r="AX2" s="30"/>
    </row>
    <row r="3" spans="1:50" ht="16.5" thickBot="1" x14ac:dyDescent="0.3"/>
    <row r="4" spans="1:50" ht="19.5" customHeight="1" thickBot="1" x14ac:dyDescent="0.3">
      <c r="F4" s="79"/>
      <c r="G4" s="79"/>
      <c r="H4" s="79"/>
      <c r="I4" s="79"/>
      <c r="J4" s="79"/>
      <c r="K4" s="80"/>
      <c r="L4" s="81"/>
      <c r="M4" s="81"/>
      <c r="N4" s="81"/>
      <c r="O4" s="81"/>
      <c r="P4" s="81"/>
      <c r="Q4" s="81"/>
      <c r="R4" s="81"/>
      <c r="S4" s="81"/>
      <c r="T4" s="81"/>
      <c r="V4" s="448"/>
      <c r="W4" s="448"/>
    </row>
    <row r="5" spans="1:50" ht="16.5" thickBot="1" x14ac:dyDescent="0.3">
      <c r="A5" s="82" t="s">
        <v>141</v>
      </c>
      <c r="B5" s="83"/>
      <c r="C5" s="83"/>
      <c r="D5" s="84"/>
      <c r="E5" s="85" t="str">
        <f>IF('Reference Records'!$B$152&lt;&gt;"",'Reference Records'!$B$152,'Reference Records'!$B$153)</f>
        <v>India</v>
      </c>
      <c r="F5" s="86"/>
      <c r="G5" s="86"/>
      <c r="H5" s="86"/>
      <c r="I5" s="86"/>
      <c r="J5" s="86"/>
      <c r="K5" s="80"/>
      <c r="L5" s="81"/>
      <c r="M5" s="81"/>
      <c r="N5" s="81"/>
      <c r="O5" s="81"/>
      <c r="P5" s="81"/>
      <c r="Q5" s="81"/>
      <c r="R5" s="81"/>
      <c r="S5" s="81"/>
      <c r="T5" s="81"/>
      <c r="V5" s="448"/>
      <c r="W5" s="448"/>
    </row>
    <row r="6" spans="1:50" ht="16.5" thickBot="1" x14ac:dyDescent="0.3">
      <c r="A6" s="82" t="s">
        <v>45</v>
      </c>
      <c r="B6" s="83"/>
      <c r="C6" s="83"/>
      <c r="D6" s="84"/>
      <c r="E6" s="309" t="s">
        <v>280</v>
      </c>
      <c r="F6" s="86"/>
      <c r="G6" s="86"/>
      <c r="H6" s="86"/>
      <c r="I6" s="86"/>
      <c r="J6" s="86"/>
      <c r="K6" s="80"/>
      <c r="L6" s="81"/>
      <c r="M6" s="81"/>
      <c r="N6" s="81"/>
      <c r="O6" s="81"/>
      <c r="P6" s="81"/>
      <c r="Q6" s="81"/>
      <c r="R6" s="81"/>
      <c r="S6" s="81"/>
      <c r="T6" s="81"/>
      <c r="V6" s="87"/>
      <c r="W6" s="87"/>
    </row>
    <row r="7" spans="1:50" ht="31.5" customHeight="1" thickBot="1" x14ac:dyDescent="0.3">
      <c r="A7" s="88" t="s">
        <v>73</v>
      </c>
      <c r="B7" s="83"/>
      <c r="C7" s="83"/>
      <c r="D7" s="84"/>
      <c r="E7" s="89">
        <v>43101</v>
      </c>
      <c r="F7" s="90"/>
      <c r="G7" s="90"/>
      <c r="H7" s="90"/>
      <c r="I7" s="90"/>
      <c r="J7" s="90"/>
      <c r="K7" s="80"/>
      <c r="L7" s="81"/>
      <c r="M7" s="81"/>
      <c r="N7" s="81"/>
      <c r="O7" s="81"/>
      <c r="P7" s="81"/>
      <c r="Q7" s="81"/>
      <c r="R7" s="81"/>
      <c r="S7" s="81"/>
      <c r="T7" s="81"/>
      <c r="V7" s="87" t="s">
        <v>50</v>
      </c>
      <c r="W7" s="87"/>
    </row>
    <row r="8" spans="1:50" ht="31.5" customHeight="1" thickBot="1" x14ac:dyDescent="0.3">
      <c r="A8" s="88" t="s">
        <v>140</v>
      </c>
      <c r="B8" s="83" t="s">
        <v>194</v>
      </c>
      <c r="C8" s="311">
        <v>12</v>
      </c>
      <c r="D8" s="84"/>
      <c r="E8" s="91">
        <v>44196</v>
      </c>
      <c r="F8" s="90"/>
      <c r="G8" s="90"/>
      <c r="H8" s="90"/>
      <c r="I8" s="90"/>
      <c r="J8" s="90"/>
      <c r="K8" s="80"/>
      <c r="L8" s="81"/>
      <c r="M8" s="81"/>
      <c r="N8" s="81"/>
      <c r="O8" s="81"/>
      <c r="P8" s="81"/>
      <c r="Q8" s="81"/>
      <c r="R8" s="81"/>
      <c r="S8" s="81"/>
      <c r="T8" s="81"/>
      <c r="V8" s="87"/>
      <c r="W8" s="87"/>
    </row>
    <row r="9" spans="1:50" ht="32.25" customHeight="1" thickBot="1" x14ac:dyDescent="0.3">
      <c r="A9" s="88" t="s">
        <v>217</v>
      </c>
      <c r="E9" s="89">
        <v>43101</v>
      </c>
      <c r="F9" s="92"/>
      <c r="G9" s="92"/>
      <c r="H9" s="92"/>
      <c r="I9" s="92"/>
      <c r="J9" s="92"/>
      <c r="K9" s="449" t="str">
        <f>IF(E8&gt;E10,"Please note, the Implementation Period End Date is longer than the Allocation Utilisation Period End Date"," ")</f>
        <v xml:space="preserve"> </v>
      </c>
      <c r="L9" s="81"/>
      <c r="M9" s="81"/>
      <c r="N9" s="81"/>
      <c r="O9" s="81"/>
      <c r="P9" s="81"/>
      <c r="Q9" s="81"/>
      <c r="R9" s="81"/>
      <c r="S9" s="81"/>
      <c r="T9" s="81"/>
      <c r="W9" s="87"/>
      <c r="X9" s="87"/>
    </row>
    <row r="10" spans="1:50" ht="32.25" customHeight="1" thickBot="1" x14ac:dyDescent="0.3">
      <c r="A10" s="88" t="s">
        <v>218</v>
      </c>
      <c r="E10" s="91">
        <v>44196</v>
      </c>
      <c r="F10" s="92"/>
      <c r="G10" s="92"/>
      <c r="H10" s="92"/>
      <c r="I10" s="92"/>
      <c r="J10" s="92"/>
      <c r="K10" s="449"/>
      <c r="L10" s="81"/>
      <c r="M10" s="81"/>
      <c r="N10" s="81"/>
      <c r="O10" s="81"/>
      <c r="P10" s="81"/>
      <c r="Q10" s="81"/>
      <c r="R10" s="81"/>
      <c r="S10" s="81"/>
      <c r="T10" s="81"/>
    </row>
    <row r="11" spans="1:50" ht="19.5" customHeight="1" thickBot="1" x14ac:dyDescent="0.3">
      <c r="A11" s="93"/>
      <c r="B11" s="93"/>
      <c r="C11" s="93"/>
      <c r="D11" s="93"/>
      <c r="E11" s="93"/>
      <c r="F11" s="93"/>
      <c r="G11" s="93"/>
      <c r="H11" s="93"/>
      <c r="I11" s="93"/>
      <c r="J11" s="93"/>
      <c r="K11" s="81"/>
      <c r="L11" s="81"/>
      <c r="M11" s="81"/>
      <c r="N11" s="81"/>
      <c r="O11" s="81"/>
      <c r="P11" s="81"/>
      <c r="Q11" s="81"/>
      <c r="R11" s="81"/>
      <c r="S11" s="81"/>
      <c r="T11" s="94"/>
      <c r="W11" s="87"/>
    </row>
    <row r="12" spans="1:50" s="54" customFormat="1" ht="8.1" customHeight="1" thickBot="1" x14ac:dyDescent="0.3">
      <c r="A12" s="93"/>
      <c r="B12" s="93"/>
      <c r="C12" s="93"/>
      <c r="D12" s="93"/>
      <c r="E12" s="93"/>
      <c r="F12" s="93"/>
      <c r="G12" s="93"/>
      <c r="H12" s="93"/>
      <c r="I12" s="93"/>
      <c r="J12" s="93"/>
      <c r="K12" s="94"/>
      <c r="L12" s="94"/>
      <c r="M12" s="94"/>
      <c r="N12" s="94"/>
      <c r="O12" s="94"/>
      <c r="P12" s="94"/>
      <c r="Q12" s="94"/>
      <c r="R12" s="94"/>
      <c r="S12" s="94"/>
      <c r="T12" s="52"/>
      <c r="V12" s="79"/>
      <c r="W12" s="87"/>
      <c r="X12" s="79"/>
      <c r="Y12" s="79"/>
      <c r="Z12" s="79"/>
      <c r="AO12" s="3"/>
      <c r="AP12" s="3"/>
      <c r="AQ12" s="3"/>
      <c r="AR12" s="3"/>
      <c r="AS12" s="3"/>
      <c r="AT12" s="3"/>
      <c r="AU12" s="3"/>
      <c r="AV12" s="3"/>
      <c r="AW12" s="3"/>
      <c r="AX12" s="3"/>
    </row>
    <row r="13" spans="1:50" s="54" customFormat="1" ht="35.25" customHeight="1" thickBot="1" x14ac:dyDescent="0.3">
      <c r="A13" s="447" t="s">
        <v>38</v>
      </c>
      <c r="B13" s="95"/>
      <c r="C13" s="96"/>
      <c r="D13" s="96"/>
      <c r="E13" s="31" t="s">
        <v>42</v>
      </c>
      <c r="F13" s="32"/>
      <c r="G13" s="32"/>
      <c r="H13" s="32"/>
      <c r="I13" s="32"/>
      <c r="J13" s="32"/>
      <c r="K13" s="159" t="s">
        <v>39</v>
      </c>
      <c r="L13" s="31"/>
      <c r="M13" s="33"/>
      <c r="N13" s="33"/>
      <c r="O13" s="33"/>
      <c r="P13" s="33"/>
      <c r="Q13" s="34"/>
      <c r="R13" s="31"/>
      <c r="S13" s="33"/>
      <c r="T13" s="33" t="s">
        <v>13</v>
      </c>
      <c r="V13" s="79"/>
      <c r="W13" s="87"/>
      <c r="X13" s="79"/>
      <c r="Y13" s="79"/>
      <c r="Z13" s="79"/>
      <c r="AO13" s="3"/>
      <c r="AP13" s="3"/>
      <c r="AQ13" s="3"/>
      <c r="AR13" s="3"/>
      <c r="AS13" s="3"/>
      <c r="AT13" s="3"/>
      <c r="AU13" s="3"/>
      <c r="AV13" s="3"/>
      <c r="AW13" s="3"/>
      <c r="AX13" s="3"/>
    </row>
    <row r="14" spans="1:50" s="54" customFormat="1" ht="40.5" customHeight="1" thickBot="1" x14ac:dyDescent="0.3">
      <c r="A14" s="447"/>
      <c r="B14" s="97"/>
      <c r="C14" s="98"/>
      <c r="D14" s="98"/>
      <c r="E14" s="31" t="s">
        <v>5</v>
      </c>
      <c r="F14" s="32"/>
      <c r="G14" s="32"/>
      <c r="H14" s="32"/>
      <c r="I14" s="32"/>
      <c r="J14" s="32"/>
      <c r="K14" s="32" t="s">
        <v>16</v>
      </c>
      <c r="L14" s="31"/>
      <c r="M14" s="33"/>
      <c r="N14" s="33"/>
      <c r="O14" s="33"/>
      <c r="P14" s="33"/>
      <c r="Q14" s="34"/>
      <c r="R14" s="31"/>
      <c r="S14" s="33"/>
      <c r="T14" s="33" t="s">
        <v>40</v>
      </c>
      <c r="V14" s="79"/>
      <c r="W14" s="87"/>
      <c r="X14" s="79"/>
      <c r="Y14" s="79"/>
      <c r="Z14" s="79"/>
      <c r="AO14" s="3"/>
      <c r="AP14" s="3"/>
      <c r="AQ14" s="3"/>
      <c r="AR14" s="3"/>
      <c r="AS14" s="3"/>
      <c r="AT14" s="3"/>
      <c r="AU14" s="3"/>
      <c r="AV14" s="3"/>
      <c r="AW14" s="3"/>
      <c r="AX14" s="3"/>
    </row>
    <row r="15" spans="1:50" s="54" customFormat="1" ht="28.35" customHeight="1" x14ac:dyDescent="0.25">
      <c r="A15" s="93"/>
      <c r="B15" s="93"/>
      <c r="C15" s="93"/>
      <c r="D15" s="93"/>
      <c r="E15" s="93"/>
      <c r="F15" s="93"/>
      <c r="G15" s="93"/>
      <c r="H15" s="93"/>
      <c r="I15" s="93"/>
      <c r="J15" s="93"/>
      <c r="K15" s="94"/>
      <c r="L15" s="94"/>
      <c r="M15" s="94"/>
      <c r="N15" s="94"/>
      <c r="O15" s="94"/>
      <c r="P15" s="94"/>
      <c r="Q15" s="94"/>
      <c r="R15" s="94"/>
      <c r="S15" s="94"/>
      <c r="T15" s="52"/>
      <c r="V15" s="79"/>
      <c r="W15" s="87"/>
      <c r="X15" s="79"/>
      <c r="Y15" s="79"/>
      <c r="Z15" s="79"/>
      <c r="AO15" s="3"/>
      <c r="AP15" s="3"/>
      <c r="AQ15" s="3"/>
      <c r="AR15" s="3"/>
      <c r="AS15" s="3"/>
      <c r="AT15" s="3"/>
      <c r="AU15" s="3"/>
      <c r="AV15" s="3"/>
      <c r="AW15" s="3"/>
      <c r="AX15" s="3"/>
    </row>
    <row r="16" spans="1:50" ht="37.35" customHeight="1" x14ac:dyDescent="0.25">
      <c r="A16" s="81"/>
      <c r="B16" s="81"/>
      <c r="C16" s="81"/>
      <c r="D16" s="81"/>
      <c r="E16" s="59"/>
      <c r="T16" s="59"/>
      <c r="W16" s="87"/>
      <c r="X16" s="87"/>
    </row>
    <row r="17" spans="1:50" ht="0.6" customHeight="1" x14ac:dyDescent="0.25">
      <c r="A17" s="99"/>
      <c r="B17" s="100"/>
      <c r="C17" s="100"/>
      <c r="D17" s="101"/>
      <c r="E17" s="81"/>
      <c r="F17" s="81"/>
      <c r="G17" s="81"/>
      <c r="H17" s="81"/>
      <c r="I17" s="81"/>
      <c r="J17" s="81"/>
      <c r="K17" s="81"/>
      <c r="L17" s="81"/>
      <c r="M17" s="81"/>
      <c r="N17" s="81"/>
      <c r="O17" s="81"/>
      <c r="P17" s="81"/>
      <c r="Q17" s="81"/>
      <c r="R17" s="81"/>
      <c r="S17" s="81"/>
      <c r="T17" s="59"/>
      <c r="W17" s="87"/>
      <c r="X17" s="87"/>
    </row>
    <row r="18" spans="1:50" ht="36.75" customHeight="1" x14ac:dyDescent="0.25">
      <c r="A18" s="325" t="s">
        <v>193</v>
      </c>
      <c r="B18" s="325"/>
      <c r="C18" s="325" t="s">
        <v>128</v>
      </c>
      <c r="D18" s="102"/>
      <c r="E18" s="81"/>
      <c r="F18" s="81"/>
      <c r="G18" s="81"/>
      <c r="H18" s="81"/>
      <c r="I18" s="81"/>
      <c r="J18" s="81"/>
      <c r="K18" s="81"/>
      <c r="L18" s="81"/>
      <c r="M18" s="81"/>
      <c r="N18" s="81"/>
      <c r="O18" s="81"/>
      <c r="P18" s="81"/>
      <c r="Q18" s="81"/>
      <c r="R18" s="81"/>
      <c r="S18" s="81"/>
      <c r="T18" s="59"/>
      <c r="W18" s="87"/>
      <c r="X18" s="87"/>
    </row>
    <row r="19" spans="1:50" ht="47.1" hidden="1" customHeight="1" x14ac:dyDescent="0.25">
      <c r="A19" s="342" t="s">
        <v>192</v>
      </c>
      <c r="B19" s="342"/>
      <c r="C19" s="342" t="s">
        <v>127</v>
      </c>
      <c r="D19" s="102"/>
      <c r="E19" s="81"/>
      <c r="F19" s="81"/>
      <c r="G19" s="81"/>
      <c r="H19" s="81"/>
      <c r="I19" s="81"/>
      <c r="J19" s="81"/>
      <c r="K19" s="81"/>
      <c r="L19" s="81"/>
      <c r="M19" s="81"/>
      <c r="N19" s="81"/>
      <c r="O19" s="81"/>
      <c r="P19" s="81"/>
      <c r="Q19" s="81"/>
      <c r="R19" s="81"/>
      <c r="S19" s="81"/>
      <c r="T19" s="59"/>
      <c r="W19" s="87"/>
      <c r="X19" s="87"/>
    </row>
    <row r="20" spans="1:50" s="302" customFormat="1" ht="47.1" customHeight="1" x14ac:dyDescent="0.25">
      <c r="A20" s="342" t="s">
        <v>1827</v>
      </c>
      <c r="B20" s="342"/>
      <c r="C20" s="342" t="s">
        <v>1827</v>
      </c>
      <c r="D20" s="102"/>
      <c r="E20" s="81"/>
      <c r="F20" s="81"/>
      <c r="G20" s="81"/>
      <c r="H20" s="81"/>
      <c r="I20" s="81"/>
      <c r="J20" s="81"/>
      <c r="K20" s="81"/>
      <c r="L20" s="81"/>
      <c r="M20" s="81"/>
      <c r="N20" s="81"/>
      <c r="O20" s="81"/>
      <c r="P20" s="81"/>
      <c r="Q20" s="81"/>
      <c r="R20" s="81"/>
      <c r="S20" s="81"/>
      <c r="T20" s="59"/>
      <c r="V20" s="79"/>
      <c r="W20" s="306"/>
      <c r="X20" s="306"/>
      <c r="Y20" s="79"/>
      <c r="Z20" s="79"/>
      <c r="AO20" s="9"/>
      <c r="AP20" s="9"/>
      <c r="AQ20" s="9"/>
      <c r="AR20" s="9"/>
      <c r="AS20" s="9"/>
      <c r="AT20" s="9"/>
      <c r="AU20" s="9"/>
      <c r="AV20" s="9"/>
      <c r="AW20" s="9"/>
      <c r="AX20" s="9"/>
    </row>
    <row r="21" spans="1:50" s="81" customFormat="1" ht="2.4500000000000002" customHeight="1" thickBot="1" x14ac:dyDescent="0.3">
      <c r="A21" s="103"/>
      <c r="B21" s="104"/>
      <c r="C21" s="104"/>
      <c r="D21" s="105"/>
      <c r="V21" s="80"/>
      <c r="W21" s="80"/>
      <c r="X21" s="80"/>
      <c r="Y21" s="80"/>
      <c r="Z21" s="80"/>
    </row>
    <row r="22" spans="1:50" ht="26.45" customHeight="1" thickBot="1" x14ac:dyDescent="0.3">
      <c r="T22" s="59"/>
      <c r="W22" s="87"/>
      <c r="X22" s="87"/>
    </row>
    <row r="23" spans="1:50" ht="1.35" customHeight="1" x14ac:dyDescent="0.25">
      <c r="A23" s="56"/>
      <c r="B23" s="56"/>
      <c r="C23" s="56"/>
      <c r="D23" s="56"/>
      <c r="E23" s="56"/>
      <c r="F23" s="56"/>
      <c r="G23" s="56"/>
      <c r="H23" s="56"/>
      <c r="I23" s="56"/>
      <c r="J23" s="56"/>
      <c r="K23" s="56"/>
      <c r="L23" s="56"/>
      <c r="M23" s="56"/>
      <c r="N23" s="56"/>
      <c r="O23" s="56"/>
      <c r="P23" s="56"/>
      <c r="Q23" s="56"/>
      <c r="R23" s="57"/>
      <c r="T23" s="59"/>
      <c r="W23" s="87"/>
      <c r="X23" s="87"/>
    </row>
    <row r="24" spans="1:50" ht="60.75" customHeight="1" x14ac:dyDescent="0.25">
      <c r="A24" s="325" t="s">
        <v>76</v>
      </c>
      <c r="B24" s="325"/>
      <c r="C24" s="325"/>
      <c r="D24" s="325"/>
      <c r="E24" s="326" t="s">
        <v>219</v>
      </c>
      <c r="F24" s="325"/>
      <c r="G24" s="325"/>
      <c r="H24" s="325"/>
      <c r="I24" s="325"/>
      <c r="J24" s="325"/>
      <c r="K24" s="338" t="s">
        <v>199</v>
      </c>
      <c r="L24" s="339"/>
      <c r="M24" s="340" t="s">
        <v>64</v>
      </c>
      <c r="N24" s="340" t="s">
        <v>166</v>
      </c>
      <c r="O24" s="341" t="s">
        <v>216</v>
      </c>
      <c r="P24" s="341" t="s">
        <v>167</v>
      </c>
      <c r="Q24" s="340" t="s">
        <v>66</v>
      </c>
      <c r="R24" s="106"/>
      <c r="S24" s="59"/>
      <c r="T24" s="59"/>
      <c r="W24" s="87"/>
      <c r="X24" s="87"/>
    </row>
    <row r="25" spans="1:50" ht="47.1" hidden="1" customHeight="1" x14ac:dyDescent="0.25">
      <c r="A25" s="342" t="s">
        <v>86</v>
      </c>
      <c r="B25" s="342"/>
      <c r="C25" s="342"/>
      <c r="D25" s="342"/>
      <c r="E25" s="343"/>
      <c r="F25" s="343"/>
      <c r="G25" s="343"/>
      <c r="H25" s="343"/>
      <c r="I25" s="343"/>
      <c r="J25" s="343"/>
      <c r="K25" s="318" t="s">
        <v>182</v>
      </c>
      <c r="L25" s="344"/>
      <c r="M25" s="345" t="b">
        <f>IFERROR(IF(OR(E25&lt;&gt;"",K25&lt;&gt;""),TRUE,FALSE),FALSE)</f>
        <v>1</v>
      </c>
      <c r="N25" s="345" t="str">
        <f>E25&amp;K25</f>
        <v>[Alternative Account]</v>
      </c>
      <c r="O25" s="346" t="str">
        <f>IFERROR(IF(E25&lt;&gt;"",VLOOKUP(E25,'Account Role'!$B$3:$D$21,3,FALSE),P25),"")</f>
        <v>[Account]</v>
      </c>
      <c r="P25" s="347" t="s">
        <v>116</v>
      </c>
      <c r="Q25" s="347" t="s">
        <v>65</v>
      </c>
      <c r="R25" s="107"/>
      <c r="S25" s="59"/>
      <c r="T25" s="59"/>
      <c r="W25" s="87"/>
      <c r="X25" s="87"/>
    </row>
    <row r="26" spans="1:50" s="302" customFormat="1" ht="47.1" customHeight="1" x14ac:dyDescent="0.25">
      <c r="A26" s="342">
        <v>1</v>
      </c>
      <c r="B26" s="342"/>
      <c r="C26" s="342"/>
      <c r="D26" s="342"/>
      <c r="E26" s="343"/>
      <c r="F26" s="343"/>
      <c r="G26" s="343"/>
      <c r="H26" s="343"/>
      <c r="I26" s="343"/>
      <c r="J26" s="343"/>
      <c r="K26" s="318" t="s">
        <v>3858</v>
      </c>
      <c r="L26" s="344"/>
      <c r="M26" s="345" t="b">
        <f t="shared" ref="M26:M34" si="0">IFERROR(IF(OR(E26&lt;&gt;"",K26&lt;&gt;""),TRUE,FALSE),FALSE)</f>
        <v>1</v>
      </c>
      <c r="N26" s="345" t="str">
        <f t="shared" ref="N26:N34" si="1">E26&amp;K26</f>
        <v>DEA</v>
      </c>
      <c r="O26" s="346" t="str">
        <f>IFERROR(IF(E26&lt;&gt;"",VLOOKUP(E26,'Account Role'!$B$3:$D$21,3,FALSE),P26),"")</f>
        <v>0013600000zN6z8AAC</v>
      </c>
      <c r="P26" s="347" t="s">
        <v>378</v>
      </c>
      <c r="Q26" s="347" t="s">
        <v>379</v>
      </c>
      <c r="R26" s="107"/>
      <c r="S26" s="59"/>
      <c r="T26" s="59"/>
      <c r="V26" s="79"/>
      <c r="W26" s="306"/>
      <c r="X26" s="306"/>
      <c r="Y26" s="79"/>
      <c r="Z26" s="79"/>
      <c r="AO26" s="9"/>
      <c r="AP26" s="9"/>
      <c r="AQ26" s="9"/>
      <c r="AR26" s="9"/>
      <c r="AS26" s="9"/>
      <c r="AT26" s="9"/>
      <c r="AU26" s="9"/>
      <c r="AV26" s="9"/>
      <c r="AW26" s="9"/>
      <c r="AX26" s="9"/>
    </row>
    <row r="27" spans="1:50" s="302" customFormat="1" ht="47.1" customHeight="1" x14ac:dyDescent="0.25">
      <c r="A27" s="342">
        <v>2</v>
      </c>
      <c r="B27" s="342"/>
      <c r="C27" s="342"/>
      <c r="D27" s="342"/>
      <c r="E27" s="343"/>
      <c r="F27" s="343"/>
      <c r="G27" s="343"/>
      <c r="H27" s="343"/>
      <c r="I27" s="343"/>
      <c r="J27" s="343"/>
      <c r="K27" s="318" t="s">
        <v>3868</v>
      </c>
      <c r="L27" s="344"/>
      <c r="M27" s="345" t="b">
        <f t="shared" si="0"/>
        <v>1</v>
      </c>
      <c r="N27" s="345" t="str">
        <f t="shared" si="1"/>
        <v>William J. Clinton Foundation (WJCF)</v>
      </c>
      <c r="O27" s="346" t="str">
        <f>IFERROR(IF(E27&lt;&gt;"",VLOOKUP(E27,'Account Role'!$B$3:$D$21,3,FALSE),P27),"")</f>
        <v>0013600000zN6z8AAC</v>
      </c>
      <c r="P27" s="347" t="s">
        <v>378</v>
      </c>
      <c r="Q27" s="347" t="s">
        <v>380</v>
      </c>
      <c r="R27" s="107"/>
      <c r="S27" s="59"/>
      <c r="T27" s="59"/>
      <c r="V27" s="79"/>
      <c r="W27" s="306"/>
      <c r="X27" s="306"/>
      <c r="Y27" s="79"/>
      <c r="Z27" s="79"/>
      <c r="AO27" s="9"/>
      <c r="AP27" s="9"/>
      <c r="AQ27" s="9"/>
      <c r="AR27" s="9"/>
      <c r="AS27" s="9"/>
      <c r="AT27" s="9"/>
      <c r="AU27" s="9"/>
      <c r="AV27" s="9"/>
      <c r="AW27" s="9"/>
      <c r="AX27" s="9"/>
    </row>
    <row r="28" spans="1:50" s="302" customFormat="1" ht="47.1" customHeight="1" x14ac:dyDescent="0.25">
      <c r="A28" s="342">
        <v>3</v>
      </c>
      <c r="B28" s="342"/>
      <c r="C28" s="342"/>
      <c r="D28" s="342"/>
      <c r="E28" s="343" t="s">
        <v>2550</v>
      </c>
      <c r="F28" s="343"/>
      <c r="G28" s="343"/>
      <c r="H28" s="343"/>
      <c r="I28" s="343"/>
      <c r="J28" s="343"/>
      <c r="K28" s="318"/>
      <c r="L28" s="344"/>
      <c r="M28" s="345" t="b">
        <f t="shared" si="0"/>
        <v>1</v>
      </c>
      <c r="N28" s="345" t="str">
        <f t="shared" si="1"/>
        <v>International Union Against Tuberculosis and Lung Disease</v>
      </c>
      <c r="O28" s="346" t="str">
        <f>IFERROR(IF(E28&lt;&gt;"",VLOOKUP(E28,'Account Role'!$B$3:$D$21,3,FALSE),P28),"")</f>
        <v>0013600000xoEFUAA2</v>
      </c>
      <c r="P28" s="347" t="s">
        <v>378</v>
      </c>
      <c r="Q28" s="347" t="s">
        <v>381</v>
      </c>
      <c r="R28" s="107"/>
      <c r="S28" s="59"/>
      <c r="T28" s="59"/>
      <c r="V28" s="79"/>
      <c r="W28" s="306"/>
      <c r="X28" s="306"/>
      <c r="Y28" s="79"/>
      <c r="Z28" s="79"/>
      <c r="AO28" s="9"/>
      <c r="AP28" s="9"/>
      <c r="AQ28" s="9"/>
      <c r="AR28" s="9"/>
      <c r="AS28" s="9"/>
      <c r="AT28" s="9"/>
      <c r="AU28" s="9"/>
      <c r="AV28" s="9"/>
      <c r="AW28" s="9"/>
      <c r="AX28" s="9"/>
    </row>
    <row r="29" spans="1:50" s="302" customFormat="1" ht="47.1" customHeight="1" x14ac:dyDescent="0.25">
      <c r="A29" s="342">
        <v>4</v>
      </c>
      <c r="B29" s="342"/>
      <c r="C29" s="342"/>
      <c r="D29" s="342"/>
      <c r="E29" s="343"/>
      <c r="F29" s="343"/>
      <c r="G29" s="343"/>
      <c r="H29" s="343"/>
      <c r="I29" s="343"/>
      <c r="J29" s="343"/>
      <c r="K29" s="318"/>
      <c r="L29" s="344"/>
      <c r="M29" s="345" t="b">
        <f t="shared" si="0"/>
        <v>0</v>
      </c>
      <c r="N29" s="345" t="str">
        <f t="shared" si="1"/>
        <v/>
      </c>
      <c r="O29" s="346" t="str">
        <f>IFERROR(IF(E29&lt;&gt;"",VLOOKUP(E29,'Account Role'!$B$3:$D$21,3,FALSE),P29),"")</f>
        <v>0013600000zN6z8AAC</v>
      </c>
      <c r="P29" s="347" t="s">
        <v>378</v>
      </c>
      <c r="Q29" s="347" t="s">
        <v>382</v>
      </c>
      <c r="R29" s="107"/>
      <c r="S29" s="59"/>
      <c r="T29" s="59"/>
      <c r="V29" s="79"/>
      <c r="W29" s="306"/>
      <c r="X29" s="306"/>
      <c r="Y29" s="79"/>
      <c r="Z29" s="79"/>
      <c r="AO29" s="9"/>
      <c r="AP29" s="9"/>
      <c r="AQ29" s="9"/>
      <c r="AR29" s="9"/>
      <c r="AS29" s="9"/>
      <c r="AT29" s="9"/>
      <c r="AU29" s="9"/>
      <c r="AV29" s="9"/>
      <c r="AW29" s="9"/>
      <c r="AX29" s="9"/>
    </row>
    <row r="30" spans="1:50" s="302" customFormat="1" ht="47.1" customHeight="1" x14ac:dyDescent="0.25">
      <c r="A30" s="342">
        <v>5</v>
      </c>
      <c r="B30" s="342"/>
      <c r="C30" s="342"/>
      <c r="D30" s="342"/>
      <c r="E30" s="343"/>
      <c r="F30" s="343"/>
      <c r="G30" s="343"/>
      <c r="H30" s="343"/>
      <c r="I30" s="343"/>
      <c r="J30" s="343"/>
      <c r="K30" s="318"/>
      <c r="L30" s="344"/>
      <c r="M30" s="345" t="b">
        <f t="shared" si="0"/>
        <v>0</v>
      </c>
      <c r="N30" s="345" t="str">
        <f t="shared" si="1"/>
        <v/>
      </c>
      <c r="O30" s="346" t="str">
        <f>IFERROR(IF(E30&lt;&gt;"",VLOOKUP(E30,'Account Role'!$B$3:$D$21,3,FALSE),P30),"")</f>
        <v>0013600000zN6z8AAC</v>
      </c>
      <c r="P30" s="347" t="s">
        <v>378</v>
      </c>
      <c r="Q30" s="347" t="s">
        <v>383</v>
      </c>
      <c r="R30" s="107"/>
      <c r="S30" s="59"/>
      <c r="T30" s="59"/>
      <c r="V30" s="79"/>
      <c r="W30" s="306"/>
      <c r="X30" s="306"/>
      <c r="Y30" s="79"/>
      <c r="Z30" s="79"/>
      <c r="AO30" s="9"/>
      <c r="AP30" s="9"/>
      <c r="AQ30" s="9"/>
      <c r="AR30" s="9"/>
      <c r="AS30" s="9"/>
      <c r="AT30" s="9"/>
      <c r="AU30" s="9"/>
      <c r="AV30" s="9"/>
      <c r="AW30" s="9"/>
      <c r="AX30" s="9"/>
    </row>
    <row r="31" spans="1:50" s="302" customFormat="1" ht="47.1" customHeight="1" x14ac:dyDescent="0.25">
      <c r="A31" s="342">
        <v>6</v>
      </c>
      <c r="B31" s="342"/>
      <c r="C31" s="342"/>
      <c r="D31" s="342"/>
      <c r="E31" s="343"/>
      <c r="F31" s="343"/>
      <c r="G31" s="343"/>
      <c r="H31" s="343"/>
      <c r="I31" s="343"/>
      <c r="J31" s="343"/>
      <c r="K31" s="318"/>
      <c r="L31" s="344"/>
      <c r="M31" s="345" t="b">
        <f t="shared" si="0"/>
        <v>0</v>
      </c>
      <c r="N31" s="345" t="str">
        <f t="shared" si="1"/>
        <v/>
      </c>
      <c r="O31" s="346" t="str">
        <f>IFERROR(IF(E31&lt;&gt;"",VLOOKUP(E31,'Account Role'!$B$3:$D$21,3,FALSE),P31),"")</f>
        <v>0013600000zN6z8AAC</v>
      </c>
      <c r="P31" s="347" t="s">
        <v>378</v>
      </c>
      <c r="Q31" s="347" t="s">
        <v>384</v>
      </c>
      <c r="R31" s="107"/>
      <c r="S31" s="59"/>
      <c r="T31" s="59"/>
      <c r="V31" s="79"/>
      <c r="W31" s="306"/>
      <c r="X31" s="306"/>
      <c r="Y31" s="79"/>
      <c r="Z31" s="79"/>
      <c r="AO31" s="9"/>
      <c r="AP31" s="9"/>
      <c r="AQ31" s="9"/>
      <c r="AR31" s="9"/>
      <c r="AS31" s="9"/>
      <c r="AT31" s="9"/>
      <c r="AU31" s="9"/>
      <c r="AV31" s="9"/>
      <c r="AW31" s="9"/>
      <c r="AX31" s="9"/>
    </row>
    <row r="32" spans="1:50" s="302" customFormat="1" ht="47.1" customHeight="1" x14ac:dyDescent="0.25">
      <c r="A32" s="342">
        <v>7</v>
      </c>
      <c r="B32" s="342"/>
      <c r="C32" s="342"/>
      <c r="D32" s="342"/>
      <c r="E32" s="343"/>
      <c r="F32" s="343"/>
      <c r="G32" s="343"/>
      <c r="H32" s="343"/>
      <c r="I32" s="343"/>
      <c r="J32" s="343"/>
      <c r="K32" s="318"/>
      <c r="L32" s="344"/>
      <c r="M32" s="345" t="b">
        <f t="shared" si="0"/>
        <v>0</v>
      </c>
      <c r="N32" s="345" t="str">
        <f t="shared" si="1"/>
        <v/>
      </c>
      <c r="O32" s="346" t="str">
        <f>IFERROR(IF(E32&lt;&gt;"",VLOOKUP(E32,'Account Role'!$B$3:$D$21,3,FALSE),P32),"")</f>
        <v>0013600000zN6z8AAC</v>
      </c>
      <c r="P32" s="347" t="s">
        <v>378</v>
      </c>
      <c r="Q32" s="347" t="s">
        <v>385</v>
      </c>
      <c r="R32" s="107"/>
      <c r="S32" s="59"/>
      <c r="T32" s="59"/>
      <c r="V32" s="79"/>
      <c r="W32" s="306"/>
      <c r="X32" s="306"/>
      <c r="Y32" s="79"/>
      <c r="Z32" s="79"/>
      <c r="AO32" s="9"/>
      <c r="AP32" s="9"/>
      <c r="AQ32" s="9"/>
      <c r="AR32" s="9"/>
      <c r="AS32" s="9"/>
      <c r="AT32" s="9"/>
      <c r="AU32" s="9"/>
      <c r="AV32" s="9"/>
      <c r="AW32" s="9"/>
      <c r="AX32" s="9"/>
    </row>
    <row r="33" spans="1:50" s="302" customFormat="1" ht="47.1" customHeight="1" x14ac:dyDescent="0.25">
      <c r="A33" s="342">
        <v>8</v>
      </c>
      <c r="B33" s="342"/>
      <c r="C33" s="342"/>
      <c r="D33" s="342"/>
      <c r="E33" s="343"/>
      <c r="F33" s="343"/>
      <c r="G33" s="343"/>
      <c r="H33" s="343"/>
      <c r="I33" s="343"/>
      <c r="J33" s="343"/>
      <c r="K33" s="318"/>
      <c r="L33" s="344"/>
      <c r="M33" s="345" t="b">
        <f t="shared" si="0"/>
        <v>0</v>
      </c>
      <c r="N33" s="345" t="str">
        <f t="shared" si="1"/>
        <v/>
      </c>
      <c r="O33" s="346" t="str">
        <f>IFERROR(IF(E33&lt;&gt;"",VLOOKUP(E33,'Account Role'!$B$3:$D$21,3,FALSE),P33),"")</f>
        <v>0013600000zN6z8AAC</v>
      </c>
      <c r="P33" s="347" t="s">
        <v>378</v>
      </c>
      <c r="Q33" s="347" t="s">
        <v>386</v>
      </c>
      <c r="R33" s="107"/>
      <c r="S33" s="59"/>
      <c r="T33" s="59"/>
      <c r="V33" s="79"/>
      <c r="W33" s="306"/>
      <c r="X33" s="306"/>
      <c r="Y33" s="79"/>
      <c r="Z33" s="79"/>
      <c r="AO33" s="9"/>
      <c r="AP33" s="9"/>
      <c r="AQ33" s="9"/>
      <c r="AR33" s="9"/>
      <c r="AS33" s="9"/>
      <c r="AT33" s="9"/>
      <c r="AU33" s="9"/>
      <c r="AV33" s="9"/>
      <c r="AW33" s="9"/>
      <c r="AX33" s="9"/>
    </row>
    <row r="34" spans="1:50" s="302" customFormat="1" ht="47.1" customHeight="1" x14ac:dyDescent="0.25">
      <c r="A34" s="342">
        <v>9</v>
      </c>
      <c r="B34" s="342"/>
      <c r="C34" s="342"/>
      <c r="D34" s="342"/>
      <c r="E34" s="343"/>
      <c r="F34" s="343"/>
      <c r="G34" s="343"/>
      <c r="H34" s="343"/>
      <c r="I34" s="343"/>
      <c r="J34" s="343"/>
      <c r="K34" s="318"/>
      <c r="L34" s="344"/>
      <c r="M34" s="345" t="b">
        <f t="shared" si="0"/>
        <v>0</v>
      </c>
      <c r="N34" s="345" t="str">
        <f t="shared" si="1"/>
        <v/>
      </c>
      <c r="O34" s="346" t="str">
        <f>IFERROR(IF(E34&lt;&gt;"",VLOOKUP(E34,'Account Role'!$B$3:$D$21,3,FALSE),P34),"")</f>
        <v>0013600000zN6z8AAC</v>
      </c>
      <c r="P34" s="347" t="s">
        <v>378</v>
      </c>
      <c r="Q34" s="347" t="s">
        <v>387</v>
      </c>
      <c r="R34" s="107"/>
      <c r="S34" s="59"/>
      <c r="T34" s="59"/>
      <c r="V34" s="79"/>
      <c r="W34" s="306"/>
      <c r="X34" s="306"/>
      <c r="Y34" s="79"/>
      <c r="Z34" s="79"/>
      <c r="AO34" s="9"/>
      <c r="AP34" s="9"/>
      <c r="AQ34" s="9"/>
      <c r="AR34" s="9"/>
      <c r="AS34" s="9"/>
      <c r="AT34" s="9"/>
      <c r="AU34" s="9"/>
      <c r="AV34" s="9"/>
      <c r="AW34" s="9"/>
      <c r="AX34" s="9"/>
    </row>
    <row r="35" spans="1:50" ht="0.75" customHeight="1" thickBot="1" x14ac:dyDescent="0.3">
      <c r="A35" s="76"/>
      <c r="B35" s="77"/>
      <c r="C35" s="77"/>
      <c r="D35" s="77"/>
      <c r="E35" s="77"/>
      <c r="F35" s="77"/>
      <c r="G35" s="77"/>
      <c r="H35" s="77"/>
      <c r="I35" s="77"/>
      <c r="J35" s="77"/>
      <c r="K35" s="77"/>
      <c r="L35" s="77"/>
      <c r="M35" s="77"/>
      <c r="N35" s="77"/>
      <c r="O35" s="77"/>
      <c r="P35" s="77"/>
      <c r="Q35" s="77"/>
      <c r="R35" s="68"/>
      <c r="S35" s="59"/>
      <c r="W35" s="87"/>
      <c r="X35" s="87"/>
    </row>
    <row r="36" spans="1:50" ht="16.5" thickBot="1" x14ac:dyDescent="0.3">
      <c r="R36" s="108"/>
      <c r="S36" s="59"/>
      <c r="W36" s="87"/>
    </row>
    <row r="37" spans="1:50" ht="16.5" thickBot="1" x14ac:dyDescent="0.3">
      <c r="R37" s="108"/>
      <c r="S37" s="59"/>
      <c r="W37" s="87"/>
    </row>
    <row r="38" spans="1:50" ht="16.5" thickBot="1" x14ac:dyDescent="0.3">
      <c r="E38" s="70"/>
      <c r="F38" s="70"/>
      <c r="G38" s="70"/>
      <c r="H38" s="70"/>
      <c r="I38" s="70"/>
      <c r="J38" s="70"/>
      <c r="K38" s="70"/>
      <c r="L38" s="70"/>
      <c r="M38" s="70"/>
      <c r="N38" s="70"/>
      <c r="O38" s="70"/>
      <c r="P38" s="70"/>
      <c r="Q38" s="70"/>
      <c r="R38" s="108"/>
      <c r="S38" s="59"/>
      <c r="W38" s="87"/>
    </row>
    <row r="39" spans="1:50" ht="16.5" thickBot="1" x14ac:dyDescent="0.3">
      <c r="E39" s="70"/>
      <c r="F39" s="70"/>
      <c r="G39" s="70"/>
      <c r="H39" s="70"/>
      <c r="I39" s="70"/>
      <c r="J39" s="70"/>
      <c r="K39" s="70"/>
      <c r="L39" s="70"/>
      <c r="M39" s="70"/>
      <c r="N39" s="70"/>
      <c r="O39" s="70"/>
      <c r="P39" s="70"/>
      <c r="Q39" s="70"/>
      <c r="R39" s="108"/>
      <c r="S39" s="59"/>
      <c r="W39" s="87"/>
    </row>
    <row r="40" spans="1:50" ht="27" customHeight="1" thickBot="1" x14ac:dyDescent="0.3">
      <c r="E40" s="70"/>
      <c r="F40" s="70"/>
      <c r="G40" s="70"/>
      <c r="H40" s="70"/>
      <c r="I40" s="70"/>
      <c r="J40" s="70"/>
      <c r="K40" s="70"/>
      <c r="L40" s="70"/>
      <c r="M40" s="70"/>
      <c r="N40" s="70"/>
      <c r="O40" s="70"/>
      <c r="P40" s="70"/>
      <c r="Q40" s="70"/>
      <c r="R40" s="108"/>
      <c r="S40" s="59"/>
      <c r="W40" s="87"/>
    </row>
    <row r="41" spans="1:50" ht="29.25" customHeight="1" thickBot="1" x14ac:dyDescent="0.3">
      <c r="A41" s="443" t="s">
        <v>227</v>
      </c>
      <c r="B41" s="442"/>
      <c r="C41" s="442"/>
      <c r="D41" s="442"/>
      <c r="E41" s="442"/>
      <c r="F41" s="109"/>
      <c r="G41" s="109"/>
      <c r="H41" s="109"/>
      <c r="I41" s="109"/>
      <c r="J41" s="110"/>
      <c r="K41" s="108"/>
      <c r="L41" s="108"/>
      <c r="M41" s="108"/>
      <c r="N41" s="108"/>
      <c r="O41" s="108"/>
      <c r="P41" s="108"/>
      <c r="Q41" s="108"/>
      <c r="R41" s="108"/>
      <c r="S41" s="59"/>
      <c r="T41" s="59"/>
      <c r="W41" s="87"/>
    </row>
    <row r="42" spans="1:50" ht="28.5" customHeight="1" x14ac:dyDescent="0.25">
      <c r="A42" s="348" t="s">
        <v>222</v>
      </c>
      <c r="B42" s="349">
        <v>0</v>
      </c>
      <c r="C42" s="338"/>
      <c r="D42" s="338"/>
      <c r="E42" s="338" t="s">
        <v>221</v>
      </c>
      <c r="F42" s="350"/>
      <c r="G42" s="351"/>
      <c r="H42" s="351" t="s">
        <v>64</v>
      </c>
      <c r="I42" s="351" t="s">
        <v>66</v>
      </c>
      <c r="J42" s="112"/>
      <c r="K42" s="108"/>
      <c r="L42" s="108"/>
      <c r="M42" s="108"/>
      <c r="N42" s="108"/>
      <c r="O42" s="108"/>
      <c r="P42" s="108"/>
      <c r="Q42" s="108"/>
      <c r="R42" s="108"/>
      <c r="S42" s="59"/>
      <c r="T42" s="59"/>
      <c r="W42" s="87"/>
    </row>
    <row r="43" spans="1:50" ht="15" hidden="1" customHeight="1" x14ac:dyDescent="0.25">
      <c r="A43" s="352" t="str">
        <f>IF(B43=2,$E$7,IF(B43=1,"",E42+1))</f>
        <v/>
      </c>
      <c r="B43" s="353">
        <f>B42+1</f>
        <v>1</v>
      </c>
      <c r="C43" s="354"/>
      <c r="D43" s="354"/>
      <c r="E43" s="352" t="str">
        <f>IFERROR(EOMONTH($A43,$C$8-1),"")</f>
        <v/>
      </c>
      <c r="F43" s="350"/>
      <c r="G43" s="351"/>
      <c r="H43" s="351" t="b">
        <f>IFERROR(IF(E43&lt;=$E$8,TRUE,FALSE),"")</f>
        <v>0</v>
      </c>
      <c r="I43" s="351" t="s">
        <v>65</v>
      </c>
      <c r="J43" s="112"/>
      <c r="K43" s="108"/>
      <c r="L43" s="108"/>
      <c r="M43" s="108"/>
      <c r="N43" s="108"/>
      <c r="O43" s="108"/>
      <c r="P43" s="108"/>
      <c r="Q43" s="108"/>
      <c r="R43" s="108"/>
      <c r="S43" s="113"/>
      <c r="T43" s="59"/>
      <c r="W43" s="87"/>
    </row>
    <row r="44" spans="1:50" s="302" customFormat="1" ht="15" customHeight="1" x14ac:dyDescent="0.25">
      <c r="A44" s="352">
        <f t="shared" ref="A44:A48" si="2">IF(B44=2,$E$7,IF(B44=1,"",E43+1))</f>
        <v>43101</v>
      </c>
      <c r="B44" s="353">
        <f t="shared" ref="B44:B48" si="3">B43+1</f>
        <v>2</v>
      </c>
      <c r="C44" s="354"/>
      <c r="D44" s="354"/>
      <c r="E44" s="352">
        <f t="shared" ref="E44:E48" si="4">IFERROR(EOMONTH($A44,$C$8-1),"")</f>
        <v>43465</v>
      </c>
      <c r="F44" s="350"/>
      <c r="G44" s="351"/>
      <c r="H44" s="351" t="b">
        <f t="shared" ref="H44:H48" si="5">IFERROR(IF(E44&lt;=$E$8,TRUE,FALSE),"")</f>
        <v>1</v>
      </c>
      <c r="I44" s="351" t="s">
        <v>298</v>
      </c>
      <c r="J44" s="112"/>
      <c r="K44" s="108"/>
      <c r="L44" s="108"/>
      <c r="M44" s="108"/>
      <c r="N44" s="108"/>
      <c r="O44" s="108"/>
      <c r="P44" s="108"/>
      <c r="Q44" s="108"/>
      <c r="R44" s="108"/>
      <c r="S44" s="113"/>
      <c r="T44" s="59"/>
      <c r="V44" s="79"/>
      <c r="W44" s="306"/>
      <c r="X44" s="79"/>
      <c r="Y44" s="79"/>
      <c r="Z44" s="79"/>
      <c r="AO44" s="9"/>
      <c r="AP44" s="9"/>
      <c r="AQ44" s="9"/>
      <c r="AR44" s="9"/>
      <c r="AS44" s="9"/>
      <c r="AT44" s="9"/>
      <c r="AU44" s="9"/>
      <c r="AV44" s="9"/>
      <c r="AW44" s="9"/>
      <c r="AX44" s="9"/>
    </row>
    <row r="45" spans="1:50" s="302" customFormat="1" ht="15" customHeight="1" x14ac:dyDescent="0.25">
      <c r="A45" s="352">
        <f t="shared" si="2"/>
        <v>43466</v>
      </c>
      <c r="B45" s="353">
        <f t="shared" si="3"/>
        <v>3</v>
      </c>
      <c r="C45" s="354"/>
      <c r="D45" s="354"/>
      <c r="E45" s="352">
        <f t="shared" si="4"/>
        <v>43830</v>
      </c>
      <c r="F45" s="350"/>
      <c r="G45" s="351"/>
      <c r="H45" s="351" t="b">
        <f t="shared" si="5"/>
        <v>1</v>
      </c>
      <c r="I45" s="351" t="s">
        <v>300</v>
      </c>
      <c r="J45" s="112"/>
      <c r="K45" s="108"/>
      <c r="L45" s="108"/>
      <c r="M45" s="108"/>
      <c r="N45" s="108"/>
      <c r="O45" s="108"/>
      <c r="P45" s="108"/>
      <c r="Q45" s="108"/>
      <c r="R45" s="108"/>
      <c r="S45" s="113"/>
      <c r="T45" s="59"/>
      <c r="V45" s="79"/>
      <c r="W45" s="306"/>
      <c r="X45" s="79"/>
      <c r="Y45" s="79"/>
      <c r="Z45" s="79"/>
      <c r="AO45" s="9"/>
      <c r="AP45" s="9"/>
      <c r="AQ45" s="9"/>
      <c r="AR45" s="9"/>
      <c r="AS45" s="9"/>
      <c r="AT45" s="9"/>
      <c r="AU45" s="9"/>
      <c r="AV45" s="9"/>
      <c r="AW45" s="9"/>
      <c r="AX45" s="9"/>
    </row>
    <row r="46" spans="1:50" s="302" customFormat="1" ht="15" customHeight="1" x14ac:dyDescent="0.25">
      <c r="A46" s="352">
        <f t="shared" si="2"/>
        <v>43831</v>
      </c>
      <c r="B46" s="353">
        <f t="shared" si="3"/>
        <v>4</v>
      </c>
      <c r="C46" s="354"/>
      <c r="D46" s="354"/>
      <c r="E46" s="352">
        <f t="shared" si="4"/>
        <v>44196</v>
      </c>
      <c r="F46" s="350"/>
      <c r="G46" s="351"/>
      <c r="H46" s="351" t="b">
        <f t="shared" si="5"/>
        <v>1</v>
      </c>
      <c r="I46" s="351" t="s">
        <v>302</v>
      </c>
      <c r="J46" s="112"/>
      <c r="K46" s="108"/>
      <c r="L46" s="108"/>
      <c r="M46" s="108"/>
      <c r="N46" s="108"/>
      <c r="O46" s="108"/>
      <c r="P46" s="108"/>
      <c r="Q46" s="108"/>
      <c r="R46" s="108"/>
      <c r="S46" s="113"/>
      <c r="T46" s="59"/>
      <c r="V46" s="79"/>
      <c r="W46" s="306"/>
      <c r="X46" s="79"/>
      <c r="Y46" s="79"/>
      <c r="Z46" s="79"/>
      <c r="AO46" s="9"/>
      <c r="AP46" s="9"/>
      <c r="AQ46" s="9"/>
      <c r="AR46" s="9"/>
      <c r="AS46" s="9"/>
      <c r="AT46" s="9"/>
      <c r="AU46" s="9"/>
      <c r="AV46" s="9"/>
      <c r="AW46" s="9"/>
      <c r="AX46" s="9"/>
    </row>
    <row r="47" spans="1:50" s="302" customFormat="1" ht="15" customHeight="1" x14ac:dyDescent="0.25">
      <c r="A47" s="352">
        <f t="shared" si="2"/>
        <v>44197</v>
      </c>
      <c r="B47" s="353">
        <f t="shared" si="3"/>
        <v>5</v>
      </c>
      <c r="C47" s="354"/>
      <c r="D47" s="354"/>
      <c r="E47" s="352">
        <f t="shared" si="4"/>
        <v>44561</v>
      </c>
      <c r="F47" s="350"/>
      <c r="G47" s="351"/>
      <c r="H47" s="351" t="b">
        <f t="shared" si="5"/>
        <v>0</v>
      </c>
      <c r="I47" s="351" t="s">
        <v>304</v>
      </c>
      <c r="J47" s="112"/>
      <c r="K47" s="108"/>
      <c r="L47" s="108"/>
      <c r="M47" s="108"/>
      <c r="N47" s="108"/>
      <c r="O47" s="108"/>
      <c r="P47" s="108"/>
      <c r="Q47" s="108"/>
      <c r="R47" s="108"/>
      <c r="S47" s="113"/>
      <c r="T47" s="59"/>
      <c r="V47" s="79"/>
      <c r="W47" s="306"/>
      <c r="X47" s="79"/>
      <c r="Y47" s="79"/>
      <c r="Z47" s="79"/>
      <c r="AO47" s="9"/>
      <c r="AP47" s="9"/>
      <c r="AQ47" s="9"/>
      <c r="AR47" s="9"/>
      <c r="AS47" s="9"/>
      <c r="AT47" s="9"/>
      <c r="AU47" s="9"/>
      <c r="AV47" s="9"/>
      <c r="AW47" s="9"/>
      <c r="AX47" s="9"/>
    </row>
    <row r="48" spans="1:50" s="302" customFormat="1" ht="15" customHeight="1" x14ac:dyDescent="0.25">
      <c r="A48" s="352">
        <f t="shared" si="2"/>
        <v>44562</v>
      </c>
      <c r="B48" s="353">
        <f t="shared" si="3"/>
        <v>6</v>
      </c>
      <c r="C48" s="354"/>
      <c r="D48" s="354"/>
      <c r="E48" s="352">
        <f t="shared" si="4"/>
        <v>44926</v>
      </c>
      <c r="F48" s="350"/>
      <c r="G48" s="351"/>
      <c r="H48" s="351" t="b">
        <f t="shared" si="5"/>
        <v>0</v>
      </c>
      <c r="I48" s="351" t="s">
        <v>306</v>
      </c>
      <c r="J48" s="112"/>
      <c r="K48" s="108"/>
      <c r="L48" s="108"/>
      <c r="M48" s="108"/>
      <c r="N48" s="108"/>
      <c r="O48" s="108"/>
      <c r="P48" s="108"/>
      <c r="Q48" s="108"/>
      <c r="R48" s="108"/>
      <c r="S48" s="113"/>
      <c r="T48" s="59"/>
      <c r="V48" s="79"/>
      <c r="W48" s="306"/>
      <c r="X48" s="79"/>
      <c r="Y48" s="79"/>
      <c r="Z48" s="79"/>
      <c r="AO48" s="9"/>
      <c r="AP48" s="9"/>
      <c r="AQ48" s="9"/>
      <c r="AR48" s="9"/>
      <c r="AS48" s="9"/>
      <c r="AT48" s="9"/>
      <c r="AU48" s="9"/>
      <c r="AV48" s="9"/>
      <c r="AW48" s="9"/>
      <c r="AX48" s="9"/>
    </row>
    <row r="49" spans="1:50" ht="22.5" hidden="1" customHeight="1" thickBot="1" x14ac:dyDescent="0.3">
      <c r="A49" s="76"/>
      <c r="B49" s="77"/>
      <c r="C49" s="77"/>
      <c r="D49" s="77"/>
      <c r="E49" s="77"/>
      <c r="F49" s="77"/>
      <c r="G49" s="77"/>
      <c r="H49" s="77"/>
      <c r="I49" s="77"/>
      <c r="J49" s="68"/>
      <c r="K49" s="108"/>
      <c r="L49" s="108"/>
      <c r="M49" s="108"/>
      <c r="N49" s="108"/>
      <c r="O49" s="108"/>
      <c r="P49" s="108"/>
      <c r="Q49" s="108"/>
      <c r="R49" s="108"/>
      <c r="T49" s="59"/>
      <c r="W49" s="87"/>
    </row>
    <row r="50" spans="1:50" ht="30" customHeight="1" x14ac:dyDescent="0.25">
      <c r="R50" s="108"/>
      <c r="T50" s="59"/>
      <c r="W50" s="87"/>
    </row>
    <row r="51" spans="1:50" ht="30" customHeight="1" x14ac:dyDescent="0.25">
      <c r="T51" s="59"/>
      <c r="W51" s="87"/>
    </row>
    <row r="52" spans="1:50" ht="30" customHeight="1" x14ac:dyDescent="0.25">
      <c r="T52" s="59"/>
      <c r="W52" s="87"/>
    </row>
    <row r="53" spans="1:50" ht="30" customHeight="1" x14ac:dyDescent="0.25">
      <c r="T53" s="59"/>
      <c r="W53" s="87"/>
    </row>
    <row r="54" spans="1:50" ht="25.35" customHeight="1" thickBot="1" x14ac:dyDescent="0.3">
      <c r="A54" s="114"/>
      <c r="B54" s="93"/>
      <c r="C54" s="93"/>
      <c r="D54" s="93"/>
      <c r="E54" s="93"/>
      <c r="F54" s="93"/>
      <c r="G54" s="93"/>
      <c r="H54" s="93"/>
      <c r="I54" s="93"/>
      <c r="J54" s="93"/>
      <c r="K54" s="94"/>
      <c r="L54" s="94"/>
      <c r="M54" s="94"/>
      <c r="N54" s="94"/>
      <c r="O54" s="94"/>
      <c r="P54" s="94"/>
      <c r="Q54" s="94"/>
      <c r="R54" s="94"/>
      <c r="S54" s="94"/>
      <c r="T54" s="52"/>
      <c r="U54" s="52"/>
      <c r="V54" s="86"/>
      <c r="W54" s="87"/>
    </row>
    <row r="55" spans="1:50" ht="25.5" customHeight="1" thickBot="1" x14ac:dyDescent="0.3">
      <c r="A55" s="441" t="s">
        <v>13</v>
      </c>
      <c r="B55" s="442"/>
      <c r="C55" s="442"/>
      <c r="D55" s="442"/>
      <c r="E55" s="442"/>
      <c r="F55" s="115"/>
      <c r="G55" s="115"/>
      <c r="H55" s="115"/>
      <c r="I55" s="115"/>
      <c r="J55" s="116"/>
      <c r="K55" s="108"/>
      <c r="L55" s="108"/>
      <c r="M55" s="108"/>
      <c r="N55" s="108"/>
      <c r="O55" s="108"/>
      <c r="P55" s="108"/>
      <c r="Q55" s="108"/>
      <c r="R55" s="108"/>
      <c r="S55" s="108"/>
      <c r="T55" s="108"/>
      <c r="U55" s="108"/>
      <c r="V55" s="117"/>
      <c r="W55" s="87"/>
    </row>
    <row r="56" spans="1:50" ht="32.25" customHeight="1" x14ac:dyDescent="0.25">
      <c r="A56" s="355" t="s">
        <v>12</v>
      </c>
      <c r="B56" s="355"/>
      <c r="C56" s="355"/>
      <c r="D56" s="355"/>
      <c r="E56" s="356" t="s">
        <v>178</v>
      </c>
      <c r="F56" s="357"/>
      <c r="G56" s="358" t="s">
        <v>64</v>
      </c>
      <c r="H56" s="358" t="s">
        <v>66</v>
      </c>
      <c r="I56" s="118"/>
      <c r="J56" s="119"/>
      <c r="K56" s="111"/>
      <c r="L56" s="111"/>
      <c r="M56" s="111"/>
      <c r="N56" s="111"/>
      <c r="O56" s="111"/>
      <c r="P56" s="111"/>
      <c r="Q56" s="111"/>
      <c r="R56" s="111"/>
      <c r="S56" s="111"/>
      <c r="T56" s="111"/>
      <c r="U56" s="111"/>
      <c r="V56" s="120"/>
      <c r="W56" s="87"/>
      <c r="Y56" s="440"/>
    </row>
    <row r="57" spans="1:50" ht="47.1" hidden="1" customHeight="1" x14ac:dyDescent="0.25">
      <c r="A57" s="342" t="s">
        <v>87</v>
      </c>
      <c r="B57" s="342"/>
      <c r="C57" s="342"/>
      <c r="D57" s="342"/>
      <c r="E57" s="318" t="s">
        <v>74</v>
      </c>
      <c r="F57" s="359"/>
      <c r="G57" s="360" t="b">
        <f>IFERROR(IF(E57&lt;&gt;"",TRUE,FALSE),FALSE)</f>
        <v>1</v>
      </c>
      <c r="H57" s="360" t="s">
        <v>65</v>
      </c>
      <c r="I57" s="121"/>
      <c r="J57" s="122"/>
      <c r="K57" s="108"/>
      <c r="L57" s="108"/>
      <c r="M57" s="108"/>
      <c r="N57" s="108"/>
      <c r="O57" s="108"/>
      <c r="P57" s="108"/>
      <c r="Q57" s="108"/>
      <c r="R57" s="108"/>
      <c r="S57" s="108"/>
      <c r="T57" s="108"/>
      <c r="U57" s="108"/>
      <c r="V57" s="117"/>
      <c r="Y57" s="440"/>
    </row>
    <row r="58" spans="1:50" s="302" customFormat="1" ht="47.1" customHeight="1" x14ac:dyDescent="0.25">
      <c r="A58" s="342">
        <v>1</v>
      </c>
      <c r="B58" s="342"/>
      <c r="C58" s="342"/>
      <c r="D58" s="342"/>
      <c r="E58" s="318" t="s">
        <v>3832</v>
      </c>
      <c r="F58" s="359"/>
      <c r="G58" s="360" t="b">
        <f t="shared" ref="G58:G69" si="6">IFERROR(IF(E58&lt;&gt;"",TRUE,FALSE),FALSE)</f>
        <v>1</v>
      </c>
      <c r="H58" s="360" t="s">
        <v>388</v>
      </c>
      <c r="I58" s="121"/>
      <c r="J58" s="122"/>
      <c r="K58" s="108"/>
      <c r="L58" s="108"/>
      <c r="M58" s="108"/>
      <c r="N58" s="108"/>
      <c r="O58" s="108"/>
      <c r="P58" s="108"/>
      <c r="Q58" s="108"/>
      <c r="R58" s="108"/>
      <c r="S58" s="108"/>
      <c r="T58" s="108"/>
      <c r="U58" s="108"/>
      <c r="V58" s="117"/>
      <c r="W58" s="79"/>
      <c r="X58" s="79"/>
      <c r="Y58" s="307"/>
      <c r="Z58" s="79"/>
      <c r="AO58" s="9"/>
      <c r="AP58" s="9"/>
      <c r="AQ58" s="9"/>
      <c r="AR58" s="9"/>
      <c r="AS58" s="9"/>
      <c r="AT58" s="9"/>
      <c r="AU58" s="9"/>
      <c r="AV58" s="9"/>
      <c r="AW58" s="9"/>
      <c r="AX58" s="9"/>
    </row>
    <row r="59" spans="1:50" s="302" customFormat="1" ht="47.1" customHeight="1" x14ac:dyDescent="0.25">
      <c r="A59" s="342">
        <v>2</v>
      </c>
      <c r="B59" s="342"/>
      <c r="C59" s="342"/>
      <c r="D59" s="342"/>
      <c r="E59" s="318"/>
      <c r="F59" s="359"/>
      <c r="G59" s="360" t="b">
        <f t="shared" si="6"/>
        <v>0</v>
      </c>
      <c r="H59" s="360" t="s">
        <v>389</v>
      </c>
      <c r="I59" s="121"/>
      <c r="J59" s="122"/>
      <c r="K59" s="108"/>
      <c r="L59" s="108"/>
      <c r="M59" s="108"/>
      <c r="N59" s="108"/>
      <c r="O59" s="108"/>
      <c r="P59" s="108"/>
      <c r="Q59" s="108"/>
      <c r="R59" s="108"/>
      <c r="S59" s="108"/>
      <c r="T59" s="108"/>
      <c r="U59" s="108"/>
      <c r="V59" s="117"/>
      <c r="W59" s="79"/>
      <c r="X59" s="79"/>
      <c r="Y59" s="307"/>
      <c r="Z59" s="79"/>
      <c r="AO59" s="9"/>
      <c r="AP59" s="9"/>
      <c r="AQ59" s="9"/>
      <c r="AR59" s="9"/>
      <c r="AS59" s="9"/>
      <c r="AT59" s="9"/>
      <c r="AU59" s="9"/>
      <c r="AV59" s="9"/>
      <c r="AW59" s="9"/>
      <c r="AX59" s="9"/>
    </row>
    <row r="60" spans="1:50" s="302" customFormat="1" ht="47.1" customHeight="1" x14ac:dyDescent="0.25">
      <c r="A60" s="342">
        <v>3</v>
      </c>
      <c r="B60" s="342"/>
      <c r="C60" s="342"/>
      <c r="D60" s="342"/>
      <c r="E60" s="318"/>
      <c r="F60" s="359"/>
      <c r="G60" s="360" t="b">
        <f t="shared" si="6"/>
        <v>0</v>
      </c>
      <c r="H60" s="360" t="s">
        <v>390</v>
      </c>
      <c r="I60" s="121"/>
      <c r="J60" s="122"/>
      <c r="K60" s="108"/>
      <c r="L60" s="108"/>
      <c r="M60" s="108"/>
      <c r="N60" s="108"/>
      <c r="O60" s="108"/>
      <c r="P60" s="108"/>
      <c r="Q60" s="108"/>
      <c r="R60" s="108"/>
      <c r="S60" s="108"/>
      <c r="T60" s="108"/>
      <c r="U60" s="108"/>
      <c r="V60" s="117"/>
      <c r="W60" s="79"/>
      <c r="X60" s="79"/>
      <c r="Y60" s="307"/>
      <c r="Z60" s="79"/>
      <c r="AO60" s="9"/>
      <c r="AP60" s="9"/>
      <c r="AQ60" s="9"/>
      <c r="AR60" s="9"/>
      <c r="AS60" s="9"/>
      <c r="AT60" s="9"/>
      <c r="AU60" s="9"/>
      <c r="AV60" s="9"/>
      <c r="AW60" s="9"/>
      <c r="AX60" s="9"/>
    </row>
    <row r="61" spans="1:50" s="302" customFormat="1" ht="47.1" customHeight="1" x14ac:dyDescent="0.25">
      <c r="A61" s="342">
        <v>4</v>
      </c>
      <c r="B61" s="342"/>
      <c r="C61" s="342"/>
      <c r="D61" s="342"/>
      <c r="E61" s="318"/>
      <c r="F61" s="359"/>
      <c r="G61" s="360" t="b">
        <f t="shared" si="6"/>
        <v>0</v>
      </c>
      <c r="H61" s="360" t="s">
        <v>391</v>
      </c>
      <c r="I61" s="121"/>
      <c r="J61" s="122"/>
      <c r="K61" s="108"/>
      <c r="L61" s="108"/>
      <c r="M61" s="108"/>
      <c r="N61" s="108"/>
      <c r="O61" s="108"/>
      <c r="P61" s="108"/>
      <c r="Q61" s="108"/>
      <c r="R61" s="108"/>
      <c r="S61" s="108"/>
      <c r="T61" s="108"/>
      <c r="U61" s="108"/>
      <c r="V61" s="117"/>
      <c r="W61" s="79"/>
      <c r="X61" s="79"/>
      <c r="Y61" s="307"/>
      <c r="Z61" s="79"/>
      <c r="AO61" s="9"/>
      <c r="AP61" s="9"/>
      <c r="AQ61" s="9"/>
      <c r="AR61" s="9"/>
      <c r="AS61" s="9"/>
      <c r="AT61" s="9"/>
      <c r="AU61" s="9"/>
      <c r="AV61" s="9"/>
      <c r="AW61" s="9"/>
      <c r="AX61" s="9"/>
    </row>
    <row r="62" spans="1:50" s="302" customFormat="1" ht="47.1" customHeight="1" x14ac:dyDescent="0.25">
      <c r="A62" s="342">
        <v>5</v>
      </c>
      <c r="B62" s="342"/>
      <c r="C62" s="342"/>
      <c r="D62" s="342"/>
      <c r="E62" s="318"/>
      <c r="F62" s="359"/>
      <c r="G62" s="360" t="b">
        <f t="shared" si="6"/>
        <v>0</v>
      </c>
      <c r="H62" s="360" t="s">
        <v>392</v>
      </c>
      <c r="I62" s="121"/>
      <c r="J62" s="122"/>
      <c r="K62" s="108"/>
      <c r="L62" s="108"/>
      <c r="M62" s="108"/>
      <c r="N62" s="108"/>
      <c r="O62" s="108"/>
      <c r="P62" s="108"/>
      <c r="Q62" s="108"/>
      <c r="R62" s="108"/>
      <c r="S62" s="108"/>
      <c r="T62" s="108"/>
      <c r="U62" s="108"/>
      <c r="V62" s="117"/>
      <c r="W62" s="79"/>
      <c r="X62" s="79"/>
      <c r="Y62" s="307"/>
      <c r="Z62" s="79"/>
      <c r="AO62" s="9"/>
      <c r="AP62" s="9"/>
      <c r="AQ62" s="9"/>
      <c r="AR62" s="9"/>
      <c r="AS62" s="9"/>
      <c r="AT62" s="9"/>
      <c r="AU62" s="9"/>
      <c r="AV62" s="9"/>
      <c r="AW62" s="9"/>
      <c r="AX62" s="9"/>
    </row>
    <row r="63" spans="1:50" s="302" customFormat="1" ht="47.1" customHeight="1" x14ac:dyDescent="0.25">
      <c r="A63" s="342">
        <v>6</v>
      </c>
      <c r="B63" s="342"/>
      <c r="C63" s="342"/>
      <c r="D63" s="342"/>
      <c r="E63" s="318"/>
      <c r="F63" s="359"/>
      <c r="G63" s="360" t="b">
        <f t="shared" si="6"/>
        <v>0</v>
      </c>
      <c r="H63" s="360" t="s">
        <v>393</v>
      </c>
      <c r="I63" s="121"/>
      <c r="J63" s="122"/>
      <c r="K63" s="108"/>
      <c r="L63" s="108"/>
      <c r="M63" s="108"/>
      <c r="N63" s="108"/>
      <c r="O63" s="108"/>
      <c r="P63" s="108"/>
      <c r="Q63" s="108"/>
      <c r="R63" s="108"/>
      <c r="S63" s="108"/>
      <c r="T63" s="108"/>
      <c r="U63" s="108"/>
      <c r="V63" s="117"/>
      <c r="W63" s="79"/>
      <c r="X63" s="79"/>
      <c r="Y63" s="307"/>
      <c r="Z63" s="79"/>
      <c r="AO63" s="9"/>
      <c r="AP63" s="9"/>
      <c r="AQ63" s="9"/>
      <c r="AR63" s="9"/>
      <c r="AS63" s="9"/>
      <c r="AT63" s="9"/>
      <c r="AU63" s="9"/>
      <c r="AV63" s="9"/>
      <c r="AW63" s="9"/>
      <c r="AX63" s="9"/>
    </row>
    <row r="64" spans="1:50" s="302" customFormat="1" ht="47.1" customHeight="1" x14ac:dyDescent="0.25">
      <c r="A64" s="342">
        <v>7</v>
      </c>
      <c r="B64" s="342"/>
      <c r="C64" s="342"/>
      <c r="D64" s="342"/>
      <c r="E64" s="318"/>
      <c r="F64" s="359"/>
      <c r="G64" s="360" t="b">
        <f t="shared" si="6"/>
        <v>0</v>
      </c>
      <c r="H64" s="360" t="s">
        <v>394</v>
      </c>
      <c r="I64" s="121"/>
      <c r="J64" s="122"/>
      <c r="K64" s="108"/>
      <c r="L64" s="108"/>
      <c r="M64" s="108"/>
      <c r="N64" s="108"/>
      <c r="O64" s="108"/>
      <c r="P64" s="108"/>
      <c r="Q64" s="108"/>
      <c r="R64" s="108"/>
      <c r="S64" s="108"/>
      <c r="T64" s="108"/>
      <c r="U64" s="108"/>
      <c r="V64" s="117"/>
      <c r="W64" s="79"/>
      <c r="X64" s="79"/>
      <c r="Y64" s="307"/>
      <c r="Z64" s="79"/>
      <c r="AO64" s="9"/>
      <c r="AP64" s="9"/>
      <c r="AQ64" s="9"/>
      <c r="AR64" s="9"/>
      <c r="AS64" s="9"/>
      <c r="AT64" s="9"/>
      <c r="AU64" s="9"/>
      <c r="AV64" s="9"/>
      <c r="AW64" s="9"/>
      <c r="AX64" s="9"/>
    </row>
    <row r="65" spans="1:50" s="302" customFormat="1" ht="47.1" customHeight="1" x14ac:dyDescent="0.25">
      <c r="A65" s="342">
        <v>8</v>
      </c>
      <c r="B65" s="342"/>
      <c r="C65" s="342"/>
      <c r="D65" s="342"/>
      <c r="E65" s="318"/>
      <c r="F65" s="359"/>
      <c r="G65" s="360" t="b">
        <f t="shared" si="6"/>
        <v>0</v>
      </c>
      <c r="H65" s="360" t="s">
        <v>395</v>
      </c>
      <c r="I65" s="121"/>
      <c r="J65" s="122"/>
      <c r="K65" s="108"/>
      <c r="L65" s="108"/>
      <c r="M65" s="108"/>
      <c r="N65" s="108"/>
      <c r="O65" s="108"/>
      <c r="P65" s="108"/>
      <c r="Q65" s="108"/>
      <c r="R65" s="108"/>
      <c r="S65" s="108"/>
      <c r="T65" s="108"/>
      <c r="U65" s="108"/>
      <c r="V65" s="117"/>
      <c r="W65" s="79"/>
      <c r="X65" s="79"/>
      <c r="Y65" s="307"/>
      <c r="Z65" s="79"/>
      <c r="AO65" s="9"/>
      <c r="AP65" s="9"/>
      <c r="AQ65" s="9"/>
      <c r="AR65" s="9"/>
      <c r="AS65" s="9"/>
      <c r="AT65" s="9"/>
      <c r="AU65" s="9"/>
      <c r="AV65" s="9"/>
      <c r="AW65" s="9"/>
      <c r="AX65" s="9"/>
    </row>
    <row r="66" spans="1:50" s="302" customFormat="1" ht="47.1" customHeight="1" x14ac:dyDescent="0.25">
      <c r="A66" s="342">
        <v>9</v>
      </c>
      <c r="B66" s="342"/>
      <c r="C66" s="342"/>
      <c r="D66" s="342"/>
      <c r="E66" s="318"/>
      <c r="F66" s="359"/>
      <c r="G66" s="360" t="b">
        <f t="shared" si="6"/>
        <v>0</v>
      </c>
      <c r="H66" s="360" t="s">
        <v>396</v>
      </c>
      <c r="I66" s="121"/>
      <c r="J66" s="122"/>
      <c r="K66" s="108"/>
      <c r="L66" s="108"/>
      <c r="M66" s="108"/>
      <c r="N66" s="108"/>
      <c r="O66" s="108"/>
      <c r="P66" s="108"/>
      <c r="Q66" s="108"/>
      <c r="R66" s="108"/>
      <c r="S66" s="108"/>
      <c r="T66" s="108"/>
      <c r="U66" s="108"/>
      <c r="V66" s="117"/>
      <c r="W66" s="79"/>
      <c r="X66" s="79"/>
      <c r="Y66" s="307"/>
      <c r="Z66" s="79"/>
      <c r="AO66" s="9"/>
      <c r="AP66" s="9"/>
      <c r="AQ66" s="9"/>
      <c r="AR66" s="9"/>
      <c r="AS66" s="9"/>
      <c r="AT66" s="9"/>
      <c r="AU66" s="9"/>
      <c r="AV66" s="9"/>
      <c r="AW66" s="9"/>
      <c r="AX66" s="9"/>
    </row>
    <row r="67" spans="1:50" s="302" customFormat="1" ht="47.1" customHeight="1" x14ac:dyDescent="0.25">
      <c r="A67" s="342">
        <v>10</v>
      </c>
      <c r="B67" s="342"/>
      <c r="C67" s="342"/>
      <c r="D67" s="342"/>
      <c r="E67" s="318"/>
      <c r="F67" s="359"/>
      <c r="G67" s="360" t="b">
        <f t="shared" si="6"/>
        <v>0</v>
      </c>
      <c r="H67" s="360" t="s">
        <v>397</v>
      </c>
      <c r="I67" s="121"/>
      <c r="J67" s="122"/>
      <c r="K67" s="108"/>
      <c r="L67" s="108"/>
      <c r="M67" s="108"/>
      <c r="N67" s="108"/>
      <c r="O67" s="108"/>
      <c r="P67" s="108"/>
      <c r="Q67" s="108"/>
      <c r="R67" s="108"/>
      <c r="S67" s="108"/>
      <c r="T67" s="108"/>
      <c r="U67" s="108"/>
      <c r="V67" s="117"/>
      <c r="W67" s="79"/>
      <c r="X67" s="79"/>
      <c r="Y67" s="307"/>
      <c r="Z67" s="79"/>
      <c r="AO67" s="9"/>
      <c r="AP67" s="9"/>
      <c r="AQ67" s="9"/>
      <c r="AR67" s="9"/>
      <c r="AS67" s="9"/>
      <c r="AT67" s="9"/>
      <c r="AU67" s="9"/>
      <c r="AV67" s="9"/>
      <c r="AW67" s="9"/>
      <c r="AX67" s="9"/>
    </row>
    <row r="68" spans="1:50" s="302" customFormat="1" ht="47.1" customHeight="1" x14ac:dyDescent="0.25">
      <c r="A68" s="342">
        <v>11</v>
      </c>
      <c r="B68" s="342"/>
      <c r="C68" s="342"/>
      <c r="D68" s="342"/>
      <c r="E68" s="318"/>
      <c r="F68" s="359"/>
      <c r="G68" s="360" t="b">
        <f t="shared" si="6"/>
        <v>0</v>
      </c>
      <c r="H68" s="360" t="s">
        <v>398</v>
      </c>
      <c r="I68" s="121"/>
      <c r="J68" s="122"/>
      <c r="K68" s="108"/>
      <c r="L68" s="108"/>
      <c r="M68" s="108"/>
      <c r="N68" s="108"/>
      <c r="O68" s="108"/>
      <c r="P68" s="108"/>
      <c r="Q68" s="108"/>
      <c r="R68" s="108"/>
      <c r="S68" s="108"/>
      <c r="T68" s="108"/>
      <c r="U68" s="108"/>
      <c r="V68" s="117"/>
      <c r="W68" s="79"/>
      <c r="X68" s="79"/>
      <c r="Y68" s="307"/>
      <c r="Z68" s="79"/>
      <c r="AO68" s="9"/>
      <c r="AP68" s="9"/>
      <c r="AQ68" s="9"/>
      <c r="AR68" s="9"/>
      <c r="AS68" s="9"/>
      <c r="AT68" s="9"/>
      <c r="AU68" s="9"/>
      <c r="AV68" s="9"/>
      <c r="AW68" s="9"/>
      <c r="AX68" s="9"/>
    </row>
    <row r="69" spans="1:50" s="302" customFormat="1" ht="47.1" customHeight="1" x14ac:dyDescent="0.25">
      <c r="A69" s="342">
        <v>12</v>
      </c>
      <c r="B69" s="342"/>
      <c r="C69" s="342"/>
      <c r="D69" s="342"/>
      <c r="E69" s="318"/>
      <c r="F69" s="359"/>
      <c r="G69" s="360" t="b">
        <f t="shared" si="6"/>
        <v>0</v>
      </c>
      <c r="H69" s="360" t="s">
        <v>399</v>
      </c>
      <c r="I69" s="121"/>
      <c r="J69" s="122"/>
      <c r="K69" s="108"/>
      <c r="L69" s="108"/>
      <c r="M69" s="108"/>
      <c r="N69" s="108"/>
      <c r="O69" s="108"/>
      <c r="P69" s="108"/>
      <c r="Q69" s="108"/>
      <c r="R69" s="108"/>
      <c r="S69" s="108"/>
      <c r="T69" s="108"/>
      <c r="U69" s="108"/>
      <c r="V69" s="117"/>
      <c r="W69" s="79"/>
      <c r="X69" s="79"/>
      <c r="Y69" s="307"/>
      <c r="Z69" s="79"/>
      <c r="AO69" s="9"/>
      <c r="AP69" s="9"/>
      <c r="AQ69" s="9"/>
      <c r="AR69" s="9"/>
      <c r="AS69" s="9"/>
      <c r="AT69" s="9"/>
      <c r="AU69" s="9"/>
      <c r="AV69" s="9"/>
      <c r="AW69" s="9"/>
      <c r="AX69" s="9"/>
    </row>
    <row r="70" spans="1:50" ht="2.4500000000000002" customHeight="1" thickBot="1" x14ac:dyDescent="0.3">
      <c r="A70" s="123"/>
      <c r="B70" s="124"/>
      <c r="C70" s="124"/>
      <c r="D70" s="124"/>
      <c r="E70" s="124"/>
      <c r="F70" s="124"/>
      <c r="G70" s="124"/>
      <c r="H70" s="124"/>
      <c r="I70" s="124"/>
      <c r="J70" s="125"/>
      <c r="K70" s="108"/>
      <c r="L70" s="108"/>
      <c r="M70" s="108"/>
      <c r="N70" s="108"/>
      <c r="O70" s="108"/>
      <c r="P70" s="108"/>
      <c r="Q70" s="108"/>
      <c r="R70" s="108"/>
      <c r="S70" s="108"/>
      <c r="T70" s="108"/>
      <c r="U70" s="108"/>
      <c r="V70" s="117"/>
      <c r="Y70" s="126"/>
    </row>
    <row r="71" spans="1:50" ht="29.1" customHeight="1" thickBot="1" x14ac:dyDescent="0.3">
      <c r="A71" s="127"/>
      <c r="B71" s="127"/>
      <c r="C71" s="127"/>
      <c r="D71" s="127"/>
      <c r="E71" s="127"/>
      <c r="F71" s="127"/>
      <c r="G71" s="127"/>
      <c r="H71" s="127"/>
      <c r="I71" s="127"/>
      <c r="J71" s="127"/>
      <c r="K71" s="108"/>
      <c r="L71" s="108"/>
      <c r="M71" s="108"/>
      <c r="N71" s="108"/>
      <c r="O71" s="108"/>
      <c r="P71" s="108"/>
      <c r="Q71" s="108"/>
      <c r="R71" s="108"/>
      <c r="S71" s="108"/>
      <c r="T71" s="108"/>
      <c r="U71" s="108"/>
      <c r="V71" s="117"/>
      <c r="Y71" s="126"/>
    </row>
    <row r="72" spans="1:50" s="54" customFormat="1" ht="30.6" customHeight="1" thickBot="1" x14ac:dyDescent="0.3">
      <c r="A72" s="128"/>
      <c r="B72" s="128"/>
      <c r="C72" s="128"/>
      <c r="D72" s="128"/>
      <c r="E72" s="128"/>
      <c r="F72" s="128"/>
      <c r="G72" s="128"/>
      <c r="H72" s="128"/>
      <c r="I72" s="128"/>
      <c r="J72" s="128"/>
      <c r="K72" s="128"/>
      <c r="L72" s="128"/>
      <c r="M72" s="128"/>
      <c r="N72" s="128"/>
      <c r="O72" s="128"/>
      <c r="P72" s="128"/>
      <c r="Q72" s="128"/>
      <c r="R72" s="128"/>
      <c r="S72" s="128"/>
      <c r="T72" s="128"/>
      <c r="U72" s="128"/>
      <c r="V72" s="79"/>
      <c r="W72" s="79"/>
      <c r="X72" s="79"/>
      <c r="Y72" s="79"/>
      <c r="Z72" s="79"/>
      <c r="AO72" s="3"/>
      <c r="AP72" s="3"/>
      <c r="AQ72" s="3"/>
      <c r="AR72" s="3"/>
      <c r="AS72" s="3"/>
      <c r="AT72" s="3"/>
      <c r="AU72" s="3"/>
      <c r="AV72" s="3"/>
      <c r="AW72" s="3"/>
      <c r="AX72" s="3"/>
    </row>
    <row r="73" spans="1:50" ht="30.75" customHeight="1" thickBot="1" x14ac:dyDescent="0.3">
      <c r="A73" s="432" t="s">
        <v>5</v>
      </c>
      <c r="B73" s="442"/>
      <c r="C73" s="442"/>
      <c r="D73" s="442"/>
      <c r="E73" s="435"/>
      <c r="F73" s="115"/>
      <c r="G73" s="115"/>
      <c r="H73" s="115"/>
      <c r="I73" s="115"/>
      <c r="J73" s="116"/>
      <c r="K73" s="108"/>
      <c r="L73" s="108"/>
      <c r="M73" s="108"/>
      <c r="N73" s="108"/>
      <c r="O73" s="108"/>
      <c r="P73" s="108"/>
      <c r="Q73" s="108"/>
      <c r="R73" s="108"/>
      <c r="S73" s="108"/>
      <c r="T73" s="108"/>
      <c r="U73" s="108"/>
      <c r="V73" s="117"/>
      <c r="W73" s="87"/>
    </row>
    <row r="74" spans="1:50" ht="30.75" customHeight="1" x14ac:dyDescent="0.25">
      <c r="A74" s="355" t="s">
        <v>14</v>
      </c>
      <c r="B74" s="355"/>
      <c r="C74" s="355"/>
      <c r="D74" s="355"/>
      <c r="E74" s="356" t="s">
        <v>179</v>
      </c>
      <c r="F74" s="357"/>
      <c r="G74" s="358" t="s">
        <v>64</v>
      </c>
      <c r="H74" s="358" t="s">
        <v>66</v>
      </c>
      <c r="I74" s="118"/>
      <c r="J74" s="119"/>
      <c r="K74" s="111"/>
      <c r="L74" s="111"/>
      <c r="M74" s="111"/>
      <c r="N74" s="111"/>
      <c r="O74" s="111"/>
      <c r="P74" s="111"/>
      <c r="Q74" s="111"/>
      <c r="R74" s="111"/>
      <c r="S74" s="111"/>
      <c r="T74" s="111"/>
      <c r="U74" s="111"/>
      <c r="V74" s="120"/>
      <c r="W74" s="87"/>
      <c r="Y74" s="440"/>
    </row>
    <row r="75" spans="1:50" ht="47.1" hidden="1" customHeight="1" x14ac:dyDescent="0.25">
      <c r="A75" s="342" t="s">
        <v>88</v>
      </c>
      <c r="B75" s="342"/>
      <c r="C75" s="342"/>
      <c r="D75" s="342"/>
      <c r="E75" s="318" t="s">
        <v>75</v>
      </c>
      <c r="F75" s="359"/>
      <c r="G75" s="360" t="b">
        <f>IFERROR(IF(E75&lt;&gt;"",TRUE,FALSE),FALSE)</f>
        <v>1</v>
      </c>
      <c r="H75" s="360" t="s">
        <v>65</v>
      </c>
      <c r="I75" s="121"/>
      <c r="J75" s="122"/>
      <c r="K75" s="53"/>
      <c r="L75" s="53"/>
      <c r="M75" s="53"/>
      <c r="N75" s="53"/>
      <c r="O75" s="53"/>
      <c r="P75" s="53"/>
      <c r="Q75" s="53"/>
      <c r="R75" s="53"/>
      <c r="S75" s="53"/>
      <c r="T75" s="53"/>
      <c r="U75" s="53"/>
      <c r="V75" s="129"/>
      <c r="Y75" s="440"/>
    </row>
    <row r="76" spans="1:50" s="302" customFormat="1" ht="47.1" customHeight="1" x14ac:dyDescent="0.25">
      <c r="A76" s="342">
        <v>1</v>
      </c>
      <c r="B76" s="342"/>
      <c r="C76" s="342"/>
      <c r="D76" s="342"/>
      <c r="E76" s="318" t="s">
        <v>3852</v>
      </c>
      <c r="F76" s="359"/>
      <c r="G76" s="360" t="b">
        <f t="shared" ref="G76:G87" si="7">IFERROR(IF(E76&lt;&gt;"",TRUE,FALSE),FALSE)</f>
        <v>1</v>
      </c>
      <c r="H76" s="360" t="s">
        <v>400</v>
      </c>
      <c r="I76" s="121"/>
      <c r="J76" s="122"/>
      <c r="K76" s="53"/>
      <c r="L76" s="53"/>
      <c r="M76" s="53"/>
      <c r="N76" s="53"/>
      <c r="O76" s="53"/>
      <c r="P76" s="53"/>
      <c r="Q76" s="53"/>
      <c r="R76" s="53"/>
      <c r="S76" s="53"/>
      <c r="T76" s="53"/>
      <c r="U76" s="53"/>
      <c r="V76" s="129"/>
      <c r="W76" s="79"/>
      <c r="X76" s="79"/>
      <c r="Y76" s="440"/>
      <c r="Z76" s="79"/>
      <c r="AO76" s="9"/>
      <c r="AP76" s="9"/>
      <c r="AQ76" s="9"/>
      <c r="AR76" s="9"/>
      <c r="AS76" s="9"/>
      <c r="AT76" s="9"/>
      <c r="AU76" s="9"/>
      <c r="AV76" s="9"/>
      <c r="AW76" s="9"/>
      <c r="AX76" s="9"/>
    </row>
    <row r="77" spans="1:50" s="302" customFormat="1" ht="47.1" customHeight="1" x14ac:dyDescent="0.25">
      <c r="A77" s="342">
        <v>2</v>
      </c>
      <c r="B77" s="342"/>
      <c r="C77" s="342"/>
      <c r="D77" s="342"/>
      <c r="E77" s="318" t="s">
        <v>3853</v>
      </c>
      <c r="F77" s="359"/>
      <c r="G77" s="360" t="b">
        <f t="shared" si="7"/>
        <v>1</v>
      </c>
      <c r="H77" s="360" t="s">
        <v>401</v>
      </c>
      <c r="I77" s="121"/>
      <c r="J77" s="122"/>
      <c r="K77" s="53"/>
      <c r="L77" s="53"/>
      <c r="M77" s="53"/>
      <c r="N77" s="53"/>
      <c r="O77" s="53"/>
      <c r="P77" s="53"/>
      <c r="Q77" s="53"/>
      <c r="R77" s="53"/>
      <c r="S77" s="53"/>
      <c r="T77" s="53"/>
      <c r="U77" s="53"/>
      <c r="V77" s="129"/>
      <c r="W77" s="79"/>
      <c r="X77" s="79"/>
      <c r="Y77" s="440"/>
      <c r="Z77" s="79"/>
      <c r="AO77" s="9"/>
      <c r="AP77" s="9"/>
      <c r="AQ77" s="9"/>
      <c r="AR77" s="9"/>
      <c r="AS77" s="9"/>
      <c r="AT77" s="9"/>
      <c r="AU77" s="9"/>
      <c r="AV77" s="9"/>
      <c r="AW77" s="9"/>
      <c r="AX77" s="9"/>
    </row>
    <row r="78" spans="1:50" s="302" customFormat="1" ht="47.1" customHeight="1" x14ac:dyDescent="0.25">
      <c r="A78" s="342">
        <v>3</v>
      </c>
      <c r="B78" s="342"/>
      <c r="C78" s="342"/>
      <c r="D78" s="342"/>
      <c r="E78" s="318" t="s">
        <v>3854</v>
      </c>
      <c r="F78" s="359"/>
      <c r="G78" s="360" t="b">
        <f t="shared" si="7"/>
        <v>1</v>
      </c>
      <c r="H78" s="360" t="s">
        <v>402</v>
      </c>
      <c r="I78" s="121"/>
      <c r="J78" s="122"/>
      <c r="K78" s="53"/>
      <c r="L78" s="53"/>
      <c r="M78" s="53"/>
      <c r="N78" s="53"/>
      <c r="O78" s="53"/>
      <c r="P78" s="53"/>
      <c r="Q78" s="53"/>
      <c r="R78" s="53"/>
      <c r="S78" s="53"/>
      <c r="T78" s="53"/>
      <c r="U78" s="53"/>
      <c r="V78" s="129"/>
      <c r="W78" s="79"/>
      <c r="X78" s="79"/>
      <c r="Y78" s="440"/>
      <c r="Z78" s="79"/>
      <c r="AO78" s="9"/>
      <c r="AP78" s="9"/>
      <c r="AQ78" s="9"/>
      <c r="AR78" s="9"/>
      <c r="AS78" s="9"/>
      <c r="AT78" s="9"/>
      <c r="AU78" s="9"/>
      <c r="AV78" s="9"/>
      <c r="AW78" s="9"/>
      <c r="AX78" s="9"/>
    </row>
    <row r="79" spans="1:50" s="302" customFormat="1" ht="47.1" customHeight="1" x14ac:dyDescent="0.25">
      <c r="A79" s="342">
        <v>4</v>
      </c>
      <c r="B79" s="342"/>
      <c r="C79" s="342"/>
      <c r="D79" s="342"/>
      <c r="E79" s="318" t="s">
        <v>3855</v>
      </c>
      <c r="F79" s="359"/>
      <c r="G79" s="360" t="b">
        <f t="shared" si="7"/>
        <v>1</v>
      </c>
      <c r="H79" s="360" t="s">
        <v>403</v>
      </c>
      <c r="I79" s="121"/>
      <c r="J79" s="122"/>
      <c r="K79" s="53"/>
      <c r="L79" s="53"/>
      <c r="M79" s="53"/>
      <c r="N79" s="53"/>
      <c r="O79" s="53"/>
      <c r="P79" s="53"/>
      <c r="Q79" s="53"/>
      <c r="R79" s="53"/>
      <c r="S79" s="53"/>
      <c r="T79" s="53"/>
      <c r="U79" s="53"/>
      <c r="V79" s="129"/>
      <c r="W79" s="79"/>
      <c r="X79" s="79"/>
      <c r="Y79" s="440"/>
      <c r="Z79" s="79"/>
      <c r="AO79" s="9"/>
      <c r="AP79" s="9"/>
      <c r="AQ79" s="9"/>
      <c r="AR79" s="9"/>
      <c r="AS79" s="9"/>
      <c r="AT79" s="9"/>
      <c r="AU79" s="9"/>
      <c r="AV79" s="9"/>
      <c r="AW79" s="9"/>
      <c r="AX79" s="9"/>
    </row>
    <row r="80" spans="1:50" s="302" customFormat="1" ht="47.1" customHeight="1" x14ac:dyDescent="0.25">
      <c r="A80" s="342">
        <v>5</v>
      </c>
      <c r="B80" s="342"/>
      <c r="C80" s="342"/>
      <c r="D80" s="342"/>
      <c r="E80" s="318" t="s">
        <v>3856</v>
      </c>
      <c r="F80" s="359"/>
      <c r="G80" s="360" t="b">
        <f t="shared" si="7"/>
        <v>1</v>
      </c>
      <c r="H80" s="360" t="s">
        <v>404</v>
      </c>
      <c r="I80" s="121"/>
      <c r="J80" s="122"/>
      <c r="K80" s="53"/>
      <c r="L80" s="53"/>
      <c r="M80" s="53"/>
      <c r="N80" s="53"/>
      <c r="O80" s="53"/>
      <c r="P80" s="53"/>
      <c r="Q80" s="53"/>
      <c r="R80" s="53"/>
      <c r="S80" s="53"/>
      <c r="T80" s="53"/>
      <c r="U80" s="53"/>
      <c r="V80" s="129"/>
      <c r="W80" s="79"/>
      <c r="X80" s="79"/>
      <c r="Y80" s="440"/>
      <c r="Z80" s="79"/>
      <c r="AO80" s="9"/>
      <c r="AP80" s="9"/>
      <c r="AQ80" s="9"/>
      <c r="AR80" s="9"/>
      <c r="AS80" s="9"/>
      <c r="AT80" s="9"/>
      <c r="AU80" s="9"/>
      <c r="AV80" s="9"/>
      <c r="AW80" s="9"/>
      <c r="AX80" s="9"/>
    </row>
    <row r="81" spans="1:50" s="302" customFormat="1" ht="47.1" customHeight="1" x14ac:dyDescent="0.25">
      <c r="A81" s="342">
        <v>6</v>
      </c>
      <c r="B81" s="342"/>
      <c r="C81" s="342"/>
      <c r="D81" s="342"/>
      <c r="E81" s="318" t="s">
        <v>3857</v>
      </c>
      <c r="F81" s="359"/>
      <c r="G81" s="360" t="b">
        <f t="shared" si="7"/>
        <v>1</v>
      </c>
      <c r="H81" s="360" t="s">
        <v>405</v>
      </c>
      <c r="I81" s="121"/>
      <c r="J81" s="122"/>
      <c r="K81" s="53"/>
      <c r="L81" s="53"/>
      <c r="M81" s="53"/>
      <c r="N81" s="53"/>
      <c r="O81" s="53"/>
      <c r="P81" s="53"/>
      <c r="Q81" s="53"/>
      <c r="R81" s="53"/>
      <c r="S81" s="53"/>
      <c r="T81" s="53"/>
      <c r="U81" s="53"/>
      <c r="V81" s="129"/>
      <c r="W81" s="79"/>
      <c r="X81" s="79"/>
      <c r="Y81" s="440"/>
      <c r="Z81" s="79"/>
      <c r="AO81" s="9"/>
      <c r="AP81" s="9"/>
      <c r="AQ81" s="9"/>
      <c r="AR81" s="9"/>
      <c r="AS81" s="9"/>
      <c r="AT81" s="9"/>
      <c r="AU81" s="9"/>
      <c r="AV81" s="9"/>
      <c r="AW81" s="9"/>
      <c r="AX81" s="9"/>
    </row>
    <row r="82" spans="1:50" s="302" customFormat="1" ht="47.1" customHeight="1" x14ac:dyDescent="0.25">
      <c r="A82" s="342">
        <v>7</v>
      </c>
      <c r="B82" s="342"/>
      <c r="C82" s="342"/>
      <c r="D82" s="342"/>
      <c r="E82" s="318"/>
      <c r="F82" s="359"/>
      <c r="G82" s="360" t="b">
        <f t="shared" si="7"/>
        <v>0</v>
      </c>
      <c r="H82" s="360" t="s">
        <v>406</v>
      </c>
      <c r="I82" s="121"/>
      <c r="J82" s="122"/>
      <c r="K82" s="53"/>
      <c r="L82" s="53"/>
      <c r="M82" s="53"/>
      <c r="N82" s="53"/>
      <c r="O82" s="53"/>
      <c r="P82" s="53"/>
      <c r="Q82" s="53"/>
      <c r="R82" s="53"/>
      <c r="S82" s="53"/>
      <c r="T82" s="53"/>
      <c r="U82" s="53"/>
      <c r="V82" s="129"/>
      <c r="W82" s="79"/>
      <c r="X82" s="79"/>
      <c r="Y82" s="440"/>
      <c r="Z82" s="79"/>
      <c r="AO82" s="9"/>
      <c r="AP82" s="9"/>
      <c r="AQ82" s="9"/>
      <c r="AR82" s="9"/>
      <c r="AS82" s="9"/>
      <c r="AT82" s="9"/>
      <c r="AU82" s="9"/>
      <c r="AV82" s="9"/>
      <c r="AW82" s="9"/>
      <c r="AX82" s="9"/>
    </row>
    <row r="83" spans="1:50" s="302" customFormat="1" ht="47.1" customHeight="1" x14ac:dyDescent="0.25">
      <c r="A83" s="342">
        <v>8</v>
      </c>
      <c r="B83" s="342"/>
      <c r="C83" s="342"/>
      <c r="D83" s="342"/>
      <c r="E83" s="318"/>
      <c r="F83" s="359"/>
      <c r="G83" s="360" t="b">
        <f t="shared" si="7"/>
        <v>0</v>
      </c>
      <c r="H83" s="360" t="s">
        <v>407</v>
      </c>
      <c r="I83" s="121"/>
      <c r="J83" s="122"/>
      <c r="K83" s="53"/>
      <c r="L83" s="53"/>
      <c r="M83" s="53"/>
      <c r="N83" s="53"/>
      <c r="O83" s="53"/>
      <c r="P83" s="53"/>
      <c r="Q83" s="53"/>
      <c r="R83" s="53"/>
      <c r="S83" s="53"/>
      <c r="T83" s="53"/>
      <c r="U83" s="53"/>
      <c r="V83" s="129"/>
      <c r="W83" s="79"/>
      <c r="X83" s="79"/>
      <c r="Y83" s="440"/>
      <c r="Z83" s="79"/>
      <c r="AO83" s="9"/>
      <c r="AP83" s="9"/>
      <c r="AQ83" s="9"/>
      <c r="AR83" s="9"/>
      <c r="AS83" s="9"/>
      <c r="AT83" s="9"/>
      <c r="AU83" s="9"/>
      <c r="AV83" s="9"/>
      <c r="AW83" s="9"/>
      <c r="AX83" s="9"/>
    </row>
    <row r="84" spans="1:50" s="302" customFormat="1" ht="47.1" customHeight="1" x14ac:dyDescent="0.25">
      <c r="A84" s="342">
        <v>9</v>
      </c>
      <c r="B84" s="342"/>
      <c r="C84" s="342"/>
      <c r="D84" s="342"/>
      <c r="E84" s="318"/>
      <c r="F84" s="359"/>
      <c r="G84" s="360" t="b">
        <f t="shared" si="7"/>
        <v>0</v>
      </c>
      <c r="H84" s="360" t="s">
        <v>408</v>
      </c>
      <c r="I84" s="121"/>
      <c r="J84" s="122"/>
      <c r="K84" s="53"/>
      <c r="L84" s="53"/>
      <c r="M84" s="53"/>
      <c r="N84" s="53"/>
      <c r="O84" s="53"/>
      <c r="P84" s="53"/>
      <c r="Q84" s="53"/>
      <c r="R84" s="53"/>
      <c r="S84" s="53"/>
      <c r="T84" s="53"/>
      <c r="U84" s="53"/>
      <c r="V84" s="129"/>
      <c r="W84" s="79"/>
      <c r="X84" s="79"/>
      <c r="Y84" s="440"/>
      <c r="Z84" s="79"/>
      <c r="AO84" s="9"/>
      <c r="AP84" s="9"/>
      <c r="AQ84" s="9"/>
      <c r="AR84" s="9"/>
      <c r="AS84" s="9"/>
      <c r="AT84" s="9"/>
      <c r="AU84" s="9"/>
      <c r="AV84" s="9"/>
      <c r="AW84" s="9"/>
      <c r="AX84" s="9"/>
    </row>
    <row r="85" spans="1:50" s="302" customFormat="1" ht="47.1" customHeight="1" x14ac:dyDescent="0.25">
      <c r="A85" s="342">
        <v>10</v>
      </c>
      <c r="B85" s="342"/>
      <c r="C85" s="342"/>
      <c r="D85" s="342"/>
      <c r="E85" s="318"/>
      <c r="F85" s="359"/>
      <c r="G85" s="360" t="b">
        <f t="shared" si="7"/>
        <v>0</v>
      </c>
      <c r="H85" s="360" t="s">
        <v>409</v>
      </c>
      <c r="I85" s="121"/>
      <c r="J85" s="122"/>
      <c r="K85" s="53"/>
      <c r="L85" s="53"/>
      <c r="M85" s="53"/>
      <c r="N85" s="53"/>
      <c r="O85" s="53"/>
      <c r="P85" s="53"/>
      <c r="Q85" s="53"/>
      <c r="R85" s="53"/>
      <c r="S85" s="53"/>
      <c r="T85" s="53"/>
      <c r="U85" s="53"/>
      <c r="V85" s="129"/>
      <c r="W85" s="79"/>
      <c r="X85" s="79"/>
      <c r="Y85" s="440"/>
      <c r="Z85" s="79"/>
      <c r="AO85" s="9"/>
      <c r="AP85" s="9"/>
      <c r="AQ85" s="9"/>
      <c r="AR85" s="9"/>
      <c r="AS85" s="9"/>
      <c r="AT85" s="9"/>
      <c r="AU85" s="9"/>
      <c r="AV85" s="9"/>
      <c r="AW85" s="9"/>
      <c r="AX85" s="9"/>
    </row>
    <row r="86" spans="1:50" s="302" customFormat="1" ht="47.1" customHeight="1" x14ac:dyDescent="0.25">
      <c r="A86" s="342">
        <v>11</v>
      </c>
      <c r="B86" s="342"/>
      <c r="C86" s="342"/>
      <c r="D86" s="342"/>
      <c r="E86" s="318"/>
      <c r="F86" s="359"/>
      <c r="G86" s="360" t="b">
        <f t="shared" si="7"/>
        <v>0</v>
      </c>
      <c r="H86" s="360" t="s">
        <v>410</v>
      </c>
      <c r="I86" s="121"/>
      <c r="J86" s="122"/>
      <c r="K86" s="53"/>
      <c r="L86" s="53"/>
      <c r="M86" s="53"/>
      <c r="N86" s="53"/>
      <c r="O86" s="53"/>
      <c r="P86" s="53"/>
      <c r="Q86" s="53"/>
      <c r="R86" s="53"/>
      <c r="S86" s="53"/>
      <c r="T86" s="53"/>
      <c r="U86" s="53"/>
      <c r="V86" s="129"/>
      <c r="W86" s="79"/>
      <c r="X86" s="79"/>
      <c r="Y86" s="440"/>
      <c r="Z86" s="79"/>
      <c r="AO86" s="9"/>
      <c r="AP86" s="9"/>
      <c r="AQ86" s="9"/>
      <c r="AR86" s="9"/>
      <c r="AS86" s="9"/>
      <c r="AT86" s="9"/>
      <c r="AU86" s="9"/>
      <c r="AV86" s="9"/>
      <c r="AW86" s="9"/>
      <c r="AX86" s="9"/>
    </row>
    <row r="87" spans="1:50" s="302" customFormat="1" ht="47.1" customHeight="1" x14ac:dyDescent="0.25">
      <c r="A87" s="342">
        <v>12</v>
      </c>
      <c r="B87" s="342"/>
      <c r="C87" s="342"/>
      <c r="D87" s="342"/>
      <c r="E87" s="318"/>
      <c r="F87" s="359"/>
      <c r="G87" s="360" t="b">
        <f t="shared" si="7"/>
        <v>0</v>
      </c>
      <c r="H87" s="360" t="s">
        <v>411</v>
      </c>
      <c r="I87" s="121"/>
      <c r="J87" s="122"/>
      <c r="K87" s="53"/>
      <c r="L87" s="53"/>
      <c r="M87" s="53"/>
      <c r="N87" s="53"/>
      <c r="O87" s="53"/>
      <c r="P87" s="53"/>
      <c r="Q87" s="53"/>
      <c r="R87" s="53"/>
      <c r="S87" s="53"/>
      <c r="T87" s="53"/>
      <c r="U87" s="53"/>
      <c r="V87" s="129"/>
      <c r="W87" s="79"/>
      <c r="X87" s="79"/>
      <c r="Y87" s="440"/>
      <c r="Z87" s="79"/>
      <c r="AO87" s="9"/>
      <c r="AP87" s="9"/>
      <c r="AQ87" s="9"/>
      <c r="AR87" s="9"/>
      <c r="AS87" s="9"/>
      <c r="AT87" s="9"/>
      <c r="AU87" s="9"/>
      <c r="AV87" s="9"/>
      <c r="AW87" s="9"/>
      <c r="AX87" s="9"/>
    </row>
    <row r="88" spans="1:50" ht="2.4500000000000002" customHeight="1" thickBot="1" x14ac:dyDescent="0.3">
      <c r="A88" s="76"/>
      <c r="B88" s="77"/>
      <c r="C88" s="77"/>
      <c r="D88" s="77"/>
      <c r="E88" s="77"/>
      <c r="F88" s="77"/>
      <c r="G88" s="77"/>
      <c r="H88" s="77"/>
      <c r="I88" s="77"/>
      <c r="J88" s="68"/>
      <c r="K88" s="53"/>
      <c r="L88" s="53"/>
      <c r="M88" s="53"/>
      <c r="N88" s="53"/>
      <c r="O88" s="53"/>
      <c r="P88" s="53"/>
      <c r="Q88" s="53"/>
      <c r="R88" s="53"/>
      <c r="S88" s="53"/>
      <c r="T88" s="53"/>
      <c r="U88" s="53"/>
      <c r="V88" s="129"/>
      <c r="Y88" s="440"/>
    </row>
    <row r="89" spans="1:50" ht="35.1" customHeight="1" thickBot="1" x14ac:dyDescent="0.3">
      <c r="K89" s="53"/>
      <c r="L89" s="53"/>
      <c r="M89" s="53"/>
      <c r="N89" s="53"/>
      <c r="O89" s="53"/>
      <c r="P89" s="53"/>
      <c r="Q89" s="53"/>
      <c r="R89" s="53"/>
      <c r="S89" s="53"/>
      <c r="T89" s="53"/>
      <c r="U89" s="53"/>
      <c r="V89" s="129"/>
      <c r="Y89" s="440"/>
    </row>
    <row r="90" spans="1:50" ht="35.1" customHeight="1" x14ac:dyDescent="0.25">
      <c r="K90" s="53"/>
      <c r="L90" s="53"/>
      <c r="M90" s="53"/>
      <c r="N90" s="53"/>
      <c r="O90" s="53"/>
      <c r="P90" s="53"/>
      <c r="Q90" s="53"/>
      <c r="R90" s="53"/>
      <c r="S90" s="53"/>
      <c r="T90" s="53"/>
      <c r="U90" s="53"/>
      <c r="V90" s="129"/>
    </row>
    <row r="91" spans="1:50" ht="35.1" customHeight="1" x14ac:dyDescent="0.25">
      <c r="K91" s="53"/>
      <c r="L91" s="53"/>
      <c r="M91" s="53"/>
      <c r="N91" s="53"/>
      <c r="O91" s="53"/>
      <c r="P91" s="53"/>
      <c r="Q91" s="53"/>
      <c r="R91" s="53"/>
      <c r="S91" s="53"/>
      <c r="T91" s="53"/>
      <c r="U91" s="53"/>
      <c r="V91" s="129"/>
    </row>
    <row r="92" spans="1:50" ht="35.1" customHeight="1" x14ac:dyDescent="0.25">
      <c r="K92" s="53"/>
      <c r="L92" s="53"/>
      <c r="M92" s="53"/>
      <c r="N92" s="53"/>
      <c r="O92" s="53"/>
      <c r="P92" s="53"/>
      <c r="Q92" s="53"/>
      <c r="R92" s="53"/>
      <c r="S92" s="53"/>
      <c r="T92" s="53"/>
      <c r="U92" s="53"/>
      <c r="V92" s="129"/>
    </row>
    <row r="93" spans="1:50" ht="35.1" customHeight="1" x14ac:dyDescent="0.25">
      <c r="K93" s="53"/>
      <c r="L93" s="53"/>
      <c r="M93" s="53"/>
      <c r="N93" s="53"/>
      <c r="O93" s="53"/>
      <c r="P93" s="53"/>
      <c r="Q93" s="53"/>
      <c r="R93" s="53"/>
      <c r="S93" s="53"/>
      <c r="T93" s="53"/>
      <c r="U93" s="53"/>
      <c r="V93" s="129"/>
    </row>
    <row r="94" spans="1:50" ht="17.100000000000001" customHeight="1" x14ac:dyDescent="0.25">
      <c r="K94" s="53"/>
      <c r="L94" s="53"/>
      <c r="M94" s="53"/>
      <c r="N94" s="53"/>
      <c r="O94" s="53"/>
      <c r="P94" s="53"/>
      <c r="Q94" s="53"/>
      <c r="R94" s="53"/>
      <c r="S94" s="53"/>
      <c r="T94" s="53"/>
      <c r="U94" s="53"/>
      <c r="V94" s="129"/>
    </row>
    <row r="95" spans="1:50" ht="21.6" customHeight="1" x14ac:dyDescent="0.25">
      <c r="K95" s="53"/>
      <c r="L95" s="53"/>
      <c r="M95" s="53"/>
      <c r="N95" s="53"/>
      <c r="O95" s="53"/>
      <c r="P95" s="53"/>
      <c r="Q95" s="53"/>
      <c r="R95" s="53"/>
      <c r="S95" s="53"/>
      <c r="T95" s="53"/>
      <c r="U95" s="53"/>
      <c r="V95" s="129"/>
    </row>
    <row r="96" spans="1:50" ht="29.1" customHeight="1" thickBot="1" x14ac:dyDescent="0.3">
      <c r="K96" s="53"/>
      <c r="L96" s="53"/>
      <c r="M96" s="53"/>
      <c r="N96" s="53"/>
      <c r="O96" s="53"/>
      <c r="P96" s="53"/>
      <c r="Q96" s="53"/>
      <c r="R96" s="53"/>
      <c r="S96" s="53"/>
      <c r="T96" s="53"/>
      <c r="U96" s="53"/>
      <c r="V96" s="129"/>
    </row>
    <row r="97" spans="1:50" ht="29.25" customHeight="1" thickBot="1" x14ac:dyDescent="0.3">
      <c r="A97" s="432" t="s">
        <v>16</v>
      </c>
      <c r="B97" s="442"/>
      <c r="C97" s="442"/>
      <c r="D97" s="442"/>
      <c r="E97" s="435"/>
      <c r="F97" s="115"/>
      <c r="G97" s="115"/>
      <c r="H97" s="115"/>
      <c r="I97" s="115"/>
      <c r="J97" s="116"/>
      <c r="K97" s="108"/>
      <c r="L97" s="108"/>
      <c r="M97" s="108"/>
      <c r="N97" s="108"/>
      <c r="O97" s="108"/>
      <c r="P97" s="108"/>
      <c r="Q97" s="108"/>
      <c r="R97" s="108"/>
      <c r="S97" s="108"/>
      <c r="T97" s="108"/>
      <c r="U97" s="108"/>
      <c r="V97" s="117"/>
    </row>
    <row r="98" spans="1:50" ht="26.25" customHeight="1" x14ac:dyDescent="0.25">
      <c r="A98" s="355" t="s">
        <v>17</v>
      </c>
      <c r="B98" s="355"/>
      <c r="C98" s="355"/>
      <c r="D98" s="355"/>
      <c r="E98" s="355" t="s">
        <v>84</v>
      </c>
      <c r="F98" s="361"/>
      <c r="G98" s="361" t="s">
        <v>64</v>
      </c>
      <c r="H98" s="361" t="s">
        <v>66</v>
      </c>
      <c r="I98" s="361" t="s">
        <v>113</v>
      </c>
      <c r="J98" s="130"/>
      <c r="K98" s="111"/>
      <c r="L98" s="111"/>
      <c r="M98" s="111"/>
      <c r="N98" s="111"/>
      <c r="O98" s="111"/>
      <c r="P98" s="111"/>
      <c r="Q98" s="111"/>
      <c r="R98" s="111"/>
      <c r="S98" s="111"/>
      <c r="T98" s="111"/>
      <c r="U98" s="111"/>
      <c r="V98" s="120"/>
    </row>
    <row r="99" spans="1:50" ht="47.1" hidden="1" customHeight="1" x14ac:dyDescent="0.25">
      <c r="A99" s="342" t="s">
        <v>89</v>
      </c>
      <c r="B99" s="342"/>
      <c r="C99" s="342"/>
      <c r="D99" s="342"/>
      <c r="E99" s="343"/>
      <c r="F99" s="362"/>
      <c r="G99" s="362" t="b">
        <f>IFERROR(IF(E99&lt;&gt;"",TRUE,FALSE),FALSE)</f>
        <v>0</v>
      </c>
      <c r="H99" s="363" t="s">
        <v>65</v>
      </c>
      <c r="I99" s="425" t="str">
        <f>IFERROR(VLOOKUP(E99,'Reference Records'!$C$68:$H$80,6,FALSE),"")</f>
        <v/>
      </c>
      <c r="J99" s="131"/>
      <c r="K99" s="53"/>
      <c r="L99" s="53"/>
      <c r="M99" s="53"/>
      <c r="N99" s="53"/>
      <c r="O99" s="53"/>
      <c r="P99" s="53"/>
      <c r="Q99" s="53"/>
      <c r="R99" s="53"/>
      <c r="S99" s="53"/>
      <c r="T99" s="53"/>
      <c r="U99" s="53"/>
      <c r="V99" s="129"/>
      <c r="Y99" s="126"/>
      <c r="AS99" s="6"/>
    </row>
    <row r="100" spans="1:50" s="302" customFormat="1" ht="47.1" customHeight="1" x14ac:dyDescent="0.25">
      <c r="A100" s="342">
        <v>1</v>
      </c>
      <c r="B100" s="342"/>
      <c r="C100" s="342"/>
      <c r="D100" s="342"/>
      <c r="E100" s="343" t="s">
        <v>2238</v>
      </c>
      <c r="F100" s="362"/>
      <c r="G100" s="362" t="b">
        <f t="shared" ref="G100:G114" si="8">IFERROR(IF(E100&lt;&gt;"",TRUE,FALSE),FALSE)</f>
        <v>1</v>
      </c>
      <c r="H100" s="363" t="s">
        <v>412</v>
      </c>
      <c r="I100" s="425" t="str">
        <f>IFERROR(VLOOKUP(E100,'Reference Records'!$C$68:$H$80,6,FALSE),"")</f>
        <v>a1O36000001EGFIEA4</v>
      </c>
      <c r="J100" s="131"/>
      <c r="K100" s="53"/>
      <c r="L100" s="53"/>
      <c r="M100" s="53"/>
      <c r="N100" s="53"/>
      <c r="O100" s="53"/>
      <c r="P100" s="53"/>
      <c r="Q100" s="53"/>
      <c r="R100" s="53"/>
      <c r="S100" s="53"/>
      <c r="T100" s="53"/>
      <c r="U100" s="53"/>
      <c r="V100" s="129"/>
      <c r="W100" s="79"/>
      <c r="X100" s="79"/>
      <c r="Y100" s="307"/>
      <c r="Z100" s="79"/>
      <c r="AO100" s="9"/>
      <c r="AP100" s="9"/>
      <c r="AQ100" s="9"/>
      <c r="AR100" s="9"/>
      <c r="AT100" s="9"/>
      <c r="AU100" s="9"/>
      <c r="AV100" s="9"/>
      <c r="AW100" s="9"/>
      <c r="AX100" s="9"/>
    </row>
    <row r="101" spans="1:50" s="302" customFormat="1" ht="47.1" customHeight="1" x14ac:dyDescent="0.25">
      <c r="A101" s="342">
        <v>2</v>
      </c>
      <c r="B101" s="342"/>
      <c r="C101" s="342"/>
      <c r="D101" s="342"/>
      <c r="E101" s="343" t="s">
        <v>2198</v>
      </c>
      <c r="F101" s="362"/>
      <c r="G101" s="362" t="b">
        <f t="shared" si="8"/>
        <v>1</v>
      </c>
      <c r="H101" s="363" t="s">
        <v>413</v>
      </c>
      <c r="I101" s="425" t="str">
        <f>IFERROR(VLOOKUP(E101,'Reference Records'!$C$68:$H$80,6,FALSE),"")</f>
        <v>a1O36000001EGFKEA4</v>
      </c>
      <c r="J101" s="131"/>
      <c r="K101" s="53"/>
      <c r="L101" s="53"/>
      <c r="M101" s="53"/>
      <c r="N101" s="53"/>
      <c r="O101" s="53"/>
      <c r="P101" s="53"/>
      <c r="Q101" s="53"/>
      <c r="R101" s="53"/>
      <c r="S101" s="53"/>
      <c r="T101" s="53"/>
      <c r="U101" s="53"/>
      <c r="V101" s="129"/>
      <c r="W101" s="79"/>
      <c r="X101" s="79"/>
      <c r="Y101" s="307"/>
      <c r="Z101" s="79"/>
      <c r="AO101" s="9"/>
      <c r="AP101" s="9"/>
      <c r="AQ101" s="9"/>
      <c r="AR101" s="9"/>
      <c r="AT101" s="9"/>
      <c r="AU101" s="9"/>
      <c r="AV101" s="9"/>
      <c r="AW101" s="9"/>
      <c r="AX101" s="9"/>
    </row>
    <row r="102" spans="1:50" s="302" customFormat="1" ht="47.1" customHeight="1" x14ac:dyDescent="0.25">
      <c r="A102" s="342">
        <v>3</v>
      </c>
      <c r="B102" s="342"/>
      <c r="C102" s="342"/>
      <c r="D102" s="342"/>
      <c r="E102" s="343" t="s">
        <v>2242</v>
      </c>
      <c r="F102" s="362"/>
      <c r="G102" s="362" t="b">
        <f t="shared" si="8"/>
        <v>1</v>
      </c>
      <c r="H102" s="363" t="s">
        <v>414</v>
      </c>
      <c r="I102" s="425" t="str">
        <f>IFERROR(VLOOKUP(E102,'Reference Records'!$C$68:$H$80,6,FALSE),"")</f>
        <v>a1O36000001EGFJEA4</v>
      </c>
      <c r="J102" s="131"/>
      <c r="K102" s="53"/>
      <c r="L102" s="53"/>
      <c r="M102" s="53"/>
      <c r="N102" s="53"/>
      <c r="O102" s="53"/>
      <c r="P102" s="53"/>
      <c r="Q102" s="53"/>
      <c r="R102" s="53"/>
      <c r="S102" s="53"/>
      <c r="T102" s="53"/>
      <c r="U102" s="53"/>
      <c r="V102" s="129"/>
      <c r="W102" s="79"/>
      <c r="X102" s="79"/>
      <c r="Y102" s="307"/>
      <c r="Z102" s="79"/>
      <c r="AO102" s="9"/>
      <c r="AP102" s="9"/>
      <c r="AQ102" s="9"/>
      <c r="AR102" s="9"/>
      <c r="AT102" s="9"/>
      <c r="AU102" s="9"/>
      <c r="AV102" s="9"/>
      <c r="AW102" s="9"/>
      <c r="AX102" s="9"/>
    </row>
    <row r="103" spans="1:50" s="302" customFormat="1" ht="47.1" customHeight="1" x14ac:dyDescent="0.25">
      <c r="A103" s="342">
        <v>4</v>
      </c>
      <c r="B103" s="342"/>
      <c r="C103" s="342"/>
      <c r="D103" s="342"/>
      <c r="E103" s="343" t="s">
        <v>2206</v>
      </c>
      <c r="F103" s="362"/>
      <c r="G103" s="362" t="b">
        <f t="shared" si="8"/>
        <v>1</v>
      </c>
      <c r="H103" s="363" t="s">
        <v>415</v>
      </c>
      <c r="I103" s="425" t="str">
        <f>IFERROR(VLOOKUP(E103,'Reference Records'!$C$68:$H$80,6,FALSE),"")</f>
        <v>a1O36000001EGFXEA4</v>
      </c>
      <c r="J103" s="131"/>
      <c r="K103" s="53"/>
      <c r="L103" s="53"/>
      <c r="M103" s="53"/>
      <c r="N103" s="53"/>
      <c r="O103" s="53"/>
      <c r="P103" s="53"/>
      <c r="Q103" s="53"/>
      <c r="R103" s="53"/>
      <c r="S103" s="53"/>
      <c r="T103" s="53"/>
      <c r="U103" s="53"/>
      <c r="V103" s="129"/>
      <c r="W103" s="79"/>
      <c r="X103" s="79"/>
      <c r="Y103" s="307"/>
      <c r="Z103" s="79"/>
      <c r="AO103" s="9"/>
      <c r="AP103" s="9"/>
      <c r="AQ103" s="9"/>
      <c r="AR103" s="9"/>
      <c r="AT103" s="9"/>
      <c r="AU103" s="9"/>
      <c r="AV103" s="9"/>
      <c r="AW103" s="9"/>
      <c r="AX103" s="9"/>
    </row>
    <row r="104" spans="1:50" s="302" customFormat="1" ht="47.1" customHeight="1" x14ac:dyDescent="0.25">
      <c r="A104" s="342">
        <v>5</v>
      </c>
      <c r="B104" s="342"/>
      <c r="C104" s="342"/>
      <c r="D104" s="342"/>
      <c r="E104" s="343" t="s">
        <v>2214</v>
      </c>
      <c r="F104" s="362"/>
      <c r="G104" s="362" t="b">
        <f t="shared" si="8"/>
        <v>1</v>
      </c>
      <c r="H104" s="363" t="s">
        <v>416</v>
      </c>
      <c r="I104" s="425" t="str">
        <f>IFERROR(VLOOKUP(E104,'Reference Records'!$C$68:$H$80,6,FALSE),"")</f>
        <v>a1O36000001EGFTEA4</v>
      </c>
      <c r="J104" s="131"/>
      <c r="K104" s="53"/>
      <c r="L104" s="53"/>
      <c r="M104" s="53"/>
      <c r="N104" s="53"/>
      <c r="O104" s="53"/>
      <c r="P104" s="53"/>
      <c r="Q104" s="53"/>
      <c r="R104" s="53"/>
      <c r="S104" s="53"/>
      <c r="T104" s="53"/>
      <c r="U104" s="53"/>
      <c r="V104" s="129"/>
      <c r="W104" s="79"/>
      <c r="X104" s="79"/>
      <c r="Y104" s="307"/>
      <c r="Z104" s="79"/>
      <c r="AO104" s="9"/>
      <c r="AP104" s="9"/>
      <c r="AQ104" s="9"/>
      <c r="AR104" s="9"/>
      <c r="AT104" s="9"/>
      <c r="AU104" s="9"/>
      <c r="AV104" s="9"/>
      <c r="AW104" s="9"/>
      <c r="AX104" s="9"/>
    </row>
    <row r="105" spans="1:50" s="302" customFormat="1" ht="47.1" customHeight="1" x14ac:dyDescent="0.25">
      <c r="A105" s="342">
        <v>6</v>
      </c>
      <c r="B105" s="342"/>
      <c r="C105" s="342"/>
      <c r="D105" s="342"/>
      <c r="E105" s="343" t="s">
        <v>2218</v>
      </c>
      <c r="F105" s="362"/>
      <c r="G105" s="362" t="b">
        <f t="shared" si="8"/>
        <v>1</v>
      </c>
      <c r="H105" s="363" t="s">
        <v>417</v>
      </c>
      <c r="I105" s="425" t="str">
        <f>IFERROR(VLOOKUP(E105,'Reference Records'!$C$68:$H$80,6,FALSE),"")</f>
        <v>a1O36000001EGFWEA4</v>
      </c>
      <c r="J105" s="131"/>
      <c r="K105" s="53"/>
      <c r="L105" s="53"/>
      <c r="M105" s="53"/>
      <c r="N105" s="53"/>
      <c r="O105" s="53"/>
      <c r="P105" s="53"/>
      <c r="Q105" s="53"/>
      <c r="R105" s="53"/>
      <c r="S105" s="53"/>
      <c r="T105" s="53"/>
      <c r="U105" s="53"/>
      <c r="V105" s="129"/>
      <c r="W105" s="79"/>
      <c r="X105" s="79"/>
      <c r="Y105" s="307"/>
      <c r="Z105" s="79"/>
      <c r="AO105" s="9"/>
      <c r="AP105" s="9"/>
      <c r="AQ105" s="9"/>
      <c r="AR105" s="9"/>
      <c r="AT105" s="9"/>
      <c r="AU105" s="9"/>
      <c r="AV105" s="9"/>
      <c r="AW105" s="9"/>
      <c r="AX105" s="9"/>
    </row>
    <row r="106" spans="1:50" s="302" customFormat="1" ht="47.1" customHeight="1" x14ac:dyDescent="0.25">
      <c r="A106" s="342">
        <v>7</v>
      </c>
      <c r="B106" s="342"/>
      <c r="C106" s="342"/>
      <c r="D106" s="342"/>
      <c r="E106" s="343" t="s">
        <v>2234</v>
      </c>
      <c r="F106" s="362"/>
      <c r="G106" s="362" t="b">
        <f t="shared" si="8"/>
        <v>1</v>
      </c>
      <c r="H106" s="363" t="s">
        <v>418</v>
      </c>
      <c r="I106" s="425" t="str">
        <f>IFERROR(VLOOKUP(E106,'Reference Records'!$C$68:$H$80,6,FALSE),"")</f>
        <v>a1O36000001EGFQEA4</v>
      </c>
      <c r="J106" s="131"/>
      <c r="K106" s="53"/>
      <c r="L106" s="53"/>
      <c r="M106" s="53"/>
      <c r="N106" s="53"/>
      <c r="O106" s="53"/>
      <c r="P106" s="53"/>
      <c r="Q106" s="53"/>
      <c r="R106" s="53"/>
      <c r="S106" s="53"/>
      <c r="T106" s="53"/>
      <c r="U106" s="53"/>
      <c r="V106" s="129"/>
      <c r="W106" s="79"/>
      <c r="X106" s="79"/>
      <c r="Y106" s="307"/>
      <c r="Z106" s="79"/>
      <c r="AO106" s="9"/>
      <c r="AP106" s="9"/>
      <c r="AQ106" s="9"/>
      <c r="AR106" s="9"/>
      <c r="AT106" s="9"/>
      <c r="AU106" s="9"/>
      <c r="AV106" s="9"/>
      <c r="AW106" s="9"/>
      <c r="AX106" s="9"/>
    </row>
    <row r="107" spans="1:50" s="302" customFormat="1" ht="47.1" customHeight="1" x14ac:dyDescent="0.25">
      <c r="A107" s="342">
        <v>8</v>
      </c>
      <c r="B107" s="342"/>
      <c r="C107" s="342"/>
      <c r="D107" s="342"/>
      <c r="E107" s="343" t="s">
        <v>2210</v>
      </c>
      <c r="F107" s="362"/>
      <c r="G107" s="362" t="b">
        <f t="shared" si="8"/>
        <v>1</v>
      </c>
      <c r="H107" s="363" t="s">
        <v>419</v>
      </c>
      <c r="I107" s="425" t="str">
        <f>IFERROR(VLOOKUP(E107,'Reference Records'!$C$68:$H$80,6,FALSE),"")</f>
        <v>a1O36000001EGFVEA4</v>
      </c>
      <c r="J107" s="131"/>
      <c r="K107" s="53"/>
      <c r="L107" s="53"/>
      <c r="M107" s="53"/>
      <c r="N107" s="53"/>
      <c r="O107" s="53"/>
      <c r="P107" s="53"/>
      <c r="Q107" s="53"/>
      <c r="R107" s="53"/>
      <c r="S107" s="53"/>
      <c r="T107" s="53"/>
      <c r="U107" s="53"/>
      <c r="V107" s="129"/>
      <c r="W107" s="79"/>
      <c r="X107" s="79"/>
      <c r="Y107" s="307"/>
      <c r="Z107" s="79"/>
      <c r="AO107" s="9"/>
      <c r="AP107" s="9"/>
      <c r="AQ107" s="9"/>
      <c r="AR107" s="9"/>
      <c r="AT107" s="9"/>
      <c r="AU107" s="9"/>
      <c r="AV107" s="9"/>
      <c r="AW107" s="9"/>
      <c r="AX107" s="9"/>
    </row>
    <row r="108" spans="1:50" s="302" customFormat="1" ht="47.1" customHeight="1" x14ac:dyDescent="0.25">
      <c r="A108" s="342">
        <v>9</v>
      </c>
      <c r="B108" s="342"/>
      <c r="C108" s="342"/>
      <c r="D108" s="342"/>
      <c r="E108" s="343"/>
      <c r="F108" s="362"/>
      <c r="G108" s="362" t="b">
        <f t="shared" si="8"/>
        <v>0</v>
      </c>
      <c r="H108" s="363" t="s">
        <v>420</v>
      </c>
      <c r="I108" s="425" t="str">
        <f>IFERROR(VLOOKUP(E108,'Reference Records'!$C$68:$H$80,6,FALSE),"")</f>
        <v/>
      </c>
      <c r="J108" s="131"/>
      <c r="K108" s="53"/>
      <c r="L108" s="53"/>
      <c r="M108" s="53"/>
      <c r="N108" s="53"/>
      <c r="O108" s="53"/>
      <c r="P108" s="53"/>
      <c r="Q108" s="53"/>
      <c r="R108" s="53"/>
      <c r="S108" s="53"/>
      <c r="T108" s="53"/>
      <c r="U108" s="53"/>
      <c r="V108" s="129"/>
      <c r="W108" s="79"/>
      <c r="X108" s="79"/>
      <c r="Y108" s="307"/>
      <c r="Z108" s="79"/>
      <c r="AO108" s="9"/>
      <c r="AP108" s="9"/>
      <c r="AQ108" s="9"/>
      <c r="AR108" s="9"/>
      <c r="AT108" s="9"/>
      <c r="AU108" s="9"/>
      <c r="AV108" s="9"/>
      <c r="AW108" s="9"/>
      <c r="AX108" s="9"/>
    </row>
    <row r="109" spans="1:50" s="302" customFormat="1" ht="47.1" customHeight="1" x14ac:dyDescent="0.25">
      <c r="A109" s="342">
        <v>10</v>
      </c>
      <c r="B109" s="342"/>
      <c r="C109" s="342"/>
      <c r="D109" s="342"/>
      <c r="E109" s="343"/>
      <c r="F109" s="362"/>
      <c r="G109" s="362" t="b">
        <f t="shared" si="8"/>
        <v>0</v>
      </c>
      <c r="H109" s="363" t="s">
        <v>421</v>
      </c>
      <c r="I109" s="425" t="str">
        <f>IFERROR(VLOOKUP(E109,'Reference Records'!$C$68:$H$80,6,FALSE),"")</f>
        <v/>
      </c>
      <c r="J109" s="131"/>
      <c r="K109" s="53"/>
      <c r="L109" s="53"/>
      <c r="M109" s="53"/>
      <c r="N109" s="53"/>
      <c r="O109" s="53"/>
      <c r="P109" s="53"/>
      <c r="Q109" s="53"/>
      <c r="R109" s="53"/>
      <c r="S109" s="53"/>
      <c r="T109" s="53"/>
      <c r="U109" s="53"/>
      <c r="V109" s="129"/>
      <c r="W109" s="79"/>
      <c r="X109" s="79"/>
      <c r="Y109" s="307"/>
      <c r="Z109" s="79"/>
      <c r="AO109" s="9"/>
      <c r="AP109" s="9"/>
      <c r="AQ109" s="9"/>
      <c r="AR109" s="9"/>
      <c r="AT109" s="9"/>
      <c r="AU109" s="9"/>
      <c r="AV109" s="9"/>
      <c r="AW109" s="9"/>
      <c r="AX109" s="9"/>
    </row>
    <row r="110" spans="1:50" s="302" customFormat="1" ht="47.1" customHeight="1" x14ac:dyDescent="0.25">
      <c r="A110" s="342">
        <v>11</v>
      </c>
      <c r="B110" s="342"/>
      <c r="C110" s="342"/>
      <c r="D110" s="342"/>
      <c r="E110" s="343"/>
      <c r="F110" s="362"/>
      <c r="G110" s="362" t="b">
        <f t="shared" si="8"/>
        <v>0</v>
      </c>
      <c r="H110" s="363" t="s">
        <v>422</v>
      </c>
      <c r="I110" s="425" t="str">
        <f>IFERROR(VLOOKUP(E110,'Reference Records'!$C$68:$H$80,6,FALSE),"")</f>
        <v/>
      </c>
      <c r="J110" s="131"/>
      <c r="K110" s="53"/>
      <c r="L110" s="53"/>
      <c r="M110" s="53"/>
      <c r="N110" s="53"/>
      <c r="O110" s="53"/>
      <c r="P110" s="53"/>
      <c r="Q110" s="53"/>
      <c r="R110" s="53"/>
      <c r="S110" s="53"/>
      <c r="T110" s="53"/>
      <c r="U110" s="53"/>
      <c r="V110" s="129"/>
      <c r="W110" s="79"/>
      <c r="X110" s="79"/>
      <c r="Y110" s="307"/>
      <c r="Z110" s="79"/>
      <c r="AO110" s="9"/>
      <c r="AP110" s="9"/>
      <c r="AQ110" s="9"/>
      <c r="AR110" s="9"/>
      <c r="AT110" s="9"/>
      <c r="AU110" s="9"/>
      <c r="AV110" s="9"/>
      <c r="AW110" s="9"/>
      <c r="AX110" s="9"/>
    </row>
    <row r="111" spans="1:50" s="302" customFormat="1" ht="47.1" customHeight="1" x14ac:dyDescent="0.25">
      <c r="A111" s="342">
        <v>12</v>
      </c>
      <c r="B111" s="342"/>
      <c r="C111" s="342"/>
      <c r="D111" s="342"/>
      <c r="E111" s="343"/>
      <c r="F111" s="362"/>
      <c r="G111" s="362" t="b">
        <f t="shared" si="8"/>
        <v>0</v>
      </c>
      <c r="H111" s="363" t="s">
        <v>423</v>
      </c>
      <c r="I111" s="425" t="str">
        <f>IFERROR(VLOOKUP(E111,'Reference Records'!$C$68:$H$80,6,FALSE),"")</f>
        <v/>
      </c>
      <c r="J111" s="131"/>
      <c r="K111" s="53"/>
      <c r="L111" s="53"/>
      <c r="M111" s="53"/>
      <c r="N111" s="53"/>
      <c r="O111" s="53"/>
      <c r="P111" s="53"/>
      <c r="Q111" s="53"/>
      <c r="R111" s="53"/>
      <c r="S111" s="53"/>
      <c r="T111" s="53"/>
      <c r="U111" s="53"/>
      <c r="V111" s="129"/>
      <c r="W111" s="79"/>
      <c r="X111" s="79"/>
      <c r="Y111" s="307"/>
      <c r="Z111" s="79"/>
      <c r="AO111" s="9"/>
      <c r="AP111" s="9"/>
      <c r="AQ111" s="9"/>
      <c r="AR111" s="9"/>
      <c r="AT111" s="9"/>
      <c r="AU111" s="9"/>
      <c r="AV111" s="9"/>
      <c r="AW111" s="9"/>
      <c r="AX111" s="9"/>
    </row>
    <row r="112" spans="1:50" s="302" customFormat="1" ht="47.1" customHeight="1" x14ac:dyDescent="0.25">
      <c r="A112" s="342">
        <v>13</v>
      </c>
      <c r="B112" s="342"/>
      <c r="C112" s="342"/>
      <c r="D112" s="342"/>
      <c r="E112" s="343"/>
      <c r="F112" s="362"/>
      <c r="G112" s="362" t="b">
        <f t="shared" si="8"/>
        <v>0</v>
      </c>
      <c r="H112" s="363" t="s">
        <v>424</v>
      </c>
      <c r="I112" s="425" t="str">
        <f>IFERROR(VLOOKUP(E112,'Reference Records'!$C$68:$H$80,6,FALSE),"")</f>
        <v/>
      </c>
      <c r="J112" s="131"/>
      <c r="K112" s="53"/>
      <c r="L112" s="53"/>
      <c r="M112" s="53"/>
      <c r="N112" s="53"/>
      <c r="O112" s="53"/>
      <c r="P112" s="53"/>
      <c r="Q112" s="53"/>
      <c r="R112" s="53"/>
      <c r="S112" s="53"/>
      <c r="T112" s="53"/>
      <c r="U112" s="53"/>
      <c r="V112" s="129"/>
      <c r="W112" s="79"/>
      <c r="X112" s="79"/>
      <c r="Y112" s="307"/>
      <c r="Z112" s="79"/>
      <c r="AO112" s="9"/>
      <c r="AP112" s="9"/>
      <c r="AQ112" s="9"/>
      <c r="AR112" s="9"/>
      <c r="AT112" s="9"/>
      <c r="AU112" s="9"/>
      <c r="AV112" s="9"/>
      <c r="AW112" s="9"/>
      <c r="AX112" s="9"/>
    </row>
    <row r="113" spans="1:50" s="302" customFormat="1" ht="47.1" customHeight="1" x14ac:dyDescent="0.25">
      <c r="A113" s="342">
        <v>14</v>
      </c>
      <c r="B113" s="342"/>
      <c r="C113" s="342"/>
      <c r="D113" s="342"/>
      <c r="E113" s="343"/>
      <c r="F113" s="362"/>
      <c r="G113" s="362" t="b">
        <f t="shared" si="8"/>
        <v>0</v>
      </c>
      <c r="H113" s="363" t="s">
        <v>425</v>
      </c>
      <c r="I113" s="425" t="str">
        <f>IFERROR(VLOOKUP(E113,'Reference Records'!$C$68:$H$80,6,FALSE),"")</f>
        <v/>
      </c>
      <c r="J113" s="131"/>
      <c r="K113" s="53"/>
      <c r="L113" s="53"/>
      <c r="M113" s="53"/>
      <c r="N113" s="53"/>
      <c r="O113" s="53"/>
      <c r="P113" s="53"/>
      <c r="Q113" s="53"/>
      <c r="R113" s="53"/>
      <c r="S113" s="53"/>
      <c r="T113" s="53"/>
      <c r="U113" s="53"/>
      <c r="V113" s="129"/>
      <c r="W113" s="79"/>
      <c r="X113" s="79"/>
      <c r="Y113" s="307"/>
      <c r="Z113" s="79"/>
      <c r="AO113" s="9"/>
      <c r="AP113" s="9"/>
      <c r="AQ113" s="9"/>
      <c r="AR113" s="9"/>
      <c r="AT113" s="9"/>
      <c r="AU113" s="9"/>
      <c r="AV113" s="9"/>
      <c r="AW113" s="9"/>
      <c r="AX113" s="9"/>
    </row>
    <row r="114" spans="1:50" s="302" customFormat="1" ht="47.1" customHeight="1" x14ac:dyDescent="0.25">
      <c r="A114" s="342">
        <v>15</v>
      </c>
      <c r="B114" s="342"/>
      <c r="C114" s="342"/>
      <c r="D114" s="342"/>
      <c r="E114" s="343"/>
      <c r="F114" s="362"/>
      <c r="G114" s="362" t="b">
        <f t="shared" si="8"/>
        <v>0</v>
      </c>
      <c r="H114" s="363" t="s">
        <v>426</v>
      </c>
      <c r="I114" s="425" t="str">
        <f>IFERROR(VLOOKUP(E114,'Reference Records'!$C$68:$H$80,6,FALSE),"")</f>
        <v/>
      </c>
      <c r="J114" s="131"/>
      <c r="K114" s="53"/>
      <c r="L114" s="53"/>
      <c r="M114" s="53"/>
      <c r="N114" s="53"/>
      <c r="O114" s="53"/>
      <c r="P114" s="53"/>
      <c r="Q114" s="53"/>
      <c r="R114" s="53"/>
      <c r="S114" s="53"/>
      <c r="T114" s="53"/>
      <c r="U114" s="53"/>
      <c r="V114" s="129"/>
      <c r="W114" s="79"/>
      <c r="X114" s="79"/>
      <c r="Y114" s="307"/>
      <c r="Z114" s="79"/>
      <c r="AO114" s="9"/>
      <c r="AP114" s="9"/>
      <c r="AQ114" s="9"/>
      <c r="AR114" s="9"/>
      <c r="AT114" s="9"/>
      <c r="AU114" s="9"/>
      <c r="AV114" s="9"/>
      <c r="AW114" s="9"/>
      <c r="AX114" s="9"/>
    </row>
    <row r="115" spans="1:50" ht="2.4500000000000002" customHeight="1" thickBot="1" x14ac:dyDescent="0.3">
      <c r="A115" s="76"/>
      <c r="B115" s="77"/>
      <c r="C115" s="77"/>
      <c r="D115" s="77"/>
      <c r="E115" s="77"/>
      <c r="F115" s="77"/>
      <c r="G115" s="77"/>
      <c r="H115" s="77"/>
      <c r="I115" s="77"/>
      <c r="J115" s="68"/>
      <c r="K115" s="53"/>
      <c r="L115" s="53"/>
      <c r="M115" s="53"/>
      <c r="N115" s="53"/>
      <c r="O115" s="53"/>
      <c r="P115" s="53"/>
      <c r="Q115" s="53"/>
      <c r="R115" s="53"/>
      <c r="S115" s="53"/>
      <c r="T115" s="53"/>
      <c r="U115" s="53"/>
      <c r="V115" s="129"/>
    </row>
    <row r="116" spans="1:50" ht="35.1" customHeight="1" thickBot="1" x14ac:dyDescent="0.3">
      <c r="K116" s="53"/>
      <c r="L116" s="53"/>
      <c r="M116" s="53"/>
      <c r="N116" s="53"/>
      <c r="O116" s="53"/>
      <c r="P116" s="53"/>
      <c r="Q116" s="53"/>
      <c r="R116" s="53"/>
      <c r="S116" s="53"/>
      <c r="T116" s="53"/>
      <c r="U116" s="53"/>
      <c r="V116" s="129"/>
    </row>
    <row r="117" spans="1:50" ht="35.1" customHeight="1" x14ac:dyDescent="0.25">
      <c r="K117" s="53"/>
      <c r="L117" s="53"/>
      <c r="M117" s="53"/>
      <c r="N117" s="53"/>
      <c r="O117" s="53"/>
      <c r="P117" s="53"/>
      <c r="Q117" s="53"/>
      <c r="R117" s="53"/>
      <c r="S117" s="53"/>
      <c r="T117" s="53"/>
      <c r="U117" s="53"/>
      <c r="V117" s="129"/>
    </row>
    <row r="118" spans="1:50" ht="35.1" customHeight="1" x14ac:dyDescent="0.25">
      <c r="K118" s="53"/>
      <c r="L118" s="53"/>
      <c r="M118" s="53"/>
      <c r="N118" s="53"/>
      <c r="O118" s="53"/>
      <c r="P118" s="53"/>
      <c r="Q118" s="53"/>
      <c r="R118" s="53"/>
      <c r="S118" s="53"/>
      <c r="T118" s="53"/>
      <c r="U118" s="53"/>
      <c r="V118" s="129"/>
    </row>
    <row r="119" spans="1:50" ht="35.1" customHeight="1" x14ac:dyDescent="0.25">
      <c r="K119" s="53"/>
      <c r="L119" s="53"/>
      <c r="M119" s="53"/>
      <c r="N119" s="53"/>
      <c r="O119" s="53"/>
      <c r="P119" s="53"/>
      <c r="Q119" s="53"/>
      <c r="R119" s="53"/>
      <c r="S119" s="53"/>
      <c r="T119" s="53"/>
      <c r="U119" s="53"/>
      <c r="V119" s="129"/>
    </row>
    <row r="120" spans="1:50" ht="35.1" customHeight="1" x14ac:dyDescent="0.25">
      <c r="K120" s="53"/>
      <c r="L120" s="53"/>
      <c r="M120" s="53"/>
      <c r="N120" s="53"/>
      <c r="O120" s="53"/>
      <c r="P120" s="53"/>
      <c r="Q120" s="53"/>
      <c r="R120" s="53"/>
      <c r="S120" s="53"/>
      <c r="U120" s="53"/>
      <c r="V120" s="129"/>
    </row>
    <row r="121" spans="1:50" ht="35.1" customHeight="1" x14ac:dyDescent="0.25">
      <c r="K121" s="53"/>
      <c r="L121" s="53"/>
      <c r="M121" s="53"/>
      <c r="N121" s="53"/>
      <c r="O121" s="53"/>
      <c r="P121" s="53"/>
      <c r="Q121" s="53"/>
      <c r="R121" s="53"/>
      <c r="S121" s="53"/>
      <c r="T121" s="53"/>
      <c r="U121" s="53"/>
      <c r="V121" s="129"/>
    </row>
    <row r="122" spans="1:50" ht="27.6" customHeight="1" thickBot="1" x14ac:dyDescent="0.3">
      <c r="A122" s="132"/>
      <c r="B122" s="52"/>
      <c r="C122" s="52"/>
      <c r="D122" s="52"/>
      <c r="E122" s="53"/>
      <c r="F122" s="53"/>
      <c r="G122" s="53"/>
      <c r="H122" s="53"/>
      <c r="I122" s="53"/>
      <c r="J122" s="53"/>
      <c r="K122" s="53"/>
      <c r="L122" s="53"/>
      <c r="M122" s="53"/>
      <c r="N122" s="53"/>
      <c r="O122" s="53"/>
      <c r="P122" s="53"/>
      <c r="Q122" s="53"/>
      <c r="R122" s="53"/>
      <c r="S122" s="53"/>
      <c r="T122" s="53"/>
      <c r="U122" s="53"/>
      <c r="V122" s="129"/>
    </row>
    <row r="123" spans="1:50" ht="16.5" customHeight="1" thickBot="1" x14ac:dyDescent="0.3">
      <c r="A123" s="436" t="s">
        <v>41</v>
      </c>
      <c r="B123" s="437"/>
      <c r="C123" s="437"/>
      <c r="D123" s="437"/>
      <c r="E123" s="438"/>
      <c r="F123" s="438"/>
      <c r="G123" s="438"/>
      <c r="H123" s="438"/>
      <c r="I123" s="438"/>
      <c r="J123" s="438"/>
      <c r="K123" s="438"/>
      <c r="L123" s="439"/>
      <c r="M123" s="439"/>
      <c r="N123" s="439"/>
      <c r="O123" s="439"/>
      <c r="P123" s="439"/>
      <c r="Q123" s="439"/>
      <c r="R123" s="439"/>
      <c r="S123" s="439"/>
      <c r="T123" s="439"/>
      <c r="U123" s="133"/>
      <c r="V123" s="134"/>
      <c r="W123" s="134"/>
      <c r="X123" s="134"/>
      <c r="Y123" s="134"/>
      <c r="Z123" s="134"/>
      <c r="AA123" s="135"/>
      <c r="AB123" s="135"/>
      <c r="AC123" s="136"/>
    </row>
    <row r="124" spans="1:50" ht="30" customHeight="1" thickBot="1" x14ac:dyDescent="0.3">
      <c r="A124" s="432" t="s">
        <v>40</v>
      </c>
      <c r="B124" s="433"/>
      <c r="C124" s="433"/>
      <c r="D124" s="433"/>
      <c r="E124" s="434"/>
      <c r="F124" s="434"/>
      <c r="G124" s="434"/>
      <c r="H124" s="434"/>
      <c r="I124" s="434"/>
      <c r="J124" s="434"/>
      <c r="K124" s="434"/>
      <c r="L124" s="435"/>
      <c r="M124" s="435"/>
      <c r="N124" s="435"/>
      <c r="O124" s="435"/>
      <c r="P124" s="435"/>
      <c r="Q124" s="435"/>
      <c r="R124" s="435"/>
      <c r="S124" s="435"/>
      <c r="T124" s="435"/>
      <c r="U124" s="137"/>
      <c r="V124" s="138"/>
      <c r="W124" s="139"/>
      <c r="X124" s="139"/>
      <c r="Y124" s="139"/>
      <c r="Z124" s="139"/>
      <c r="AA124" s="56"/>
      <c r="AB124" s="56"/>
      <c r="AC124" s="57"/>
    </row>
    <row r="125" spans="1:50" ht="32.25" customHeight="1" x14ac:dyDescent="0.25">
      <c r="A125" s="355" t="s">
        <v>26</v>
      </c>
      <c r="B125" s="355"/>
      <c r="C125" s="355"/>
      <c r="D125" s="355"/>
      <c r="E125" s="364" t="s">
        <v>16</v>
      </c>
      <c r="F125" s="355" t="s">
        <v>151</v>
      </c>
      <c r="G125" s="355" t="s">
        <v>174</v>
      </c>
      <c r="H125" s="355" t="s">
        <v>175</v>
      </c>
      <c r="I125" s="355" t="s">
        <v>176</v>
      </c>
      <c r="J125" s="355" t="s">
        <v>201</v>
      </c>
      <c r="K125" s="355" t="s">
        <v>115</v>
      </c>
      <c r="L125" s="355" t="s">
        <v>202</v>
      </c>
      <c r="M125" s="355" t="s">
        <v>203</v>
      </c>
      <c r="N125" s="355" t="s">
        <v>204</v>
      </c>
      <c r="O125" s="355" t="s">
        <v>205</v>
      </c>
      <c r="P125" s="355" t="s">
        <v>206</v>
      </c>
      <c r="Q125" s="355" t="s">
        <v>207</v>
      </c>
      <c r="R125" s="355" t="s">
        <v>208</v>
      </c>
      <c r="S125" s="355" t="s">
        <v>209</v>
      </c>
      <c r="T125" s="364" t="s">
        <v>180</v>
      </c>
      <c r="U125" s="351" t="s">
        <v>210</v>
      </c>
      <c r="V125" s="351" t="s">
        <v>84</v>
      </c>
      <c r="W125" s="365" t="s">
        <v>168</v>
      </c>
      <c r="X125" s="351" t="s">
        <v>101</v>
      </c>
      <c r="Y125" s="351" t="s">
        <v>64</v>
      </c>
      <c r="Z125" s="351" t="s">
        <v>105</v>
      </c>
      <c r="AA125" s="351" t="s">
        <v>107</v>
      </c>
      <c r="AB125" s="351" t="s">
        <v>66</v>
      </c>
      <c r="AC125" s="58"/>
    </row>
    <row r="126" spans="1:50" ht="47.1" hidden="1" customHeight="1" x14ac:dyDescent="0.25">
      <c r="A126" s="342" t="s">
        <v>90</v>
      </c>
      <c r="B126" s="366"/>
      <c r="C126" s="366"/>
      <c r="D126" s="366"/>
      <c r="E126" s="367"/>
      <c r="F126" s="367"/>
      <c r="G126" s="367"/>
      <c r="H126" s="367"/>
      <c r="I126" s="367"/>
      <c r="J126" s="367"/>
      <c r="K126" s="367"/>
      <c r="L126" s="367"/>
      <c r="M126" s="367"/>
      <c r="N126" s="367"/>
      <c r="O126" s="367"/>
      <c r="P126" s="367"/>
      <c r="Q126" s="367"/>
      <c r="R126" s="367"/>
      <c r="S126" s="367"/>
      <c r="T126" s="368" t="s">
        <v>181</v>
      </c>
      <c r="U126" s="369" t="str">
        <f>IFERROR(IF(VLOOKUP(K126,'Reference Records'!$C$68:$D$81,2,FALSE)=0,"",VLOOKUP(K126,'Reference Records'!$C$68:$D$81,2,FALSE)),"")</f>
        <v/>
      </c>
      <c r="V126" s="369" t="str">
        <f>IFERROR(IF(VLOOKUP(E126,'Reference Records'!$C$68:$D$81,2,FALSE)=0,"",VLOOKUP(E126,'Reference Records'!$C$68:$D$81,2,FALSE)),"")</f>
        <v/>
      </c>
      <c r="W126" s="369" t="str">
        <f>K126&amp;T126</f>
        <v>[Custom Intervention}</v>
      </c>
      <c r="X126" s="369" t="str">
        <f>IFERROR(VLOOKUP(E126,$E$99:$H$116,4,FALSE),"")</f>
        <v/>
      </c>
      <c r="Y126" s="369" t="b">
        <f>IFERROR(IF(OR(K126&lt;&gt;"",T126&lt;&gt;""),TRUE,FALSE),FALSE)</f>
        <v>1</v>
      </c>
      <c r="Z126" s="369" t="b">
        <f>IFERROR(TRUE,FALSE)</f>
        <v>1</v>
      </c>
      <c r="AA126" s="369" t="str">
        <f>IFERROR(VLOOKUP(K126,'Reference Records'!$C$84:$E$148,3,FALSE),"")</f>
        <v/>
      </c>
      <c r="AB126" s="369" t="s">
        <v>65</v>
      </c>
      <c r="AC126" s="58"/>
    </row>
    <row r="127" spans="1:50" s="302" customFormat="1" ht="47.1" customHeight="1" x14ac:dyDescent="0.25">
      <c r="A127" s="342">
        <v>1</v>
      </c>
      <c r="B127" s="366"/>
      <c r="C127" s="366"/>
      <c r="D127" s="366"/>
      <c r="E127" s="370"/>
      <c r="F127" s="371"/>
      <c r="G127" s="371"/>
      <c r="H127" s="371"/>
      <c r="I127" s="371"/>
      <c r="J127" s="371"/>
      <c r="K127" s="371"/>
      <c r="L127" s="371"/>
      <c r="M127" s="371"/>
      <c r="N127" s="371"/>
      <c r="O127" s="371"/>
      <c r="P127" s="371"/>
      <c r="Q127" s="371"/>
      <c r="R127" s="371"/>
      <c r="S127" s="371"/>
      <c r="T127" s="372"/>
      <c r="U127" s="373" t="str">
        <f>IFERROR(IF(VLOOKUP(K127,'Reference Records'!$C$68:$D$81,2,FALSE)=0,"",VLOOKUP(K127,'Reference Records'!$C$68:$D$81,2,FALSE)),"")</f>
        <v/>
      </c>
      <c r="V127" s="369" t="str">
        <f>IFERROR(IF(VLOOKUP(E127,'Reference Records'!$C$68:$D$81,2,FALSE)=0,"",VLOOKUP(E127,'Reference Records'!$C$68:$D$81,2,FALSE)),"")</f>
        <v/>
      </c>
      <c r="W127" s="369" t="str">
        <f t="shared" ref="W127:W176" si="9">K127&amp;T127</f>
        <v/>
      </c>
      <c r="X127" s="369" t="str">
        <f t="shared" ref="X127:X176" si="10">IFERROR(VLOOKUP(E127,$E$99:$H$116,4,FALSE),"")</f>
        <v/>
      </c>
      <c r="Y127" s="369" t="b">
        <f t="shared" ref="Y127:Y176" si="11">IFERROR(IF(OR(K127&lt;&gt;"",T127&lt;&gt;""),TRUE,FALSE),FALSE)</f>
        <v>0</v>
      </c>
      <c r="Z127" s="369" t="b">
        <f t="shared" ref="Z127:Z176" si="12">IFERROR(TRUE,FALSE)</f>
        <v>1</v>
      </c>
      <c r="AA127" s="369" t="str">
        <f>IFERROR(VLOOKUP(K127,'Reference Records'!$C$84:$E$148,3,FALSE),"")</f>
        <v/>
      </c>
      <c r="AB127" s="369" t="s">
        <v>427</v>
      </c>
      <c r="AC127" s="58"/>
      <c r="AO127" s="9"/>
      <c r="AP127" s="9"/>
      <c r="AQ127" s="9"/>
      <c r="AR127" s="9"/>
      <c r="AS127" s="9"/>
      <c r="AT127" s="9"/>
      <c r="AU127" s="9"/>
      <c r="AV127" s="9"/>
      <c r="AW127" s="9"/>
      <c r="AX127" s="9"/>
    </row>
    <row r="128" spans="1:50" s="302" customFormat="1" ht="47.1" customHeight="1" x14ac:dyDescent="0.25">
      <c r="A128" s="342">
        <v>2</v>
      </c>
      <c r="B128" s="366"/>
      <c r="C128" s="366"/>
      <c r="D128" s="366"/>
      <c r="E128" s="370"/>
      <c r="F128" s="371"/>
      <c r="G128" s="371"/>
      <c r="H128" s="371"/>
      <c r="I128" s="371"/>
      <c r="J128" s="371"/>
      <c r="K128" s="371"/>
      <c r="L128" s="371"/>
      <c r="M128" s="371"/>
      <c r="N128" s="371"/>
      <c r="O128" s="371"/>
      <c r="P128" s="371"/>
      <c r="Q128" s="371"/>
      <c r="R128" s="371"/>
      <c r="S128" s="371"/>
      <c r="T128" s="372"/>
      <c r="U128" s="373" t="str">
        <f>IFERROR(IF(VLOOKUP(K128,'Reference Records'!$C$68:$D$81,2,FALSE)=0,"",VLOOKUP(K128,'Reference Records'!$C$68:$D$81,2,FALSE)),"")</f>
        <v/>
      </c>
      <c r="V128" s="369" t="str">
        <f>IFERROR(IF(VLOOKUP(E128,'Reference Records'!$C$68:$D$81,2,FALSE)=0,"",VLOOKUP(E128,'Reference Records'!$C$68:$D$81,2,FALSE)),"")</f>
        <v/>
      </c>
      <c r="W128" s="369" t="str">
        <f t="shared" si="9"/>
        <v/>
      </c>
      <c r="X128" s="369" t="str">
        <f t="shared" si="10"/>
        <v/>
      </c>
      <c r="Y128" s="369" t="b">
        <f t="shared" si="11"/>
        <v>0</v>
      </c>
      <c r="Z128" s="369" t="b">
        <f t="shared" si="12"/>
        <v>1</v>
      </c>
      <c r="AA128" s="369" t="str">
        <f>IFERROR(VLOOKUP(K128,'Reference Records'!$C$84:$E$148,3,FALSE),"")</f>
        <v/>
      </c>
      <c r="AB128" s="369" t="s">
        <v>428</v>
      </c>
      <c r="AC128" s="58"/>
      <c r="AO128" s="9"/>
      <c r="AP128" s="9"/>
      <c r="AQ128" s="9"/>
      <c r="AR128" s="9"/>
      <c r="AS128" s="9"/>
      <c r="AT128" s="9"/>
      <c r="AU128" s="9"/>
      <c r="AV128" s="9"/>
      <c r="AW128" s="9"/>
      <c r="AX128" s="9"/>
    </row>
    <row r="129" spans="1:50" s="302" customFormat="1" ht="47.1" customHeight="1" x14ac:dyDescent="0.25">
      <c r="A129" s="342">
        <v>3</v>
      </c>
      <c r="B129" s="366"/>
      <c r="C129" s="366"/>
      <c r="D129" s="366"/>
      <c r="E129" s="370"/>
      <c r="F129" s="371"/>
      <c r="G129" s="371"/>
      <c r="H129" s="371"/>
      <c r="I129" s="371"/>
      <c r="J129" s="371"/>
      <c r="K129" s="371"/>
      <c r="L129" s="371"/>
      <c r="M129" s="371"/>
      <c r="N129" s="371"/>
      <c r="O129" s="371"/>
      <c r="P129" s="371"/>
      <c r="Q129" s="371"/>
      <c r="R129" s="371"/>
      <c r="S129" s="371"/>
      <c r="T129" s="372"/>
      <c r="U129" s="373" t="str">
        <f>IFERROR(IF(VLOOKUP(K129,'Reference Records'!$C$68:$D$81,2,FALSE)=0,"",VLOOKUP(K129,'Reference Records'!$C$68:$D$81,2,FALSE)),"")</f>
        <v/>
      </c>
      <c r="V129" s="369" t="str">
        <f>IFERROR(IF(VLOOKUP(E129,'Reference Records'!$C$68:$D$81,2,FALSE)=0,"",VLOOKUP(E129,'Reference Records'!$C$68:$D$81,2,FALSE)),"")</f>
        <v/>
      </c>
      <c r="W129" s="369" t="str">
        <f t="shared" si="9"/>
        <v/>
      </c>
      <c r="X129" s="369" t="str">
        <f t="shared" si="10"/>
        <v/>
      </c>
      <c r="Y129" s="369" t="b">
        <f t="shared" si="11"/>
        <v>0</v>
      </c>
      <c r="Z129" s="369" t="b">
        <f t="shared" si="12"/>
        <v>1</v>
      </c>
      <c r="AA129" s="369" t="str">
        <f>IFERROR(VLOOKUP(K129,'Reference Records'!$C$84:$E$148,3,FALSE),"")</f>
        <v/>
      </c>
      <c r="AB129" s="369" t="s">
        <v>429</v>
      </c>
      <c r="AC129" s="58"/>
      <c r="AO129" s="9"/>
      <c r="AP129" s="9"/>
      <c r="AQ129" s="9"/>
      <c r="AR129" s="9"/>
      <c r="AS129" s="9"/>
      <c r="AT129" s="9"/>
      <c r="AU129" s="9"/>
      <c r="AV129" s="9"/>
      <c r="AW129" s="9"/>
      <c r="AX129" s="9"/>
    </row>
    <row r="130" spans="1:50" s="302" customFormat="1" ht="47.1" customHeight="1" x14ac:dyDescent="0.25">
      <c r="A130" s="342">
        <v>4</v>
      </c>
      <c r="B130" s="366"/>
      <c r="C130" s="366"/>
      <c r="D130" s="366"/>
      <c r="E130" s="370"/>
      <c r="F130" s="371"/>
      <c r="G130" s="371"/>
      <c r="H130" s="371"/>
      <c r="I130" s="371"/>
      <c r="J130" s="371"/>
      <c r="K130" s="371"/>
      <c r="L130" s="371"/>
      <c r="M130" s="371"/>
      <c r="N130" s="371"/>
      <c r="O130" s="371"/>
      <c r="P130" s="371"/>
      <c r="Q130" s="371"/>
      <c r="R130" s="371"/>
      <c r="S130" s="371"/>
      <c r="T130" s="372"/>
      <c r="U130" s="373" t="str">
        <f>IFERROR(IF(VLOOKUP(K130,'Reference Records'!$C$68:$D$81,2,FALSE)=0,"",VLOOKUP(K130,'Reference Records'!$C$68:$D$81,2,FALSE)),"")</f>
        <v/>
      </c>
      <c r="V130" s="369" t="str">
        <f>IFERROR(IF(VLOOKUP(E130,'Reference Records'!$C$68:$D$81,2,FALSE)=0,"",VLOOKUP(E130,'Reference Records'!$C$68:$D$81,2,FALSE)),"")</f>
        <v/>
      </c>
      <c r="W130" s="369" t="str">
        <f t="shared" si="9"/>
        <v/>
      </c>
      <c r="X130" s="369" t="str">
        <f t="shared" si="10"/>
        <v/>
      </c>
      <c r="Y130" s="369" t="b">
        <f t="shared" si="11"/>
        <v>0</v>
      </c>
      <c r="Z130" s="369" t="b">
        <f t="shared" si="12"/>
        <v>1</v>
      </c>
      <c r="AA130" s="369" t="str">
        <f>IFERROR(VLOOKUP(K130,'Reference Records'!$C$84:$E$148,3,FALSE),"")</f>
        <v/>
      </c>
      <c r="AB130" s="369" t="s">
        <v>430</v>
      </c>
      <c r="AC130" s="58"/>
      <c r="AO130" s="9"/>
      <c r="AP130" s="9"/>
      <c r="AQ130" s="9"/>
      <c r="AR130" s="9"/>
      <c r="AS130" s="9"/>
      <c r="AT130" s="9"/>
      <c r="AU130" s="9"/>
      <c r="AV130" s="9"/>
      <c r="AW130" s="9"/>
      <c r="AX130" s="9"/>
    </row>
    <row r="131" spans="1:50" s="302" customFormat="1" ht="47.1" customHeight="1" x14ac:dyDescent="0.25">
      <c r="A131" s="342">
        <v>5</v>
      </c>
      <c r="B131" s="366"/>
      <c r="C131" s="366"/>
      <c r="D131" s="366"/>
      <c r="E131" s="370"/>
      <c r="F131" s="371"/>
      <c r="G131" s="371"/>
      <c r="H131" s="371"/>
      <c r="I131" s="371"/>
      <c r="J131" s="371"/>
      <c r="K131" s="371"/>
      <c r="L131" s="371"/>
      <c r="M131" s="371"/>
      <c r="N131" s="371"/>
      <c r="O131" s="371"/>
      <c r="P131" s="371"/>
      <c r="Q131" s="371"/>
      <c r="R131" s="371"/>
      <c r="S131" s="371"/>
      <c r="T131" s="372"/>
      <c r="U131" s="373" t="str">
        <f>IFERROR(IF(VLOOKUP(K131,'Reference Records'!$C$68:$D$81,2,FALSE)=0,"",VLOOKUP(K131,'Reference Records'!$C$68:$D$81,2,FALSE)),"")</f>
        <v/>
      </c>
      <c r="V131" s="369" t="str">
        <f>IFERROR(IF(VLOOKUP(E131,'Reference Records'!$C$68:$D$81,2,FALSE)=0,"",VLOOKUP(E131,'Reference Records'!$C$68:$D$81,2,FALSE)),"")</f>
        <v/>
      </c>
      <c r="W131" s="369" t="str">
        <f t="shared" si="9"/>
        <v/>
      </c>
      <c r="X131" s="369" t="str">
        <f t="shared" si="10"/>
        <v/>
      </c>
      <c r="Y131" s="369" t="b">
        <f t="shared" si="11"/>
        <v>0</v>
      </c>
      <c r="Z131" s="369" t="b">
        <f t="shared" si="12"/>
        <v>1</v>
      </c>
      <c r="AA131" s="369" t="str">
        <f>IFERROR(VLOOKUP(K131,'Reference Records'!$C$84:$E$148,3,FALSE),"")</f>
        <v/>
      </c>
      <c r="AB131" s="369" t="s">
        <v>431</v>
      </c>
      <c r="AC131" s="58"/>
      <c r="AO131" s="9"/>
      <c r="AP131" s="9"/>
      <c r="AQ131" s="9"/>
      <c r="AR131" s="9"/>
      <c r="AS131" s="9"/>
      <c r="AT131" s="9"/>
      <c r="AU131" s="9"/>
      <c r="AV131" s="9"/>
      <c r="AW131" s="9"/>
      <c r="AX131" s="9"/>
    </row>
    <row r="132" spans="1:50" s="302" customFormat="1" ht="47.1" customHeight="1" x14ac:dyDescent="0.25">
      <c r="A132" s="342">
        <v>6</v>
      </c>
      <c r="B132" s="366"/>
      <c r="C132" s="366"/>
      <c r="D132" s="366"/>
      <c r="E132" s="370"/>
      <c r="F132" s="371"/>
      <c r="G132" s="371"/>
      <c r="H132" s="371"/>
      <c r="I132" s="371"/>
      <c r="J132" s="371"/>
      <c r="K132" s="371"/>
      <c r="L132" s="371"/>
      <c r="M132" s="371"/>
      <c r="N132" s="371"/>
      <c r="O132" s="371"/>
      <c r="P132" s="371"/>
      <c r="Q132" s="371"/>
      <c r="R132" s="371"/>
      <c r="S132" s="371"/>
      <c r="T132" s="372"/>
      <c r="U132" s="373" t="str">
        <f>IFERROR(IF(VLOOKUP(K132,'Reference Records'!$C$68:$D$81,2,FALSE)=0,"",VLOOKUP(K132,'Reference Records'!$C$68:$D$81,2,FALSE)),"")</f>
        <v/>
      </c>
      <c r="V132" s="369" t="str">
        <f>IFERROR(IF(VLOOKUP(E132,'Reference Records'!$C$68:$D$81,2,FALSE)=0,"",VLOOKUP(E132,'Reference Records'!$C$68:$D$81,2,FALSE)),"")</f>
        <v/>
      </c>
      <c r="W132" s="369" t="str">
        <f t="shared" si="9"/>
        <v/>
      </c>
      <c r="X132" s="369" t="str">
        <f t="shared" si="10"/>
        <v/>
      </c>
      <c r="Y132" s="369" t="b">
        <f t="shared" si="11"/>
        <v>0</v>
      </c>
      <c r="Z132" s="369" t="b">
        <f t="shared" si="12"/>
        <v>1</v>
      </c>
      <c r="AA132" s="369" t="str">
        <f>IFERROR(VLOOKUP(K132,'Reference Records'!$C$84:$E$148,3,FALSE),"")</f>
        <v/>
      </c>
      <c r="AB132" s="369" t="s">
        <v>432</v>
      </c>
      <c r="AC132" s="58"/>
      <c r="AO132" s="9"/>
      <c r="AP132" s="9"/>
      <c r="AQ132" s="9"/>
      <c r="AR132" s="9"/>
      <c r="AS132" s="9"/>
      <c r="AT132" s="9"/>
      <c r="AU132" s="9"/>
      <c r="AV132" s="9"/>
      <c r="AW132" s="9"/>
      <c r="AX132" s="9"/>
    </row>
    <row r="133" spans="1:50" s="302" customFormat="1" ht="47.1" customHeight="1" x14ac:dyDescent="0.25">
      <c r="A133" s="342">
        <v>7</v>
      </c>
      <c r="B133" s="366"/>
      <c r="C133" s="366"/>
      <c r="D133" s="366"/>
      <c r="E133" s="370"/>
      <c r="F133" s="371"/>
      <c r="G133" s="371"/>
      <c r="H133" s="371"/>
      <c r="I133" s="371"/>
      <c r="J133" s="371"/>
      <c r="K133" s="371"/>
      <c r="L133" s="371"/>
      <c r="M133" s="371"/>
      <c r="N133" s="371"/>
      <c r="O133" s="371"/>
      <c r="P133" s="371"/>
      <c r="Q133" s="371"/>
      <c r="R133" s="371"/>
      <c r="S133" s="371"/>
      <c r="T133" s="372"/>
      <c r="U133" s="373" t="str">
        <f>IFERROR(IF(VLOOKUP(K133,'Reference Records'!$C$68:$D$81,2,FALSE)=0,"",VLOOKUP(K133,'Reference Records'!$C$68:$D$81,2,FALSE)),"")</f>
        <v/>
      </c>
      <c r="V133" s="369" t="str">
        <f>IFERROR(IF(VLOOKUP(E133,'Reference Records'!$C$68:$D$81,2,FALSE)=0,"",VLOOKUP(E133,'Reference Records'!$C$68:$D$81,2,FALSE)),"")</f>
        <v/>
      </c>
      <c r="W133" s="369" t="str">
        <f t="shared" si="9"/>
        <v/>
      </c>
      <c r="X133" s="369" t="str">
        <f t="shared" si="10"/>
        <v/>
      </c>
      <c r="Y133" s="369" t="b">
        <f t="shared" si="11"/>
        <v>0</v>
      </c>
      <c r="Z133" s="369" t="b">
        <f t="shared" si="12"/>
        <v>1</v>
      </c>
      <c r="AA133" s="369" t="str">
        <f>IFERROR(VLOOKUP(K133,'Reference Records'!$C$84:$E$148,3,FALSE),"")</f>
        <v/>
      </c>
      <c r="AB133" s="369" t="s">
        <v>433</v>
      </c>
      <c r="AC133" s="58"/>
      <c r="AO133" s="9"/>
      <c r="AP133" s="9"/>
      <c r="AQ133" s="9"/>
      <c r="AR133" s="9"/>
      <c r="AS133" s="9"/>
      <c r="AT133" s="9"/>
      <c r="AU133" s="9"/>
      <c r="AV133" s="9"/>
      <c r="AW133" s="9"/>
      <c r="AX133" s="9"/>
    </row>
    <row r="134" spans="1:50" s="302" customFormat="1" ht="47.1" customHeight="1" x14ac:dyDescent="0.25">
      <c r="A134" s="342">
        <v>8</v>
      </c>
      <c r="B134" s="366"/>
      <c r="C134" s="366"/>
      <c r="D134" s="366"/>
      <c r="E134" s="370"/>
      <c r="F134" s="371"/>
      <c r="G134" s="371"/>
      <c r="H134" s="371"/>
      <c r="I134" s="371"/>
      <c r="J134" s="371"/>
      <c r="K134" s="371"/>
      <c r="L134" s="371"/>
      <c r="M134" s="371"/>
      <c r="N134" s="371"/>
      <c r="O134" s="371"/>
      <c r="P134" s="371"/>
      <c r="Q134" s="371"/>
      <c r="R134" s="371"/>
      <c r="S134" s="371"/>
      <c r="T134" s="372"/>
      <c r="U134" s="373" t="str">
        <f>IFERROR(IF(VLOOKUP(K134,'Reference Records'!$C$68:$D$81,2,FALSE)=0,"",VLOOKUP(K134,'Reference Records'!$C$68:$D$81,2,FALSE)),"")</f>
        <v/>
      </c>
      <c r="V134" s="369" t="str">
        <f>IFERROR(IF(VLOOKUP(E134,'Reference Records'!$C$68:$D$81,2,FALSE)=0,"",VLOOKUP(E134,'Reference Records'!$C$68:$D$81,2,FALSE)),"")</f>
        <v/>
      </c>
      <c r="W134" s="369" t="str">
        <f t="shared" si="9"/>
        <v/>
      </c>
      <c r="X134" s="369" t="str">
        <f t="shared" si="10"/>
        <v/>
      </c>
      <c r="Y134" s="369" t="b">
        <f t="shared" si="11"/>
        <v>0</v>
      </c>
      <c r="Z134" s="369" t="b">
        <f t="shared" si="12"/>
        <v>1</v>
      </c>
      <c r="AA134" s="369" t="str">
        <f>IFERROR(VLOOKUP(K134,'Reference Records'!$C$84:$E$148,3,FALSE),"")</f>
        <v/>
      </c>
      <c r="AB134" s="369" t="s">
        <v>434</v>
      </c>
      <c r="AC134" s="58"/>
      <c r="AO134" s="9"/>
      <c r="AP134" s="9"/>
      <c r="AQ134" s="9"/>
      <c r="AR134" s="9"/>
      <c r="AS134" s="9"/>
      <c r="AT134" s="9"/>
      <c r="AU134" s="9"/>
      <c r="AV134" s="9"/>
      <c r="AW134" s="9"/>
      <c r="AX134" s="9"/>
    </row>
    <row r="135" spans="1:50" s="302" customFormat="1" ht="47.1" customHeight="1" x14ac:dyDescent="0.25">
      <c r="A135" s="342">
        <v>9</v>
      </c>
      <c r="B135" s="366"/>
      <c r="C135" s="366"/>
      <c r="D135" s="366"/>
      <c r="E135" s="370"/>
      <c r="F135" s="371"/>
      <c r="G135" s="371"/>
      <c r="H135" s="371"/>
      <c r="I135" s="371"/>
      <c r="J135" s="371"/>
      <c r="K135" s="371"/>
      <c r="L135" s="371"/>
      <c r="M135" s="371"/>
      <c r="N135" s="371"/>
      <c r="O135" s="371"/>
      <c r="P135" s="371"/>
      <c r="Q135" s="371"/>
      <c r="R135" s="371"/>
      <c r="S135" s="371"/>
      <c r="T135" s="372"/>
      <c r="U135" s="373" t="str">
        <f>IFERROR(IF(VLOOKUP(K135,'Reference Records'!$C$68:$D$81,2,FALSE)=0,"",VLOOKUP(K135,'Reference Records'!$C$68:$D$81,2,FALSE)),"")</f>
        <v/>
      </c>
      <c r="V135" s="369" t="str">
        <f>IFERROR(IF(VLOOKUP(E135,'Reference Records'!$C$68:$D$81,2,FALSE)=0,"",VLOOKUP(E135,'Reference Records'!$C$68:$D$81,2,FALSE)),"")</f>
        <v/>
      </c>
      <c r="W135" s="369" t="str">
        <f t="shared" si="9"/>
        <v/>
      </c>
      <c r="X135" s="369" t="str">
        <f t="shared" si="10"/>
        <v/>
      </c>
      <c r="Y135" s="369" t="b">
        <f t="shared" si="11"/>
        <v>0</v>
      </c>
      <c r="Z135" s="369" t="b">
        <f t="shared" si="12"/>
        <v>1</v>
      </c>
      <c r="AA135" s="369" t="str">
        <f>IFERROR(VLOOKUP(K135,'Reference Records'!$C$84:$E$148,3,FALSE),"")</f>
        <v/>
      </c>
      <c r="AB135" s="369" t="s">
        <v>435</v>
      </c>
      <c r="AC135" s="58"/>
      <c r="AO135" s="9"/>
      <c r="AP135" s="9"/>
      <c r="AQ135" s="9"/>
      <c r="AR135" s="9"/>
      <c r="AS135" s="9"/>
      <c r="AT135" s="9"/>
      <c r="AU135" s="9"/>
      <c r="AV135" s="9"/>
      <c r="AW135" s="9"/>
      <c r="AX135" s="9"/>
    </row>
    <row r="136" spans="1:50" s="302" customFormat="1" ht="47.1" customHeight="1" x14ac:dyDescent="0.25">
      <c r="A136" s="342">
        <v>10</v>
      </c>
      <c r="B136" s="366"/>
      <c r="C136" s="366"/>
      <c r="D136" s="366"/>
      <c r="E136" s="370"/>
      <c r="F136" s="371"/>
      <c r="G136" s="371"/>
      <c r="H136" s="371"/>
      <c r="I136" s="371"/>
      <c r="J136" s="371"/>
      <c r="K136" s="371"/>
      <c r="L136" s="371"/>
      <c r="M136" s="371"/>
      <c r="N136" s="371"/>
      <c r="O136" s="371"/>
      <c r="P136" s="371"/>
      <c r="Q136" s="371"/>
      <c r="R136" s="371"/>
      <c r="S136" s="371"/>
      <c r="T136" s="372"/>
      <c r="U136" s="373" t="str">
        <f>IFERROR(IF(VLOOKUP(K136,'Reference Records'!$C$68:$D$81,2,FALSE)=0,"",VLOOKUP(K136,'Reference Records'!$C$68:$D$81,2,FALSE)),"")</f>
        <v/>
      </c>
      <c r="V136" s="369" t="str">
        <f>IFERROR(IF(VLOOKUP(E136,'Reference Records'!$C$68:$D$81,2,FALSE)=0,"",VLOOKUP(E136,'Reference Records'!$C$68:$D$81,2,FALSE)),"")</f>
        <v/>
      </c>
      <c r="W136" s="369" t="str">
        <f t="shared" si="9"/>
        <v/>
      </c>
      <c r="X136" s="369" t="str">
        <f t="shared" si="10"/>
        <v/>
      </c>
      <c r="Y136" s="369" t="b">
        <f t="shared" si="11"/>
        <v>0</v>
      </c>
      <c r="Z136" s="369" t="b">
        <f t="shared" si="12"/>
        <v>1</v>
      </c>
      <c r="AA136" s="369" t="str">
        <f>IFERROR(VLOOKUP(K136,'Reference Records'!$C$84:$E$148,3,FALSE),"")</f>
        <v/>
      </c>
      <c r="AB136" s="369" t="s">
        <v>436</v>
      </c>
      <c r="AC136" s="58"/>
      <c r="AO136" s="9"/>
      <c r="AP136" s="9"/>
      <c r="AQ136" s="9"/>
      <c r="AR136" s="9"/>
      <c r="AS136" s="9"/>
      <c r="AT136" s="9"/>
      <c r="AU136" s="9"/>
      <c r="AV136" s="9"/>
      <c r="AW136" s="9"/>
      <c r="AX136" s="9"/>
    </row>
    <row r="137" spans="1:50" s="302" customFormat="1" ht="47.1" customHeight="1" x14ac:dyDescent="0.25">
      <c r="A137" s="342">
        <v>11</v>
      </c>
      <c r="B137" s="366"/>
      <c r="C137" s="366"/>
      <c r="D137" s="366"/>
      <c r="E137" s="370"/>
      <c r="F137" s="371"/>
      <c r="G137" s="371"/>
      <c r="H137" s="371"/>
      <c r="I137" s="371"/>
      <c r="J137" s="371"/>
      <c r="K137" s="371"/>
      <c r="L137" s="371"/>
      <c r="M137" s="371"/>
      <c r="N137" s="371"/>
      <c r="O137" s="371"/>
      <c r="P137" s="371"/>
      <c r="Q137" s="371"/>
      <c r="R137" s="371"/>
      <c r="S137" s="371"/>
      <c r="T137" s="372"/>
      <c r="U137" s="373" t="str">
        <f>IFERROR(IF(VLOOKUP(K137,'Reference Records'!$C$68:$D$81,2,FALSE)=0,"",VLOOKUP(K137,'Reference Records'!$C$68:$D$81,2,FALSE)),"")</f>
        <v/>
      </c>
      <c r="V137" s="369" t="str">
        <f>IFERROR(IF(VLOOKUP(E137,'Reference Records'!$C$68:$D$81,2,FALSE)=0,"",VLOOKUP(E137,'Reference Records'!$C$68:$D$81,2,FALSE)),"")</f>
        <v/>
      </c>
      <c r="W137" s="369" t="str">
        <f t="shared" si="9"/>
        <v/>
      </c>
      <c r="X137" s="369" t="str">
        <f t="shared" si="10"/>
        <v/>
      </c>
      <c r="Y137" s="369" t="b">
        <f t="shared" si="11"/>
        <v>0</v>
      </c>
      <c r="Z137" s="369" t="b">
        <f t="shared" si="12"/>
        <v>1</v>
      </c>
      <c r="AA137" s="369" t="str">
        <f>IFERROR(VLOOKUP(K137,'Reference Records'!$C$84:$E$148,3,FALSE),"")</f>
        <v/>
      </c>
      <c r="AB137" s="369" t="s">
        <v>437</v>
      </c>
      <c r="AC137" s="58"/>
      <c r="AO137" s="9"/>
      <c r="AP137" s="9"/>
      <c r="AQ137" s="9"/>
      <c r="AR137" s="9"/>
      <c r="AS137" s="9"/>
      <c r="AT137" s="9"/>
      <c r="AU137" s="9"/>
      <c r="AV137" s="9"/>
      <c r="AW137" s="9"/>
      <c r="AX137" s="9"/>
    </row>
    <row r="138" spans="1:50" s="302" customFormat="1" ht="47.1" customHeight="1" x14ac:dyDescent="0.25">
      <c r="A138" s="342">
        <v>12</v>
      </c>
      <c r="B138" s="366"/>
      <c r="C138" s="366"/>
      <c r="D138" s="366"/>
      <c r="E138" s="370"/>
      <c r="F138" s="371"/>
      <c r="G138" s="371"/>
      <c r="H138" s="371"/>
      <c r="I138" s="371"/>
      <c r="J138" s="371"/>
      <c r="K138" s="371"/>
      <c r="L138" s="371"/>
      <c r="M138" s="371"/>
      <c r="N138" s="371"/>
      <c r="O138" s="371"/>
      <c r="P138" s="371"/>
      <c r="Q138" s="371"/>
      <c r="R138" s="371"/>
      <c r="S138" s="371"/>
      <c r="T138" s="372"/>
      <c r="U138" s="373" t="str">
        <f>IFERROR(IF(VLOOKUP(K138,'Reference Records'!$C$68:$D$81,2,FALSE)=0,"",VLOOKUP(K138,'Reference Records'!$C$68:$D$81,2,FALSE)),"")</f>
        <v/>
      </c>
      <c r="V138" s="369" t="str">
        <f>IFERROR(IF(VLOOKUP(E138,'Reference Records'!$C$68:$D$81,2,FALSE)=0,"",VLOOKUP(E138,'Reference Records'!$C$68:$D$81,2,FALSE)),"")</f>
        <v/>
      </c>
      <c r="W138" s="369" t="str">
        <f t="shared" si="9"/>
        <v/>
      </c>
      <c r="X138" s="369" t="str">
        <f t="shared" si="10"/>
        <v/>
      </c>
      <c r="Y138" s="369" t="b">
        <f t="shared" si="11"/>
        <v>0</v>
      </c>
      <c r="Z138" s="369" t="b">
        <f t="shared" si="12"/>
        <v>1</v>
      </c>
      <c r="AA138" s="369" t="str">
        <f>IFERROR(VLOOKUP(K138,'Reference Records'!$C$84:$E$148,3,FALSE),"")</f>
        <v/>
      </c>
      <c r="AB138" s="369" t="s">
        <v>438</v>
      </c>
      <c r="AC138" s="58"/>
      <c r="AO138" s="9"/>
      <c r="AP138" s="9"/>
      <c r="AQ138" s="9"/>
      <c r="AR138" s="9"/>
      <c r="AS138" s="9"/>
      <c r="AT138" s="9"/>
      <c r="AU138" s="9"/>
      <c r="AV138" s="9"/>
      <c r="AW138" s="9"/>
      <c r="AX138" s="9"/>
    </row>
    <row r="139" spans="1:50" s="302" customFormat="1" ht="47.1" customHeight="1" x14ac:dyDescent="0.25">
      <c r="A139" s="342">
        <v>13</v>
      </c>
      <c r="B139" s="366"/>
      <c r="C139" s="366"/>
      <c r="D139" s="366"/>
      <c r="E139" s="370"/>
      <c r="F139" s="371"/>
      <c r="G139" s="371"/>
      <c r="H139" s="371"/>
      <c r="I139" s="371"/>
      <c r="J139" s="371"/>
      <c r="K139" s="371"/>
      <c r="L139" s="371"/>
      <c r="M139" s="371"/>
      <c r="N139" s="371"/>
      <c r="O139" s="371"/>
      <c r="P139" s="371"/>
      <c r="Q139" s="371"/>
      <c r="R139" s="371"/>
      <c r="S139" s="371"/>
      <c r="T139" s="372"/>
      <c r="U139" s="373" t="str">
        <f>IFERROR(IF(VLOOKUP(K139,'Reference Records'!$C$68:$D$81,2,FALSE)=0,"",VLOOKUP(K139,'Reference Records'!$C$68:$D$81,2,FALSE)),"")</f>
        <v/>
      </c>
      <c r="V139" s="369" t="str">
        <f>IFERROR(IF(VLOOKUP(E139,'Reference Records'!$C$68:$D$81,2,FALSE)=0,"",VLOOKUP(E139,'Reference Records'!$C$68:$D$81,2,FALSE)),"")</f>
        <v/>
      </c>
      <c r="W139" s="369" t="str">
        <f t="shared" si="9"/>
        <v/>
      </c>
      <c r="X139" s="369" t="str">
        <f t="shared" si="10"/>
        <v/>
      </c>
      <c r="Y139" s="369" t="b">
        <f t="shared" si="11"/>
        <v>0</v>
      </c>
      <c r="Z139" s="369" t="b">
        <f t="shared" si="12"/>
        <v>1</v>
      </c>
      <c r="AA139" s="369" t="str">
        <f>IFERROR(VLOOKUP(K139,'Reference Records'!$C$84:$E$148,3,FALSE),"")</f>
        <v/>
      </c>
      <c r="AB139" s="369" t="s">
        <v>439</v>
      </c>
      <c r="AC139" s="58"/>
      <c r="AO139" s="9"/>
      <c r="AP139" s="9"/>
      <c r="AQ139" s="9"/>
      <c r="AR139" s="9"/>
      <c r="AS139" s="9"/>
      <c r="AT139" s="9"/>
      <c r="AU139" s="9"/>
      <c r="AV139" s="9"/>
      <c r="AW139" s="9"/>
      <c r="AX139" s="9"/>
    </row>
    <row r="140" spans="1:50" s="302" customFormat="1" ht="47.1" customHeight="1" x14ac:dyDescent="0.25">
      <c r="A140" s="342">
        <v>14</v>
      </c>
      <c r="B140" s="366"/>
      <c r="C140" s="366"/>
      <c r="D140" s="366"/>
      <c r="E140" s="370"/>
      <c r="F140" s="371"/>
      <c r="G140" s="371"/>
      <c r="H140" s="371"/>
      <c r="I140" s="371"/>
      <c r="J140" s="371"/>
      <c r="K140" s="371"/>
      <c r="L140" s="371"/>
      <c r="M140" s="371"/>
      <c r="N140" s="371"/>
      <c r="O140" s="371"/>
      <c r="P140" s="371"/>
      <c r="Q140" s="371"/>
      <c r="R140" s="371"/>
      <c r="S140" s="371"/>
      <c r="T140" s="372"/>
      <c r="U140" s="373" t="str">
        <f>IFERROR(IF(VLOOKUP(K140,'Reference Records'!$C$68:$D$81,2,FALSE)=0,"",VLOOKUP(K140,'Reference Records'!$C$68:$D$81,2,FALSE)),"")</f>
        <v/>
      </c>
      <c r="V140" s="369" t="str">
        <f>IFERROR(IF(VLOOKUP(E140,'Reference Records'!$C$68:$D$81,2,FALSE)=0,"",VLOOKUP(E140,'Reference Records'!$C$68:$D$81,2,FALSE)),"")</f>
        <v/>
      </c>
      <c r="W140" s="369" t="str">
        <f t="shared" si="9"/>
        <v/>
      </c>
      <c r="X140" s="369" t="str">
        <f t="shared" si="10"/>
        <v/>
      </c>
      <c r="Y140" s="369" t="b">
        <f t="shared" si="11"/>
        <v>0</v>
      </c>
      <c r="Z140" s="369" t="b">
        <f t="shared" si="12"/>
        <v>1</v>
      </c>
      <c r="AA140" s="369" t="str">
        <f>IFERROR(VLOOKUP(K140,'Reference Records'!$C$84:$E$148,3,FALSE),"")</f>
        <v/>
      </c>
      <c r="AB140" s="369" t="s">
        <v>440</v>
      </c>
      <c r="AC140" s="58"/>
      <c r="AO140" s="9"/>
      <c r="AP140" s="9"/>
      <c r="AQ140" s="9"/>
      <c r="AR140" s="9"/>
      <c r="AS140" s="9"/>
      <c r="AT140" s="9"/>
      <c r="AU140" s="9"/>
      <c r="AV140" s="9"/>
      <c r="AW140" s="9"/>
      <c r="AX140" s="9"/>
    </row>
    <row r="141" spans="1:50" s="302" customFormat="1" ht="47.1" customHeight="1" x14ac:dyDescent="0.25">
      <c r="A141" s="342">
        <v>15</v>
      </c>
      <c r="B141" s="366"/>
      <c r="C141" s="366"/>
      <c r="D141" s="366"/>
      <c r="E141" s="370"/>
      <c r="F141" s="371"/>
      <c r="G141" s="371"/>
      <c r="H141" s="371"/>
      <c r="I141" s="371"/>
      <c r="J141" s="371"/>
      <c r="K141" s="371"/>
      <c r="L141" s="371"/>
      <c r="M141" s="371"/>
      <c r="N141" s="371"/>
      <c r="O141" s="371"/>
      <c r="P141" s="371"/>
      <c r="Q141" s="371"/>
      <c r="R141" s="371"/>
      <c r="S141" s="371"/>
      <c r="T141" s="372"/>
      <c r="U141" s="373" t="str">
        <f>IFERROR(IF(VLOOKUP(K141,'Reference Records'!$C$68:$D$81,2,FALSE)=0,"",VLOOKUP(K141,'Reference Records'!$C$68:$D$81,2,FALSE)),"")</f>
        <v/>
      </c>
      <c r="V141" s="369" t="str">
        <f>IFERROR(IF(VLOOKUP(E141,'Reference Records'!$C$68:$D$81,2,FALSE)=0,"",VLOOKUP(E141,'Reference Records'!$C$68:$D$81,2,FALSE)),"")</f>
        <v/>
      </c>
      <c r="W141" s="369" t="str">
        <f t="shared" si="9"/>
        <v/>
      </c>
      <c r="X141" s="369" t="str">
        <f t="shared" si="10"/>
        <v/>
      </c>
      <c r="Y141" s="369" t="b">
        <f t="shared" si="11"/>
        <v>0</v>
      </c>
      <c r="Z141" s="369" t="b">
        <f t="shared" si="12"/>
        <v>1</v>
      </c>
      <c r="AA141" s="369" t="str">
        <f>IFERROR(VLOOKUP(K141,'Reference Records'!$C$84:$E$148,3,FALSE),"")</f>
        <v/>
      </c>
      <c r="AB141" s="369" t="s">
        <v>441</v>
      </c>
      <c r="AC141" s="58"/>
      <c r="AO141" s="9"/>
      <c r="AP141" s="9"/>
      <c r="AQ141" s="9"/>
      <c r="AR141" s="9"/>
      <c r="AS141" s="9"/>
      <c r="AT141" s="9"/>
      <c r="AU141" s="9"/>
      <c r="AV141" s="9"/>
      <c r="AW141" s="9"/>
      <c r="AX141" s="9"/>
    </row>
    <row r="142" spans="1:50" s="302" customFormat="1" ht="47.1" customHeight="1" x14ac:dyDescent="0.25">
      <c r="A142" s="342">
        <v>16</v>
      </c>
      <c r="B142" s="366"/>
      <c r="C142" s="366"/>
      <c r="D142" s="366"/>
      <c r="E142" s="370"/>
      <c r="F142" s="371"/>
      <c r="G142" s="371"/>
      <c r="H142" s="371"/>
      <c r="I142" s="371"/>
      <c r="J142" s="371"/>
      <c r="K142" s="371"/>
      <c r="L142" s="371"/>
      <c r="M142" s="371"/>
      <c r="N142" s="371"/>
      <c r="O142" s="371"/>
      <c r="P142" s="371"/>
      <c r="Q142" s="371"/>
      <c r="R142" s="371"/>
      <c r="S142" s="371"/>
      <c r="T142" s="372"/>
      <c r="U142" s="373" t="str">
        <f>IFERROR(IF(VLOOKUP(K142,'Reference Records'!$C$68:$D$81,2,FALSE)=0,"",VLOOKUP(K142,'Reference Records'!$C$68:$D$81,2,FALSE)),"")</f>
        <v/>
      </c>
      <c r="V142" s="369" t="str">
        <f>IFERROR(IF(VLOOKUP(E142,'Reference Records'!$C$68:$D$81,2,FALSE)=0,"",VLOOKUP(E142,'Reference Records'!$C$68:$D$81,2,FALSE)),"")</f>
        <v/>
      </c>
      <c r="W142" s="369" t="str">
        <f t="shared" si="9"/>
        <v/>
      </c>
      <c r="X142" s="369" t="str">
        <f t="shared" si="10"/>
        <v/>
      </c>
      <c r="Y142" s="369" t="b">
        <f t="shared" si="11"/>
        <v>0</v>
      </c>
      <c r="Z142" s="369" t="b">
        <f t="shared" si="12"/>
        <v>1</v>
      </c>
      <c r="AA142" s="369" t="str">
        <f>IFERROR(VLOOKUP(K142,'Reference Records'!$C$84:$E$148,3,FALSE),"")</f>
        <v/>
      </c>
      <c r="AB142" s="369" t="s">
        <v>442</v>
      </c>
      <c r="AC142" s="58"/>
      <c r="AO142" s="9"/>
      <c r="AP142" s="9"/>
      <c r="AQ142" s="9"/>
      <c r="AR142" s="9"/>
      <c r="AS142" s="9"/>
      <c r="AT142" s="9"/>
      <c r="AU142" s="9"/>
      <c r="AV142" s="9"/>
      <c r="AW142" s="9"/>
      <c r="AX142" s="9"/>
    </row>
    <row r="143" spans="1:50" s="302" customFormat="1" ht="47.1" customHeight="1" x14ac:dyDescent="0.25">
      <c r="A143" s="342">
        <v>17</v>
      </c>
      <c r="B143" s="366"/>
      <c r="C143" s="366"/>
      <c r="D143" s="366"/>
      <c r="E143" s="370"/>
      <c r="F143" s="371"/>
      <c r="G143" s="371"/>
      <c r="H143" s="371"/>
      <c r="I143" s="371"/>
      <c r="J143" s="371"/>
      <c r="K143" s="371"/>
      <c r="L143" s="371"/>
      <c r="M143" s="371"/>
      <c r="N143" s="371"/>
      <c r="O143" s="371"/>
      <c r="P143" s="371"/>
      <c r="Q143" s="371"/>
      <c r="R143" s="371"/>
      <c r="S143" s="371"/>
      <c r="T143" s="372"/>
      <c r="U143" s="373" t="str">
        <f>IFERROR(IF(VLOOKUP(K143,'Reference Records'!$C$68:$D$81,2,FALSE)=0,"",VLOOKUP(K143,'Reference Records'!$C$68:$D$81,2,FALSE)),"")</f>
        <v/>
      </c>
      <c r="V143" s="369" t="str">
        <f>IFERROR(IF(VLOOKUP(E143,'Reference Records'!$C$68:$D$81,2,FALSE)=0,"",VLOOKUP(E143,'Reference Records'!$C$68:$D$81,2,FALSE)),"")</f>
        <v/>
      </c>
      <c r="W143" s="369" t="str">
        <f t="shared" si="9"/>
        <v/>
      </c>
      <c r="X143" s="369" t="str">
        <f t="shared" si="10"/>
        <v/>
      </c>
      <c r="Y143" s="369" t="b">
        <f t="shared" si="11"/>
        <v>0</v>
      </c>
      <c r="Z143" s="369" t="b">
        <f t="shared" si="12"/>
        <v>1</v>
      </c>
      <c r="AA143" s="369" t="str">
        <f>IFERROR(VLOOKUP(K143,'Reference Records'!$C$84:$E$148,3,FALSE),"")</f>
        <v/>
      </c>
      <c r="AB143" s="369" t="s">
        <v>443</v>
      </c>
      <c r="AC143" s="58"/>
      <c r="AO143" s="9"/>
      <c r="AP143" s="9"/>
      <c r="AQ143" s="9"/>
      <c r="AR143" s="9"/>
      <c r="AS143" s="9"/>
      <c r="AT143" s="9"/>
      <c r="AU143" s="9"/>
      <c r="AV143" s="9"/>
      <c r="AW143" s="9"/>
      <c r="AX143" s="9"/>
    </row>
    <row r="144" spans="1:50" s="302" customFormat="1" ht="47.1" customHeight="1" x14ac:dyDescent="0.25">
      <c r="A144" s="342">
        <v>18</v>
      </c>
      <c r="B144" s="366"/>
      <c r="C144" s="366"/>
      <c r="D144" s="366"/>
      <c r="E144" s="370"/>
      <c r="F144" s="371"/>
      <c r="G144" s="371"/>
      <c r="H144" s="371"/>
      <c r="I144" s="371"/>
      <c r="J144" s="371"/>
      <c r="K144" s="371"/>
      <c r="L144" s="371"/>
      <c r="M144" s="371"/>
      <c r="N144" s="371"/>
      <c r="O144" s="371"/>
      <c r="P144" s="371"/>
      <c r="Q144" s="371"/>
      <c r="R144" s="371"/>
      <c r="S144" s="371"/>
      <c r="T144" s="372"/>
      <c r="U144" s="373" t="str">
        <f>IFERROR(IF(VLOOKUP(K144,'Reference Records'!$C$68:$D$81,2,FALSE)=0,"",VLOOKUP(K144,'Reference Records'!$C$68:$D$81,2,FALSE)),"")</f>
        <v/>
      </c>
      <c r="V144" s="369" t="str">
        <f>IFERROR(IF(VLOOKUP(E144,'Reference Records'!$C$68:$D$81,2,FALSE)=0,"",VLOOKUP(E144,'Reference Records'!$C$68:$D$81,2,FALSE)),"")</f>
        <v/>
      </c>
      <c r="W144" s="369" t="str">
        <f t="shared" si="9"/>
        <v/>
      </c>
      <c r="X144" s="369" t="str">
        <f t="shared" si="10"/>
        <v/>
      </c>
      <c r="Y144" s="369" t="b">
        <f t="shared" si="11"/>
        <v>0</v>
      </c>
      <c r="Z144" s="369" t="b">
        <f t="shared" si="12"/>
        <v>1</v>
      </c>
      <c r="AA144" s="369" t="str">
        <f>IFERROR(VLOOKUP(K144,'Reference Records'!$C$84:$E$148,3,FALSE),"")</f>
        <v/>
      </c>
      <c r="AB144" s="369" t="s">
        <v>444</v>
      </c>
      <c r="AC144" s="58"/>
      <c r="AO144" s="9"/>
      <c r="AP144" s="9"/>
      <c r="AQ144" s="9"/>
      <c r="AR144" s="9"/>
      <c r="AS144" s="9"/>
      <c r="AT144" s="9"/>
      <c r="AU144" s="9"/>
      <c r="AV144" s="9"/>
      <c r="AW144" s="9"/>
      <c r="AX144" s="9"/>
    </row>
    <row r="145" spans="1:50" s="302" customFormat="1" ht="47.1" customHeight="1" x14ac:dyDescent="0.25">
      <c r="A145" s="342">
        <v>19</v>
      </c>
      <c r="B145" s="366"/>
      <c r="C145" s="366"/>
      <c r="D145" s="366"/>
      <c r="E145" s="370"/>
      <c r="F145" s="371"/>
      <c r="G145" s="371"/>
      <c r="H145" s="371"/>
      <c r="I145" s="371"/>
      <c r="J145" s="371"/>
      <c r="K145" s="371"/>
      <c r="L145" s="371"/>
      <c r="M145" s="371"/>
      <c r="N145" s="371"/>
      <c r="O145" s="371"/>
      <c r="P145" s="371"/>
      <c r="Q145" s="371"/>
      <c r="R145" s="371"/>
      <c r="S145" s="371"/>
      <c r="T145" s="372"/>
      <c r="U145" s="373" t="str">
        <f>IFERROR(IF(VLOOKUP(K145,'Reference Records'!$C$68:$D$81,2,FALSE)=0,"",VLOOKUP(K145,'Reference Records'!$C$68:$D$81,2,FALSE)),"")</f>
        <v/>
      </c>
      <c r="V145" s="369" t="str">
        <f>IFERROR(IF(VLOOKUP(E145,'Reference Records'!$C$68:$D$81,2,FALSE)=0,"",VLOOKUP(E145,'Reference Records'!$C$68:$D$81,2,FALSE)),"")</f>
        <v/>
      </c>
      <c r="W145" s="369" t="str">
        <f t="shared" si="9"/>
        <v/>
      </c>
      <c r="X145" s="369" t="str">
        <f t="shared" si="10"/>
        <v/>
      </c>
      <c r="Y145" s="369" t="b">
        <f t="shared" si="11"/>
        <v>0</v>
      </c>
      <c r="Z145" s="369" t="b">
        <f t="shared" si="12"/>
        <v>1</v>
      </c>
      <c r="AA145" s="369" t="str">
        <f>IFERROR(VLOOKUP(K145,'Reference Records'!$C$84:$E$148,3,FALSE),"")</f>
        <v/>
      </c>
      <c r="AB145" s="369" t="s">
        <v>445</v>
      </c>
      <c r="AC145" s="58"/>
      <c r="AO145" s="9"/>
      <c r="AP145" s="9"/>
      <c r="AQ145" s="9"/>
      <c r="AR145" s="9"/>
      <c r="AS145" s="9"/>
      <c r="AT145" s="9"/>
      <c r="AU145" s="9"/>
      <c r="AV145" s="9"/>
      <c r="AW145" s="9"/>
      <c r="AX145" s="9"/>
    </row>
    <row r="146" spans="1:50" s="302" customFormat="1" ht="47.1" customHeight="1" x14ac:dyDescent="0.25">
      <c r="A146" s="342">
        <v>20</v>
      </c>
      <c r="B146" s="366"/>
      <c r="C146" s="366"/>
      <c r="D146" s="366"/>
      <c r="E146" s="370"/>
      <c r="F146" s="371"/>
      <c r="G146" s="371"/>
      <c r="H146" s="371"/>
      <c r="I146" s="371"/>
      <c r="J146" s="371"/>
      <c r="K146" s="371"/>
      <c r="L146" s="371"/>
      <c r="M146" s="371"/>
      <c r="N146" s="371"/>
      <c r="O146" s="371"/>
      <c r="P146" s="371"/>
      <c r="Q146" s="371"/>
      <c r="R146" s="371"/>
      <c r="S146" s="371"/>
      <c r="T146" s="372"/>
      <c r="U146" s="373" t="str">
        <f>IFERROR(IF(VLOOKUP(K146,'Reference Records'!$C$68:$D$81,2,FALSE)=0,"",VLOOKUP(K146,'Reference Records'!$C$68:$D$81,2,FALSE)),"")</f>
        <v/>
      </c>
      <c r="V146" s="369" t="str">
        <f>IFERROR(IF(VLOOKUP(E146,'Reference Records'!$C$68:$D$81,2,FALSE)=0,"",VLOOKUP(E146,'Reference Records'!$C$68:$D$81,2,FALSE)),"")</f>
        <v/>
      </c>
      <c r="W146" s="369" t="str">
        <f t="shared" si="9"/>
        <v/>
      </c>
      <c r="X146" s="369" t="str">
        <f t="shared" si="10"/>
        <v/>
      </c>
      <c r="Y146" s="369" t="b">
        <f t="shared" si="11"/>
        <v>0</v>
      </c>
      <c r="Z146" s="369" t="b">
        <f t="shared" si="12"/>
        <v>1</v>
      </c>
      <c r="AA146" s="369" t="str">
        <f>IFERROR(VLOOKUP(K146,'Reference Records'!$C$84:$E$148,3,FALSE),"")</f>
        <v/>
      </c>
      <c r="AB146" s="369" t="s">
        <v>446</v>
      </c>
      <c r="AC146" s="58"/>
      <c r="AO146" s="9"/>
      <c r="AP146" s="9"/>
      <c r="AQ146" s="9"/>
      <c r="AR146" s="9"/>
      <c r="AS146" s="9"/>
      <c r="AT146" s="9"/>
      <c r="AU146" s="9"/>
      <c r="AV146" s="9"/>
      <c r="AW146" s="9"/>
      <c r="AX146" s="9"/>
    </row>
    <row r="147" spans="1:50" s="302" customFormat="1" ht="47.1" customHeight="1" x14ac:dyDescent="0.25">
      <c r="A147" s="342">
        <v>21</v>
      </c>
      <c r="B147" s="366"/>
      <c r="C147" s="366"/>
      <c r="D147" s="366"/>
      <c r="E147" s="370"/>
      <c r="F147" s="371"/>
      <c r="G147" s="371"/>
      <c r="H147" s="371"/>
      <c r="I147" s="371"/>
      <c r="J147" s="371"/>
      <c r="K147" s="371"/>
      <c r="L147" s="371"/>
      <c r="M147" s="371"/>
      <c r="N147" s="371"/>
      <c r="O147" s="371"/>
      <c r="P147" s="371"/>
      <c r="Q147" s="371"/>
      <c r="R147" s="371"/>
      <c r="S147" s="371"/>
      <c r="T147" s="372"/>
      <c r="U147" s="373" t="str">
        <f>IFERROR(IF(VLOOKUP(K147,'Reference Records'!$C$68:$D$81,2,FALSE)=0,"",VLOOKUP(K147,'Reference Records'!$C$68:$D$81,2,FALSE)),"")</f>
        <v/>
      </c>
      <c r="V147" s="369" t="str">
        <f>IFERROR(IF(VLOOKUP(E147,'Reference Records'!$C$68:$D$81,2,FALSE)=0,"",VLOOKUP(E147,'Reference Records'!$C$68:$D$81,2,FALSE)),"")</f>
        <v/>
      </c>
      <c r="W147" s="369" t="str">
        <f t="shared" si="9"/>
        <v/>
      </c>
      <c r="X147" s="369" t="str">
        <f t="shared" si="10"/>
        <v/>
      </c>
      <c r="Y147" s="369" t="b">
        <f t="shared" si="11"/>
        <v>0</v>
      </c>
      <c r="Z147" s="369" t="b">
        <f t="shared" si="12"/>
        <v>1</v>
      </c>
      <c r="AA147" s="369" t="str">
        <f>IFERROR(VLOOKUP(K147,'Reference Records'!$C$84:$E$148,3,FALSE),"")</f>
        <v/>
      </c>
      <c r="AB147" s="369" t="s">
        <v>447</v>
      </c>
      <c r="AC147" s="58"/>
      <c r="AO147" s="9"/>
      <c r="AP147" s="9"/>
      <c r="AQ147" s="9"/>
      <c r="AR147" s="9"/>
      <c r="AS147" s="9"/>
      <c r="AT147" s="9"/>
      <c r="AU147" s="9"/>
      <c r="AV147" s="9"/>
      <c r="AW147" s="9"/>
      <c r="AX147" s="9"/>
    </row>
    <row r="148" spans="1:50" s="302" customFormat="1" ht="47.1" customHeight="1" x14ac:dyDescent="0.25">
      <c r="A148" s="342">
        <v>22</v>
      </c>
      <c r="B148" s="366"/>
      <c r="C148" s="366"/>
      <c r="D148" s="366"/>
      <c r="E148" s="370"/>
      <c r="F148" s="371"/>
      <c r="G148" s="371"/>
      <c r="H148" s="371"/>
      <c r="I148" s="371"/>
      <c r="J148" s="371"/>
      <c r="K148" s="371"/>
      <c r="L148" s="371"/>
      <c r="M148" s="371"/>
      <c r="N148" s="371"/>
      <c r="O148" s="371"/>
      <c r="P148" s="371"/>
      <c r="Q148" s="371"/>
      <c r="R148" s="371"/>
      <c r="S148" s="371"/>
      <c r="T148" s="372"/>
      <c r="U148" s="373" t="str">
        <f>IFERROR(IF(VLOOKUP(K148,'Reference Records'!$C$68:$D$81,2,FALSE)=0,"",VLOOKUP(K148,'Reference Records'!$C$68:$D$81,2,FALSE)),"")</f>
        <v/>
      </c>
      <c r="V148" s="369" t="str">
        <f>IFERROR(IF(VLOOKUP(E148,'Reference Records'!$C$68:$D$81,2,FALSE)=0,"",VLOOKUP(E148,'Reference Records'!$C$68:$D$81,2,FALSE)),"")</f>
        <v/>
      </c>
      <c r="W148" s="369" t="str">
        <f t="shared" si="9"/>
        <v/>
      </c>
      <c r="X148" s="369" t="str">
        <f t="shared" si="10"/>
        <v/>
      </c>
      <c r="Y148" s="369" t="b">
        <f t="shared" si="11"/>
        <v>0</v>
      </c>
      <c r="Z148" s="369" t="b">
        <f t="shared" si="12"/>
        <v>1</v>
      </c>
      <c r="AA148" s="369" t="str">
        <f>IFERROR(VLOOKUP(K148,'Reference Records'!$C$84:$E$148,3,FALSE),"")</f>
        <v/>
      </c>
      <c r="AB148" s="369" t="s">
        <v>448</v>
      </c>
      <c r="AC148" s="58"/>
      <c r="AO148" s="9"/>
      <c r="AP148" s="9"/>
      <c r="AQ148" s="9"/>
      <c r="AR148" s="9"/>
      <c r="AS148" s="9"/>
      <c r="AT148" s="9"/>
      <c r="AU148" s="9"/>
      <c r="AV148" s="9"/>
      <c r="AW148" s="9"/>
      <c r="AX148" s="9"/>
    </row>
    <row r="149" spans="1:50" s="302" customFormat="1" ht="47.1" customHeight="1" x14ac:dyDescent="0.25">
      <c r="A149" s="342">
        <v>23</v>
      </c>
      <c r="B149" s="366"/>
      <c r="C149" s="366"/>
      <c r="D149" s="366"/>
      <c r="E149" s="370"/>
      <c r="F149" s="371"/>
      <c r="G149" s="371"/>
      <c r="H149" s="371"/>
      <c r="I149" s="371"/>
      <c r="J149" s="371"/>
      <c r="K149" s="371"/>
      <c r="L149" s="371"/>
      <c r="M149" s="371"/>
      <c r="N149" s="371"/>
      <c r="O149" s="371"/>
      <c r="P149" s="371"/>
      <c r="Q149" s="371"/>
      <c r="R149" s="371"/>
      <c r="S149" s="371"/>
      <c r="T149" s="372"/>
      <c r="U149" s="373" t="str">
        <f>IFERROR(IF(VLOOKUP(K149,'Reference Records'!$C$68:$D$81,2,FALSE)=0,"",VLOOKUP(K149,'Reference Records'!$C$68:$D$81,2,FALSE)),"")</f>
        <v/>
      </c>
      <c r="V149" s="369" t="str">
        <f>IFERROR(IF(VLOOKUP(E149,'Reference Records'!$C$68:$D$81,2,FALSE)=0,"",VLOOKUP(E149,'Reference Records'!$C$68:$D$81,2,FALSE)),"")</f>
        <v/>
      </c>
      <c r="W149" s="369" t="str">
        <f t="shared" si="9"/>
        <v/>
      </c>
      <c r="X149" s="369" t="str">
        <f t="shared" si="10"/>
        <v/>
      </c>
      <c r="Y149" s="369" t="b">
        <f t="shared" si="11"/>
        <v>0</v>
      </c>
      <c r="Z149" s="369" t="b">
        <f t="shared" si="12"/>
        <v>1</v>
      </c>
      <c r="AA149" s="369" t="str">
        <f>IFERROR(VLOOKUP(K149,'Reference Records'!$C$84:$E$148,3,FALSE),"")</f>
        <v/>
      </c>
      <c r="AB149" s="369" t="s">
        <v>449</v>
      </c>
      <c r="AC149" s="58"/>
      <c r="AO149" s="9"/>
      <c r="AP149" s="9"/>
      <c r="AQ149" s="9"/>
      <c r="AR149" s="9"/>
      <c r="AS149" s="9"/>
      <c r="AT149" s="9"/>
      <c r="AU149" s="9"/>
      <c r="AV149" s="9"/>
      <c r="AW149" s="9"/>
      <c r="AX149" s="9"/>
    </row>
    <row r="150" spans="1:50" s="302" customFormat="1" ht="47.1" customHeight="1" x14ac:dyDescent="0.25">
      <c r="A150" s="342">
        <v>24</v>
      </c>
      <c r="B150" s="366"/>
      <c r="C150" s="366"/>
      <c r="D150" s="366"/>
      <c r="E150" s="370"/>
      <c r="F150" s="371"/>
      <c r="G150" s="371"/>
      <c r="H150" s="371"/>
      <c r="I150" s="371"/>
      <c r="J150" s="371"/>
      <c r="K150" s="371"/>
      <c r="L150" s="371"/>
      <c r="M150" s="371"/>
      <c r="N150" s="371"/>
      <c r="O150" s="371"/>
      <c r="P150" s="371"/>
      <c r="Q150" s="371"/>
      <c r="R150" s="371"/>
      <c r="S150" s="371"/>
      <c r="T150" s="372"/>
      <c r="U150" s="373" t="str">
        <f>IFERROR(IF(VLOOKUP(K150,'Reference Records'!$C$68:$D$81,2,FALSE)=0,"",VLOOKUP(K150,'Reference Records'!$C$68:$D$81,2,FALSE)),"")</f>
        <v/>
      </c>
      <c r="V150" s="369" t="str">
        <f>IFERROR(IF(VLOOKUP(E150,'Reference Records'!$C$68:$D$81,2,FALSE)=0,"",VLOOKUP(E150,'Reference Records'!$C$68:$D$81,2,FALSE)),"")</f>
        <v/>
      </c>
      <c r="W150" s="369" t="str">
        <f t="shared" si="9"/>
        <v/>
      </c>
      <c r="X150" s="369" t="str">
        <f t="shared" si="10"/>
        <v/>
      </c>
      <c r="Y150" s="369" t="b">
        <f t="shared" si="11"/>
        <v>0</v>
      </c>
      <c r="Z150" s="369" t="b">
        <f t="shared" si="12"/>
        <v>1</v>
      </c>
      <c r="AA150" s="369" t="str">
        <f>IFERROR(VLOOKUP(K150,'Reference Records'!$C$84:$E$148,3,FALSE),"")</f>
        <v/>
      </c>
      <c r="AB150" s="369" t="s">
        <v>450</v>
      </c>
      <c r="AC150" s="58"/>
      <c r="AO150" s="9"/>
      <c r="AP150" s="9"/>
      <c r="AQ150" s="9"/>
      <c r="AR150" s="9"/>
      <c r="AS150" s="9"/>
      <c r="AT150" s="9"/>
      <c r="AU150" s="9"/>
      <c r="AV150" s="9"/>
      <c r="AW150" s="9"/>
      <c r="AX150" s="9"/>
    </row>
    <row r="151" spans="1:50" s="302" customFormat="1" ht="47.1" customHeight="1" x14ac:dyDescent="0.25">
      <c r="A151" s="342">
        <v>25</v>
      </c>
      <c r="B151" s="366"/>
      <c r="C151" s="366"/>
      <c r="D151" s="366"/>
      <c r="E151" s="370"/>
      <c r="F151" s="371"/>
      <c r="G151" s="371"/>
      <c r="H151" s="371"/>
      <c r="I151" s="371"/>
      <c r="J151" s="371"/>
      <c r="K151" s="371"/>
      <c r="L151" s="371"/>
      <c r="M151" s="371"/>
      <c r="N151" s="371"/>
      <c r="O151" s="371"/>
      <c r="P151" s="371"/>
      <c r="Q151" s="371"/>
      <c r="R151" s="371"/>
      <c r="S151" s="371"/>
      <c r="T151" s="372"/>
      <c r="U151" s="373" t="str">
        <f>IFERROR(IF(VLOOKUP(K151,'Reference Records'!$C$68:$D$81,2,FALSE)=0,"",VLOOKUP(K151,'Reference Records'!$C$68:$D$81,2,FALSE)),"")</f>
        <v/>
      </c>
      <c r="V151" s="369" t="str">
        <f>IFERROR(IF(VLOOKUP(E151,'Reference Records'!$C$68:$D$81,2,FALSE)=0,"",VLOOKUP(E151,'Reference Records'!$C$68:$D$81,2,FALSE)),"")</f>
        <v/>
      </c>
      <c r="W151" s="369" t="str">
        <f t="shared" si="9"/>
        <v/>
      </c>
      <c r="X151" s="369" t="str">
        <f t="shared" si="10"/>
        <v/>
      </c>
      <c r="Y151" s="369" t="b">
        <f t="shared" si="11"/>
        <v>0</v>
      </c>
      <c r="Z151" s="369" t="b">
        <f t="shared" si="12"/>
        <v>1</v>
      </c>
      <c r="AA151" s="369" t="str">
        <f>IFERROR(VLOOKUP(K151,'Reference Records'!$C$84:$E$148,3,FALSE),"")</f>
        <v/>
      </c>
      <c r="AB151" s="369" t="s">
        <v>451</v>
      </c>
      <c r="AC151" s="58"/>
      <c r="AO151" s="9"/>
      <c r="AP151" s="9"/>
      <c r="AQ151" s="9"/>
      <c r="AR151" s="9"/>
      <c r="AS151" s="9"/>
      <c r="AT151" s="9"/>
      <c r="AU151" s="9"/>
      <c r="AV151" s="9"/>
      <c r="AW151" s="9"/>
      <c r="AX151" s="9"/>
    </row>
    <row r="152" spans="1:50" s="302" customFormat="1" ht="47.1" customHeight="1" x14ac:dyDescent="0.25">
      <c r="A152" s="342">
        <v>26</v>
      </c>
      <c r="B152" s="366"/>
      <c r="C152" s="366"/>
      <c r="D152" s="366"/>
      <c r="E152" s="370"/>
      <c r="F152" s="371"/>
      <c r="G152" s="371"/>
      <c r="H152" s="371"/>
      <c r="I152" s="371"/>
      <c r="J152" s="371"/>
      <c r="K152" s="371"/>
      <c r="L152" s="371"/>
      <c r="M152" s="371"/>
      <c r="N152" s="371"/>
      <c r="O152" s="371"/>
      <c r="P152" s="371"/>
      <c r="Q152" s="371"/>
      <c r="R152" s="371"/>
      <c r="S152" s="371"/>
      <c r="T152" s="372"/>
      <c r="U152" s="373" t="str">
        <f>IFERROR(IF(VLOOKUP(K152,'Reference Records'!$C$68:$D$81,2,FALSE)=0,"",VLOOKUP(K152,'Reference Records'!$C$68:$D$81,2,FALSE)),"")</f>
        <v/>
      </c>
      <c r="V152" s="369" t="str">
        <f>IFERROR(IF(VLOOKUP(E152,'Reference Records'!$C$68:$D$81,2,FALSE)=0,"",VLOOKUP(E152,'Reference Records'!$C$68:$D$81,2,FALSE)),"")</f>
        <v/>
      </c>
      <c r="W152" s="369" t="str">
        <f t="shared" si="9"/>
        <v/>
      </c>
      <c r="X152" s="369" t="str">
        <f t="shared" si="10"/>
        <v/>
      </c>
      <c r="Y152" s="369" t="b">
        <f t="shared" si="11"/>
        <v>0</v>
      </c>
      <c r="Z152" s="369" t="b">
        <f t="shared" si="12"/>
        <v>1</v>
      </c>
      <c r="AA152" s="369" t="str">
        <f>IFERROR(VLOOKUP(K152,'Reference Records'!$C$84:$E$148,3,FALSE),"")</f>
        <v/>
      </c>
      <c r="AB152" s="369" t="s">
        <v>452</v>
      </c>
      <c r="AC152" s="58"/>
      <c r="AO152" s="9"/>
      <c r="AP152" s="9"/>
      <c r="AQ152" s="9"/>
      <c r="AR152" s="9"/>
      <c r="AS152" s="9"/>
      <c r="AT152" s="9"/>
      <c r="AU152" s="9"/>
      <c r="AV152" s="9"/>
      <c r="AW152" s="9"/>
      <c r="AX152" s="9"/>
    </row>
    <row r="153" spans="1:50" s="302" customFormat="1" ht="47.1" customHeight="1" x14ac:dyDescent="0.25">
      <c r="A153" s="342">
        <v>27</v>
      </c>
      <c r="B153" s="366"/>
      <c r="C153" s="366"/>
      <c r="D153" s="366"/>
      <c r="E153" s="370"/>
      <c r="F153" s="371"/>
      <c r="G153" s="371"/>
      <c r="H153" s="371"/>
      <c r="I153" s="371"/>
      <c r="J153" s="371"/>
      <c r="K153" s="371"/>
      <c r="L153" s="371"/>
      <c r="M153" s="371"/>
      <c r="N153" s="371"/>
      <c r="O153" s="371"/>
      <c r="P153" s="371"/>
      <c r="Q153" s="371"/>
      <c r="R153" s="371"/>
      <c r="S153" s="371"/>
      <c r="T153" s="372"/>
      <c r="U153" s="373" t="str">
        <f>IFERROR(IF(VLOOKUP(K153,'Reference Records'!$C$68:$D$81,2,FALSE)=0,"",VLOOKUP(K153,'Reference Records'!$C$68:$D$81,2,FALSE)),"")</f>
        <v/>
      </c>
      <c r="V153" s="369" t="str">
        <f>IFERROR(IF(VLOOKUP(E153,'Reference Records'!$C$68:$D$81,2,FALSE)=0,"",VLOOKUP(E153,'Reference Records'!$C$68:$D$81,2,FALSE)),"")</f>
        <v/>
      </c>
      <c r="W153" s="369" t="str">
        <f t="shared" si="9"/>
        <v/>
      </c>
      <c r="X153" s="369" t="str">
        <f t="shared" si="10"/>
        <v/>
      </c>
      <c r="Y153" s="369" t="b">
        <f t="shared" si="11"/>
        <v>0</v>
      </c>
      <c r="Z153" s="369" t="b">
        <f t="shared" si="12"/>
        <v>1</v>
      </c>
      <c r="AA153" s="369" t="str">
        <f>IFERROR(VLOOKUP(K153,'Reference Records'!$C$84:$E$148,3,FALSE),"")</f>
        <v/>
      </c>
      <c r="AB153" s="369" t="s">
        <v>453</v>
      </c>
      <c r="AC153" s="58"/>
      <c r="AO153" s="9"/>
      <c r="AP153" s="9"/>
      <c r="AQ153" s="9"/>
      <c r="AR153" s="9"/>
      <c r="AS153" s="9"/>
      <c r="AT153" s="9"/>
      <c r="AU153" s="9"/>
      <c r="AV153" s="9"/>
      <c r="AW153" s="9"/>
      <c r="AX153" s="9"/>
    </row>
    <row r="154" spans="1:50" s="302" customFormat="1" ht="47.1" customHeight="1" x14ac:dyDescent="0.25">
      <c r="A154" s="342">
        <v>28</v>
      </c>
      <c r="B154" s="366"/>
      <c r="C154" s="366"/>
      <c r="D154" s="366"/>
      <c r="E154" s="370"/>
      <c r="F154" s="371"/>
      <c r="G154" s="371"/>
      <c r="H154" s="371"/>
      <c r="I154" s="371"/>
      <c r="J154" s="371"/>
      <c r="K154" s="371"/>
      <c r="L154" s="371"/>
      <c r="M154" s="371"/>
      <c r="N154" s="371"/>
      <c r="O154" s="371"/>
      <c r="P154" s="371"/>
      <c r="Q154" s="371"/>
      <c r="R154" s="371"/>
      <c r="S154" s="371"/>
      <c r="T154" s="372"/>
      <c r="U154" s="373" t="str">
        <f>IFERROR(IF(VLOOKUP(K154,'Reference Records'!$C$68:$D$81,2,FALSE)=0,"",VLOOKUP(K154,'Reference Records'!$C$68:$D$81,2,FALSE)),"")</f>
        <v/>
      </c>
      <c r="V154" s="369" t="str">
        <f>IFERROR(IF(VLOOKUP(E154,'Reference Records'!$C$68:$D$81,2,FALSE)=0,"",VLOOKUP(E154,'Reference Records'!$C$68:$D$81,2,FALSE)),"")</f>
        <v/>
      </c>
      <c r="W154" s="369" t="str">
        <f t="shared" si="9"/>
        <v/>
      </c>
      <c r="X154" s="369" t="str">
        <f t="shared" si="10"/>
        <v/>
      </c>
      <c r="Y154" s="369" t="b">
        <f t="shared" si="11"/>
        <v>0</v>
      </c>
      <c r="Z154" s="369" t="b">
        <f t="shared" si="12"/>
        <v>1</v>
      </c>
      <c r="AA154" s="369" t="str">
        <f>IFERROR(VLOOKUP(K154,'Reference Records'!$C$84:$E$148,3,FALSE),"")</f>
        <v/>
      </c>
      <c r="AB154" s="369" t="s">
        <v>454</v>
      </c>
      <c r="AC154" s="58"/>
      <c r="AO154" s="9"/>
      <c r="AP154" s="9"/>
      <c r="AQ154" s="9"/>
      <c r="AR154" s="9"/>
      <c r="AS154" s="9"/>
      <c r="AT154" s="9"/>
      <c r="AU154" s="9"/>
      <c r="AV154" s="9"/>
      <c r="AW154" s="9"/>
      <c r="AX154" s="9"/>
    </row>
    <row r="155" spans="1:50" s="302" customFormat="1" ht="47.1" customHeight="1" x14ac:dyDescent="0.25">
      <c r="A155" s="342">
        <v>29</v>
      </c>
      <c r="B155" s="366"/>
      <c r="C155" s="366"/>
      <c r="D155" s="366"/>
      <c r="E155" s="370"/>
      <c r="F155" s="371"/>
      <c r="G155" s="371"/>
      <c r="H155" s="371"/>
      <c r="I155" s="371"/>
      <c r="J155" s="371"/>
      <c r="K155" s="371"/>
      <c r="L155" s="371"/>
      <c r="M155" s="371"/>
      <c r="N155" s="371"/>
      <c r="O155" s="371"/>
      <c r="P155" s="371"/>
      <c r="Q155" s="371"/>
      <c r="R155" s="371"/>
      <c r="S155" s="371"/>
      <c r="T155" s="372"/>
      <c r="U155" s="373" t="str">
        <f>IFERROR(IF(VLOOKUP(K155,'Reference Records'!$C$68:$D$81,2,FALSE)=0,"",VLOOKUP(K155,'Reference Records'!$C$68:$D$81,2,FALSE)),"")</f>
        <v/>
      </c>
      <c r="V155" s="369" t="str">
        <f>IFERROR(IF(VLOOKUP(E155,'Reference Records'!$C$68:$D$81,2,FALSE)=0,"",VLOOKUP(E155,'Reference Records'!$C$68:$D$81,2,FALSE)),"")</f>
        <v/>
      </c>
      <c r="W155" s="369" t="str">
        <f t="shared" si="9"/>
        <v/>
      </c>
      <c r="X155" s="369" t="str">
        <f t="shared" si="10"/>
        <v/>
      </c>
      <c r="Y155" s="369" t="b">
        <f t="shared" si="11"/>
        <v>0</v>
      </c>
      <c r="Z155" s="369" t="b">
        <f t="shared" si="12"/>
        <v>1</v>
      </c>
      <c r="AA155" s="369" t="str">
        <f>IFERROR(VLOOKUP(K155,'Reference Records'!$C$84:$E$148,3,FALSE),"")</f>
        <v/>
      </c>
      <c r="AB155" s="369" t="s">
        <v>455</v>
      </c>
      <c r="AC155" s="58"/>
      <c r="AO155" s="9"/>
      <c r="AP155" s="9"/>
      <c r="AQ155" s="9"/>
      <c r="AR155" s="9"/>
      <c r="AS155" s="9"/>
      <c r="AT155" s="9"/>
      <c r="AU155" s="9"/>
      <c r="AV155" s="9"/>
      <c r="AW155" s="9"/>
      <c r="AX155" s="9"/>
    </row>
    <row r="156" spans="1:50" s="302" customFormat="1" ht="47.1" customHeight="1" x14ac:dyDescent="0.25">
      <c r="A156" s="342">
        <v>30</v>
      </c>
      <c r="B156" s="366"/>
      <c r="C156" s="366"/>
      <c r="D156" s="366"/>
      <c r="E156" s="370"/>
      <c r="F156" s="371"/>
      <c r="G156" s="371"/>
      <c r="H156" s="371"/>
      <c r="I156" s="371"/>
      <c r="J156" s="371"/>
      <c r="K156" s="371"/>
      <c r="L156" s="371"/>
      <c r="M156" s="371"/>
      <c r="N156" s="371"/>
      <c r="O156" s="371"/>
      <c r="P156" s="371"/>
      <c r="Q156" s="371"/>
      <c r="R156" s="371"/>
      <c r="S156" s="371"/>
      <c r="T156" s="372"/>
      <c r="U156" s="373" t="str">
        <f>IFERROR(IF(VLOOKUP(K156,'Reference Records'!$C$68:$D$81,2,FALSE)=0,"",VLOOKUP(K156,'Reference Records'!$C$68:$D$81,2,FALSE)),"")</f>
        <v/>
      </c>
      <c r="V156" s="369" t="str">
        <f>IFERROR(IF(VLOOKUP(E156,'Reference Records'!$C$68:$D$81,2,FALSE)=0,"",VLOOKUP(E156,'Reference Records'!$C$68:$D$81,2,FALSE)),"")</f>
        <v/>
      </c>
      <c r="W156" s="369" t="str">
        <f t="shared" si="9"/>
        <v/>
      </c>
      <c r="X156" s="369" t="str">
        <f t="shared" si="10"/>
        <v/>
      </c>
      <c r="Y156" s="369" t="b">
        <f t="shared" si="11"/>
        <v>0</v>
      </c>
      <c r="Z156" s="369" t="b">
        <f t="shared" si="12"/>
        <v>1</v>
      </c>
      <c r="AA156" s="369" t="str">
        <f>IFERROR(VLOOKUP(K156,'Reference Records'!$C$84:$E$148,3,FALSE),"")</f>
        <v/>
      </c>
      <c r="AB156" s="369" t="s">
        <v>456</v>
      </c>
      <c r="AC156" s="58"/>
      <c r="AO156" s="9"/>
      <c r="AP156" s="9"/>
      <c r="AQ156" s="9"/>
      <c r="AR156" s="9"/>
      <c r="AS156" s="9"/>
      <c r="AT156" s="9"/>
      <c r="AU156" s="9"/>
      <c r="AV156" s="9"/>
      <c r="AW156" s="9"/>
      <c r="AX156" s="9"/>
    </row>
    <row r="157" spans="1:50" s="302" customFormat="1" ht="47.1" customHeight="1" x14ac:dyDescent="0.25">
      <c r="A157" s="342">
        <v>31</v>
      </c>
      <c r="B157" s="366"/>
      <c r="C157" s="366"/>
      <c r="D157" s="366"/>
      <c r="E157" s="370"/>
      <c r="F157" s="371"/>
      <c r="G157" s="371"/>
      <c r="H157" s="371"/>
      <c r="I157" s="371"/>
      <c r="J157" s="371"/>
      <c r="K157" s="371"/>
      <c r="L157" s="371"/>
      <c r="M157" s="371"/>
      <c r="N157" s="371"/>
      <c r="O157" s="371"/>
      <c r="P157" s="371"/>
      <c r="Q157" s="371"/>
      <c r="R157" s="371"/>
      <c r="S157" s="371"/>
      <c r="T157" s="372"/>
      <c r="U157" s="373" t="str">
        <f>IFERROR(IF(VLOOKUP(K157,'Reference Records'!$C$68:$D$81,2,FALSE)=0,"",VLOOKUP(K157,'Reference Records'!$C$68:$D$81,2,FALSE)),"")</f>
        <v/>
      </c>
      <c r="V157" s="369" t="str">
        <f>IFERROR(IF(VLOOKUP(E157,'Reference Records'!$C$68:$D$81,2,FALSE)=0,"",VLOOKUP(E157,'Reference Records'!$C$68:$D$81,2,FALSE)),"")</f>
        <v/>
      </c>
      <c r="W157" s="369" t="str">
        <f t="shared" si="9"/>
        <v/>
      </c>
      <c r="X157" s="369" t="str">
        <f t="shared" si="10"/>
        <v/>
      </c>
      <c r="Y157" s="369" t="b">
        <f t="shared" si="11"/>
        <v>0</v>
      </c>
      <c r="Z157" s="369" t="b">
        <f t="shared" si="12"/>
        <v>1</v>
      </c>
      <c r="AA157" s="369" t="str">
        <f>IFERROR(VLOOKUP(K157,'Reference Records'!$C$84:$E$148,3,FALSE),"")</f>
        <v/>
      </c>
      <c r="AB157" s="369" t="s">
        <v>457</v>
      </c>
      <c r="AC157" s="58"/>
      <c r="AO157" s="9"/>
      <c r="AP157" s="9"/>
      <c r="AQ157" s="9"/>
      <c r="AR157" s="9"/>
      <c r="AS157" s="9"/>
      <c r="AT157" s="9"/>
      <c r="AU157" s="9"/>
      <c r="AV157" s="9"/>
      <c r="AW157" s="9"/>
      <c r="AX157" s="9"/>
    </row>
    <row r="158" spans="1:50" s="302" customFormat="1" ht="47.1" customHeight="1" x14ac:dyDescent="0.25">
      <c r="A158" s="342">
        <v>32</v>
      </c>
      <c r="B158" s="366"/>
      <c r="C158" s="366"/>
      <c r="D158" s="366"/>
      <c r="E158" s="370"/>
      <c r="F158" s="371"/>
      <c r="G158" s="371"/>
      <c r="H158" s="371"/>
      <c r="I158" s="371"/>
      <c r="J158" s="371"/>
      <c r="K158" s="371"/>
      <c r="L158" s="371"/>
      <c r="M158" s="371"/>
      <c r="N158" s="371"/>
      <c r="O158" s="371"/>
      <c r="P158" s="371"/>
      <c r="Q158" s="371"/>
      <c r="R158" s="371"/>
      <c r="S158" s="371"/>
      <c r="T158" s="372"/>
      <c r="U158" s="373" t="str">
        <f>IFERROR(IF(VLOOKUP(K158,'Reference Records'!$C$68:$D$81,2,FALSE)=0,"",VLOOKUP(K158,'Reference Records'!$C$68:$D$81,2,FALSE)),"")</f>
        <v/>
      </c>
      <c r="V158" s="369" t="str">
        <f>IFERROR(IF(VLOOKUP(E158,'Reference Records'!$C$68:$D$81,2,FALSE)=0,"",VLOOKUP(E158,'Reference Records'!$C$68:$D$81,2,FALSE)),"")</f>
        <v/>
      </c>
      <c r="W158" s="369" t="str">
        <f t="shared" si="9"/>
        <v/>
      </c>
      <c r="X158" s="369" t="str">
        <f t="shared" si="10"/>
        <v/>
      </c>
      <c r="Y158" s="369" t="b">
        <f t="shared" si="11"/>
        <v>0</v>
      </c>
      <c r="Z158" s="369" t="b">
        <f t="shared" si="12"/>
        <v>1</v>
      </c>
      <c r="AA158" s="369" t="str">
        <f>IFERROR(VLOOKUP(K158,'Reference Records'!$C$84:$E$148,3,FALSE),"")</f>
        <v/>
      </c>
      <c r="AB158" s="369" t="s">
        <v>458</v>
      </c>
      <c r="AC158" s="58"/>
      <c r="AO158" s="9"/>
      <c r="AP158" s="9"/>
      <c r="AQ158" s="9"/>
      <c r="AR158" s="9"/>
      <c r="AS158" s="9"/>
      <c r="AT158" s="9"/>
      <c r="AU158" s="9"/>
      <c r="AV158" s="9"/>
      <c r="AW158" s="9"/>
      <c r="AX158" s="9"/>
    </row>
    <row r="159" spans="1:50" s="302" customFormat="1" ht="47.1" customHeight="1" x14ac:dyDescent="0.25">
      <c r="A159" s="342">
        <v>33</v>
      </c>
      <c r="B159" s="366"/>
      <c r="C159" s="366"/>
      <c r="D159" s="366"/>
      <c r="E159" s="370"/>
      <c r="F159" s="371"/>
      <c r="G159" s="371"/>
      <c r="H159" s="371"/>
      <c r="I159" s="371"/>
      <c r="J159" s="371"/>
      <c r="K159" s="371"/>
      <c r="L159" s="371"/>
      <c r="M159" s="371"/>
      <c r="N159" s="371"/>
      <c r="O159" s="371"/>
      <c r="P159" s="371"/>
      <c r="Q159" s="371"/>
      <c r="R159" s="371"/>
      <c r="S159" s="371"/>
      <c r="T159" s="372"/>
      <c r="U159" s="373" t="str">
        <f>IFERROR(IF(VLOOKUP(K159,'Reference Records'!$C$68:$D$81,2,FALSE)=0,"",VLOOKUP(K159,'Reference Records'!$C$68:$D$81,2,FALSE)),"")</f>
        <v/>
      </c>
      <c r="V159" s="369" t="str">
        <f>IFERROR(IF(VLOOKUP(E159,'Reference Records'!$C$68:$D$81,2,FALSE)=0,"",VLOOKUP(E159,'Reference Records'!$C$68:$D$81,2,FALSE)),"")</f>
        <v/>
      </c>
      <c r="W159" s="369" t="str">
        <f t="shared" si="9"/>
        <v/>
      </c>
      <c r="X159" s="369" t="str">
        <f t="shared" si="10"/>
        <v/>
      </c>
      <c r="Y159" s="369" t="b">
        <f t="shared" si="11"/>
        <v>0</v>
      </c>
      <c r="Z159" s="369" t="b">
        <f t="shared" si="12"/>
        <v>1</v>
      </c>
      <c r="AA159" s="369" t="str">
        <f>IFERROR(VLOOKUP(K159,'Reference Records'!$C$84:$E$148,3,FALSE),"")</f>
        <v/>
      </c>
      <c r="AB159" s="369" t="s">
        <v>459</v>
      </c>
      <c r="AC159" s="58"/>
      <c r="AO159" s="9"/>
      <c r="AP159" s="9"/>
      <c r="AQ159" s="9"/>
      <c r="AR159" s="9"/>
      <c r="AS159" s="9"/>
      <c r="AT159" s="9"/>
      <c r="AU159" s="9"/>
      <c r="AV159" s="9"/>
      <c r="AW159" s="9"/>
      <c r="AX159" s="9"/>
    </row>
    <row r="160" spans="1:50" s="302" customFormat="1" ht="47.1" customHeight="1" x14ac:dyDescent="0.25">
      <c r="A160" s="342">
        <v>34</v>
      </c>
      <c r="B160" s="366"/>
      <c r="C160" s="366"/>
      <c r="D160" s="366"/>
      <c r="E160" s="370"/>
      <c r="F160" s="371"/>
      <c r="G160" s="371"/>
      <c r="H160" s="371"/>
      <c r="I160" s="371"/>
      <c r="J160" s="371"/>
      <c r="K160" s="371"/>
      <c r="L160" s="371"/>
      <c r="M160" s="371"/>
      <c r="N160" s="371"/>
      <c r="O160" s="371"/>
      <c r="P160" s="371"/>
      <c r="Q160" s="371"/>
      <c r="R160" s="371"/>
      <c r="S160" s="371"/>
      <c r="T160" s="372"/>
      <c r="U160" s="373" t="str">
        <f>IFERROR(IF(VLOOKUP(K160,'Reference Records'!$C$68:$D$81,2,FALSE)=0,"",VLOOKUP(K160,'Reference Records'!$C$68:$D$81,2,FALSE)),"")</f>
        <v/>
      </c>
      <c r="V160" s="369" t="str">
        <f>IFERROR(IF(VLOOKUP(E160,'Reference Records'!$C$68:$D$81,2,FALSE)=0,"",VLOOKUP(E160,'Reference Records'!$C$68:$D$81,2,FALSE)),"")</f>
        <v/>
      </c>
      <c r="W160" s="369" t="str">
        <f t="shared" si="9"/>
        <v/>
      </c>
      <c r="X160" s="369" t="str">
        <f t="shared" si="10"/>
        <v/>
      </c>
      <c r="Y160" s="369" t="b">
        <f t="shared" si="11"/>
        <v>0</v>
      </c>
      <c r="Z160" s="369" t="b">
        <f t="shared" si="12"/>
        <v>1</v>
      </c>
      <c r="AA160" s="369" t="str">
        <f>IFERROR(VLOOKUP(K160,'Reference Records'!$C$84:$E$148,3,FALSE),"")</f>
        <v/>
      </c>
      <c r="AB160" s="369" t="s">
        <v>460</v>
      </c>
      <c r="AC160" s="58"/>
      <c r="AO160" s="9"/>
      <c r="AP160" s="9"/>
      <c r="AQ160" s="9"/>
      <c r="AR160" s="9"/>
      <c r="AS160" s="9"/>
      <c r="AT160" s="9"/>
      <c r="AU160" s="9"/>
      <c r="AV160" s="9"/>
      <c r="AW160" s="9"/>
      <c r="AX160" s="9"/>
    </row>
    <row r="161" spans="1:50" s="302" customFormat="1" ht="47.1" customHeight="1" x14ac:dyDescent="0.25">
      <c r="A161" s="342">
        <v>35</v>
      </c>
      <c r="B161" s="366"/>
      <c r="C161" s="366"/>
      <c r="D161" s="366"/>
      <c r="E161" s="370"/>
      <c r="F161" s="371"/>
      <c r="G161" s="371"/>
      <c r="H161" s="371"/>
      <c r="I161" s="371"/>
      <c r="J161" s="371"/>
      <c r="K161" s="371"/>
      <c r="L161" s="371"/>
      <c r="M161" s="371"/>
      <c r="N161" s="371"/>
      <c r="O161" s="371"/>
      <c r="P161" s="371"/>
      <c r="Q161" s="371"/>
      <c r="R161" s="371"/>
      <c r="S161" s="371"/>
      <c r="T161" s="372"/>
      <c r="U161" s="373" t="str">
        <f>IFERROR(IF(VLOOKUP(K161,'Reference Records'!$C$68:$D$81,2,FALSE)=0,"",VLOOKUP(K161,'Reference Records'!$C$68:$D$81,2,FALSE)),"")</f>
        <v/>
      </c>
      <c r="V161" s="369" t="str">
        <f>IFERROR(IF(VLOOKUP(E161,'Reference Records'!$C$68:$D$81,2,FALSE)=0,"",VLOOKUP(E161,'Reference Records'!$C$68:$D$81,2,FALSE)),"")</f>
        <v/>
      </c>
      <c r="W161" s="369" t="str">
        <f t="shared" si="9"/>
        <v/>
      </c>
      <c r="X161" s="369" t="str">
        <f t="shared" si="10"/>
        <v/>
      </c>
      <c r="Y161" s="369" t="b">
        <f t="shared" si="11"/>
        <v>0</v>
      </c>
      <c r="Z161" s="369" t="b">
        <f t="shared" si="12"/>
        <v>1</v>
      </c>
      <c r="AA161" s="369" t="str">
        <f>IFERROR(VLOOKUP(K161,'Reference Records'!$C$84:$E$148,3,FALSE),"")</f>
        <v/>
      </c>
      <c r="AB161" s="369" t="s">
        <v>461</v>
      </c>
      <c r="AC161" s="58"/>
      <c r="AO161" s="9"/>
      <c r="AP161" s="9"/>
      <c r="AQ161" s="9"/>
      <c r="AR161" s="9"/>
      <c r="AS161" s="9"/>
      <c r="AT161" s="9"/>
      <c r="AU161" s="9"/>
      <c r="AV161" s="9"/>
      <c r="AW161" s="9"/>
      <c r="AX161" s="9"/>
    </row>
    <row r="162" spans="1:50" s="302" customFormat="1" ht="47.1" customHeight="1" x14ac:dyDescent="0.25">
      <c r="A162" s="342">
        <v>36</v>
      </c>
      <c r="B162" s="366"/>
      <c r="C162" s="366"/>
      <c r="D162" s="366"/>
      <c r="E162" s="370"/>
      <c r="F162" s="371"/>
      <c r="G162" s="371"/>
      <c r="H162" s="371"/>
      <c r="I162" s="371"/>
      <c r="J162" s="371"/>
      <c r="K162" s="371"/>
      <c r="L162" s="371"/>
      <c r="M162" s="371"/>
      <c r="N162" s="371"/>
      <c r="O162" s="371"/>
      <c r="P162" s="371"/>
      <c r="Q162" s="371"/>
      <c r="R162" s="371"/>
      <c r="S162" s="371"/>
      <c r="T162" s="372"/>
      <c r="U162" s="373" t="str">
        <f>IFERROR(IF(VLOOKUP(K162,'Reference Records'!$C$68:$D$81,2,FALSE)=0,"",VLOOKUP(K162,'Reference Records'!$C$68:$D$81,2,FALSE)),"")</f>
        <v/>
      </c>
      <c r="V162" s="369" t="str">
        <f>IFERROR(IF(VLOOKUP(E162,'Reference Records'!$C$68:$D$81,2,FALSE)=0,"",VLOOKUP(E162,'Reference Records'!$C$68:$D$81,2,FALSE)),"")</f>
        <v/>
      </c>
      <c r="W162" s="369" t="str">
        <f t="shared" si="9"/>
        <v/>
      </c>
      <c r="X162" s="369" t="str">
        <f t="shared" si="10"/>
        <v/>
      </c>
      <c r="Y162" s="369" t="b">
        <f t="shared" si="11"/>
        <v>0</v>
      </c>
      <c r="Z162" s="369" t="b">
        <f t="shared" si="12"/>
        <v>1</v>
      </c>
      <c r="AA162" s="369" t="str">
        <f>IFERROR(VLOOKUP(K162,'Reference Records'!$C$84:$E$148,3,FALSE),"")</f>
        <v/>
      </c>
      <c r="AB162" s="369" t="s">
        <v>462</v>
      </c>
      <c r="AC162" s="58"/>
      <c r="AO162" s="9"/>
      <c r="AP162" s="9"/>
      <c r="AQ162" s="9"/>
      <c r="AR162" s="9"/>
      <c r="AS162" s="9"/>
      <c r="AT162" s="9"/>
      <c r="AU162" s="9"/>
      <c r="AV162" s="9"/>
      <c r="AW162" s="9"/>
      <c r="AX162" s="9"/>
    </row>
    <row r="163" spans="1:50" s="302" customFormat="1" ht="47.1" customHeight="1" x14ac:dyDescent="0.25">
      <c r="A163" s="342">
        <v>37</v>
      </c>
      <c r="B163" s="366"/>
      <c r="C163" s="366"/>
      <c r="D163" s="366"/>
      <c r="E163" s="370"/>
      <c r="F163" s="371"/>
      <c r="G163" s="371"/>
      <c r="H163" s="371"/>
      <c r="I163" s="371"/>
      <c r="J163" s="371"/>
      <c r="K163" s="371"/>
      <c r="L163" s="371"/>
      <c r="M163" s="371"/>
      <c r="N163" s="371"/>
      <c r="O163" s="371"/>
      <c r="P163" s="371"/>
      <c r="Q163" s="371"/>
      <c r="R163" s="371"/>
      <c r="S163" s="371"/>
      <c r="T163" s="372"/>
      <c r="U163" s="373" t="str">
        <f>IFERROR(IF(VLOOKUP(K163,'Reference Records'!$C$68:$D$81,2,FALSE)=0,"",VLOOKUP(K163,'Reference Records'!$C$68:$D$81,2,FALSE)),"")</f>
        <v/>
      </c>
      <c r="V163" s="369" t="str">
        <f>IFERROR(IF(VLOOKUP(E163,'Reference Records'!$C$68:$D$81,2,FALSE)=0,"",VLOOKUP(E163,'Reference Records'!$C$68:$D$81,2,FALSE)),"")</f>
        <v/>
      </c>
      <c r="W163" s="369" t="str">
        <f t="shared" si="9"/>
        <v/>
      </c>
      <c r="X163" s="369" t="str">
        <f t="shared" si="10"/>
        <v/>
      </c>
      <c r="Y163" s="369" t="b">
        <f t="shared" si="11"/>
        <v>0</v>
      </c>
      <c r="Z163" s="369" t="b">
        <f t="shared" si="12"/>
        <v>1</v>
      </c>
      <c r="AA163" s="369" t="str">
        <f>IFERROR(VLOOKUP(K163,'Reference Records'!$C$84:$E$148,3,FALSE),"")</f>
        <v/>
      </c>
      <c r="AB163" s="369" t="s">
        <v>463</v>
      </c>
      <c r="AC163" s="58"/>
      <c r="AO163" s="9"/>
      <c r="AP163" s="9"/>
      <c r="AQ163" s="9"/>
      <c r="AR163" s="9"/>
      <c r="AS163" s="9"/>
      <c r="AT163" s="9"/>
      <c r="AU163" s="9"/>
      <c r="AV163" s="9"/>
      <c r="AW163" s="9"/>
      <c r="AX163" s="9"/>
    </row>
    <row r="164" spans="1:50" s="302" customFormat="1" ht="47.1" customHeight="1" x14ac:dyDescent="0.25">
      <c r="A164" s="342">
        <v>38</v>
      </c>
      <c r="B164" s="366"/>
      <c r="C164" s="366"/>
      <c r="D164" s="366"/>
      <c r="E164" s="370"/>
      <c r="F164" s="371"/>
      <c r="G164" s="371"/>
      <c r="H164" s="371"/>
      <c r="I164" s="371"/>
      <c r="J164" s="371"/>
      <c r="K164" s="371"/>
      <c r="L164" s="371"/>
      <c r="M164" s="371"/>
      <c r="N164" s="371"/>
      <c r="O164" s="371"/>
      <c r="P164" s="371"/>
      <c r="Q164" s="371"/>
      <c r="R164" s="371"/>
      <c r="S164" s="371"/>
      <c r="T164" s="372"/>
      <c r="U164" s="373" t="str">
        <f>IFERROR(IF(VLOOKUP(K164,'Reference Records'!$C$68:$D$81,2,FALSE)=0,"",VLOOKUP(K164,'Reference Records'!$C$68:$D$81,2,FALSE)),"")</f>
        <v/>
      </c>
      <c r="V164" s="369" t="str">
        <f>IFERROR(IF(VLOOKUP(E164,'Reference Records'!$C$68:$D$81,2,FALSE)=0,"",VLOOKUP(E164,'Reference Records'!$C$68:$D$81,2,FALSE)),"")</f>
        <v/>
      </c>
      <c r="W164" s="369" t="str">
        <f t="shared" si="9"/>
        <v/>
      </c>
      <c r="X164" s="369" t="str">
        <f t="shared" si="10"/>
        <v/>
      </c>
      <c r="Y164" s="369" t="b">
        <f t="shared" si="11"/>
        <v>0</v>
      </c>
      <c r="Z164" s="369" t="b">
        <f t="shared" si="12"/>
        <v>1</v>
      </c>
      <c r="AA164" s="369" t="str">
        <f>IFERROR(VLOOKUP(K164,'Reference Records'!$C$84:$E$148,3,FALSE),"")</f>
        <v/>
      </c>
      <c r="AB164" s="369" t="s">
        <v>464</v>
      </c>
      <c r="AC164" s="58"/>
      <c r="AO164" s="9"/>
      <c r="AP164" s="9"/>
      <c r="AQ164" s="9"/>
      <c r="AR164" s="9"/>
      <c r="AS164" s="9"/>
      <c r="AT164" s="9"/>
      <c r="AU164" s="9"/>
      <c r="AV164" s="9"/>
      <c r="AW164" s="9"/>
      <c r="AX164" s="9"/>
    </row>
    <row r="165" spans="1:50" s="302" customFormat="1" ht="47.1" customHeight="1" x14ac:dyDescent="0.25">
      <c r="A165" s="342">
        <v>39</v>
      </c>
      <c r="B165" s="366"/>
      <c r="C165" s="366"/>
      <c r="D165" s="366"/>
      <c r="E165" s="370"/>
      <c r="F165" s="371"/>
      <c r="G165" s="371"/>
      <c r="H165" s="371"/>
      <c r="I165" s="371"/>
      <c r="J165" s="371"/>
      <c r="K165" s="371"/>
      <c r="L165" s="371"/>
      <c r="M165" s="371"/>
      <c r="N165" s="371"/>
      <c r="O165" s="371"/>
      <c r="P165" s="371"/>
      <c r="Q165" s="371"/>
      <c r="R165" s="371"/>
      <c r="S165" s="371"/>
      <c r="T165" s="372"/>
      <c r="U165" s="373" t="str">
        <f>IFERROR(IF(VLOOKUP(K165,'Reference Records'!$C$68:$D$81,2,FALSE)=0,"",VLOOKUP(K165,'Reference Records'!$C$68:$D$81,2,FALSE)),"")</f>
        <v/>
      </c>
      <c r="V165" s="369" t="str">
        <f>IFERROR(IF(VLOOKUP(E165,'Reference Records'!$C$68:$D$81,2,FALSE)=0,"",VLOOKUP(E165,'Reference Records'!$C$68:$D$81,2,FALSE)),"")</f>
        <v/>
      </c>
      <c r="W165" s="369" t="str">
        <f t="shared" si="9"/>
        <v/>
      </c>
      <c r="X165" s="369" t="str">
        <f t="shared" si="10"/>
        <v/>
      </c>
      <c r="Y165" s="369" t="b">
        <f t="shared" si="11"/>
        <v>0</v>
      </c>
      <c r="Z165" s="369" t="b">
        <f t="shared" si="12"/>
        <v>1</v>
      </c>
      <c r="AA165" s="369" t="str">
        <f>IFERROR(VLOOKUP(K165,'Reference Records'!$C$84:$E$148,3,FALSE),"")</f>
        <v/>
      </c>
      <c r="AB165" s="369" t="s">
        <v>465</v>
      </c>
      <c r="AC165" s="58"/>
      <c r="AO165" s="9"/>
      <c r="AP165" s="9"/>
      <c r="AQ165" s="9"/>
      <c r="AR165" s="9"/>
      <c r="AS165" s="9"/>
      <c r="AT165" s="9"/>
      <c r="AU165" s="9"/>
      <c r="AV165" s="9"/>
      <c r="AW165" s="9"/>
      <c r="AX165" s="9"/>
    </row>
    <row r="166" spans="1:50" s="302" customFormat="1" ht="47.1" customHeight="1" x14ac:dyDescent="0.25">
      <c r="A166" s="342">
        <v>40</v>
      </c>
      <c r="B166" s="366"/>
      <c r="C166" s="366"/>
      <c r="D166" s="366"/>
      <c r="E166" s="370"/>
      <c r="F166" s="371"/>
      <c r="G166" s="371"/>
      <c r="H166" s="371"/>
      <c r="I166" s="371"/>
      <c r="J166" s="371"/>
      <c r="K166" s="371"/>
      <c r="L166" s="371"/>
      <c r="M166" s="371"/>
      <c r="N166" s="371"/>
      <c r="O166" s="371"/>
      <c r="P166" s="371"/>
      <c r="Q166" s="371"/>
      <c r="R166" s="371"/>
      <c r="S166" s="371"/>
      <c r="T166" s="372"/>
      <c r="U166" s="373" t="str">
        <f>IFERROR(IF(VLOOKUP(K166,'Reference Records'!$C$68:$D$81,2,FALSE)=0,"",VLOOKUP(K166,'Reference Records'!$C$68:$D$81,2,FALSE)),"")</f>
        <v/>
      </c>
      <c r="V166" s="369" t="str">
        <f>IFERROR(IF(VLOOKUP(E166,'Reference Records'!$C$68:$D$81,2,FALSE)=0,"",VLOOKUP(E166,'Reference Records'!$C$68:$D$81,2,FALSE)),"")</f>
        <v/>
      </c>
      <c r="W166" s="369" t="str">
        <f t="shared" si="9"/>
        <v/>
      </c>
      <c r="X166" s="369" t="str">
        <f t="shared" si="10"/>
        <v/>
      </c>
      <c r="Y166" s="369" t="b">
        <f t="shared" si="11"/>
        <v>0</v>
      </c>
      <c r="Z166" s="369" t="b">
        <f t="shared" si="12"/>
        <v>1</v>
      </c>
      <c r="AA166" s="369" t="str">
        <f>IFERROR(VLOOKUP(K166,'Reference Records'!$C$84:$E$148,3,FALSE),"")</f>
        <v/>
      </c>
      <c r="AB166" s="369" t="s">
        <v>466</v>
      </c>
      <c r="AC166" s="58"/>
      <c r="AO166" s="9"/>
      <c r="AP166" s="9"/>
      <c r="AQ166" s="9"/>
      <c r="AR166" s="9"/>
      <c r="AS166" s="9"/>
      <c r="AT166" s="9"/>
      <c r="AU166" s="9"/>
      <c r="AV166" s="9"/>
      <c r="AW166" s="9"/>
      <c r="AX166" s="9"/>
    </row>
    <row r="167" spans="1:50" s="302" customFormat="1" ht="47.1" customHeight="1" x14ac:dyDescent="0.25">
      <c r="A167" s="342">
        <v>41</v>
      </c>
      <c r="B167" s="366"/>
      <c r="C167" s="366"/>
      <c r="D167" s="366"/>
      <c r="E167" s="370"/>
      <c r="F167" s="371"/>
      <c r="G167" s="371"/>
      <c r="H167" s="371"/>
      <c r="I167" s="371"/>
      <c r="J167" s="371"/>
      <c r="K167" s="371"/>
      <c r="L167" s="371"/>
      <c r="M167" s="371"/>
      <c r="N167" s="371"/>
      <c r="O167" s="371"/>
      <c r="P167" s="371"/>
      <c r="Q167" s="371"/>
      <c r="R167" s="371"/>
      <c r="S167" s="371"/>
      <c r="T167" s="372"/>
      <c r="U167" s="373" t="str">
        <f>IFERROR(IF(VLOOKUP(K167,'Reference Records'!$C$68:$D$81,2,FALSE)=0,"",VLOOKUP(K167,'Reference Records'!$C$68:$D$81,2,FALSE)),"")</f>
        <v/>
      </c>
      <c r="V167" s="369" t="str">
        <f>IFERROR(IF(VLOOKUP(E167,'Reference Records'!$C$68:$D$81,2,FALSE)=0,"",VLOOKUP(E167,'Reference Records'!$C$68:$D$81,2,FALSE)),"")</f>
        <v/>
      </c>
      <c r="W167" s="369" t="str">
        <f t="shared" si="9"/>
        <v/>
      </c>
      <c r="X167" s="369" t="str">
        <f t="shared" si="10"/>
        <v/>
      </c>
      <c r="Y167" s="369" t="b">
        <f t="shared" si="11"/>
        <v>0</v>
      </c>
      <c r="Z167" s="369" t="b">
        <f t="shared" si="12"/>
        <v>1</v>
      </c>
      <c r="AA167" s="369" t="str">
        <f>IFERROR(VLOOKUP(K167,'Reference Records'!$C$84:$E$148,3,FALSE),"")</f>
        <v/>
      </c>
      <c r="AB167" s="369" t="s">
        <v>467</v>
      </c>
      <c r="AC167" s="58"/>
      <c r="AO167" s="9"/>
      <c r="AP167" s="9"/>
      <c r="AQ167" s="9"/>
      <c r="AR167" s="9"/>
      <c r="AS167" s="9"/>
      <c r="AT167" s="9"/>
      <c r="AU167" s="9"/>
      <c r="AV167" s="9"/>
      <c r="AW167" s="9"/>
      <c r="AX167" s="9"/>
    </row>
    <row r="168" spans="1:50" s="302" customFormat="1" ht="47.1" customHeight="1" x14ac:dyDescent="0.25">
      <c r="A168" s="342">
        <v>42</v>
      </c>
      <c r="B168" s="366"/>
      <c r="C168" s="366"/>
      <c r="D168" s="366"/>
      <c r="E168" s="370"/>
      <c r="F168" s="371"/>
      <c r="G168" s="371"/>
      <c r="H168" s="371"/>
      <c r="I168" s="371"/>
      <c r="J168" s="371"/>
      <c r="K168" s="371"/>
      <c r="L168" s="371"/>
      <c r="M168" s="371"/>
      <c r="N168" s="371"/>
      <c r="O168" s="371"/>
      <c r="P168" s="371"/>
      <c r="Q168" s="371"/>
      <c r="R168" s="371"/>
      <c r="S168" s="371"/>
      <c r="T168" s="372"/>
      <c r="U168" s="373" t="str">
        <f>IFERROR(IF(VLOOKUP(K168,'Reference Records'!$C$68:$D$81,2,FALSE)=0,"",VLOOKUP(K168,'Reference Records'!$C$68:$D$81,2,FALSE)),"")</f>
        <v/>
      </c>
      <c r="V168" s="369" t="str">
        <f>IFERROR(IF(VLOOKUP(E168,'Reference Records'!$C$68:$D$81,2,FALSE)=0,"",VLOOKUP(E168,'Reference Records'!$C$68:$D$81,2,FALSE)),"")</f>
        <v/>
      </c>
      <c r="W168" s="369" t="str">
        <f t="shared" si="9"/>
        <v/>
      </c>
      <c r="X168" s="369" t="str">
        <f t="shared" si="10"/>
        <v/>
      </c>
      <c r="Y168" s="369" t="b">
        <f t="shared" si="11"/>
        <v>0</v>
      </c>
      <c r="Z168" s="369" t="b">
        <f t="shared" si="12"/>
        <v>1</v>
      </c>
      <c r="AA168" s="369" t="str">
        <f>IFERROR(VLOOKUP(K168,'Reference Records'!$C$84:$E$148,3,FALSE),"")</f>
        <v/>
      </c>
      <c r="AB168" s="369" t="s">
        <v>468</v>
      </c>
      <c r="AC168" s="58"/>
      <c r="AO168" s="9"/>
      <c r="AP168" s="9"/>
      <c r="AQ168" s="9"/>
      <c r="AR168" s="9"/>
      <c r="AS168" s="9"/>
      <c r="AT168" s="9"/>
      <c r="AU168" s="9"/>
      <c r="AV168" s="9"/>
      <c r="AW168" s="9"/>
      <c r="AX168" s="9"/>
    </row>
    <row r="169" spans="1:50" s="302" customFormat="1" ht="47.1" customHeight="1" x14ac:dyDescent="0.25">
      <c r="A169" s="342">
        <v>43</v>
      </c>
      <c r="B169" s="366"/>
      <c r="C169" s="366"/>
      <c r="D169" s="366"/>
      <c r="E169" s="370"/>
      <c r="F169" s="371"/>
      <c r="G169" s="371"/>
      <c r="H169" s="371"/>
      <c r="I169" s="371"/>
      <c r="J169" s="371"/>
      <c r="K169" s="371"/>
      <c r="L169" s="371"/>
      <c r="M169" s="371"/>
      <c r="N169" s="371"/>
      <c r="O169" s="371"/>
      <c r="P169" s="371"/>
      <c r="Q169" s="371"/>
      <c r="R169" s="371"/>
      <c r="S169" s="371"/>
      <c r="T169" s="372"/>
      <c r="U169" s="373" t="str">
        <f>IFERROR(IF(VLOOKUP(K169,'Reference Records'!$C$68:$D$81,2,FALSE)=0,"",VLOOKUP(K169,'Reference Records'!$C$68:$D$81,2,FALSE)),"")</f>
        <v/>
      </c>
      <c r="V169" s="369" t="str">
        <f>IFERROR(IF(VLOOKUP(E169,'Reference Records'!$C$68:$D$81,2,FALSE)=0,"",VLOOKUP(E169,'Reference Records'!$C$68:$D$81,2,FALSE)),"")</f>
        <v/>
      </c>
      <c r="W169" s="369" t="str">
        <f t="shared" si="9"/>
        <v/>
      </c>
      <c r="X169" s="369" t="str">
        <f t="shared" si="10"/>
        <v/>
      </c>
      <c r="Y169" s="369" t="b">
        <f t="shared" si="11"/>
        <v>0</v>
      </c>
      <c r="Z169" s="369" t="b">
        <f t="shared" si="12"/>
        <v>1</v>
      </c>
      <c r="AA169" s="369" t="str">
        <f>IFERROR(VLOOKUP(K169,'Reference Records'!$C$84:$E$148,3,FALSE),"")</f>
        <v/>
      </c>
      <c r="AB169" s="369" t="s">
        <v>469</v>
      </c>
      <c r="AC169" s="58"/>
      <c r="AO169" s="9"/>
      <c r="AP169" s="9"/>
      <c r="AQ169" s="9"/>
      <c r="AR169" s="9"/>
      <c r="AS169" s="9"/>
      <c r="AT169" s="9"/>
      <c r="AU169" s="9"/>
      <c r="AV169" s="9"/>
      <c r="AW169" s="9"/>
      <c r="AX169" s="9"/>
    </row>
    <row r="170" spans="1:50" s="302" customFormat="1" ht="47.1" customHeight="1" x14ac:dyDescent="0.25">
      <c r="A170" s="342">
        <v>44</v>
      </c>
      <c r="B170" s="366"/>
      <c r="C170" s="366"/>
      <c r="D170" s="366"/>
      <c r="E170" s="370"/>
      <c r="F170" s="371"/>
      <c r="G170" s="371"/>
      <c r="H170" s="371"/>
      <c r="I170" s="371"/>
      <c r="J170" s="371"/>
      <c r="K170" s="371"/>
      <c r="L170" s="371"/>
      <c r="M170" s="371"/>
      <c r="N170" s="371"/>
      <c r="O170" s="371"/>
      <c r="P170" s="371"/>
      <c r="Q170" s="371"/>
      <c r="R170" s="371"/>
      <c r="S170" s="371"/>
      <c r="T170" s="372"/>
      <c r="U170" s="373" t="str">
        <f>IFERROR(IF(VLOOKUP(K170,'Reference Records'!$C$68:$D$81,2,FALSE)=0,"",VLOOKUP(K170,'Reference Records'!$C$68:$D$81,2,FALSE)),"")</f>
        <v/>
      </c>
      <c r="V170" s="369" t="str">
        <f>IFERROR(IF(VLOOKUP(E170,'Reference Records'!$C$68:$D$81,2,FALSE)=0,"",VLOOKUP(E170,'Reference Records'!$C$68:$D$81,2,FALSE)),"")</f>
        <v/>
      </c>
      <c r="W170" s="369" t="str">
        <f t="shared" si="9"/>
        <v/>
      </c>
      <c r="X170" s="369" t="str">
        <f t="shared" si="10"/>
        <v/>
      </c>
      <c r="Y170" s="369" t="b">
        <f t="shared" si="11"/>
        <v>0</v>
      </c>
      <c r="Z170" s="369" t="b">
        <f t="shared" si="12"/>
        <v>1</v>
      </c>
      <c r="AA170" s="369" t="str">
        <f>IFERROR(VLOOKUP(K170,'Reference Records'!$C$84:$E$148,3,FALSE),"")</f>
        <v/>
      </c>
      <c r="AB170" s="369" t="s">
        <v>470</v>
      </c>
      <c r="AC170" s="58"/>
      <c r="AO170" s="9"/>
      <c r="AP170" s="9"/>
      <c r="AQ170" s="9"/>
      <c r="AR170" s="9"/>
      <c r="AS170" s="9"/>
      <c r="AT170" s="9"/>
      <c r="AU170" s="9"/>
      <c r="AV170" s="9"/>
      <c r="AW170" s="9"/>
      <c r="AX170" s="9"/>
    </row>
    <row r="171" spans="1:50" s="302" customFormat="1" ht="47.1" customHeight="1" x14ac:dyDescent="0.25">
      <c r="A171" s="342">
        <v>45</v>
      </c>
      <c r="B171" s="366"/>
      <c r="C171" s="366"/>
      <c r="D171" s="366"/>
      <c r="E171" s="370"/>
      <c r="F171" s="371"/>
      <c r="G171" s="371"/>
      <c r="H171" s="371"/>
      <c r="I171" s="371"/>
      <c r="J171" s="371"/>
      <c r="K171" s="371"/>
      <c r="L171" s="371"/>
      <c r="M171" s="371"/>
      <c r="N171" s="371"/>
      <c r="O171" s="371"/>
      <c r="P171" s="371"/>
      <c r="Q171" s="371"/>
      <c r="R171" s="371"/>
      <c r="S171" s="371"/>
      <c r="T171" s="372"/>
      <c r="U171" s="373" t="str">
        <f>IFERROR(IF(VLOOKUP(K171,'Reference Records'!$C$68:$D$81,2,FALSE)=0,"",VLOOKUP(K171,'Reference Records'!$C$68:$D$81,2,FALSE)),"")</f>
        <v/>
      </c>
      <c r="V171" s="369" t="str">
        <f>IFERROR(IF(VLOOKUP(E171,'Reference Records'!$C$68:$D$81,2,FALSE)=0,"",VLOOKUP(E171,'Reference Records'!$C$68:$D$81,2,FALSE)),"")</f>
        <v/>
      </c>
      <c r="W171" s="369" t="str">
        <f t="shared" si="9"/>
        <v/>
      </c>
      <c r="X171" s="369" t="str">
        <f t="shared" si="10"/>
        <v/>
      </c>
      <c r="Y171" s="369" t="b">
        <f t="shared" si="11"/>
        <v>0</v>
      </c>
      <c r="Z171" s="369" t="b">
        <f t="shared" si="12"/>
        <v>1</v>
      </c>
      <c r="AA171" s="369" t="str">
        <f>IFERROR(VLOOKUP(K171,'Reference Records'!$C$84:$E$148,3,FALSE),"")</f>
        <v/>
      </c>
      <c r="AB171" s="369" t="s">
        <v>471</v>
      </c>
      <c r="AC171" s="58"/>
      <c r="AO171" s="9"/>
      <c r="AP171" s="9"/>
      <c r="AQ171" s="9"/>
      <c r="AR171" s="9"/>
      <c r="AS171" s="9"/>
      <c r="AT171" s="9"/>
      <c r="AU171" s="9"/>
      <c r="AV171" s="9"/>
      <c r="AW171" s="9"/>
      <c r="AX171" s="9"/>
    </row>
    <row r="172" spans="1:50" s="302" customFormat="1" ht="47.1" customHeight="1" x14ac:dyDescent="0.25">
      <c r="A172" s="342">
        <v>46</v>
      </c>
      <c r="B172" s="366"/>
      <c r="C172" s="366"/>
      <c r="D172" s="366"/>
      <c r="E172" s="370"/>
      <c r="F172" s="371"/>
      <c r="G172" s="371"/>
      <c r="H172" s="371"/>
      <c r="I172" s="371"/>
      <c r="J172" s="371"/>
      <c r="K172" s="371"/>
      <c r="L172" s="371"/>
      <c r="M172" s="371"/>
      <c r="N172" s="371"/>
      <c r="O172" s="371"/>
      <c r="P172" s="371"/>
      <c r="Q172" s="371"/>
      <c r="R172" s="371"/>
      <c r="S172" s="371"/>
      <c r="T172" s="372"/>
      <c r="U172" s="373" t="str">
        <f>IFERROR(IF(VLOOKUP(K172,'Reference Records'!$C$68:$D$81,2,FALSE)=0,"",VLOOKUP(K172,'Reference Records'!$C$68:$D$81,2,FALSE)),"")</f>
        <v/>
      </c>
      <c r="V172" s="369" t="str">
        <f>IFERROR(IF(VLOOKUP(E172,'Reference Records'!$C$68:$D$81,2,FALSE)=0,"",VLOOKUP(E172,'Reference Records'!$C$68:$D$81,2,FALSE)),"")</f>
        <v/>
      </c>
      <c r="W172" s="369" t="str">
        <f t="shared" si="9"/>
        <v/>
      </c>
      <c r="X172" s="369" t="str">
        <f t="shared" si="10"/>
        <v/>
      </c>
      <c r="Y172" s="369" t="b">
        <f t="shared" si="11"/>
        <v>0</v>
      </c>
      <c r="Z172" s="369" t="b">
        <f t="shared" si="12"/>
        <v>1</v>
      </c>
      <c r="AA172" s="369" t="str">
        <f>IFERROR(VLOOKUP(K172,'Reference Records'!$C$84:$E$148,3,FALSE),"")</f>
        <v/>
      </c>
      <c r="AB172" s="369" t="s">
        <v>472</v>
      </c>
      <c r="AC172" s="58"/>
      <c r="AO172" s="9"/>
      <c r="AP172" s="9"/>
      <c r="AQ172" s="9"/>
      <c r="AR172" s="9"/>
      <c r="AS172" s="9"/>
      <c r="AT172" s="9"/>
      <c r="AU172" s="9"/>
      <c r="AV172" s="9"/>
      <c r="AW172" s="9"/>
      <c r="AX172" s="9"/>
    </row>
    <row r="173" spans="1:50" s="302" customFormat="1" ht="47.1" customHeight="1" x14ac:dyDescent="0.25">
      <c r="A173" s="342">
        <v>47</v>
      </c>
      <c r="B173" s="366"/>
      <c r="C173" s="366"/>
      <c r="D173" s="366"/>
      <c r="E173" s="370"/>
      <c r="F173" s="371"/>
      <c r="G173" s="371"/>
      <c r="H173" s="371"/>
      <c r="I173" s="371"/>
      <c r="J173" s="371"/>
      <c r="K173" s="371"/>
      <c r="L173" s="371"/>
      <c r="M173" s="371"/>
      <c r="N173" s="371"/>
      <c r="O173" s="371"/>
      <c r="P173" s="371"/>
      <c r="Q173" s="371"/>
      <c r="R173" s="371"/>
      <c r="S173" s="371"/>
      <c r="T173" s="372"/>
      <c r="U173" s="373" t="str">
        <f>IFERROR(IF(VLOOKUP(K173,'Reference Records'!$C$68:$D$81,2,FALSE)=0,"",VLOOKUP(K173,'Reference Records'!$C$68:$D$81,2,FALSE)),"")</f>
        <v/>
      </c>
      <c r="V173" s="369" t="str">
        <f>IFERROR(IF(VLOOKUP(E173,'Reference Records'!$C$68:$D$81,2,FALSE)=0,"",VLOOKUP(E173,'Reference Records'!$C$68:$D$81,2,FALSE)),"")</f>
        <v/>
      </c>
      <c r="W173" s="369" t="str">
        <f t="shared" si="9"/>
        <v/>
      </c>
      <c r="X173" s="369" t="str">
        <f t="shared" si="10"/>
        <v/>
      </c>
      <c r="Y173" s="369" t="b">
        <f t="shared" si="11"/>
        <v>0</v>
      </c>
      <c r="Z173" s="369" t="b">
        <f t="shared" si="12"/>
        <v>1</v>
      </c>
      <c r="AA173" s="369" t="str">
        <f>IFERROR(VLOOKUP(K173,'Reference Records'!$C$84:$E$148,3,FALSE),"")</f>
        <v/>
      </c>
      <c r="AB173" s="369" t="s">
        <v>473</v>
      </c>
      <c r="AC173" s="58"/>
      <c r="AO173" s="9"/>
      <c r="AP173" s="9"/>
      <c r="AQ173" s="9"/>
      <c r="AR173" s="9"/>
      <c r="AS173" s="9"/>
      <c r="AT173" s="9"/>
      <c r="AU173" s="9"/>
      <c r="AV173" s="9"/>
      <c r="AW173" s="9"/>
      <c r="AX173" s="9"/>
    </row>
    <row r="174" spans="1:50" s="302" customFormat="1" ht="47.1" customHeight="1" x14ac:dyDescent="0.25">
      <c r="A174" s="342">
        <v>48</v>
      </c>
      <c r="B174" s="366"/>
      <c r="C174" s="366"/>
      <c r="D174" s="366"/>
      <c r="E174" s="370"/>
      <c r="F174" s="371"/>
      <c r="G174" s="371"/>
      <c r="H174" s="371"/>
      <c r="I174" s="371"/>
      <c r="J174" s="371"/>
      <c r="K174" s="371"/>
      <c r="L174" s="371"/>
      <c r="M174" s="371"/>
      <c r="N174" s="371"/>
      <c r="O174" s="371"/>
      <c r="P174" s="371"/>
      <c r="Q174" s="371"/>
      <c r="R174" s="371"/>
      <c r="S174" s="371"/>
      <c r="T174" s="372"/>
      <c r="U174" s="373" t="str">
        <f>IFERROR(IF(VLOOKUP(K174,'Reference Records'!$C$68:$D$81,2,FALSE)=0,"",VLOOKUP(K174,'Reference Records'!$C$68:$D$81,2,FALSE)),"")</f>
        <v/>
      </c>
      <c r="V174" s="369" t="str">
        <f>IFERROR(IF(VLOOKUP(E174,'Reference Records'!$C$68:$D$81,2,FALSE)=0,"",VLOOKUP(E174,'Reference Records'!$C$68:$D$81,2,FALSE)),"")</f>
        <v/>
      </c>
      <c r="W174" s="369" t="str">
        <f t="shared" si="9"/>
        <v/>
      </c>
      <c r="X174" s="369" t="str">
        <f t="shared" si="10"/>
        <v/>
      </c>
      <c r="Y174" s="369" t="b">
        <f t="shared" si="11"/>
        <v>0</v>
      </c>
      <c r="Z174" s="369" t="b">
        <f t="shared" si="12"/>
        <v>1</v>
      </c>
      <c r="AA174" s="369" t="str">
        <f>IFERROR(VLOOKUP(K174,'Reference Records'!$C$84:$E$148,3,FALSE),"")</f>
        <v/>
      </c>
      <c r="AB174" s="369" t="s">
        <v>474</v>
      </c>
      <c r="AC174" s="58"/>
      <c r="AO174" s="9"/>
      <c r="AP174" s="9"/>
      <c r="AQ174" s="9"/>
      <c r="AR174" s="9"/>
      <c r="AS174" s="9"/>
      <c r="AT174" s="9"/>
      <c r="AU174" s="9"/>
      <c r="AV174" s="9"/>
      <c r="AW174" s="9"/>
      <c r="AX174" s="9"/>
    </row>
    <row r="175" spans="1:50" s="302" customFormat="1" ht="47.1" customHeight="1" x14ac:dyDescent="0.25">
      <c r="A175" s="342">
        <v>49</v>
      </c>
      <c r="B175" s="366"/>
      <c r="C175" s="366"/>
      <c r="D175" s="366"/>
      <c r="E175" s="370"/>
      <c r="F175" s="371"/>
      <c r="G175" s="371"/>
      <c r="H175" s="371"/>
      <c r="I175" s="371"/>
      <c r="J175" s="371"/>
      <c r="K175" s="371"/>
      <c r="L175" s="371"/>
      <c r="M175" s="371"/>
      <c r="N175" s="371"/>
      <c r="O175" s="371"/>
      <c r="P175" s="371"/>
      <c r="Q175" s="371"/>
      <c r="R175" s="371"/>
      <c r="S175" s="371"/>
      <c r="T175" s="372"/>
      <c r="U175" s="373" t="str">
        <f>IFERROR(IF(VLOOKUP(K175,'Reference Records'!$C$68:$D$81,2,FALSE)=0,"",VLOOKUP(K175,'Reference Records'!$C$68:$D$81,2,FALSE)),"")</f>
        <v/>
      </c>
      <c r="V175" s="369" t="str">
        <f>IFERROR(IF(VLOOKUP(E175,'Reference Records'!$C$68:$D$81,2,FALSE)=0,"",VLOOKUP(E175,'Reference Records'!$C$68:$D$81,2,FALSE)),"")</f>
        <v/>
      </c>
      <c r="W175" s="369" t="str">
        <f t="shared" si="9"/>
        <v/>
      </c>
      <c r="X175" s="369" t="str">
        <f t="shared" si="10"/>
        <v/>
      </c>
      <c r="Y175" s="369" t="b">
        <f t="shared" si="11"/>
        <v>0</v>
      </c>
      <c r="Z175" s="369" t="b">
        <f t="shared" si="12"/>
        <v>1</v>
      </c>
      <c r="AA175" s="369" t="str">
        <f>IFERROR(VLOOKUP(K175,'Reference Records'!$C$84:$E$148,3,FALSE),"")</f>
        <v/>
      </c>
      <c r="AB175" s="369" t="s">
        <v>475</v>
      </c>
      <c r="AC175" s="58"/>
      <c r="AO175" s="9"/>
      <c r="AP175" s="9"/>
      <c r="AQ175" s="9"/>
      <c r="AR175" s="9"/>
      <c r="AS175" s="9"/>
      <c r="AT175" s="9"/>
      <c r="AU175" s="9"/>
      <c r="AV175" s="9"/>
      <c r="AW175" s="9"/>
      <c r="AX175" s="9"/>
    </row>
    <row r="176" spans="1:50" s="302" customFormat="1" ht="47.1" customHeight="1" x14ac:dyDescent="0.25">
      <c r="A176" s="342">
        <v>50</v>
      </c>
      <c r="B176" s="366"/>
      <c r="C176" s="366"/>
      <c r="D176" s="366"/>
      <c r="E176" s="374"/>
      <c r="F176" s="375"/>
      <c r="G176" s="375"/>
      <c r="H176" s="375"/>
      <c r="I176" s="375"/>
      <c r="J176" s="375"/>
      <c r="K176" s="375"/>
      <c r="L176" s="375"/>
      <c r="M176" s="375"/>
      <c r="N176" s="375"/>
      <c r="O176" s="375"/>
      <c r="P176" s="375"/>
      <c r="Q176" s="375"/>
      <c r="R176" s="375"/>
      <c r="S176" s="375"/>
      <c r="T176" s="376"/>
      <c r="U176" s="377" t="str">
        <f>IFERROR(IF(VLOOKUP(K176,'Reference Records'!$C$68:$D$81,2,FALSE)=0,"",VLOOKUP(K176,'Reference Records'!$C$68:$D$81,2,FALSE)),"")</f>
        <v/>
      </c>
      <c r="V176" s="369" t="str">
        <f>IFERROR(IF(VLOOKUP(E176,'Reference Records'!$C$68:$D$81,2,FALSE)=0,"",VLOOKUP(E176,'Reference Records'!$C$68:$D$81,2,FALSE)),"")</f>
        <v/>
      </c>
      <c r="W176" s="369" t="str">
        <f t="shared" si="9"/>
        <v/>
      </c>
      <c r="X176" s="369" t="str">
        <f t="shared" si="10"/>
        <v/>
      </c>
      <c r="Y176" s="369" t="b">
        <f t="shared" si="11"/>
        <v>0</v>
      </c>
      <c r="Z176" s="369" t="b">
        <f t="shared" si="12"/>
        <v>1</v>
      </c>
      <c r="AA176" s="369" t="str">
        <f>IFERROR(VLOOKUP(K176,'Reference Records'!$C$84:$E$148,3,FALSE),"")</f>
        <v/>
      </c>
      <c r="AB176" s="369" t="s">
        <v>476</v>
      </c>
      <c r="AC176" s="58"/>
      <c r="AO176" s="9"/>
      <c r="AP176" s="9"/>
      <c r="AQ176" s="9"/>
      <c r="AR176" s="9"/>
      <c r="AS176" s="9"/>
      <c r="AT176" s="9"/>
      <c r="AU176" s="9"/>
      <c r="AV176" s="9"/>
      <c r="AW176" s="9"/>
      <c r="AX176" s="9"/>
    </row>
    <row r="177" spans="1:29" ht="2.1" customHeight="1" thickBot="1" x14ac:dyDescent="0.3">
      <c r="A177" s="140"/>
      <c r="B177" s="141"/>
      <c r="C177" s="141"/>
      <c r="D177" s="141"/>
      <c r="E177" s="141"/>
      <c r="F177" s="141"/>
      <c r="G177" s="141"/>
      <c r="H177" s="141"/>
      <c r="I177" s="141"/>
      <c r="J177" s="141"/>
      <c r="K177" s="141"/>
      <c r="L177" s="141"/>
      <c r="M177" s="141"/>
      <c r="N177" s="141"/>
      <c r="O177" s="141"/>
      <c r="P177" s="141"/>
      <c r="Q177" s="141"/>
      <c r="R177" s="141"/>
      <c r="S177" s="141"/>
      <c r="T177" s="141"/>
      <c r="U177" s="77"/>
      <c r="V177" s="142"/>
      <c r="W177" s="142"/>
      <c r="X177" s="142"/>
      <c r="Y177" s="142"/>
      <c r="Z177" s="142"/>
      <c r="AA177" s="77"/>
      <c r="AB177" s="77"/>
      <c r="AC177" s="68"/>
    </row>
    <row r="185" spans="1:29" x14ac:dyDescent="0.25">
      <c r="A185" s="78" t="s">
        <v>144</v>
      </c>
      <c r="B185" s="78"/>
      <c r="C185" s="78"/>
      <c r="D185" s="78"/>
    </row>
  </sheetData>
  <sheetProtection algorithmName="SHA-512" hashValue="ct+Z+gEHlhEZbF/uGA3zfEgTbQY7536LYCUP6i8y5QRArQNJPKB2P+sWsycS1UnEeNvNszSkA7Ni00Q70RmKbw==" saltValue="qo+GIIhrRL8DPU+wipK2EA==" spinCount="100000" sheet="1" objects="1" scenarios="1" formatRows="0" sort="0" autoFilter="0"/>
  <mergeCells count="13">
    <mergeCell ref="A41:E41"/>
    <mergeCell ref="A1:T1"/>
    <mergeCell ref="A2:T2"/>
    <mergeCell ref="A13:A14"/>
    <mergeCell ref="V4:W5"/>
    <mergeCell ref="K9:K10"/>
    <mergeCell ref="A124:T124"/>
    <mergeCell ref="A123:T123"/>
    <mergeCell ref="Y56:Y57"/>
    <mergeCell ref="A55:E55"/>
    <mergeCell ref="A97:E97"/>
    <mergeCell ref="A73:E73"/>
    <mergeCell ref="Y74:Y89"/>
  </mergeCells>
  <conditionalFormatting sqref="A43:E49">
    <cfRule type="expression" dxfId="72" priority="9">
      <formula>$A43&gt;$E$8</formula>
    </cfRule>
  </conditionalFormatting>
  <conditionalFormatting sqref="E8">
    <cfRule type="expression" dxfId="71" priority="8">
      <formula>$E$8&gt;$E$10</formula>
    </cfRule>
  </conditionalFormatting>
  <conditionalFormatting sqref="E99:E115">
    <cfRule type="expression" dxfId="70" priority="7">
      <formula>COUNTIF($E$99:$E$115,$E99)&gt;1</formula>
    </cfRule>
  </conditionalFormatting>
  <conditionalFormatting sqref="E25:E34 K25:K34">
    <cfRule type="expression" dxfId="69" priority="6">
      <formula>AND($E25&lt;&gt;"",$K25&lt;&gt;"")</formula>
    </cfRule>
  </conditionalFormatting>
  <conditionalFormatting sqref="E10">
    <cfRule type="expression" dxfId="68" priority="1">
      <formula>$E$8&gt;$E$10</formula>
    </cfRule>
  </conditionalFormatting>
  <dataValidations count="20">
    <dataValidation type="list" allowBlank="1" showInputMessage="1" showErrorMessage="1" sqref="F126:J176">
      <formula1>$E$99:$E$122</formula1>
    </dataValidation>
    <dataValidation type="list" allowBlank="1" showInputMessage="1" showErrorMessage="1" sqref="J99:J114 H99:H114 F99:F114">
      <formula1>INDIRECT("Module[Name]")</formula1>
    </dataValidation>
    <dataValidation type="list" allowBlank="1" showInputMessage="1" showErrorMessage="1" sqref="S126:S176">
      <formula1>OFFSET(INDIRECT("Intervention[#Headers]"),MATCH(AP126,INDIRECT("Intervention[Module]"),0),2,COUNTIF(INDIRECT("Intervention[Module]"),AP126),1)</formula1>
    </dataValidation>
    <dataValidation type="list" allowBlank="1" showInputMessage="1" showErrorMessage="1" sqref="R126:R176">
      <formula1>OFFSET(INDIRECT("Intervention[#Headers]"),MATCH(AP126,INDIRECT("Intervention[Module]"),0),2,COUNTIF(INDIRECT("Intervention[Module]"),AP126),1)</formula1>
    </dataValidation>
    <dataValidation type="list" allowBlank="1" showInputMessage="1" showErrorMessage="1" sqref="P126:Q176">
      <formula1>OFFSET(INDIRECT("Intervention[#Headers]"),MATCH(AP126,INDIRECT("Intervention[Module]"),0),2,COUNTIF(INDIRECT("Intervention[Module]"),AP126),1)</formula1>
    </dataValidation>
    <dataValidation type="list" allowBlank="1" showInputMessage="1" showErrorMessage="1" sqref="L126:M176">
      <formula1>OFFSET(INDIRECT("Intervention[#Headers]"),MATCH(AP126,INDIRECT("Intervention[Module]"),0),2,COUNTIF(INDIRECT("Intervention[Module]"),AP126),1)</formula1>
    </dataValidation>
    <dataValidation type="list" allowBlank="1" showInputMessage="1" showErrorMessage="1" sqref="N126:O176">
      <formula1>OFFSET(INDIRECT("Intervention[#Headers]"),MATCH(AP126,INDIRECT("Intervention[Module]"),0),2,COUNTIF(INDIRECT("Intervention[Module]"),AP126),1)</formula1>
    </dataValidation>
    <dataValidation type="list" allowBlank="1" showInputMessage="1" showErrorMessage="1" sqref="K126:K176">
      <formula1>OFFSET(RegionStart,MATCH(V126,RegionColumn,0)-1,2,COUNTIF(RegionColumn,V126),1)</formula1>
    </dataValidation>
    <dataValidation type="list" allowBlank="1" showInputMessage="1" showErrorMessage="1" sqref="E126:E176">
      <formula1>Modules</formula1>
    </dataValidation>
    <dataValidation type="custom" allowBlank="1" showInputMessage="1" showErrorMessage="1" errorTitle="Implementation Period Start Date" error="The Implementation Period Start should be the first day of the month" sqref="E7">
      <formula1>DAY(E7)=1</formula1>
    </dataValidation>
    <dataValidation type="custom" allowBlank="1" showInputMessage="1" showErrorMessage="1" sqref="K25:K34">
      <formula1>E25=""</formula1>
    </dataValidation>
    <dataValidation type="date" allowBlank="1" showInputMessage="1" showErrorMessage="1" errorTitle="X-Author for Excel" error="Please enter a valid date." promptTitle="X-Author for Excel" sqref="E8 A43:A48 E43:E48">
      <formula1>1</formula1>
      <formula2>767376</formula2>
    </dataValidation>
    <dataValidation type="decimal" allowBlank="1" showInputMessage="1" showErrorMessage="1" errorTitle="X-Author for Excel" error="Please enter a valid numeric value. Valid range for Programmatic Report Period Frequency is -1E+18 to 1E+18." promptTitle="X-Author for Excel" sqref="C8">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25:A34">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M25:M34 H43:H48 G57:G69 G75:G87 G99:G114 Y126:Z176">
      <formula1>"TRUE,FALSE"</formula1>
    </dataValidation>
    <dataValidation type="custom" allowBlank="1" showInputMessage="1" showErrorMessage="1" errorTitle="X-Author for Excel" error="Id and Lookup fields are not editable." promptTitle="X-Author for Excel" sqref="P25:Q34 I43:I48 H57:H69 H75:H87 I99:I114 X126:X176 AA126:AB176">
      <formula1>""</formula1>
    </dataValidation>
    <dataValidation type="decimal" allowBlank="1" showInputMessage="1" showErrorMessage="1" errorTitle="X-Author for Excel" error="Please enter a valid numeric value. Valid range for Goal Number is -1E+18 to 1E+18." promptTitle="X-Author for Excel" sqref="A57:A69">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5:A87">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99:A114">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6:A176">
      <formula1>-1000000000000000000</formula1>
      <formula2>1000000000000000000</formula2>
    </dataValidation>
  </dataValidations>
  <hyperlinks>
    <hyperlink ref="E14" location="_4f36af19_06bf_4c59_990d_586822b3d259" display="Objectives"/>
    <hyperlink ref="K13" location="_e49ca72f_320d_4468_afc1_5eb8b190d587" display="Reporting Periods "/>
    <hyperlink ref="T13" location="_0215c642_4079_4a66_b33f_02948e5b161c" display="Goals"/>
    <hyperlink ref="K14" location="_eabb6097_6646_49fe_9d42_cce1d696601b" display="Modules"/>
    <hyperlink ref="T14" location="_4ede0df7_bdae_485c_a6aa_cd381b32466f" display="Interventions"/>
    <hyperlink ref="E13" location="_8273a11c_a030_45ba_bf8f_2b577e1aa93b" display="Principal Recipients"/>
    <hyperlink ref="A185" location="'Overview - Section A'!A13" display="'Overview - Section A'!A13"/>
  </hyperlinks>
  <pageMargins left="0.7" right="0.7" top="0.75" bottom="0.75" header="0.3" footer="0.3"/>
  <pageSetup paperSize="8" scale="77" fitToHeight="0" orientation="landscape" r:id="rId1"/>
  <rowBreaks count="1" manualBreakCount="1">
    <brk id="55" max="19" man="1"/>
  </rowBreaks>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IF('Reference Records'!$B$152&lt;&gt;"",OFFSET('Account Role'!$C$3,1,0,MATCH("*",'Account Role'!$C$3:$C$21,-1)-1,1),OFFSET('Account Role'!$C$29,1,0,MATCH(" ",'Account Role'!$C$29:$C$555,-1)-1,1))</xm:f>
          </x14:formula1>
          <xm:sqref>E25:E34</xm:sqref>
        </x14:dataValidation>
        <x14:dataValidation type="list" allowBlank="1" showInputMessage="1" showErrorMessage="1">
          <x14:formula1>
            <xm:f>'Account Role'!$C$2:$C$26</xm:f>
          </x14:formula1>
          <xm:sqref>J25:J34</xm:sqref>
        </x14:dataValidation>
        <x14:dataValidation type="list" allowBlank="1" showInputMessage="1" showErrorMessage="1">
          <x14:formula1>
            <xm:f>OFFSET('Reference Records'!$B$68,1,0,MATCH(" ",'Reference Records'!$B$68:$B$81,-1)-1,1)</xm:f>
          </x14:formula1>
          <xm:sqref>E99:E114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C000"/>
    <pageSetUpPr fitToPage="1"/>
  </sheetPr>
  <dimension ref="A1:AN110"/>
  <sheetViews>
    <sheetView showGridLines="0" topLeftCell="A10" zoomScale="85" zoomScaleNormal="85" zoomScaleSheetLayoutView="75" workbookViewId="0">
      <selection activeCell="E12" sqref="E12"/>
    </sheetView>
  </sheetViews>
  <sheetFormatPr defaultColWidth="11" defaultRowHeight="12" x14ac:dyDescent="0.2"/>
  <cols>
    <col min="1" max="1" width="11.875" style="16" customWidth="1"/>
    <col min="2" max="2" width="30.625" style="16" customWidth="1"/>
    <col min="3" max="3" width="18" style="16" customWidth="1"/>
    <col min="4" max="4" width="12.125" style="16" customWidth="1"/>
    <col min="5" max="5" width="11.875" style="16" customWidth="1"/>
    <col min="6" max="6" width="14.875" style="16" customWidth="1"/>
    <col min="7" max="7" width="17.875" style="16" customWidth="1"/>
    <col min="8" max="8" width="20.625" style="16" customWidth="1"/>
    <col min="9" max="9" width="22.625" style="16" hidden="1" customWidth="1"/>
    <col min="10" max="10" width="23.875" style="16" hidden="1" customWidth="1"/>
    <col min="11" max="11" width="25.125" style="16" hidden="1" customWidth="1"/>
    <col min="12" max="12" width="22" style="16" hidden="1" customWidth="1"/>
    <col min="13" max="13" width="23.125" style="16" hidden="1" customWidth="1"/>
    <col min="14" max="14" width="0.375" style="16" customWidth="1"/>
    <col min="15" max="15" width="20.625" style="16" customWidth="1"/>
    <col min="16" max="16" width="93.625" style="16" customWidth="1"/>
    <col min="17" max="25" width="10.125" style="16" hidden="1" customWidth="1"/>
    <col min="26" max="26" width="0.375" style="16" customWidth="1"/>
    <col min="27" max="27" width="10.125" style="16" customWidth="1"/>
    <col min="28" max="28" width="26.625" style="16" customWidth="1"/>
    <col min="29" max="29" width="0.875" style="16" customWidth="1"/>
    <col min="30" max="30" width="13.625" style="16" customWidth="1"/>
    <col min="31" max="31" width="12" style="17" customWidth="1"/>
    <col min="32" max="32" width="18.125" style="17" customWidth="1"/>
    <col min="33" max="34" width="15.875" style="17" customWidth="1"/>
    <col min="35" max="36" width="11" style="17" customWidth="1"/>
    <col min="37" max="40" width="11" style="17"/>
    <col min="41" max="16384" width="11" style="16"/>
  </cols>
  <sheetData>
    <row r="1" spans="1:28" ht="21.75" thickBot="1" x14ac:dyDescent="0.25">
      <c r="A1" s="453" t="s">
        <v>46</v>
      </c>
      <c r="B1" s="454"/>
      <c r="C1" s="454"/>
      <c r="D1" s="454"/>
      <c r="E1" s="454"/>
      <c r="F1" s="454"/>
      <c r="G1" s="454"/>
      <c r="H1" s="454"/>
      <c r="I1" s="454"/>
      <c r="J1" s="454"/>
      <c r="K1" s="454"/>
      <c r="L1" s="454"/>
      <c r="M1" s="454"/>
      <c r="N1" s="454"/>
      <c r="O1" s="454"/>
      <c r="P1" s="454"/>
      <c r="Q1" s="454"/>
      <c r="R1" s="21"/>
      <c r="S1" s="21"/>
      <c r="T1" s="21"/>
      <c r="U1" s="21"/>
      <c r="V1" s="21"/>
      <c r="W1" s="22"/>
      <c r="X1" s="20"/>
      <c r="Y1" s="20"/>
    </row>
    <row r="2" spans="1:28" ht="41.1" customHeight="1" thickBot="1" x14ac:dyDescent="0.25">
      <c r="A2" s="450" t="s">
        <v>48</v>
      </c>
      <c r="B2" s="451"/>
      <c r="C2" s="451"/>
      <c r="D2" s="451"/>
      <c r="E2" s="451"/>
      <c r="F2" s="451"/>
      <c r="G2" s="451"/>
      <c r="H2" s="451"/>
      <c r="I2" s="451"/>
      <c r="J2" s="451"/>
      <c r="K2" s="451"/>
      <c r="L2" s="451"/>
      <c r="M2" s="451"/>
      <c r="N2" s="451"/>
      <c r="O2" s="451"/>
      <c r="P2" s="451"/>
      <c r="Q2" s="452"/>
      <c r="R2" s="24"/>
      <c r="S2" s="24"/>
      <c r="T2" s="24"/>
      <c r="U2" s="24"/>
      <c r="V2" s="24"/>
      <c r="W2" s="25"/>
      <c r="X2" s="20"/>
      <c r="Y2" s="20"/>
    </row>
    <row r="3" spans="1:28" ht="12.75" thickBot="1" x14ac:dyDescent="0.25"/>
    <row r="4" spans="1:28" ht="51" customHeight="1" thickBot="1" x14ac:dyDescent="0.25">
      <c r="A4" s="49" t="s">
        <v>38</v>
      </c>
      <c r="B4" s="35" t="s">
        <v>15</v>
      </c>
      <c r="C4" s="48" t="s">
        <v>29</v>
      </c>
      <c r="Q4" s="17"/>
    </row>
    <row r="5" spans="1:28" x14ac:dyDescent="0.2">
      <c r="Q5" s="17"/>
    </row>
    <row r="6" spans="1:28" ht="12.75" thickBot="1" x14ac:dyDescent="0.25">
      <c r="Q6" s="17"/>
    </row>
    <row r="7" spans="1:28" ht="28.5" customHeight="1" thickBot="1" x14ac:dyDescent="0.25">
      <c r="A7" s="441" t="s">
        <v>15</v>
      </c>
      <c r="B7" s="442"/>
      <c r="C7" s="442"/>
      <c r="D7" s="442"/>
      <c r="E7" s="442"/>
      <c r="F7" s="442"/>
      <c r="G7" s="442"/>
      <c r="H7" s="442"/>
      <c r="I7" s="442"/>
      <c r="J7" s="442"/>
      <c r="K7" s="442"/>
      <c r="L7" s="442"/>
      <c r="M7" s="442"/>
      <c r="N7" s="442"/>
      <c r="O7" s="442"/>
      <c r="P7" s="442"/>
      <c r="Q7" s="36"/>
      <c r="R7" s="21"/>
      <c r="S7" s="21"/>
      <c r="T7" s="21"/>
      <c r="U7" s="21"/>
      <c r="V7" s="21"/>
      <c r="W7" s="21"/>
      <c r="X7" s="21"/>
      <c r="Y7" s="21"/>
      <c r="Z7" s="22"/>
    </row>
    <row r="8" spans="1:28" ht="50.25" customHeight="1" x14ac:dyDescent="0.2">
      <c r="A8" s="312" t="s">
        <v>22</v>
      </c>
      <c r="B8" s="312" t="s">
        <v>85</v>
      </c>
      <c r="C8" s="312" t="s">
        <v>10</v>
      </c>
      <c r="D8" s="312" t="s">
        <v>33</v>
      </c>
      <c r="E8" s="312" t="s">
        <v>34</v>
      </c>
      <c r="F8" s="312" t="s">
        <v>18</v>
      </c>
      <c r="G8" s="312" t="s">
        <v>19</v>
      </c>
      <c r="H8" s="313" t="s">
        <v>21</v>
      </c>
      <c r="I8" s="312"/>
      <c r="J8" s="312"/>
      <c r="K8" s="312"/>
      <c r="L8" s="312"/>
      <c r="M8" s="312"/>
      <c r="N8" s="312"/>
      <c r="O8" s="313" t="s">
        <v>11</v>
      </c>
      <c r="P8" s="313" t="s">
        <v>9</v>
      </c>
      <c r="Q8" s="314"/>
      <c r="R8" s="314" t="s">
        <v>171</v>
      </c>
      <c r="S8" s="314" t="s">
        <v>105</v>
      </c>
      <c r="T8" s="314" t="s">
        <v>64</v>
      </c>
      <c r="U8" s="314" t="s">
        <v>21</v>
      </c>
      <c r="V8" s="315" t="s">
        <v>172</v>
      </c>
      <c r="W8" s="315" t="s">
        <v>66</v>
      </c>
      <c r="X8" s="315" t="s">
        <v>189</v>
      </c>
      <c r="Y8" s="316" t="s">
        <v>212</v>
      </c>
      <c r="Z8" s="160"/>
      <c r="AA8" s="169"/>
      <c r="AB8" s="170"/>
    </row>
    <row r="9" spans="1:28" ht="60" hidden="1" x14ac:dyDescent="0.2">
      <c r="A9" s="317" t="s">
        <v>91</v>
      </c>
      <c r="B9" s="318" t="s">
        <v>78</v>
      </c>
      <c r="C9" s="319" t="s">
        <v>53</v>
      </c>
      <c r="D9" s="320" t="s">
        <v>54</v>
      </c>
      <c r="E9" s="320" t="s">
        <v>55</v>
      </c>
      <c r="F9" s="320" t="s">
        <v>56</v>
      </c>
      <c r="G9" s="321" t="str">
        <f>IFERROR(IF(VLOOKUP(B9,'Reference Records'!$C$4:$D$13,2,FALSE)=0,"",VLOOKUP(B9,'Reference Records'!$C$4:$D$13,2,FALSE)),"")</f>
        <v/>
      </c>
      <c r="H9" s="322"/>
      <c r="I9" s="322"/>
      <c r="J9" s="322"/>
      <c r="K9" s="322"/>
      <c r="L9" s="322"/>
      <c r="M9" s="322"/>
      <c r="N9" s="322"/>
      <c r="O9" s="323"/>
      <c r="P9" s="319" t="s">
        <v>57</v>
      </c>
      <c r="Q9" s="314"/>
      <c r="R9" s="314" t="str">
        <f>IF(G9&lt;&gt;"",B9&amp;C9,"")</f>
        <v/>
      </c>
      <c r="S9" s="314" t="b">
        <f>IFERROR(TRUE,TRUE)</f>
        <v>1</v>
      </c>
      <c r="T9" s="314" t="b">
        <f>IFERROR(IF(OR(B9&lt;&gt;"",C9&lt;&gt;""),TRUE,FALSE),FALSE)</f>
        <v>1</v>
      </c>
      <c r="U9" s="324" t="str">
        <f>IFERROR(VLOOKUP(H9,'Overview - Section A'!$N$25:$Q$36,4,FALSE),"")</f>
        <v/>
      </c>
      <c r="V9" s="315" t="str">
        <f>B9&amp;C9</f>
        <v>[Impact Indicator Name][Custom Impact Indicator]</v>
      </c>
      <c r="W9" s="315" t="s">
        <v>65</v>
      </c>
      <c r="X9" s="315" t="str">
        <f>IFERROR(VLOOKUP(B9,'Reference Records'!$C$4:$G$13,5,FALSE),"")</f>
        <v/>
      </c>
      <c r="Y9" s="315" t="str">
        <f>IFERROR(IF('Reference Records'!$B$152&lt;&gt;"",VLOOKUP(O9,'Reference Records'!$B$152:$C$152,2,FALSE),VLOOKUP(O9,'Reference Records'!$A$157:$C$490,3,FALSE)),"")</f>
        <v/>
      </c>
      <c r="Z9" s="160"/>
      <c r="AA9" s="169"/>
      <c r="AB9" s="170"/>
    </row>
    <row r="10" spans="1:28" ht="80.099999999999994" customHeight="1" x14ac:dyDescent="0.2">
      <c r="A10" s="317">
        <v>1</v>
      </c>
      <c r="B10" s="318" t="s">
        <v>2158</v>
      </c>
      <c r="C10" s="319"/>
      <c r="D10" s="320" t="s">
        <v>3829</v>
      </c>
      <c r="E10" s="320" t="s">
        <v>258</v>
      </c>
      <c r="F10" s="320" t="s">
        <v>3830</v>
      </c>
      <c r="G10" s="321" t="str">
        <f>IFERROR(IF(VLOOKUP(B10,'Reference Records'!$C$4:$D$13,2,FALSE)=0,"",VLOOKUP(B10,'Reference Records'!$C$4:$D$13,2,FALSE)),"")</f>
        <v/>
      </c>
      <c r="H10" s="322" t="s">
        <v>3858</v>
      </c>
      <c r="I10" s="322"/>
      <c r="J10" s="322"/>
      <c r="K10" s="322"/>
      <c r="L10" s="322"/>
      <c r="M10" s="322"/>
      <c r="N10" s="322"/>
      <c r="O10" s="323" t="s">
        <v>281</v>
      </c>
      <c r="P10" s="319"/>
      <c r="Q10" s="314"/>
      <c r="R10" s="314" t="str">
        <f t="shared" ref="R10:R24" si="0">IF(G10&lt;&gt;"",B10&amp;C10,"")</f>
        <v/>
      </c>
      <c r="S10" s="314" t="b">
        <f t="shared" ref="S10:S24" si="1">IFERROR(TRUE,TRUE)</f>
        <v>1</v>
      </c>
      <c r="T10" s="314" t="b">
        <f t="shared" ref="T10:T24" si="2">IFERROR(IF(OR(B10&lt;&gt;"",C10&lt;&gt;""),TRUE,FALSE),FALSE)</f>
        <v>1</v>
      </c>
      <c r="U10" s="324" t="str">
        <f>IFERROR(VLOOKUP(H10,'Overview - Section A'!$N$25:$Q$36,4,FALSE),"")</f>
        <v>a1236000007wEVjAAM</v>
      </c>
      <c r="V10" s="315" t="str">
        <f t="shared" ref="V10:V24" si="3">B10&amp;C10</f>
        <v>TB I-2: TB incidence rate per 100,000 population</v>
      </c>
      <c r="W10" s="315" t="s">
        <v>283</v>
      </c>
      <c r="X10" s="315" t="str">
        <f>IFERROR(VLOOKUP(B10,'Reference Records'!$C$4:$G$13,5,FALSE),"")</f>
        <v>a1J36000002m4EjEAI</v>
      </c>
      <c r="Y10" s="315" t="str">
        <f>IFERROR(IF('Reference Records'!$B$152&lt;&gt;"",VLOOKUP(O10,'Reference Records'!$B$152:$C$152,2,FALSE),VLOOKUP(O10,'Reference Records'!$A$157:$C$490,3,FALSE)),"")</f>
        <v>a1A360000013M0TEAU</v>
      </c>
      <c r="Z10" s="160"/>
      <c r="AA10" s="169"/>
      <c r="AB10" s="170"/>
    </row>
    <row r="11" spans="1:28" ht="48" x14ac:dyDescent="0.2">
      <c r="A11" s="317">
        <v>2</v>
      </c>
      <c r="B11" s="318" t="s">
        <v>2161</v>
      </c>
      <c r="C11" s="319"/>
      <c r="D11" s="320" t="s">
        <v>3831</v>
      </c>
      <c r="E11" s="320" t="s">
        <v>258</v>
      </c>
      <c r="F11" s="320" t="s">
        <v>3830</v>
      </c>
      <c r="G11" s="321" t="str">
        <f>IFERROR(IF(VLOOKUP(B11,'Reference Records'!$C$4:$D$13,2,FALSE)=0,"",VLOOKUP(B11,'Reference Records'!$C$4:$D$13,2,FALSE)),"")</f>
        <v/>
      </c>
      <c r="H11" s="322" t="s">
        <v>3858</v>
      </c>
      <c r="I11" s="322"/>
      <c r="J11" s="322"/>
      <c r="K11" s="322"/>
      <c r="L11" s="322"/>
      <c r="M11" s="322"/>
      <c r="N11" s="322"/>
      <c r="O11" s="323" t="s">
        <v>281</v>
      </c>
      <c r="P11" s="319"/>
      <c r="Q11" s="314"/>
      <c r="R11" s="314" t="str">
        <f t="shared" si="0"/>
        <v/>
      </c>
      <c r="S11" s="314" t="b">
        <f t="shared" si="1"/>
        <v>1</v>
      </c>
      <c r="T11" s="314" t="b">
        <f t="shared" si="2"/>
        <v>1</v>
      </c>
      <c r="U11" s="324" t="str">
        <f>IFERROR(VLOOKUP(H11,'Overview - Section A'!$N$25:$Q$36,4,FALSE),"")</f>
        <v>a1236000007wEVjAAM</v>
      </c>
      <c r="V11" s="315" t="str">
        <f t="shared" si="3"/>
        <v>TB I-3(M): TB mortality rate per 100,000 population</v>
      </c>
      <c r="W11" s="315" t="s">
        <v>284</v>
      </c>
      <c r="X11" s="315" t="str">
        <f>IFERROR(VLOOKUP(B11,'Reference Records'!$C$4:$G$13,5,FALSE),"")</f>
        <v>a1J36000002m4EkEAI</v>
      </c>
      <c r="Y11" s="315" t="str">
        <f>IFERROR(IF('Reference Records'!$B$152&lt;&gt;"",VLOOKUP(O11,'Reference Records'!$B$152:$C$152,2,FALSE),VLOOKUP(O11,'Reference Records'!$A$157:$C$490,3,FALSE)),"")</f>
        <v>a1A360000013M0TEAU</v>
      </c>
      <c r="Z11" s="160"/>
      <c r="AA11" s="169"/>
      <c r="AB11" s="170"/>
    </row>
    <row r="12" spans="1:28" ht="60" x14ac:dyDescent="0.2">
      <c r="A12" s="317">
        <v>3</v>
      </c>
      <c r="B12" s="318" t="s">
        <v>2155</v>
      </c>
      <c r="C12" s="319"/>
      <c r="D12" s="320" t="s">
        <v>3860</v>
      </c>
      <c r="E12" s="320" t="s">
        <v>257</v>
      </c>
      <c r="F12" s="320" t="s">
        <v>3833</v>
      </c>
      <c r="G12" s="321" t="str">
        <f>IFERROR(IF(VLOOKUP(B12,'Reference Records'!$C$4:$D$13,2,FALSE)=0,"",VLOOKUP(B12,'Reference Records'!$C$4:$D$13,2,FALSE)),"")</f>
        <v/>
      </c>
      <c r="H12" s="322" t="s">
        <v>3858</v>
      </c>
      <c r="I12" s="322"/>
      <c r="J12" s="322"/>
      <c r="K12" s="322"/>
      <c r="L12" s="322"/>
      <c r="M12" s="322"/>
      <c r="N12" s="322"/>
      <c r="O12" s="323" t="s">
        <v>281</v>
      </c>
      <c r="P12" s="319" t="s">
        <v>3859</v>
      </c>
      <c r="Q12" s="314"/>
      <c r="R12" s="314" t="str">
        <f t="shared" si="0"/>
        <v/>
      </c>
      <c r="S12" s="314" t="b">
        <f t="shared" si="1"/>
        <v>1</v>
      </c>
      <c r="T12" s="314" t="b">
        <f t="shared" si="2"/>
        <v>1</v>
      </c>
      <c r="U12" s="324" t="str">
        <f>IFERROR(VLOOKUP(H12,'Overview - Section A'!$N$25:$Q$36,4,FALSE),"")</f>
        <v>a1236000007wEVjAAM</v>
      </c>
      <c r="V12" s="315" t="str">
        <f t="shared" si="3"/>
        <v>TB I-1: TB prevalence rate per 100,000 population</v>
      </c>
      <c r="W12" s="315" t="s">
        <v>285</v>
      </c>
      <c r="X12" s="315" t="str">
        <f>IFERROR(VLOOKUP(B12,'Reference Records'!$C$4:$G$13,5,FALSE),"")</f>
        <v>a1J36000002m4EiEAI</v>
      </c>
      <c r="Y12" s="315" t="str">
        <f>IFERROR(IF('Reference Records'!$B$152&lt;&gt;"",VLOOKUP(O12,'Reference Records'!$B$152:$C$152,2,FALSE),VLOOKUP(O12,'Reference Records'!$A$157:$C$490,3,FALSE)),"")</f>
        <v>a1A360000013M0TEAU</v>
      </c>
      <c r="Z12" s="160"/>
      <c r="AA12" s="169"/>
      <c r="AB12" s="170"/>
    </row>
    <row r="13" spans="1:28" ht="74.099999999999994" customHeight="1" x14ac:dyDescent="0.2">
      <c r="A13" s="317">
        <v>4</v>
      </c>
      <c r="B13" s="318" t="s">
        <v>2152</v>
      </c>
      <c r="C13" s="319"/>
      <c r="D13" s="320" t="s">
        <v>3861</v>
      </c>
      <c r="E13" s="320" t="s">
        <v>258</v>
      </c>
      <c r="F13" s="320" t="s">
        <v>3862</v>
      </c>
      <c r="G13" s="321" t="str">
        <f>IFERROR(IF(VLOOKUP(B13,'Reference Records'!$C$4:$D$13,2,FALSE)=0,"",VLOOKUP(B13,'Reference Records'!$C$4:$D$13,2,FALSE)),"")</f>
        <v/>
      </c>
      <c r="H13" s="322" t="s">
        <v>3858</v>
      </c>
      <c r="I13" s="322"/>
      <c r="J13" s="322"/>
      <c r="K13" s="322"/>
      <c r="L13" s="322"/>
      <c r="M13" s="322"/>
      <c r="N13" s="322"/>
      <c r="O13" s="323" t="s">
        <v>281</v>
      </c>
      <c r="P13" s="319" t="s">
        <v>3863</v>
      </c>
      <c r="Q13" s="314"/>
      <c r="R13" s="314" t="str">
        <f t="shared" si="0"/>
        <v/>
      </c>
      <c r="S13" s="314" t="b">
        <f t="shared" si="1"/>
        <v>1</v>
      </c>
      <c r="T13" s="314" t="b">
        <f t="shared" si="2"/>
        <v>1</v>
      </c>
      <c r="U13" s="324" t="str">
        <f>IFERROR(VLOOKUP(H13,'Overview - Section A'!$N$25:$Q$36,4,FALSE),"")</f>
        <v>a1236000007wEVjAAM</v>
      </c>
      <c r="V13" s="315" t="str">
        <f t="shared" si="3"/>
        <v>TB I-4(M): RR-TB and/or MDR-TB prevalence among new TB patients: Proportion of new TB cases with RR-TB and/or MDR-TB</v>
      </c>
      <c r="W13" s="315" t="s">
        <v>286</v>
      </c>
      <c r="X13" s="315" t="str">
        <f>IFERROR(VLOOKUP(B13,'Reference Records'!$C$4:$G$13,5,FALSE),"")</f>
        <v>a1J36000002m4EbEAI</v>
      </c>
      <c r="Y13" s="315" t="str">
        <f>IFERROR(IF('Reference Records'!$B$152&lt;&gt;"",VLOOKUP(O13,'Reference Records'!$B$152:$C$152,2,FALSE),VLOOKUP(O13,'Reference Records'!$A$157:$C$490,3,FALSE)),"")</f>
        <v>a1A360000013M0TEAU</v>
      </c>
      <c r="Z13" s="160"/>
      <c r="AA13" s="169"/>
      <c r="AB13" s="170"/>
    </row>
    <row r="14" spans="1:28" ht="24" x14ac:dyDescent="0.2">
      <c r="A14" s="317">
        <v>5</v>
      </c>
      <c r="B14" s="318"/>
      <c r="C14" s="319"/>
      <c r="D14" s="320"/>
      <c r="E14" s="320"/>
      <c r="F14" s="320"/>
      <c r="G14" s="321" t="str">
        <f>IFERROR(IF(VLOOKUP(B14,'Reference Records'!$C$4:$D$13,2,FALSE)=0,"",VLOOKUP(B14,'Reference Records'!$C$4:$D$13,2,FALSE)),"")</f>
        <v/>
      </c>
      <c r="H14" s="322"/>
      <c r="I14" s="322"/>
      <c r="J14" s="322"/>
      <c r="K14" s="322"/>
      <c r="L14" s="322"/>
      <c r="M14" s="322"/>
      <c r="N14" s="322"/>
      <c r="O14" s="323"/>
      <c r="P14" s="319"/>
      <c r="Q14" s="314"/>
      <c r="R14" s="314" t="str">
        <f t="shared" si="0"/>
        <v/>
      </c>
      <c r="S14" s="314" t="b">
        <f t="shared" si="1"/>
        <v>1</v>
      </c>
      <c r="T14" s="314" t="b">
        <f t="shared" si="2"/>
        <v>0</v>
      </c>
      <c r="U14" s="324" t="str">
        <f>IFERROR(VLOOKUP(H14,'Overview - Section A'!$N$25:$Q$36,4,FALSE),"")</f>
        <v/>
      </c>
      <c r="V14" s="315" t="str">
        <f t="shared" si="3"/>
        <v/>
      </c>
      <c r="W14" s="315" t="s">
        <v>287</v>
      </c>
      <c r="X14" s="315" t="str">
        <f>IFERROR(VLOOKUP(B14,'Reference Records'!$C$4:$G$13,5,FALSE),"")</f>
        <v/>
      </c>
      <c r="Y14" s="315" t="str">
        <f>IFERROR(IF('Reference Records'!$B$152&lt;&gt;"",VLOOKUP(O14,'Reference Records'!$B$152:$C$152,2,FALSE),VLOOKUP(O14,'Reference Records'!$A$157:$C$490,3,FALSE)),"")</f>
        <v/>
      </c>
      <c r="Z14" s="160"/>
      <c r="AA14" s="169"/>
      <c r="AB14" s="170"/>
    </row>
    <row r="15" spans="1:28" ht="24" x14ac:dyDescent="0.2">
      <c r="A15" s="317">
        <v>6</v>
      </c>
      <c r="B15" s="318"/>
      <c r="C15" s="319"/>
      <c r="D15" s="320"/>
      <c r="E15" s="320"/>
      <c r="F15" s="320"/>
      <c r="G15" s="321" t="str">
        <f>IFERROR(IF(VLOOKUP(B15,'Reference Records'!$C$4:$D$13,2,FALSE)=0,"",VLOOKUP(B15,'Reference Records'!$C$4:$D$13,2,FALSE)),"")</f>
        <v/>
      </c>
      <c r="H15" s="322"/>
      <c r="I15" s="322"/>
      <c r="J15" s="322"/>
      <c r="K15" s="322"/>
      <c r="L15" s="322"/>
      <c r="M15" s="322"/>
      <c r="N15" s="322"/>
      <c r="O15" s="323"/>
      <c r="P15" s="319"/>
      <c r="Q15" s="314"/>
      <c r="R15" s="314" t="str">
        <f t="shared" si="0"/>
        <v/>
      </c>
      <c r="S15" s="314" t="b">
        <f t="shared" si="1"/>
        <v>1</v>
      </c>
      <c r="T15" s="314" t="b">
        <f t="shared" si="2"/>
        <v>0</v>
      </c>
      <c r="U15" s="324" t="str">
        <f>IFERROR(VLOOKUP(H15,'Overview - Section A'!$N$25:$Q$36,4,FALSE),"")</f>
        <v/>
      </c>
      <c r="V15" s="315" t="str">
        <f t="shared" si="3"/>
        <v/>
      </c>
      <c r="W15" s="315" t="s">
        <v>288</v>
      </c>
      <c r="X15" s="315" t="str">
        <f>IFERROR(VLOOKUP(B15,'Reference Records'!$C$4:$G$13,5,FALSE),"")</f>
        <v/>
      </c>
      <c r="Y15" s="315" t="str">
        <f>IFERROR(IF('Reference Records'!$B$152&lt;&gt;"",VLOOKUP(O15,'Reference Records'!$B$152:$C$152,2,FALSE),VLOOKUP(O15,'Reference Records'!$A$157:$C$490,3,FALSE)),"")</f>
        <v/>
      </c>
      <c r="Z15" s="160"/>
      <c r="AA15" s="169"/>
      <c r="AB15" s="170"/>
    </row>
    <row r="16" spans="1:28" ht="24" x14ac:dyDescent="0.2">
      <c r="A16" s="317">
        <v>7</v>
      </c>
      <c r="B16" s="318"/>
      <c r="C16" s="319"/>
      <c r="D16" s="320"/>
      <c r="E16" s="320"/>
      <c r="F16" s="320"/>
      <c r="G16" s="321" t="str">
        <f>IFERROR(IF(VLOOKUP(B16,'Reference Records'!$C$4:$D$13,2,FALSE)=0,"",VLOOKUP(B16,'Reference Records'!$C$4:$D$13,2,FALSE)),"")</f>
        <v/>
      </c>
      <c r="H16" s="322"/>
      <c r="I16" s="322"/>
      <c r="J16" s="322"/>
      <c r="K16" s="322"/>
      <c r="L16" s="322"/>
      <c r="M16" s="322"/>
      <c r="N16" s="322"/>
      <c r="O16" s="323"/>
      <c r="P16" s="319"/>
      <c r="Q16" s="314"/>
      <c r="R16" s="314" t="str">
        <f t="shared" si="0"/>
        <v/>
      </c>
      <c r="S16" s="314" t="b">
        <f t="shared" si="1"/>
        <v>1</v>
      </c>
      <c r="T16" s="314" t="b">
        <f t="shared" si="2"/>
        <v>0</v>
      </c>
      <c r="U16" s="324" t="str">
        <f>IFERROR(VLOOKUP(H16,'Overview - Section A'!$N$25:$Q$36,4,FALSE),"")</f>
        <v/>
      </c>
      <c r="V16" s="315" t="str">
        <f t="shared" si="3"/>
        <v/>
      </c>
      <c r="W16" s="315" t="s">
        <v>289</v>
      </c>
      <c r="X16" s="315" t="str">
        <f>IFERROR(VLOOKUP(B16,'Reference Records'!$C$4:$G$13,5,FALSE),"")</f>
        <v/>
      </c>
      <c r="Y16" s="315" t="str">
        <f>IFERROR(IF('Reference Records'!$B$152&lt;&gt;"",VLOOKUP(O16,'Reference Records'!$B$152:$C$152,2,FALSE),VLOOKUP(O16,'Reference Records'!$A$157:$C$490,3,FALSE)),"")</f>
        <v/>
      </c>
      <c r="Z16" s="160"/>
      <c r="AA16" s="169"/>
      <c r="AB16" s="170"/>
    </row>
    <row r="17" spans="1:28" ht="24" x14ac:dyDescent="0.2">
      <c r="A17" s="317">
        <v>8</v>
      </c>
      <c r="B17" s="318"/>
      <c r="C17" s="319"/>
      <c r="D17" s="320"/>
      <c r="E17" s="320"/>
      <c r="F17" s="320"/>
      <c r="G17" s="321" t="str">
        <f>IFERROR(IF(VLOOKUP(B17,'Reference Records'!$C$4:$D$13,2,FALSE)=0,"",VLOOKUP(B17,'Reference Records'!$C$4:$D$13,2,FALSE)),"")</f>
        <v/>
      </c>
      <c r="H17" s="322"/>
      <c r="I17" s="322"/>
      <c r="J17" s="322"/>
      <c r="K17" s="322"/>
      <c r="L17" s="322"/>
      <c r="M17" s="322"/>
      <c r="N17" s="322"/>
      <c r="O17" s="323"/>
      <c r="P17" s="319"/>
      <c r="Q17" s="314"/>
      <c r="R17" s="314" t="str">
        <f t="shared" si="0"/>
        <v/>
      </c>
      <c r="S17" s="314" t="b">
        <f t="shared" si="1"/>
        <v>1</v>
      </c>
      <c r="T17" s="314" t="b">
        <f t="shared" si="2"/>
        <v>0</v>
      </c>
      <c r="U17" s="324" t="str">
        <f>IFERROR(VLOOKUP(H17,'Overview - Section A'!$N$25:$Q$36,4,FALSE),"")</f>
        <v/>
      </c>
      <c r="V17" s="315" t="str">
        <f t="shared" si="3"/>
        <v/>
      </c>
      <c r="W17" s="315" t="s">
        <v>290</v>
      </c>
      <c r="X17" s="315" t="str">
        <f>IFERROR(VLOOKUP(B17,'Reference Records'!$C$4:$G$13,5,FALSE),"")</f>
        <v/>
      </c>
      <c r="Y17" s="315" t="str">
        <f>IFERROR(IF('Reference Records'!$B$152&lt;&gt;"",VLOOKUP(O17,'Reference Records'!$B$152:$C$152,2,FALSE),VLOOKUP(O17,'Reference Records'!$A$157:$C$490,3,FALSE)),"")</f>
        <v/>
      </c>
      <c r="Z17" s="160"/>
      <c r="AA17" s="169"/>
      <c r="AB17" s="170"/>
    </row>
    <row r="18" spans="1:28" ht="24" x14ac:dyDescent="0.2">
      <c r="A18" s="317">
        <v>9</v>
      </c>
      <c r="B18" s="318"/>
      <c r="C18" s="319"/>
      <c r="D18" s="320"/>
      <c r="E18" s="320"/>
      <c r="F18" s="320"/>
      <c r="G18" s="321" t="str">
        <f>IFERROR(IF(VLOOKUP(B18,'Reference Records'!$C$4:$D$13,2,FALSE)=0,"",VLOOKUP(B18,'Reference Records'!$C$4:$D$13,2,FALSE)),"")</f>
        <v/>
      </c>
      <c r="H18" s="322"/>
      <c r="I18" s="322"/>
      <c r="J18" s="322"/>
      <c r="K18" s="322"/>
      <c r="L18" s="322"/>
      <c r="M18" s="322"/>
      <c r="N18" s="322"/>
      <c r="O18" s="323"/>
      <c r="P18" s="319"/>
      <c r="Q18" s="314"/>
      <c r="R18" s="314" t="str">
        <f t="shared" si="0"/>
        <v/>
      </c>
      <c r="S18" s="314" t="b">
        <f t="shared" si="1"/>
        <v>1</v>
      </c>
      <c r="T18" s="314" t="b">
        <f t="shared" si="2"/>
        <v>0</v>
      </c>
      <c r="U18" s="324" t="str">
        <f>IFERROR(VLOOKUP(H18,'Overview - Section A'!$N$25:$Q$36,4,FALSE),"")</f>
        <v/>
      </c>
      <c r="V18" s="315" t="str">
        <f t="shared" si="3"/>
        <v/>
      </c>
      <c r="W18" s="315" t="s">
        <v>291</v>
      </c>
      <c r="X18" s="315" t="str">
        <f>IFERROR(VLOOKUP(B18,'Reference Records'!$C$4:$G$13,5,FALSE),"")</f>
        <v/>
      </c>
      <c r="Y18" s="315" t="str">
        <f>IFERROR(IF('Reference Records'!$B$152&lt;&gt;"",VLOOKUP(O18,'Reference Records'!$B$152:$C$152,2,FALSE),VLOOKUP(O18,'Reference Records'!$A$157:$C$490,3,FALSE)),"")</f>
        <v/>
      </c>
      <c r="Z18" s="160"/>
      <c r="AA18" s="169"/>
      <c r="AB18" s="170"/>
    </row>
    <row r="19" spans="1:28" ht="24" x14ac:dyDescent="0.2">
      <c r="A19" s="317">
        <v>10</v>
      </c>
      <c r="B19" s="318"/>
      <c r="C19" s="319"/>
      <c r="D19" s="320"/>
      <c r="E19" s="320"/>
      <c r="F19" s="320"/>
      <c r="G19" s="321" t="str">
        <f>IFERROR(IF(VLOOKUP(B19,'Reference Records'!$C$4:$D$13,2,FALSE)=0,"",VLOOKUP(B19,'Reference Records'!$C$4:$D$13,2,FALSE)),"")</f>
        <v/>
      </c>
      <c r="H19" s="322"/>
      <c r="I19" s="322"/>
      <c r="J19" s="322"/>
      <c r="K19" s="322"/>
      <c r="L19" s="322"/>
      <c r="M19" s="322"/>
      <c r="N19" s="322"/>
      <c r="O19" s="323"/>
      <c r="P19" s="319"/>
      <c r="Q19" s="314"/>
      <c r="R19" s="314" t="str">
        <f t="shared" si="0"/>
        <v/>
      </c>
      <c r="S19" s="314" t="b">
        <f t="shared" si="1"/>
        <v>1</v>
      </c>
      <c r="T19" s="314" t="b">
        <f t="shared" si="2"/>
        <v>0</v>
      </c>
      <c r="U19" s="324" t="str">
        <f>IFERROR(VLOOKUP(H19,'Overview - Section A'!$N$25:$Q$36,4,FALSE),"")</f>
        <v/>
      </c>
      <c r="V19" s="315" t="str">
        <f t="shared" si="3"/>
        <v/>
      </c>
      <c r="W19" s="315" t="s">
        <v>292</v>
      </c>
      <c r="X19" s="315" t="str">
        <f>IFERROR(VLOOKUP(B19,'Reference Records'!$C$4:$G$13,5,FALSE),"")</f>
        <v/>
      </c>
      <c r="Y19" s="315" t="str">
        <f>IFERROR(IF('Reference Records'!$B$152&lt;&gt;"",VLOOKUP(O19,'Reference Records'!$B$152:$C$152,2,FALSE),VLOOKUP(O19,'Reference Records'!$A$157:$C$490,3,FALSE)),"")</f>
        <v/>
      </c>
      <c r="Z19" s="160"/>
      <c r="AA19" s="169"/>
      <c r="AB19" s="170"/>
    </row>
    <row r="20" spans="1:28" ht="24" x14ac:dyDescent="0.2">
      <c r="A20" s="317">
        <v>11</v>
      </c>
      <c r="B20" s="318"/>
      <c r="C20" s="319"/>
      <c r="D20" s="320"/>
      <c r="E20" s="320"/>
      <c r="F20" s="320"/>
      <c r="G20" s="321" t="str">
        <f>IFERROR(IF(VLOOKUP(B20,'Reference Records'!$C$4:$D$13,2,FALSE)=0,"",VLOOKUP(B20,'Reference Records'!$C$4:$D$13,2,FALSE)),"")</f>
        <v/>
      </c>
      <c r="H20" s="322"/>
      <c r="I20" s="322"/>
      <c r="J20" s="322"/>
      <c r="K20" s="322"/>
      <c r="L20" s="322"/>
      <c r="M20" s="322"/>
      <c r="N20" s="322"/>
      <c r="O20" s="323"/>
      <c r="P20" s="319"/>
      <c r="Q20" s="314"/>
      <c r="R20" s="314" t="str">
        <f t="shared" si="0"/>
        <v/>
      </c>
      <c r="S20" s="314" t="b">
        <f t="shared" si="1"/>
        <v>1</v>
      </c>
      <c r="T20" s="314" t="b">
        <f t="shared" si="2"/>
        <v>0</v>
      </c>
      <c r="U20" s="324" t="str">
        <f>IFERROR(VLOOKUP(H20,'Overview - Section A'!$N$25:$Q$36,4,FALSE),"")</f>
        <v/>
      </c>
      <c r="V20" s="315" t="str">
        <f t="shared" si="3"/>
        <v/>
      </c>
      <c r="W20" s="315" t="s">
        <v>293</v>
      </c>
      <c r="X20" s="315" t="str">
        <f>IFERROR(VLOOKUP(B20,'Reference Records'!$C$4:$G$13,5,FALSE),"")</f>
        <v/>
      </c>
      <c r="Y20" s="315" t="str">
        <f>IFERROR(IF('Reference Records'!$B$152&lt;&gt;"",VLOOKUP(O20,'Reference Records'!$B$152:$C$152,2,FALSE),VLOOKUP(O20,'Reference Records'!$A$157:$C$490,3,FALSE)),"")</f>
        <v/>
      </c>
      <c r="Z20" s="160"/>
      <c r="AA20" s="169"/>
      <c r="AB20" s="170"/>
    </row>
    <row r="21" spans="1:28" ht="24" x14ac:dyDescent="0.2">
      <c r="A21" s="317">
        <v>12</v>
      </c>
      <c r="B21" s="318"/>
      <c r="C21" s="319"/>
      <c r="D21" s="320"/>
      <c r="E21" s="320"/>
      <c r="F21" s="320"/>
      <c r="G21" s="321" t="str">
        <f>IFERROR(IF(VLOOKUP(B21,'Reference Records'!$C$4:$D$13,2,FALSE)=0,"",VLOOKUP(B21,'Reference Records'!$C$4:$D$13,2,FALSE)),"")</f>
        <v/>
      </c>
      <c r="H21" s="322"/>
      <c r="I21" s="322"/>
      <c r="J21" s="322"/>
      <c r="K21" s="322"/>
      <c r="L21" s="322"/>
      <c r="M21" s="322"/>
      <c r="N21" s="322"/>
      <c r="O21" s="323"/>
      <c r="P21" s="319"/>
      <c r="Q21" s="314"/>
      <c r="R21" s="314" t="str">
        <f t="shared" si="0"/>
        <v/>
      </c>
      <c r="S21" s="314" t="b">
        <f t="shared" si="1"/>
        <v>1</v>
      </c>
      <c r="T21" s="314" t="b">
        <f t="shared" si="2"/>
        <v>0</v>
      </c>
      <c r="U21" s="324" t="str">
        <f>IFERROR(VLOOKUP(H21,'Overview - Section A'!$N$25:$Q$36,4,FALSE),"")</f>
        <v/>
      </c>
      <c r="V21" s="315" t="str">
        <f t="shared" si="3"/>
        <v/>
      </c>
      <c r="W21" s="315" t="s">
        <v>294</v>
      </c>
      <c r="X21" s="315" t="str">
        <f>IFERROR(VLOOKUP(B21,'Reference Records'!$C$4:$G$13,5,FALSE),"")</f>
        <v/>
      </c>
      <c r="Y21" s="315" t="str">
        <f>IFERROR(IF('Reference Records'!$B$152&lt;&gt;"",VLOOKUP(O21,'Reference Records'!$B$152:$C$152,2,FALSE),VLOOKUP(O21,'Reference Records'!$A$157:$C$490,3,FALSE)),"")</f>
        <v/>
      </c>
      <c r="Z21" s="160"/>
      <c r="AA21" s="169"/>
      <c r="AB21" s="170"/>
    </row>
    <row r="22" spans="1:28" ht="24" x14ac:dyDescent="0.2">
      <c r="A22" s="317">
        <v>13</v>
      </c>
      <c r="B22" s="318"/>
      <c r="C22" s="319"/>
      <c r="D22" s="320"/>
      <c r="E22" s="320"/>
      <c r="F22" s="320"/>
      <c r="G22" s="321" t="str">
        <f>IFERROR(IF(VLOOKUP(B22,'Reference Records'!$C$4:$D$13,2,FALSE)=0,"",VLOOKUP(B22,'Reference Records'!$C$4:$D$13,2,FALSE)),"")</f>
        <v/>
      </c>
      <c r="H22" s="322"/>
      <c r="I22" s="322"/>
      <c r="J22" s="322"/>
      <c r="K22" s="322"/>
      <c r="L22" s="322"/>
      <c r="M22" s="322"/>
      <c r="N22" s="322"/>
      <c r="O22" s="323"/>
      <c r="P22" s="319"/>
      <c r="Q22" s="314"/>
      <c r="R22" s="314" t="str">
        <f t="shared" si="0"/>
        <v/>
      </c>
      <c r="S22" s="314" t="b">
        <f t="shared" si="1"/>
        <v>1</v>
      </c>
      <c r="T22" s="314" t="b">
        <f t="shared" si="2"/>
        <v>0</v>
      </c>
      <c r="U22" s="324" t="str">
        <f>IFERROR(VLOOKUP(H22,'Overview - Section A'!$N$25:$Q$36,4,FALSE),"")</f>
        <v/>
      </c>
      <c r="V22" s="315" t="str">
        <f t="shared" si="3"/>
        <v/>
      </c>
      <c r="W22" s="315" t="s">
        <v>295</v>
      </c>
      <c r="X22" s="315" t="str">
        <f>IFERROR(VLOOKUP(B22,'Reference Records'!$C$4:$G$13,5,FALSE),"")</f>
        <v/>
      </c>
      <c r="Y22" s="315" t="str">
        <f>IFERROR(IF('Reference Records'!$B$152&lt;&gt;"",VLOOKUP(O22,'Reference Records'!$B$152:$C$152,2,FALSE),VLOOKUP(O22,'Reference Records'!$A$157:$C$490,3,FALSE)),"")</f>
        <v/>
      </c>
      <c r="Z22" s="160"/>
      <c r="AA22" s="169"/>
      <c r="AB22" s="170"/>
    </row>
    <row r="23" spans="1:28" ht="24" x14ac:dyDescent="0.2">
      <c r="A23" s="317">
        <v>14</v>
      </c>
      <c r="B23" s="318"/>
      <c r="C23" s="319"/>
      <c r="D23" s="320"/>
      <c r="E23" s="320"/>
      <c r="F23" s="320"/>
      <c r="G23" s="321" t="str">
        <f>IFERROR(IF(VLOOKUP(B23,'Reference Records'!$C$4:$D$13,2,FALSE)=0,"",VLOOKUP(B23,'Reference Records'!$C$4:$D$13,2,FALSE)),"")</f>
        <v/>
      </c>
      <c r="H23" s="322"/>
      <c r="I23" s="322"/>
      <c r="J23" s="322"/>
      <c r="K23" s="322"/>
      <c r="L23" s="322"/>
      <c r="M23" s="322"/>
      <c r="N23" s="322"/>
      <c r="O23" s="323"/>
      <c r="P23" s="319"/>
      <c r="Q23" s="314"/>
      <c r="R23" s="314" t="str">
        <f t="shared" si="0"/>
        <v/>
      </c>
      <c r="S23" s="314" t="b">
        <f t="shared" si="1"/>
        <v>1</v>
      </c>
      <c r="T23" s="314" t="b">
        <f t="shared" si="2"/>
        <v>0</v>
      </c>
      <c r="U23" s="324" t="str">
        <f>IFERROR(VLOOKUP(H23,'Overview - Section A'!$N$25:$Q$36,4,FALSE),"")</f>
        <v/>
      </c>
      <c r="V23" s="315" t="str">
        <f t="shared" si="3"/>
        <v/>
      </c>
      <c r="W23" s="315" t="s">
        <v>296</v>
      </c>
      <c r="X23" s="315" t="str">
        <f>IFERROR(VLOOKUP(B23,'Reference Records'!$C$4:$G$13,5,FALSE),"")</f>
        <v/>
      </c>
      <c r="Y23" s="315" t="str">
        <f>IFERROR(IF('Reference Records'!$B$152&lt;&gt;"",VLOOKUP(O23,'Reference Records'!$B$152:$C$152,2,FALSE),VLOOKUP(O23,'Reference Records'!$A$157:$C$490,3,FALSE)),"")</f>
        <v/>
      </c>
      <c r="Z23" s="160"/>
      <c r="AA23" s="169"/>
      <c r="AB23" s="170"/>
    </row>
    <row r="24" spans="1:28" ht="24" x14ac:dyDescent="0.2">
      <c r="A24" s="317">
        <v>15</v>
      </c>
      <c r="B24" s="318"/>
      <c r="C24" s="319"/>
      <c r="D24" s="320"/>
      <c r="E24" s="320"/>
      <c r="F24" s="320"/>
      <c r="G24" s="321" t="str">
        <f>IFERROR(IF(VLOOKUP(B24,'Reference Records'!$C$4:$D$13,2,FALSE)=0,"",VLOOKUP(B24,'Reference Records'!$C$4:$D$13,2,FALSE)),"")</f>
        <v/>
      </c>
      <c r="H24" s="322"/>
      <c r="I24" s="322"/>
      <c r="J24" s="322"/>
      <c r="K24" s="322"/>
      <c r="L24" s="322"/>
      <c r="M24" s="322"/>
      <c r="N24" s="322"/>
      <c r="O24" s="323"/>
      <c r="P24" s="319"/>
      <c r="Q24" s="314"/>
      <c r="R24" s="314" t="str">
        <f t="shared" si="0"/>
        <v/>
      </c>
      <c r="S24" s="314" t="b">
        <f t="shared" si="1"/>
        <v>1</v>
      </c>
      <c r="T24" s="314" t="b">
        <f t="shared" si="2"/>
        <v>0</v>
      </c>
      <c r="U24" s="324" t="str">
        <f>IFERROR(VLOOKUP(H24,'Overview - Section A'!$N$25:$Q$36,4,FALSE),"")</f>
        <v/>
      </c>
      <c r="V24" s="315" t="str">
        <f t="shared" si="3"/>
        <v/>
      </c>
      <c r="W24" s="315" t="s">
        <v>297</v>
      </c>
      <c r="X24" s="315" t="str">
        <f>IFERROR(VLOOKUP(B24,'Reference Records'!$C$4:$G$13,5,FALSE),"")</f>
        <v/>
      </c>
      <c r="Y24" s="315" t="str">
        <f>IFERROR(IF('Reference Records'!$B$152&lt;&gt;"",VLOOKUP(O24,'Reference Records'!$B$152:$C$152,2,FALSE),VLOOKUP(O24,'Reference Records'!$A$157:$C$490,3,FALSE)),"")</f>
        <v/>
      </c>
      <c r="Z24" s="160"/>
      <c r="AA24" s="169"/>
      <c r="AB24" s="170"/>
    </row>
    <row r="25" spans="1:28" ht="2.4500000000000002" customHeight="1" thickBot="1" x14ac:dyDescent="0.25">
      <c r="A25" s="37"/>
      <c r="B25" s="38"/>
      <c r="C25" s="39"/>
      <c r="D25" s="39"/>
      <c r="E25" s="39"/>
      <c r="F25" s="39"/>
      <c r="G25" s="40"/>
      <c r="H25" s="40"/>
      <c r="I25" s="40"/>
      <c r="J25" s="40"/>
      <c r="K25" s="40"/>
      <c r="L25" s="40"/>
      <c r="M25" s="40"/>
      <c r="N25" s="40"/>
      <c r="O25" s="41"/>
      <c r="P25" s="39"/>
      <c r="Q25" s="39"/>
      <c r="R25" s="24"/>
      <c r="S25" s="24"/>
      <c r="T25" s="24"/>
      <c r="U25" s="24"/>
      <c r="V25" s="39"/>
      <c r="W25" s="39"/>
      <c r="X25" s="39"/>
      <c r="Y25" s="39"/>
      <c r="Z25" s="42"/>
      <c r="AA25" s="169"/>
      <c r="AB25" s="170"/>
    </row>
    <row r="26" spans="1:28" ht="12.75" thickBot="1" x14ac:dyDescent="0.25">
      <c r="B26" s="47"/>
      <c r="C26" s="18"/>
      <c r="D26" s="26"/>
      <c r="E26" s="26"/>
      <c r="F26" s="26"/>
      <c r="G26" s="26"/>
      <c r="H26" s="26"/>
      <c r="I26" s="26"/>
      <c r="J26" s="26"/>
      <c r="K26" s="26"/>
      <c r="L26" s="26"/>
      <c r="M26" s="26"/>
      <c r="N26" s="26"/>
      <c r="O26" s="26"/>
      <c r="P26" s="19"/>
      <c r="Q26" s="19"/>
      <c r="R26" s="19"/>
      <c r="AA26" s="170"/>
      <c r="AB26" s="170"/>
    </row>
    <row r="27" spans="1:28" ht="27.75" customHeight="1" thickBot="1" x14ac:dyDescent="0.25">
      <c r="A27" s="455" t="s">
        <v>29</v>
      </c>
      <c r="B27" s="456"/>
      <c r="C27" s="456"/>
      <c r="D27" s="456"/>
      <c r="E27" s="456"/>
      <c r="F27" s="456"/>
      <c r="G27" s="456"/>
      <c r="H27" s="456"/>
      <c r="I27" s="43"/>
      <c r="J27" s="43"/>
      <c r="K27" s="43"/>
      <c r="L27" s="43"/>
      <c r="M27" s="43"/>
      <c r="N27" s="44"/>
    </row>
    <row r="28" spans="1:28" ht="45.6" customHeight="1" x14ac:dyDescent="0.2">
      <c r="A28" s="378" t="s">
        <v>22</v>
      </c>
      <c r="B28" s="378" t="s">
        <v>133</v>
      </c>
      <c r="C28" s="378" t="s">
        <v>153</v>
      </c>
      <c r="D28" s="378" t="s">
        <v>6</v>
      </c>
      <c r="E28" s="378" t="s">
        <v>7</v>
      </c>
      <c r="F28" s="378" t="s">
        <v>8</v>
      </c>
      <c r="G28" s="378" t="s">
        <v>28</v>
      </c>
      <c r="H28" s="378" t="s">
        <v>156</v>
      </c>
      <c r="I28" s="379" t="s">
        <v>187</v>
      </c>
      <c r="J28" s="380" t="s">
        <v>66</v>
      </c>
      <c r="K28" s="380" t="s">
        <v>64</v>
      </c>
      <c r="L28" s="380" t="s">
        <v>105</v>
      </c>
      <c r="M28" s="380" t="s">
        <v>66</v>
      </c>
      <c r="N28" s="45"/>
      <c r="O28" s="170"/>
      <c r="P28" s="170"/>
    </row>
    <row r="29" spans="1:28" ht="47.25" hidden="1" x14ac:dyDescent="0.2">
      <c r="A29" s="381" t="s">
        <v>91</v>
      </c>
      <c r="B29" s="329" t="str">
        <f>IF(A29=A28,"",VLOOKUP(A29,$A$9:$V$26,22,FALSE))</f>
        <v>[Impact Indicator Name][Custom Impact Indicator]</v>
      </c>
      <c r="C29" s="330" t="str">
        <f>TEXT(IFERROR(INDEX('Overview - Section A'!$A$42:$A$49,MATCH(J29,'Overview - Section A'!$I$42:$I$49,0)),""),"YYYY")</f>
        <v/>
      </c>
      <c r="D29" s="382" t="s">
        <v>58</v>
      </c>
      <c r="E29" s="332" t="s">
        <v>59</v>
      </c>
      <c r="F29" s="333" t="str">
        <f>IFERROR(IF(E29&lt;&gt;"",(D29/E29)*100,""),"")</f>
        <v/>
      </c>
      <c r="G29" s="334" t="s">
        <v>60</v>
      </c>
      <c r="H29" s="335" t="s">
        <v>155</v>
      </c>
      <c r="I29" s="383" t="str">
        <f>VLOOKUP(A29,$A$9:$V$26,22,FALSE)</f>
        <v>[Impact Indicator Name][Custom Impact Indicator]</v>
      </c>
      <c r="J29" s="384" t="s">
        <v>65</v>
      </c>
      <c r="K29" s="383" t="b">
        <f>IFERROR(IF(I29&lt;&gt;"",TRUE,FALSE),FALSE)</f>
        <v>1</v>
      </c>
      <c r="L29" s="383" t="b">
        <f>IFERROR(TRUE,FALSE)</f>
        <v>1</v>
      </c>
      <c r="M29" s="383" t="s">
        <v>65</v>
      </c>
      <c r="N29" s="46"/>
      <c r="O29" s="170"/>
      <c r="P29" s="170"/>
    </row>
    <row r="30" spans="1:28" ht="31.5" x14ac:dyDescent="0.2">
      <c r="A30" s="381">
        <v>1</v>
      </c>
      <c r="B30" s="329" t="str">
        <f t="shared" ref="B30:B93" si="4">IF(A30=A29,"",VLOOKUP(A30,$A$9:$V$26,22,FALSE))</f>
        <v>TB I-2: TB incidence rate per 100,000 population</v>
      </c>
      <c r="C30" s="330" t="str">
        <f>TEXT(IFERROR(INDEX('Overview - Section A'!$A$42:$A$49,MATCH(J30,'Overview - Section A'!$I$42:$I$49,0)),""),"YYYY")</f>
        <v>2018</v>
      </c>
      <c r="D30" s="382">
        <v>180</v>
      </c>
      <c r="E30" s="332"/>
      <c r="F30" s="333" t="str">
        <f t="shared" ref="F30:F93" si="5">IFERROR(IF(E30&lt;&gt;"",(D30/E30)*100,""),"")</f>
        <v/>
      </c>
      <c r="G30" s="334">
        <v>43739</v>
      </c>
      <c r="H30" s="335"/>
      <c r="I30" s="383" t="str">
        <f t="shared" ref="I30:I93" si="6">VLOOKUP(A30,$A$9:$V$26,22,FALSE)</f>
        <v>TB I-2: TB incidence rate per 100,000 population</v>
      </c>
      <c r="J30" s="384" t="s">
        <v>298</v>
      </c>
      <c r="K30" s="383" t="b">
        <f t="shared" ref="K30:K93" si="7">IFERROR(IF(I30&lt;&gt;"",TRUE,FALSE),FALSE)</f>
        <v>1</v>
      </c>
      <c r="L30" s="383" t="b">
        <f t="shared" ref="L30:L93" si="8">IFERROR(TRUE,FALSE)</f>
        <v>1</v>
      </c>
      <c r="M30" s="383" t="s">
        <v>477</v>
      </c>
      <c r="N30" s="46"/>
      <c r="O30" s="170"/>
      <c r="P30" s="170"/>
    </row>
    <row r="31" spans="1:28" ht="24" x14ac:dyDescent="0.2">
      <c r="A31" s="381">
        <v>1</v>
      </c>
      <c r="B31" s="329" t="str">
        <f t="shared" si="4"/>
        <v/>
      </c>
      <c r="C31" s="330" t="str">
        <f>TEXT(IFERROR(INDEX('Overview - Section A'!$A$42:$A$49,MATCH(J31,'Overview - Section A'!$I$42:$I$49,0)),""),"YYYY")</f>
        <v>2019</v>
      </c>
      <c r="D31" s="382">
        <v>162</v>
      </c>
      <c r="E31" s="332"/>
      <c r="F31" s="333" t="str">
        <f t="shared" si="5"/>
        <v/>
      </c>
      <c r="G31" s="334">
        <v>44105</v>
      </c>
      <c r="H31" s="335"/>
      <c r="I31" s="383" t="str">
        <f t="shared" si="6"/>
        <v>TB I-2: TB incidence rate per 100,000 population</v>
      </c>
      <c r="J31" s="384" t="s">
        <v>300</v>
      </c>
      <c r="K31" s="383" t="b">
        <f t="shared" si="7"/>
        <v>1</v>
      </c>
      <c r="L31" s="383" t="b">
        <f t="shared" si="8"/>
        <v>1</v>
      </c>
      <c r="M31" s="383" t="s">
        <v>478</v>
      </c>
      <c r="N31" s="46"/>
      <c r="O31" s="170"/>
      <c r="P31" s="170"/>
    </row>
    <row r="32" spans="1:28" ht="24" x14ac:dyDescent="0.2">
      <c r="A32" s="381">
        <v>1</v>
      </c>
      <c r="B32" s="329" t="str">
        <f t="shared" si="4"/>
        <v/>
      </c>
      <c r="C32" s="330" t="str">
        <f>TEXT(IFERROR(INDEX('Overview - Section A'!$A$42:$A$49,MATCH(J32,'Overview - Section A'!$I$42:$I$49,0)),""),"YYYY")</f>
        <v>2020</v>
      </c>
      <c r="D32" s="382">
        <v>142</v>
      </c>
      <c r="E32" s="332"/>
      <c r="F32" s="333" t="str">
        <f t="shared" si="5"/>
        <v/>
      </c>
      <c r="G32" s="334">
        <v>44470</v>
      </c>
      <c r="H32" s="335"/>
      <c r="I32" s="383" t="str">
        <f t="shared" si="6"/>
        <v>TB I-2: TB incidence rate per 100,000 population</v>
      </c>
      <c r="J32" s="384" t="s">
        <v>302</v>
      </c>
      <c r="K32" s="383" t="b">
        <f t="shared" si="7"/>
        <v>1</v>
      </c>
      <c r="L32" s="383" t="b">
        <f t="shared" si="8"/>
        <v>1</v>
      </c>
      <c r="M32" s="383" t="s">
        <v>479</v>
      </c>
      <c r="N32" s="46"/>
      <c r="O32" s="170"/>
      <c r="P32" s="170"/>
    </row>
    <row r="33" spans="1:16" ht="24" x14ac:dyDescent="0.2">
      <c r="A33" s="381">
        <v>1</v>
      </c>
      <c r="B33" s="329" t="str">
        <f t="shared" si="4"/>
        <v/>
      </c>
      <c r="C33" s="330" t="str">
        <f>TEXT(IFERROR(INDEX('Overview - Section A'!$A$42:$A$49,MATCH(J33,'Overview - Section A'!$I$42:$I$49,0)),""),"YYYY")</f>
        <v>2021</v>
      </c>
      <c r="D33" s="382"/>
      <c r="E33" s="332"/>
      <c r="F33" s="333" t="str">
        <f t="shared" si="5"/>
        <v/>
      </c>
      <c r="G33" s="334"/>
      <c r="H33" s="335"/>
      <c r="I33" s="383" t="str">
        <f t="shared" si="6"/>
        <v>TB I-2: TB incidence rate per 100,000 population</v>
      </c>
      <c r="J33" s="384" t="s">
        <v>304</v>
      </c>
      <c r="K33" s="383" t="b">
        <f t="shared" si="7"/>
        <v>1</v>
      </c>
      <c r="L33" s="383" t="b">
        <f t="shared" si="8"/>
        <v>1</v>
      </c>
      <c r="M33" s="383" t="s">
        <v>480</v>
      </c>
      <c r="N33" s="46"/>
      <c r="O33" s="170"/>
      <c r="P33" s="170"/>
    </row>
    <row r="34" spans="1:16" ht="24" x14ac:dyDescent="0.2">
      <c r="A34" s="381">
        <v>1</v>
      </c>
      <c r="B34" s="329" t="str">
        <f t="shared" si="4"/>
        <v/>
      </c>
      <c r="C34" s="330" t="str">
        <f>TEXT(IFERROR(INDEX('Overview - Section A'!$A$42:$A$49,MATCH(J34,'Overview - Section A'!$I$42:$I$49,0)),""),"YYYY")</f>
        <v>2022</v>
      </c>
      <c r="D34" s="382"/>
      <c r="E34" s="332"/>
      <c r="F34" s="333" t="str">
        <f t="shared" si="5"/>
        <v/>
      </c>
      <c r="G34" s="334"/>
      <c r="H34" s="335"/>
      <c r="I34" s="383" t="str">
        <f t="shared" si="6"/>
        <v>TB I-2: TB incidence rate per 100,000 population</v>
      </c>
      <c r="J34" s="384" t="s">
        <v>306</v>
      </c>
      <c r="K34" s="383" t="b">
        <f t="shared" si="7"/>
        <v>1</v>
      </c>
      <c r="L34" s="383" t="b">
        <f t="shared" si="8"/>
        <v>1</v>
      </c>
      <c r="M34" s="383" t="s">
        <v>481</v>
      </c>
      <c r="N34" s="46"/>
      <c r="O34" s="170"/>
      <c r="P34" s="170"/>
    </row>
    <row r="35" spans="1:16" ht="31.5" x14ac:dyDescent="0.2">
      <c r="A35" s="381">
        <v>2</v>
      </c>
      <c r="B35" s="329" t="str">
        <f t="shared" si="4"/>
        <v>TB I-3(M): TB mortality rate per 100,000 population</v>
      </c>
      <c r="C35" s="330" t="str">
        <f>TEXT(IFERROR(INDEX('Overview - Section A'!$A$42:$A$49,MATCH(J35,'Overview - Section A'!$I$42:$I$49,0)),""),"YYYY")</f>
        <v>2018</v>
      </c>
      <c r="D35" s="382">
        <v>23</v>
      </c>
      <c r="E35" s="332"/>
      <c r="F35" s="333" t="str">
        <f t="shared" si="5"/>
        <v/>
      </c>
      <c r="G35" s="334">
        <v>43739</v>
      </c>
      <c r="H35" s="335"/>
      <c r="I35" s="383" t="str">
        <f t="shared" si="6"/>
        <v>TB I-3(M): TB mortality rate per 100,000 population</v>
      </c>
      <c r="J35" s="384" t="s">
        <v>298</v>
      </c>
      <c r="K35" s="383" t="b">
        <f t="shared" si="7"/>
        <v>1</v>
      </c>
      <c r="L35" s="383" t="b">
        <f t="shared" si="8"/>
        <v>1</v>
      </c>
      <c r="M35" s="383" t="s">
        <v>482</v>
      </c>
      <c r="N35" s="46"/>
      <c r="O35" s="170"/>
      <c r="P35" s="170"/>
    </row>
    <row r="36" spans="1:16" ht="24" x14ac:dyDescent="0.2">
      <c r="A36" s="381">
        <v>2</v>
      </c>
      <c r="B36" s="329" t="str">
        <f t="shared" si="4"/>
        <v/>
      </c>
      <c r="C36" s="330" t="str">
        <f>TEXT(IFERROR(INDEX('Overview - Section A'!$A$42:$A$49,MATCH(J36,'Overview - Section A'!$I$42:$I$49,0)),""),"YYYY")</f>
        <v>2019</v>
      </c>
      <c r="D36" s="382">
        <v>19</v>
      </c>
      <c r="E36" s="332"/>
      <c r="F36" s="333" t="str">
        <f t="shared" si="5"/>
        <v/>
      </c>
      <c r="G36" s="334">
        <v>44105</v>
      </c>
      <c r="H36" s="335"/>
      <c r="I36" s="383" t="str">
        <f t="shared" si="6"/>
        <v>TB I-3(M): TB mortality rate per 100,000 population</v>
      </c>
      <c r="J36" s="384" t="s">
        <v>300</v>
      </c>
      <c r="K36" s="383" t="b">
        <f t="shared" si="7"/>
        <v>1</v>
      </c>
      <c r="L36" s="383" t="b">
        <f t="shared" si="8"/>
        <v>1</v>
      </c>
      <c r="M36" s="383" t="s">
        <v>483</v>
      </c>
      <c r="N36" s="46"/>
      <c r="O36" s="170"/>
      <c r="P36" s="170"/>
    </row>
    <row r="37" spans="1:16" ht="24" x14ac:dyDescent="0.2">
      <c r="A37" s="381">
        <v>2</v>
      </c>
      <c r="B37" s="329" t="str">
        <f t="shared" si="4"/>
        <v/>
      </c>
      <c r="C37" s="330" t="str">
        <f>TEXT(IFERROR(INDEX('Overview - Section A'!$A$42:$A$49,MATCH(J37,'Overview - Section A'!$I$42:$I$49,0)),""),"YYYY")</f>
        <v>2020</v>
      </c>
      <c r="D37" s="382">
        <v>15</v>
      </c>
      <c r="E37" s="332"/>
      <c r="F37" s="333" t="str">
        <f>IFERROR(IF(E37&lt;&gt;"",(D37/E37)*100,""),"")</f>
        <v/>
      </c>
      <c r="G37" s="334">
        <v>44470</v>
      </c>
      <c r="H37" s="335"/>
      <c r="I37" s="383" t="str">
        <f t="shared" si="6"/>
        <v>TB I-3(M): TB mortality rate per 100,000 population</v>
      </c>
      <c r="J37" s="384" t="s">
        <v>302</v>
      </c>
      <c r="K37" s="383" t="b">
        <f t="shared" si="7"/>
        <v>1</v>
      </c>
      <c r="L37" s="383" t="b">
        <f t="shared" si="8"/>
        <v>1</v>
      </c>
      <c r="M37" s="383" t="s">
        <v>484</v>
      </c>
      <c r="N37" s="46"/>
      <c r="O37" s="170"/>
      <c r="P37" s="170"/>
    </row>
    <row r="38" spans="1:16" ht="24" x14ac:dyDescent="0.2">
      <c r="A38" s="381">
        <v>2</v>
      </c>
      <c r="B38" s="329" t="str">
        <f t="shared" si="4"/>
        <v/>
      </c>
      <c r="C38" s="330" t="str">
        <f>TEXT(IFERROR(INDEX('Overview - Section A'!$A$42:$A$49,MATCH(J38,'Overview - Section A'!$I$42:$I$49,0)),""),"YYYY")</f>
        <v>2021</v>
      </c>
      <c r="D38" s="382"/>
      <c r="E38" s="332"/>
      <c r="F38" s="333" t="str">
        <f t="shared" si="5"/>
        <v/>
      </c>
      <c r="G38" s="334"/>
      <c r="H38" s="335"/>
      <c r="I38" s="383" t="str">
        <f t="shared" si="6"/>
        <v>TB I-3(M): TB mortality rate per 100,000 population</v>
      </c>
      <c r="J38" s="384" t="s">
        <v>304</v>
      </c>
      <c r="K38" s="383" t="b">
        <f t="shared" si="7"/>
        <v>1</v>
      </c>
      <c r="L38" s="383" t="b">
        <f t="shared" si="8"/>
        <v>1</v>
      </c>
      <c r="M38" s="383" t="s">
        <v>485</v>
      </c>
      <c r="N38" s="46"/>
      <c r="O38" s="170"/>
      <c r="P38" s="170"/>
    </row>
    <row r="39" spans="1:16" ht="24" x14ac:dyDescent="0.2">
      <c r="A39" s="381">
        <v>2</v>
      </c>
      <c r="B39" s="329" t="str">
        <f t="shared" si="4"/>
        <v/>
      </c>
      <c r="C39" s="330" t="str">
        <f>TEXT(IFERROR(INDEX('Overview - Section A'!$A$42:$A$49,MATCH(J39,'Overview - Section A'!$I$42:$I$49,0)),""),"YYYY")</f>
        <v>2022</v>
      </c>
      <c r="D39" s="382"/>
      <c r="E39" s="332"/>
      <c r="F39" s="333" t="str">
        <f t="shared" si="5"/>
        <v/>
      </c>
      <c r="G39" s="334"/>
      <c r="H39" s="335"/>
      <c r="I39" s="383" t="str">
        <f t="shared" si="6"/>
        <v>TB I-3(M): TB mortality rate per 100,000 population</v>
      </c>
      <c r="J39" s="384" t="s">
        <v>306</v>
      </c>
      <c r="K39" s="383" t="b">
        <f t="shared" si="7"/>
        <v>1</v>
      </c>
      <c r="L39" s="383" t="b">
        <f t="shared" si="8"/>
        <v>1</v>
      </c>
      <c r="M39" s="383" t="s">
        <v>486</v>
      </c>
      <c r="N39" s="46"/>
      <c r="O39" s="170"/>
      <c r="P39" s="170"/>
    </row>
    <row r="40" spans="1:16" ht="31.5" x14ac:dyDescent="0.2">
      <c r="A40" s="381">
        <v>3</v>
      </c>
      <c r="B40" s="329" t="str">
        <f t="shared" si="4"/>
        <v>TB I-1: TB prevalence rate per 100,000 population</v>
      </c>
      <c r="C40" s="330" t="str">
        <f>TEXT(IFERROR(INDEX('Overview - Section A'!$A$42:$A$49,MATCH(J40,'Overview - Section A'!$I$42:$I$49,0)),""),"YYYY")</f>
        <v>2018</v>
      </c>
      <c r="D40" s="382">
        <v>255</v>
      </c>
      <c r="E40" s="332"/>
      <c r="F40" s="333" t="str">
        <f t="shared" si="5"/>
        <v/>
      </c>
      <c r="G40" s="334">
        <v>43739</v>
      </c>
      <c r="H40" s="335"/>
      <c r="I40" s="383" t="str">
        <f t="shared" si="6"/>
        <v>TB I-1: TB prevalence rate per 100,000 population</v>
      </c>
      <c r="J40" s="384" t="s">
        <v>298</v>
      </c>
      <c r="K40" s="383" t="b">
        <f t="shared" si="7"/>
        <v>1</v>
      </c>
      <c r="L40" s="383" t="b">
        <f t="shared" si="8"/>
        <v>1</v>
      </c>
      <c r="M40" s="383" t="s">
        <v>487</v>
      </c>
      <c r="N40" s="46"/>
      <c r="O40" s="170"/>
      <c r="P40" s="170"/>
    </row>
    <row r="41" spans="1:16" ht="24" x14ac:dyDescent="0.2">
      <c r="A41" s="381">
        <v>3</v>
      </c>
      <c r="B41" s="329" t="str">
        <f t="shared" si="4"/>
        <v/>
      </c>
      <c r="C41" s="330" t="str">
        <f>TEXT(IFERROR(INDEX('Overview - Section A'!$A$42:$A$49,MATCH(J41,'Overview - Section A'!$I$42:$I$49,0)),""),"YYYY")</f>
        <v>2019</v>
      </c>
      <c r="D41" s="382">
        <v>210</v>
      </c>
      <c r="E41" s="332"/>
      <c r="F41" s="333" t="str">
        <f t="shared" si="5"/>
        <v/>
      </c>
      <c r="G41" s="334">
        <v>44105</v>
      </c>
      <c r="H41" s="335"/>
      <c r="I41" s="383" t="str">
        <f t="shared" si="6"/>
        <v>TB I-1: TB prevalence rate per 100,000 population</v>
      </c>
      <c r="J41" s="384" t="s">
        <v>300</v>
      </c>
      <c r="K41" s="383" t="b">
        <f t="shared" si="7"/>
        <v>1</v>
      </c>
      <c r="L41" s="383" t="b">
        <f t="shared" si="8"/>
        <v>1</v>
      </c>
      <c r="M41" s="383" t="s">
        <v>488</v>
      </c>
      <c r="N41" s="46"/>
      <c r="O41" s="170"/>
      <c r="P41" s="170"/>
    </row>
    <row r="42" spans="1:16" ht="24" x14ac:dyDescent="0.2">
      <c r="A42" s="381">
        <v>3</v>
      </c>
      <c r="B42" s="329" t="str">
        <f t="shared" si="4"/>
        <v/>
      </c>
      <c r="C42" s="330" t="str">
        <f>TEXT(IFERROR(INDEX('Overview - Section A'!$A$42:$A$49,MATCH(J42,'Overview - Section A'!$I$42:$I$49,0)),""),"YYYY")</f>
        <v>2020</v>
      </c>
      <c r="D42" s="382">
        <v>170</v>
      </c>
      <c r="E42" s="332"/>
      <c r="F42" s="333" t="str">
        <f t="shared" si="5"/>
        <v/>
      </c>
      <c r="G42" s="334">
        <v>44470</v>
      </c>
      <c r="H42" s="335"/>
      <c r="I42" s="383" t="str">
        <f t="shared" si="6"/>
        <v>TB I-1: TB prevalence rate per 100,000 population</v>
      </c>
      <c r="J42" s="384" t="s">
        <v>302</v>
      </c>
      <c r="K42" s="383" t="b">
        <f t="shared" si="7"/>
        <v>1</v>
      </c>
      <c r="L42" s="383" t="b">
        <f t="shared" si="8"/>
        <v>1</v>
      </c>
      <c r="M42" s="383" t="s">
        <v>489</v>
      </c>
      <c r="N42" s="46"/>
      <c r="O42" s="170"/>
      <c r="P42" s="170"/>
    </row>
    <row r="43" spans="1:16" ht="24" x14ac:dyDescent="0.2">
      <c r="A43" s="381">
        <v>3</v>
      </c>
      <c r="B43" s="329" t="str">
        <f t="shared" si="4"/>
        <v/>
      </c>
      <c r="C43" s="330" t="str">
        <f>TEXT(IFERROR(INDEX('Overview - Section A'!$A$42:$A$49,MATCH(J43,'Overview - Section A'!$I$42:$I$49,0)),""),"YYYY")</f>
        <v>2021</v>
      </c>
      <c r="D43" s="382"/>
      <c r="E43" s="332"/>
      <c r="F43" s="333" t="str">
        <f t="shared" si="5"/>
        <v/>
      </c>
      <c r="G43" s="334"/>
      <c r="H43" s="335"/>
      <c r="I43" s="383" t="str">
        <f t="shared" si="6"/>
        <v>TB I-1: TB prevalence rate per 100,000 population</v>
      </c>
      <c r="J43" s="384" t="s">
        <v>304</v>
      </c>
      <c r="K43" s="383" t="b">
        <f t="shared" si="7"/>
        <v>1</v>
      </c>
      <c r="L43" s="383" t="b">
        <f t="shared" si="8"/>
        <v>1</v>
      </c>
      <c r="M43" s="383" t="s">
        <v>490</v>
      </c>
      <c r="N43" s="46"/>
      <c r="O43" s="170"/>
      <c r="P43" s="170"/>
    </row>
    <row r="44" spans="1:16" ht="24" x14ac:dyDescent="0.2">
      <c r="A44" s="381">
        <v>3</v>
      </c>
      <c r="B44" s="329" t="str">
        <f t="shared" si="4"/>
        <v/>
      </c>
      <c r="C44" s="330" t="str">
        <f>TEXT(IFERROR(INDEX('Overview - Section A'!$A$42:$A$49,MATCH(J44,'Overview - Section A'!$I$42:$I$49,0)),""),"YYYY")</f>
        <v>2022</v>
      </c>
      <c r="D44" s="382"/>
      <c r="E44" s="332"/>
      <c r="F44" s="333" t="str">
        <f t="shared" si="5"/>
        <v/>
      </c>
      <c r="G44" s="334"/>
      <c r="H44" s="335"/>
      <c r="I44" s="383" t="str">
        <f t="shared" si="6"/>
        <v>TB I-1: TB prevalence rate per 100,000 population</v>
      </c>
      <c r="J44" s="384" t="s">
        <v>306</v>
      </c>
      <c r="K44" s="383" t="b">
        <f t="shared" si="7"/>
        <v>1</v>
      </c>
      <c r="L44" s="383" t="b">
        <f t="shared" si="8"/>
        <v>1</v>
      </c>
      <c r="M44" s="383" t="s">
        <v>491</v>
      </c>
      <c r="N44" s="46"/>
      <c r="O44" s="170"/>
      <c r="P44" s="170"/>
    </row>
    <row r="45" spans="1:16" ht="63" x14ac:dyDescent="0.2">
      <c r="A45" s="381">
        <v>4</v>
      </c>
      <c r="B45" s="329" t="str">
        <f t="shared" si="4"/>
        <v>TB I-4(M): RR-TB and/or MDR-TB prevalence among new TB patients: Proportion of new TB cases with RR-TB and/or MDR-TB</v>
      </c>
      <c r="C45" s="330" t="str">
        <f>TEXT(IFERROR(INDEX('Overview - Section A'!$A$42:$A$49,MATCH(J45,'Overview - Section A'!$I$42:$I$49,0)),""),"YYYY")</f>
        <v>2018</v>
      </c>
      <c r="D45" s="382"/>
      <c r="E45" s="332"/>
      <c r="F45" s="333" t="str">
        <f t="shared" si="5"/>
        <v/>
      </c>
      <c r="G45" s="334"/>
      <c r="H45" s="335"/>
      <c r="I45" s="383" t="str">
        <f t="shared" si="6"/>
        <v>TB I-4(M): RR-TB and/or MDR-TB prevalence among new TB patients: Proportion of new TB cases with RR-TB and/or MDR-TB</v>
      </c>
      <c r="J45" s="384" t="s">
        <v>298</v>
      </c>
      <c r="K45" s="383" t="b">
        <f t="shared" si="7"/>
        <v>1</v>
      </c>
      <c r="L45" s="383" t="b">
        <f t="shared" si="8"/>
        <v>1</v>
      </c>
      <c r="M45" s="383" t="s">
        <v>492</v>
      </c>
      <c r="N45" s="46"/>
      <c r="O45" s="170"/>
      <c r="P45" s="170"/>
    </row>
    <row r="46" spans="1:16" ht="60" x14ac:dyDescent="0.2">
      <c r="A46" s="381">
        <v>4</v>
      </c>
      <c r="B46" s="329" t="str">
        <f t="shared" si="4"/>
        <v/>
      </c>
      <c r="C46" s="330" t="str">
        <f>TEXT(IFERROR(INDEX('Overview - Section A'!$A$42:$A$49,MATCH(J46,'Overview - Section A'!$I$42:$I$49,0)),""),"YYYY")</f>
        <v>2019</v>
      </c>
      <c r="D46" s="382"/>
      <c r="E46" s="332"/>
      <c r="F46" s="333" t="str">
        <f t="shared" si="5"/>
        <v/>
      </c>
      <c r="G46" s="334"/>
      <c r="H46" s="335"/>
      <c r="I46" s="383" t="str">
        <f t="shared" si="6"/>
        <v>TB I-4(M): RR-TB and/or MDR-TB prevalence among new TB patients: Proportion of new TB cases with RR-TB and/or MDR-TB</v>
      </c>
      <c r="J46" s="384" t="s">
        <v>300</v>
      </c>
      <c r="K46" s="383" t="b">
        <f t="shared" si="7"/>
        <v>1</v>
      </c>
      <c r="L46" s="383" t="b">
        <f t="shared" si="8"/>
        <v>1</v>
      </c>
      <c r="M46" s="383" t="s">
        <v>493</v>
      </c>
      <c r="N46" s="46"/>
      <c r="O46" s="170"/>
      <c r="P46" s="170"/>
    </row>
    <row r="47" spans="1:16" ht="60" x14ac:dyDescent="0.2">
      <c r="A47" s="381">
        <v>4</v>
      </c>
      <c r="B47" s="329" t="str">
        <f t="shared" si="4"/>
        <v/>
      </c>
      <c r="C47" s="330" t="str">
        <f>TEXT(IFERROR(INDEX('Overview - Section A'!$A$42:$A$49,MATCH(J47,'Overview - Section A'!$I$42:$I$49,0)),""),"YYYY")</f>
        <v>2020</v>
      </c>
      <c r="D47" s="382"/>
      <c r="E47" s="332"/>
      <c r="F47" s="333" t="str">
        <f t="shared" si="5"/>
        <v/>
      </c>
      <c r="G47" s="334"/>
      <c r="H47" s="335"/>
      <c r="I47" s="383" t="str">
        <f t="shared" si="6"/>
        <v>TB I-4(M): RR-TB and/or MDR-TB prevalence among new TB patients: Proportion of new TB cases with RR-TB and/or MDR-TB</v>
      </c>
      <c r="J47" s="384" t="s">
        <v>302</v>
      </c>
      <c r="K47" s="383" t="b">
        <f t="shared" si="7"/>
        <v>1</v>
      </c>
      <c r="L47" s="383" t="b">
        <f t="shared" si="8"/>
        <v>1</v>
      </c>
      <c r="M47" s="383" t="s">
        <v>494</v>
      </c>
      <c r="N47" s="46"/>
      <c r="O47" s="170"/>
      <c r="P47" s="170"/>
    </row>
    <row r="48" spans="1:16" ht="60" x14ac:dyDescent="0.2">
      <c r="A48" s="381">
        <v>4</v>
      </c>
      <c r="B48" s="329" t="str">
        <f t="shared" si="4"/>
        <v/>
      </c>
      <c r="C48" s="330" t="str">
        <f>TEXT(IFERROR(INDEX('Overview - Section A'!$A$42:$A$49,MATCH(J48,'Overview - Section A'!$I$42:$I$49,0)),""),"YYYY")</f>
        <v>2021</v>
      </c>
      <c r="D48" s="382"/>
      <c r="E48" s="332"/>
      <c r="F48" s="333" t="str">
        <f t="shared" si="5"/>
        <v/>
      </c>
      <c r="G48" s="334"/>
      <c r="H48" s="335"/>
      <c r="I48" s="383" t="str">
        <f t="shared" si="6"/>
        <v>TB I-4(M): RR-TB and/or MDR-TB prevalence among new TB patients: Proportion of new TB cases with RR-TB and/or MDR-TB</v>
      </c>
      <c r="J48" s="384" t="s">
        <v>304</v>
      </c>
      <c r="K48" s="383" t="b">
        <f t="shared" si="7"/>
        <v>1</v>
      </c>
      <c r="L48" s="383" t="b">
        <f t="shared" si="8"/>
        <v>1</v>
      </c>
      <c r="M48" s="383" t="s">
        <v>495</v>
      </c>
      <c r="N48" s="46"/>
      <c r="O48" s="170"/>
      <c r="P48" s="170"/>
    </row>
    <row r="49" spans="1:16" ht="60" x14ac:dyDescent="0.2">
      <c r="A49" s="381">
        <v>4</v>
      </c>
      <c r="B49" s="329" t="str">
        <f t="shared" si="4"/>
        <v/>
      </c>
      <c r="C49" s="330" t="str">
        <f>TEXT(IFERROR(INDEX('Overview - Section A'!$A$42:$A$49,MATCH(J49,'Overview - Section A'!$I$42:$I$49,0)),""),"YYYY")</f>
        <v>2022</v>
      </c>
      <c r="D49" s="382"/>
      <c r="E49" s="332"/>
      <c r="F49" s="333" t="str">
        <f t="shared" si="5"/>
        <v/>
      </c>
      <c r="G49" s="334"/>
      <c r="H49" s="335"/>
      <c r="I49" s="383" t="str">
        <f t="shared" si="6"/>
        <v>TB I-4(M): RR-TB and/or MDR-TB prevalence among new TB patients: Proportion of new TB cases with RR-TB and/or MDR-TB</v>
      </c>
      <c r="J49" s="384" t="s">
        <v>306</v>
      </c>
      <c r="K49" s="383" t="b">
        <f t="shared" si="7"/>
        <v>1</v>
      </c>
      <c r="L49" s="383" t="b">
        <f t="shared" si="8"/>
        <v>1</v>
      </c>
      <c r="M49" s="383" t="s">
        <v>496</v>
      </c>
      <c r="N49" s="46"/>
      <c r="O49" s="170"/>
      <c r="P49" s="170"/>
    </row>
    <row r="50" spans="1:16" ht="15.75" x14ac:dyDescent="0.2">
      <c r="A50" s="381">
        <v>5</v>
      </c>
      <c r="B50" s="329" t="str">
        <f t="shared" si="4"/>
        <v/>
      </c>
      <c r="C50" s="330" t="str">
        <f>TEXT(IFERROR(INDEX('Overview - Section A'!$A$42:$A$49,MATCH(J50,'Overview - Section A'!$I$42:$I$49,0)),""),"YYYY")</f>
        <v>2018</v>
      </c>
      <c r="D50" s="382"/>
      <c r="E50" s="332"/>
      <c r="F50" s="333" t="str">
        <f t="shared" si="5"/>
        <v/>
      </c>
      <c r="G50" s="334"/>
      <c r="H50" s="335"/>
      <c r="I50" s="383" t="str">
        <f t="shared" si="6"/>
        <v/>
      </c>
      <c r="J50" s="384" t="s">
        <v>298</v>
      </c>
      <c r="K50" s="383" t="b">
        <f t="shared" si="7"/>
        <v>0</v>
      </c>
      <c r="L50" s="383" t="b">
        <f t="shared" si="8"/>
        <v>1</v>
      </c>
      <c r="M50" s="383" t="s">
        <v>497</v>
      </c>
      <c r="N50" s="46"/>
      <c r="O50" s="170"/>
      <c r="P50" s="170"/>
    </row>
    <row r="51" spans="1:16" ht="15.75" x14ac:dyDescent="0.2">
      <c r="A51" s="381">
        <v>5</v>
      </c>
      <c r="B51" s="329" t="str">
        <f t="shared" si="4"/>
        <v/>
      </c>
      <c r="C51" s="330" t="str">
        <f>TEXT(IFERROR(INDEX('Overview - Section A'!$A$42:$A$49,MATCH(J51,'Overview - Section A'!$I$42:$I$49,0)),""),"YYYY")</f>
        <v>2019</v>
      </c>
      <c r="D51" s="382"/>
      <c r="E51" s="332"/>
      <c r="F51" s="333" t="str">
        <f t="shared" si="5"/>
        <v/>
      </c>
      <c r="G51" s="334"/>
      <c r="H51" s="335"/>
      <c r="I51" s="383" t="str">
        <f t="shared" si="6"/>
        <v/>
      </c>
      <c r="J51" s="384" t="s">
        <v>300</v>
      </c>
      <c r="K51" s="383" t="b">
        <f t="shared" si="7"/>
        <v>0</v>
      </c>
      <c r="L51" s="383" t="b">
        <f t="shared" si="8"/>
        <v>1</v>
      </c>
      <c r="M51" s="383" t="s">
        <v>498</v>
      </c>
      <c r="N51" s="46"/>
      <c r="O51" s="170"/>
      <c r="P51" s="170"/>
    </row>
    <row r="52" spans="1:16" ht="15.75" x14ac:dyDescent="0.2">
      <c r="A52" s="381">
        <v>5</v>
      </c>
      <c r="B52" s="329" t="str">
        <f t="shared" si="4"/>
        <v/>
      </c>
      <c r="C52" s="330" t="str">
        <f>TEXT(IFERROR(INDEX('Overview - Section A'!$A$42:$A$49,MATCH(J52,'Overview - Section A'!$I$42:$I$49,0)),""),"YYYY")</f>
        <v>2020</v>
      </c>
      <c r="D52" s="382"/>
      <c r="E52" s="332"/>
      <c r="F52" s="333" t="str">
        <f t="shared" si="5"/>
        <v/>
      </c>
      <c r="G52" s="334"/>
      <c r="H52" s="335"/>
      <c r="I52" s="383" t="str">
        <f t="shared" si="6"/>
        <v/>
      </c>
      <c r="J52" s="384" t="s">
        <v>302</v>
      </c>
      <c r="K52" s="383" t="b">
        <f t="shared" si="7"/>
        <v>0</v>
      </c>
      <c r="L52" s="383" t="b">
        <f t="shared" si="8"/>
        <v>1</v>
      </c>
      <c r="M52" s="383" t="s">
        <v>499</v>
      </c>
      <c r="N52" s="46"/>
      <c r="O52" s="170"/>
      <c r="P52" s="170"/>
    </row>
    <row r="53" spans="1:16" ht="15.75" x14ac:dyDescent="0.2">
      <c r="A53" s="381">
        <v>5</v>
      </c>
      <c r="B53" s="329" t="str">
        <f t="shared" si="4"/>
        <v/>
      </c>
      <c r="C53" s="330" t="str">
        <f>TEXT(IFERROR(INDEX('Overview - Section A'!$A$42:$A$49,MATCH(J53,'Overview - Section A'!$I$42:$I$49,0)),""),"YYYY")</f>
        <v>2021</v>
      </c>
      <c r="D53" s="382"/>
      <c r="E53" s="332"/>
      <c r="F53" s="333" t="str">
        <f t="shared" si="5"/>
        <v/>
      </c>
      <c r="G53" s="334"/>
      <c r="H53" s="335"/>
      <c r="I53" s="383" t="str">
        <f t="shared" si="6"/>
        <v/>
      </c>
      <c r="J53" s="384" t="s">
        <v>304</v>
      </c>
      <c r="K53" s="383" t="b">
        <f t="shared" si="7"/>
        <v>0</v>
      </c>
      <c r="L53" s="383" t="b">
        <f t="shared" si="8"/>
        <v>1</v>
      </c>
      <c r="M53" s="383" t="s">
        <v>500</v>
      </c>
      <c r="N53" s="46"/>
      <c r="O53" s="170"/>
      <c r="P53" s="170"/>
    </row>
    <row r="54" spans="1:16" ht="15.75" x14ac:dyDescent="0.2">
      <c r="A54" s="381">
        <v>5</v>
      </c>
      <c r="B54" s="329" t="str">
        <f t="shared" si="4"/>
        <v/>
      </c>
      <c r="C54" s="330" t="str">
        <f>TEXT(IFERROR(INDEX('Overview - Section A'!$A$42:$A$49,MATCH(J54,'Overview - Section A'!$I$42:$I$49,0)),""),"YYYY")</f>
        <v>2022</v>
      </c>
      <c r="D54" s="382"/>
      <c r="E54" s="332"/>
      <c r="F54" s="333" t="str">
        <f t="shared" si="5"/>
        <v/>
      </c>
      <c r="G54" s="334"/>
      <c r="H54" s="335"/>
      <c r="I54" s="383" t="str">
        <f t="shared" si="6"/>
        <v/>
      </c>
      <c r="J54" s="384" t="s">
        <v>306</v>
      </c>
      <c r="K54" s="383" t="b">
        <f t="shared" si="7"/>
        <v>0</v>
      </c>
      <c r="L54" s="383" t="b">
        <f t="shared" si="8"/>
        <v>1</v>
      </c>
      <c r="M54" s="383" t="s">
        <v>501</v>
      </c>
      <c r="N54" s="46"/>
      <c r="O54" s="170"/>
      <c r="P54" s="170"/>
    </row>
    <row r="55" spans="1:16" ht="15.75" x14ac:dyDescent="0.2">
      <c r="A55" s="381">
        <v>6</v>
      </c>
      <c r="B55" s="329" t="str">
        <f t="shared" si="4"/>
        <v/>
      </c>
      <c r="C55" s="330" t="str">
        <f>TEXT(IFERROR(INDEX('Overview - Section A'!$A$42:$A$49,MATCH(J55,'Overview - Section A'!$I$42:$I$49,0)),""),"YYYY")</f>
        <v>2018</v>
      </c>
      <c r="D55" s="382"/>
      <c r="E55" s="332"/>
      <c r="F55" s="333" t="str">
        <f t="shared" si="5"/>
        <v/>
      </c>
      <c r="G55" s="334"/>
      <c r="H55" s="335"/>
      <c r="I55" s="383" t="str">
        <f t="shared" si="6"/>
        <v/>
      </c>
      <c r="J55" s="384" t="s">
        <v>298</v>
      </c>
      <c r="K55" s="383" t="b">
        <f t="shared" si="7"/>
        <v>0</v>
      </c>
      <c r="L55" s="383" t="b">
        <f t="shared" si="8"/>
        <v>1</v>
      </c>
      <c r="M55" s="383" t="s">
        <v>502</v>
      </c>
      <c r="N55" s="46"/>
      <c r="O55" s="170"/>
      <c r="P55" s="170"/>
    </row>
    <row r="56" spans="1:16" ht="15.75" x14ac:dyDescent="0.2">
      <c r="A56" s="381">
        <v>6</v>
      </c>
      <c r="B56" s="329" t="str">
        <f t="shared" si="4"/>
        <v/>
      </c>
      <c r="C56" s="330" t="str">
        <f>TEXT(IFERROR(INDEX('Overview - Section A'!$A$42:$A$49,MATCH(J56,'Overview - Section A'!$I$42:$I$49,0)),""),"YYYY")</f>
        <v>2019</v>
      </c>
      <c r="D56" s="382"/>
      <c r="E56" s="332"/>
      <c r="F56" s="333" t="str">
        <f t="shared" si="5"/>
        <v/>
      </c>
      <c r="G56" s="334"/>
      <c r="H56" s="335"/>
      <c r="I56" s="383" t="str">
        <f t="shared" si="6"/>
        <v/>
      </c>
      <c r="J56" s="384" t="s">
        <v>300</v>
      </c>
      <c r="K56" s="383" t="b">
        <f t="shared" si="7"/>
        <v>0</v>
      </c>
      <c r="L56" s="383" t="b">
        <f t="shared" si="8"/>
        <v>1</v>
      </c>
      <c r="M56" s="383" t="s">
        <v>503</v>
      </c>
      <c r="N56" s="46"/>
      <c r="O56" s="170"/>
      <c r="P56" s="170"/>
    </row>
    <row r="57" spans="1:16" ht="15.75" x14ac:dyDescent="0.2">
      <c r="A57" s="381">
        <v>6</v>
      </c>
      <c r="B57" s="329" t="str">
        <f t="shared" si="4"/>
        <v/>
      </c>
      <c r="C57" s="330" t="str">
        <f>TEXT(IFERROR(INDEX('Overview - Section A'!$A$42:$A$49,MATCH(J57,'Overview - Section A'!$I$42:$I$49,0)),""),"YYYY")</f>
        <v>2020</v>
      </c>
      <c r="D57" s="382"/>
      <c r="E57" s="332"/>
      <c r="F57" s="333" t="str">
        <f t="shared" si="5"/>
        <v/>
      </c>
      <c r="G57" s="334"/>
      <c r="H57" s="335"/>
      <c r="I57" s="383" t="str">
        <f t="shared" si="6"/>
        <v/>
      </c>
      <c r="J57" s="384" t="s">
        <v>302</v>
      </c>
      <c r="K57" s="383" t="b">
        <f t="shared" si="7"/>
        <v>0</v>
      </c>
      <c r="L57" s="383" t="b">
        <f t="shared" si="8"/>
        <v>1</v>
      </c>
      <c r="M57" s="383" t="s">
        <v>504</v>
      </c>
      <c r="N57" s="46"/>
      <c r="O57" s="170"/>
      <c r="P57" s="170"/>
    </row>
    <row r="58" spans="1:16" ht="15.75" x14ac:dyDescent="0.2">
      <c r="A58" s="381">
        <v>6</v>
      </c>
      <c r="B58" s="329" t="str">
        <f t="shared" si="4"/>
        <v/>
      </c>
      <c r="C58" s="330" t="str">
        <f>TEXT(IFERROR(INDEX('Overview - Section A'!$A$42:$A$49,MATCH(J58,'Overview - Section A'!$I$42:$I$49,0)),""),"YYYY")</f>
        <v>2021</v>
      </c>
      <c r="D58" s="382"/>
      <c r="E58" s="332"/>
      <c r="F58" s="333" t="str">
        <f t="shared" si="5"/>
        <v/>
      </c>
      <c r="G58" s="334"/>
      <c r="H58" s="335"/>
      <c r="I58" s="383" t="str">
        <f t="shared" si="6"/>
        <v/>
      </c>
      <c r="J58" s="384" t="s">
        <v>304</v>
      </c>
      <c r="K58" s="383" t="b">
        <f t="shared" si="7"/>
        <v>0</v>
      </c>
      <c r="L58" s="383" t="b">
        <f t="shared" si="8"/>
        <v>1</v>
      </c>
      <c r="M58" s="383" t="s">
        <v>505</v>
      </c>
      <c r="N58" s="46"/>
      <c r="O58" s="170"/>
      <c r="P58" s="170"/>
    </row>
    <row r="59" spans="1:16" ht="15.75" x14ac:dyDescent="0.2">
      <c r="A59" s="381">
        <v>6</v>
      </c>
      <c r="B59" s="329" t="str">
        <f t="shared" si="4"/>
        <v/>
      </c>
      <c r="C59" s="330" t="str">
        <f>TEXT(IFERROR(INDEX('Overview - Section A'!$A$42:$A$49,MATCH(J59,'Overview - Section A'!$I$42:$I$49,0)),""),"YYYY")</f>
        <v>2022</v>
      </c>
      <c r="D59" s="382"/>
      <c r="E59" s="332"/>
      <c r="F59" s="333" t="str">
        <f t="shared" si="5"/>
        <v/>
      </c>
      <c r="G59" s="334"/>
      <c r="H59" s="335"/>
      <c r="I59" s="383" t="str">
        <f t="shared" si="6"/>
        <v/>
      </c>
      <c r="J59" s="384" t="s">
        <v>306</v>
      </c>
      <c r="K59" s="383" t="b">
        <f t="shared" si="7"/>
        <v>0</v>
      </c>
      <c r="L59" s="383" t="b">
        <f t="shared" si="8"/>
        <v>1</v>
      </c>
      <c r="M59" s="383" t="s">
        <v>506</v>
      </c>
      <c r="N59" s="46"/>
      <c r="O59" s="170"/>
      <c r="P59" s="170"/>
    </row>
    <row r="60" spans="1:16" ht="15.75" x14ac:dyDescent="0.2">
      <c r="A60" s="381">
        <v>7</v>
      </c>
      <c r="B60" s="329" t="str">
        <f t="shared" si="4"/>
        <v/>
      </c>
      <c r="C60" s="330" t="str">
        <f>TEXT(IFERROR(INDEX('Overview - Section A'!$A$42:$A$49,MATCH(J60,'Overview - Section A'!$I$42:$I$49,0)),""),"YYYY")</f>
        <v>2018</v>
      </c>
      <c r="D60" s="382"/>
      <c r="E60" s="332"/>
      <c r="F60" s="333" t="str">
        <f t="shared" si="5"/>
        <v/>
      </c>
      <c r="G60" s="334"/>
      <c r="H60" s="335"/>
      <c r="I60" s="383" t="str">
        <f t="shared" si="6"/>
        <v/>
      </c>
      <c r="J60" s="384" t="s">
        <v>298</v>
      </c>
      <c r="K60" s="383" t="b">
        <f t="shared" si="7"/>
        <v>0</v>
      </c>
      <c r="L60" s="383" t="b">
        <f t="shared" si="8"/>
        <v>1</v>
      </c>
      <c r="M60" s="383" t="s">
        <v>507</v>
      </c>
      <c r="N60" s="46"/>
      <c r="O60" s="170"/>
      <c r="P60" s="170"/>
    </row>
    <row r="61" spans="1:16" ht="15.75" x14ac:dyDescent="0.2">
      <c r="A61" s="381">
        <v>7</v>
      </c>
      <c r="B61" s="329" t="str">
        <f t="shared" si="4"/>
        <v/>
      </c>
      <c r="C61" s="330" t="str">
        <f>TEXT(IFERROR(INDEX('Overview - Section A'!$A$42:$A$49,MATCH(J61,'Overview - Section A'!$I$42:$I$49,0)),""),"YYYY")</f>
        <v>2019</v>
      </c>
      <c r="D61" s="382"/>
      <c r="E61" s="332"/>
      <c r="F61" s="333" t="str">
        <f t="shared" si="5"/>
        <v/>
      </c>
      <c r="G61" s="334"/>
      <c r="H61" s="335"/>
      <c r="I61" s="383" t="str">
        <f t="shared" si="6"/>
        <v/>
      </c>
      <c r="J61" s="384" t="s">
        <v>300</v>
      </c>
      <c r="K61" s="383" t="b">
        <f t="shared" si="7"/>
        <v>0</v>
      </c>
      <c r="L61" s="383" t="b">
        <f t="shared" si="8"/>
        <v>1</v>
      </c>
      <c r="M61" s="383" t="s">
        <v>508</v>
      </c>
      <c r="N61" s="46"/>
      <c r="O61" s="170"/>
      <c r="P61" s="170"/>
    </row>
    <row r="62" spans="1:16" ht="15.75" x14ac:dyDescent="0.2">
      <c r="A62" s="381">
        <v>7</v>
      </c>
      <c r="B62" s="329" t="str">
        <f t="shared" si="4"/>
        <v/>
      </c>
      <c r="C62" s="330" t="str">
        <f>TEXT(IFERROR(INDEX('Overview - Section A'!$A$42:$A$49,MATCH(J62,'Overview - Section A'!$I$42:$I$49,0)),""),"YYYY")</f>
        <v>2020</v>
      </c>
      <c r="D62" s="382"/>
      <c r="E62" s="332"/>
      <c r="F62" s="333" t="str">
        <f t="shared" si="5"/>
        <v/>
      </c>
      <c r="G62" s="334"/>
      <c r="H62" s="335"/>
      <c r="I62" s="383" t="str">
        <f t="shared" si="6"/>
        <v/>
      </c>
      <c r="J62" s="384" t="s">
        <v>302</v>
      </c>
      <c r="K62" s="383" t="b">
        <f t="shared" si="7"/>
        <v>0</v>
      </c>
      <c r="L62" s="383" t="b">
        <f t="shared" si="8"/>
        <v>1</v>
      </c>
      <c r="M62" s="383" t="s">
        <v>509</v>
      </c>
      <c r="N62" s="46"/>
      <c r="O62" s="170"/>
      <c r="P62" s="170"/>
    </row>
    <row r="63" spans="1:16" ht="15.75" x14ac:dyDescent="0.2">
      <c r="A63" s="381">
        <v>7</v>
      </c>
      <c r="B63" s="329" t="str">
        <f t="shared" si="4"/>
        <v/>
      </c>
      <c r="C63" s="330" t="str">
        <f>TEXT(IFERROR(INDEX('Overview - Section A'!$A$42:$A$49,MATCH(J63,'Overview - Section A'!$I$42:$I$49,0)),""),"YYYY")</f>
        <v>2021</v>
      </c>
      <c r="D63" s="382"/>
      <c r="E63" s="332"/>
      <c r="F63" s="333" t="str">
        <f t="shared" si="5"/>
        <v/>
      </c>
      <c r="G63" s="334"/>
      <c r="H63" s="335"/>
      <c r="I63" s="383" t="str">
        <f t="shared" si="6"/>
        <v/>
      </c>
      <c r="J63" s="384" t="s">
        <v>304</v>
      </c>
      <c r="K63" s="383" t="b">
        <f t="shared" si="7"/>
        <v>0</v>
      </c>
      <c r="L63" s="383" t="b">
        <f t="shared" si="8"/>
        <v>1</v>
      </c>
      <c r="M63" s="383" t="s">
        <v>510</v>
      </c>
      <c r="N63" s="46"/>
      <c r="O63" s="170"/>
      <c r="P63" s="170"/>
    </row>
    <row r="64" spans="1:16" ht="15.75" x14ac:dyDescent="0.2">
      <c r="A64" s="381">
        <v>7</v>
      </c>
      <c r="B64" s="329" t="str">
        <f t="shared" si="4"/>
        <v/>
      </c>
      <c r="C64" s="330" t="str">
        <f>TEXT(IFERROR(INDEX('Overview - Section A'!$A$42:$A$49,MATCH(J64,'Overview - Section A'!$I$42:$I$49,0)),""),"YYYY")</f>
        <v>2022</v>
      </c>
      <c r="D64" s="382"/>
      <c r="E64" s="332"/>
      <c r="F64" s="333" t="str">
        <f t="shared" si="5"/>
        <v/>
      </c>
      <c r="G64" s="334"/>
      <c r="H64" s="335"/>
      <c r="I64" s="383" t="str">
        <f t="shared" si="6"/>
        <v/>
      </c>
      <c r="J64" s="384" t="s">
        <v>306</v>
      </c>
      <c r="K64" s="383" t="b">
        <f t="shared" si="7"/>
        <v>0</v>
      </c>
      <c r="L64" s="383" t="b">
        <f t="shared" si="8"/>
        <v>1</v>
      </c>
      <c r="M64" s="383" t="s">
        <v>511</v>
      </c>
      <c r="N64" s="46"/>
      <c r="O64" s="170"/>
      <c r="P64" s="170"/>
    </row>
    <row r="65" spans="1:16" ht="15.75" x14ac:dyDescent="0.2">
      <c r="A65" s="381">
        <v>8</v>
      </c>
      <c r="B65" s="329" t="str">
        <f t="shared" si="4"/>
        <v/>
      </c>
      <c r="C65" s="330" t="str">
        <f>TEXT(IFERROR(INDEX('Overview - Section A'!$A$42:$A$49,MATCH(J65,'Overview - Section A'!$I$42:$I$49,0)),""),"YYYY")</f>
        <v>2018</v>
      </c>
      <c r="D65" s="382"/>
      <c r="E65" s="332"/>
      <c r="F65" s="333" t="str">
        <f t="shared" si="5"/>
        <v/>
      </c>
      <c r="G65" s="334"/>
      <c r="H65" s="335"/>
      <c r="I65" s="383" t="str">
        <f t="shared" si="6"/>
        <v/>
      </c>
      <c r="J65" s="384" t="s">
        <v>298</v>
      </c>
      <c r="K65" s="383" t="b">
        <f t="shared" si="7"/>
        <v>0</v>
      </c>
      <c r="L65" s="383" t="b">
        <f t="shared" si="8"/>
        <v>1</v>
      </c>
      <c r="M65" s="383" t="s">
        <v>512</v>
      </c>
      <c r="N65" s="46"/>
      <c r="O65" s="170"/>
      <c r="P65" s="170"/>
    </row>
    <row r="66" spans="1:16" ht="15.75" x14ac:dyDescent="0.2">
      <c r="A66" s="381">
        <v>8</v>
      </c>
      <c r="B66" s="329" t="str">
        <f t="shared" si="4"/>
        <v/>
      </c>
      <c r="C66" s="330" t="str">
        <f>TEXT(IFERROR(INDEX('Overview - Section A'!$A$42:$A$49,MATCH(J66,'Overview - Section A'!$I$42:$I$49,0)),""),"YYYY")</f>
        <v>2019</v>
      </c>
      <c r="D66" s="382"/>
      <c r="E66" s="332"/>
      <c r="F66" s="333" t="str">
        <f t="shared" si="5"/>
        <v/>
      </c>
      <c r="G66" s="334"/>
      <c r="H66" s="335"/>
      <c r="I66" s="383" t="str">
        <f t="shared" si="6"/>
        <v/>
      </c>
      <c r="J66" s="384" t="s">
        <v>300</v>
      </c>
      <c r="K66" s="383" t="b">
        <f t="shared" si="7"/>
        <v>0</v>
      </c>
      <c r="L66" s="383" t="b">
        <f t="shared" si="8"/>
        <v>1</v>
      </c>
      <c r="M66" s="383" t="s">
        <v>513</v>
      </c>
      <c r="N66" s="46"/>
      <c r="O66" s="170"/>
      <c r="P66" s="170"/>
    </row>
    <row r="67" spans="1:16" ht="15.75" x14ac:dyDescent="0.2">
      <c r="A67" s="381">
        <v>8</v>
      </c>
      <c r="B67" s="329" t="str">
        <f t="shared" si="4"/>
        <v/>
      </c>
      <c r="C67" s="330" t="str">
        <f>TEXT(IFERROR(INDEX('Overview - Section A'!$A$42:$A$49,MATCH(J67,'Overview - Section A'!$I$42:$I$49,0)),""),"YYYY")</f>
        <v>2020</v>
      </c>
      <c r="D67" s="382"/>
      <c r="E67" s="332"/>
      <c r="F67" s="333" t="str">
        <f t="shared" si="5"/>
        <v/>
      </c>
      <c r="G67" s="334"/>
      <c r="H67" s="335"/>
      <c r="I67" s="383" t="str">
        <f t="shared" si="6"/>
        <v/>
      </c>
      <c r="J67" s="384" t="s">
        <v>302</v>
      </c>
      <c r="K67" s="383" t="b">
        <f t="shared" si="7"/>
        <v>0</v>
      </c>
      <c r="L67" s="383" t="b">
        <f t="shared" si="8"/>
        <v>1</v>
      </c>
      <c r="M67" s="383" t="s">
        <v>514</v>
      </c>
      <c r="N67" s="46"/>
      <c r="O67" s="170"/>
      <c r="P67" s="170"/>
    </row>
    <row r="68" spans="1:16" ht="15.75" x14ac:dyDescent="0.2">
      <c r="A68" s="381">
        <v>8</v>
      </c>
      <c r="B68" s="329" t="str">
        <f t="shared" si="4"/>
        <v/>
      </c>
      <c r="C68" s="330" t="str">
        <f>TEXT(IFERROR(INDEX('Overview - Section A'!$A$42:$A$49,MATCH(J68,'Overview - Section A'!$I$42:$I$49,0)),""),"YYYY")</f>
        <v>2021</v>
      </c>
      <c r="D68" s="382"/>
      <c r="E68" s="332"/>
      <c r="F68" s="333" t="str">
        <f t="shared" si="5"/>
        <v/>
      </c>
      <c r="G68" s="334"/>
      <c r="H68" s="335"/>
      <c r="I68" s="383" t="str">
        <f t="shared" si="6"/>
        <v/>
      </c>
      <c r="J68" s="384" t="s">
        <v>304</v>
      </c>
      <c r="K68" s="383" t="b">
        <f t="shared" si="7"/>
        <v>0</v>
      </c>
      <c r="L68" s="383" t="b">
        <f t="shared" si="8"/>
        <v>1</v>
      </c>
      <c r="M68" s="383" t="s">
        <v>515</v>
      </c>
      <c r="N68" s="46"/>
      <c r="O68" s="170"/>
      <c r="P68" s="170"/>
    </row>
    <row r="69" spans="1:16" ht="15.75" x14ac:dyDescent="0.2">
      <c r="A69" s="381">
        <v>8</v>
      </c>
      <c r="B69" s="329" t="str">
        <f t="shared" si="4"/>
        <v/>
      </c>
      <c r="C69" s="330" t="str">
        <f>TEXT(IFERROR(INDEX('Overview - Section A'!$A$42:$A$49,MATCH(J69,'Overview - Section A'!$I$42:$I$49,0)),""),"YYYY")</f>
        <v>2022</v>
      </c>
      <c r="D69" s="382"/>
      <c r="E69" s="332"/>
      <c r="F69" s="333" t="str">
        <f t="shared" si="5"/>
        <v/>
      </c>
      <c r="G69" s="334"/>
      <c r="H69" s="335"/>
      <c r="I69" s="383" t="str">
        <f t="shared" si="6"/>
        <v/>
      </c>
      <c r="J69" s="384" t="s">
        <v>306</v>
      </c>
      <c r="K69" s="383" t="b">
        <f t="shared" si="7"/>
        <v>0</v>
      </c>
      <c r="L69" s="383" t="b">
        <f t="shared" si="8"/>
        <v>1</v>
      </c>
      <c r="M69" s="383" t="s">
        <v>516</v>
      </c>
      <c r="N69" s="46"/>
      <c r="O69" s="170"/>
      <c r="P69" s="170"/>
    </row>
    <row r="70" spans="1:16" ht="15.75" x14ac:dyDescent="0.2">
      <c r="A70" s="381">
        <v>9</v>
      </c>
      <c r="B70" s="329" t="str">
        <f t="shared" si="4"/>
        <v/>
      </c>
      <c r="C70" s="330" t="str">
        <f>TEXT(IFERROR(INDEX('Overview - Section A'!$A$42:$A$49,MATCH(J70,'Overview - Section A'!$I$42:$I$49,0)),""),"YYYY")</f>
        <v>2018</v>
      </c>
      <c r="D70" s="382"/>
      <c r="E70" s="332"/>
      <c r="F70" s="333" t="str">
        <f t="shared" si="5"/>
        <v/>
      </c>
      <c r="G70" s="334"/>
      <c r="H70" s="335"/>
      <c r="I70" s="383" t="str">
        <f t="shared" si="6"/>
        <v/>
      </c>
      <c r="J70" s="384" t="s">
        <v>298</v>
      </c>
      <c r="K70" s="383" t="b">
        <f t="shared" si="7"/>
        <v>0</v>
      </c>
      <c r="L70" s="383" t="b">
        <f t="shared" si="8"/>
        <v>1</v>
      </c>
      <c r="M70" s="383" t="s">
        <v>517</v>
      </c>
      <c r="N70" s="46"/>
      <c r="O70" s="170"/>
      <c r="P70" s="170"/>
    </row>
    <row r="71" spans="1:16" ht="15.75" x14ac:dyDescent="0.2">
      <c r="A71" s="381">
        <v>9</v>
      </c>
      <c r="B71" s="329" t="str">
        <f t="shared" si="4"/>
        <v/>
      </c>
      <c r="C71" s="330" t="str">
        <f>TEXT(IFERROR(INDEX('Overview - Section A'!$A$42:$A$49,MATCH(J71,'Overview - Section A'!$I$42:$I$49,0)),""),"YYYY")</f>
        <v>2019</v>
      </c>
      <c r="D71" s="382"/>
      <c r="E71" s="332"/>
      <c r="F71" s="333" t="str">
        <f t="shared" si="5"/>
        <v/>
      </c>
      <c r="G71" s="334"/>
      <c r="H71" s="335"/>
      <c r="I71" s="383" t="str">
        <f t="shared" si="6"/>
        <v/>
      </c>
      <c r="J71" s="384" t="s">
        <v>300</v>
      </c>
      <c r="K71" s="383" t="b">
        <f t="shared" si="7"/>
        <v>0</v>
      </c>
      <c r="L71" s="383" t="b">
        <f t="shared" si="8"/>
        <v>1</v>
      </c>
      <c r="M71" s="383" t="s">
        <v>518</v>
      </c>
      <c r="N71" s="46"/>
      <c r="O71" s="170"/>
      <c r="P71" s="170"/>
    </row>
    <row r="72" spans="1:16" ht="15.75" x14ac:dyDescent="0.2">
      <c r="A72" s="381">
        <v>9</v>
      </c>
      <c r="B72" s="329" t="str">
        <f t="shared" si="4"/>
        <v/>
      </c>
      <c r="C72" s="330" t="str">
        <f>TEXT(IFERROR(INDEX('Overview - Section A'!$A$42:$A$49,MATCH(J72,'Overview - Section A'!$I$42:$I$49,0)),""),"YYYY")</f>
        <v>2020</v>
      </c>
      <c r="D72" s="382"/>
      <c r="E72" s="332"/>
      <c r="F72" s="333" t="str">
        <f t="shared" si="5"/>
        <v/>
      </c>
      <c r="G72" s="334"/>
      <c r="H72" s="335"/>
      <c r="I72" s="383" t="str">
        <f t="shared" si="6"/>
        <v/>
      </c>
      <c r="J72" s="384" t="s">
        <v>302</v>
      </c>
      <c r="K72" s="383" t="b">
        <f t="shared" si="7"/>
        <v>0</v>
      </c>
      <c r="L72" s="383" t="b">
        <f t="shared" si="8"/>
        <v>1</v>
      </c>
      <c r="M72" s="383" t="s">
        <v>519</v>
      </c>
      <c r="N72" s="46"/>
      <c r="O72" s="170"/>
      <c r="P72" s="170"/>
    </row>
    <row r="73" spans="1:16" ht="15.75" x14ac:dyDescent="0.2">
      <c r="A73" s="381">
        <v>9</v>
      </c>
      <c r="B73" s="329" t="str">
        <f t="shared" si="4"/>
        <v/>
      </c>
      <c r="C73" s="330" t="str">
        <f>TEXT(IFERROR(INDEX('Overview - Section A'!$A$42:$A$49,MATCH(J73,'Overview - Section A'!$I$42:$I$49,0)),""),"YYYY")</f>
        <v>2021</v>
      </c>
      <c r="D73" s="382"/>
      <c r="E73" s="332"/>
      <c r="F73" s="333" t="str">
        <f t="shared" si="5"/>
        <v/>
      </c>
      <c r="G73" s="334"/>
      <c r="H73" s="335"/>
      <c r="I73" s="383" t="str">
        <f t="shared" si="6"/>
        <v/>
      </c>
      <c r="J73" s="384" t="s">
        <v>304</v>
      </c>
      <c r="K73" s="383" t="b">
        <f t="shared" si="7"/>
        <v>0</v>
      </c>
      <c r="L73" s="383" t="b">
        <f t="shared" si="8"/>
        <v>1</v>
      </c>
      <c r="M73" s="383" t="s">
        <v>520</v>
      </c>
      <c r="N73" s="46"/>
      <c r="O73" s="170"/>
      <c r="P73" s="170"/>
    </row>
    <row r="74" spans="1:16" ht="15.75" x14ac:dyDescent="0.2">
      <c r="A74" s="381">
        <v>9</v>
      </c>
      <c r="B74" s="329" t="str">
        <f t="shared" si="4"/>
        <v/>
      </c>
      <c r="C74" s="330" t="str">
        <f>TEXT(IFERROR(INDEX('Overview - Section A'!$A$42:$A$49,MATCH(J74,'Overview - Section A'!$I$42:$I$49,0)),""),"YYYY")</f>
        <v>2022</v>
      </c>
      <c r="D74" s="382"/>
      <c r="E74" s="332"/>
      <c r="F74" s="333" t="str">
        <f t="shared" si="5"/>
        <v/>
      </c>
      <c r="G74" s="334"/>
      <c r="H74" s="335"/>
      <c r="I74" s="383" t="str">
        <f t="shared" si="6"/>
        <v/>
      </c>
      <c r="J74" s="384" t="s">
        <v>306</v>
      </c>
      <c r="K74" s="383" t="b">
        <f t="shared" si="7"/>
        <v>0</v>
      </c>
      <c r="L74" s="383" t="b">
        <f t="shared" si="8"/>
        <v>1</v>
      </c>
      <c r="M74" s="383" t="s">
        <v>521</v>
      </c>
      <c r="N74" s="46"/>
      <c r="O74" s="170"/>
      <c r="P74" s="170"/>
    </row>
    <row r="75" spans="1:16" ht="15.75" x14ac:dyDescent="0.2">
      <c r="A75" s="381">
        <v>10</v>
      </c>
      <c r="B75" s="329" t="str">
        <f t="shared" si="4"/>
        <v/>
      </c>
      <c r="C75" s="330" t="str">
        <f>TEXT(IFERROR(INDEX('Overview - Section A'!$A$42:$A$49,MATCH(J75,'Overview - Section A'!$I$42:$I$49,0)),""),"YYYY")</f>
        <v>2018</v>
      </c>
      <c r="D75" s="382"/>
      <c r="E75" s="332"/>
      <c r="F75" s="333" t="str">
        <f t="shared" si="5"/>
        <v/>
      </c>
      <c r="G75" s="334"/>
      <c r="H75" s="335"/>
      <c r="I75" s="383" t="str">
        <f t="shared" si="6"/>
        <v/>
      </c>
      <c r="J75" s="384" t="s">
        <v>298</v>
      </c>
      <c r="K75" s="383" t="b">
        <f t="shared" si="7"/>
        <v>0</v>
      </c>
      <c r="L75" s="383" t="b">
        <f t="shared" si="8"/>
        <v>1</v>
      </c>
      <c r="M75" s="383" t="s">
        <v>522</v>
      </c>
      <c r="N75" s="46"/>
      <c r="O75" s="170"/>
      <c r="P75" s="170"/>
    </row>
    <row r="76" spans="1:16" ht="15.75" x14ac:dyDescent="0.2">
      <c r="A76" s="381">
        <v>10</v>
      </c>
      <c r="B76" s="329" t="str">
        <f t="shared" si="4"/>
        <v/>
      </c>
      <c r="C76" s="330" t="str">
        <f>TEXT(IFERROR(INDEX('Overview - Section A'!$A$42:$A$49,MATCH(J76,'Overview - Section A'!$I$42:$I$49,0)),""),"YYYY")</f>
        <v>2019</v>
      </c>
      <c r="D76" s="382"/>
      <c r="E76" s="332"/>
      <c r="F76" s="333" t="str">
        <f t="shared" si="5"/>
        <v/>
      </c>
      <c r="G76" s="334"/>
      <c r="H76" s="335"/>
      <c r="I76" s="383" t="str">
        <f t="shared" si="6"/>
        <v/>
      </c>
      <c r="J76" s="384" t="s">
        <v>300</v>
      </c>
      <c r="K76" s="383" t="b">
        <f t="shared" si="7"/>
        <v>0</v>
      </c>
      <c r="L76" s="383" t="b">
        <f t="shared" si="8"/>
        <v>1</v>
      </c>
      <c r="M76" s="383" t="s">
        <v>523</v>
      </c>
      <c r="N76" s="46"/>
      <c r="O76" s="170"/>
      <c r="P76" s="170"/>
    </row>
    <row r="77" spans="1:16" ht="15.75" x14ac:dyDescent="0.2">
      <c r="A77" s="381">
        <v>10</v>
      </c>
      <c r="B77" s="329" t="str">
        <f t="shared" si="4"/>
        <v/>
      </c>
      <c r="C77" s="330" t="str">
        <f>TEXT(IFERROR(INDEX('Overview - Section A'!$A$42:$A$49,MATCH(J77,'Overview - Section A'!$I$42:$I$49,0)),""),"YYYY")</f>
        <v>2020</v>
      </c>
      <c r="D77" s="382"/>
      <c r="E77" s="332"/>
      <c r="F77" s="333" t="str">
        <f t="shared" si="5"/>
        <v/>
      </c>
      <c r="G77" s="334"/>
      <c r="H77" s="335"/>
      <c r="I77" s="383" t="str">
        <f t="shared" si="6"/>
        <v/>
      </c>
      <c r="J77" s="384" t="s">
        <v>302</v>
      </c>
      <c r="K77" s="383" t="b">
        <f t="shared" si="7"/>
        <v>0</v>
      </c>
      <c r="L77" s="383" t="b">
        <f t="shared" si="8"/>
        <v>1</v>
      </c>
      <c r="M77" s="383" t="s">
        <v>524</v>
      </c>
      <c r="N77" s="46"/>
      <c r="O77" s="170"/>
      <c r="P77" s="170"/>
    </row>
    <row r="78" spans="1:16" ht="15.75" x14ac:dyDescent="0.2">
      <c r="A78" s="381">
        <v>10</v>
      </c>
      <c r="B78" s="329" t="str">
        <f t="shared" si="4"/>
        <v/>
      </c>
      <c r="C78" s="330" t="str">
        <f>TEXT(IFERROR(INDEX('Overview - Section A'!$A$42:$A$49,MATCH(J78,'Overview - Section A'!$I$42:$I$49,0)),""),"YYYY")</f>
        <v>2021</v>
      </c>
      <c r="D78" s="382"/>
      <c r="E78" s="332"/>
      <c r="F78" s="333" t="str">
        <f t="shared" si="5"/>
        <v/>
      </c>
      <c r="G78" s="334"/>
      <c r="H78" s="335"/>
      <c r="I78" s="383" t="str">
        <f t="shared" si="6"/>
        <v/>
      </c>
      <c r="J78" s="384" t="s">
        <v>304</v>
      </c>
      <c r="K78" s="383" t="b">
        <f t="shared" si="7"/>
        <v>0</v>
      </c>
      <c r="L78" s="383" t="b">
        <f t="shared" si="8"/>
        <v>1</v>
      </c>
      <c r="M78" s="383" t="s">
        <v>525</v>
      </c>
      <c r="N78" s="46"/>
      <c r="O78" s="170"/>
      <c r="P78" s="170"/>
    </row>
    <row r="79" spans="1:16" ht="15.75" x14ac:dyDescent="0.2">
      <c r="A79" s="381">
        <v>10</v>
      </c>
      <c r="B79" s="329" t="str">
        <f t="shared" si="4"/>
        <v/>
      </c>
      <c r="C79" s="330" t="str">
        <f>TEXT(IFERROR(INDEX('Overview - Section A'!$A$42:$A$49,MATCH(J79,'Overview - Section A'!$I$42:$I$49,0)),""),"YYYY")</f>
        <v>2022</v>
      </c>
      <c r="D79" s="382"/>
      <c r="E79" s="332"/>
      <c r="F79" s="333" t="str">
        <f t="shared" si="5"/>
        <v/>
      </c>
      <c r="G79" s="334"/>
      <c r="H79" s="335"/>
      <c r="I79" s="383" t="str">
        <f t="shared" si="6"/>
        <v/>
      </c>
      <c r="J79" s="384" t="s">
        <v>306</v>
      </c>
      <c r="K79" s="383" t="b">
        <f t="shared" si="7"/>
        <v>0</v>
      </c>
      <c r="L79" s="383" t="b">
        <f t="shared" si="8"/>
        <v>1</v>
      </c>
      <c r="M79" s="383" t="s">
        <v>526</v>
      </c>
      <c r="N79" s="46"/>
      <c r="O79" s="170"/>
      <c r="P79" s="170"/>
    </row>
    <row r="80" spans="1:16" ht="15.75" x14ac:dyDescent="0.2">
      <c r="A80" s="381">
        <v>11</v>
      </c>
      <c r="B80" s="329" t="str">
        <f t="shared" si="4"/>
        <v/>
      </c>
      <c r="C80" s="330" t="str">
        <f>TEXT(IFERROR(INDEX('Overview - Section A'!$A$42:$A$49,MATCH(J80,'Overview - Section A'!$I$42:$I$49,0)),""),"YYYY")</f>
        <v>2018</v>
      </c>
      <c r="D80" s="382"/>
      <c r="E80" s="332"/>
      <c r="F80" s="333" t="str">
        <f t="shared" si="5"/>
        <v/>
      </c>
      <c r="G80" s="334"/>
      <c r="H80" s="335"/>
      <c r="I80" s="383" t="str">
        <f t="shared" si="6"/>
        <v/>
      </c>
      <c r="J80" s="384" t="s">
        <v>298</v>
      </c>
      <c r="K80" s="383" t="b">
        <f t="shared" si="7"/>
        <v>0</v>
      </c>
      <c r="L80" s="383" t="b">
        <f t="shared" si="8"/>
        <v>1</v>
      </c>
      <c r="M80" s="383" t="s">
        <v>527</v>
      </c>
      <c r="N80" s="46"/>
      <c r="O80" s="170"/>
      <c r="P80" s="170"/>
    </row>
    <row r="81" spans="1:16" ht="15.75" x14ac:dyDescent="0.2">
      <c r="A81" s="381">
        <v>11</v>
      </c>
      <c r="B81" s="329" t="str">
        <f t="shared" si="4"/>
        <v/>
      </c>
      <c r="C81" s="330" t="str">
        <f>TEXT(IFERROR(INDEX('Overview - Section A'!$A$42:$A$49,MATCH(J81,'Overview - Section A'!$I$42:$I$49,0)),""),"YYYY")</f>
        <v>2019</v>
      </c>
      <c r="D81" s="382"/>
      <c r="E81" s="332"/>
      <c r="F81" s="333" t="str">
        <f t="shared" si="5"/>
        <v/>
      </c>
      <c r="G81" s="334"/>
      <c r="H81" s="335"/>
      <c r="I81" s="383" t="str">
        <f t="shared" si="6"/>
        <v/>
      </c>
      <c r="J81" s="384" t="s">
        <v>300</v>
      </c>
      <c r="K81" s="383" t="b">
        <f t="shared" si="7"/>
        <v>0</v>
      </c>
      <c r="L81" s="383" t="b">
        <f t="shared" si="8"/>
        <v>1</v>
      </c>
      <c r="M81" s="383" t="s">
        <v>528</v>
      </c>
      <c r="N81" s="46"/>
      <c r="O81" s="170"/>
      <c r="P81" s="170"/>
    </row>
    <row r="82" spans="1:16" ht="15.75" x14ac:dyDescent="0.2">
      <c r="A82" s="381">
        <v>11</v>
      </c>
      <c r="B82" s="329" t="str">
        <f t="shared" si="4"/>
        <v/>
      </c>
      <c r="C82" s="330" t="str">
        <f>TEXT(IFERROR(INDEX('Overview - Section A'!$A$42:$A$49,MATCH(J82,'Overview - Section A'!$I$42:$I$49,0)),""),"YYYY")</f>
        <v>2020</v>
      </c>
      <c r="D82" s="382"/>
      <c r="E82" s="332"/>
      <c r="F82" s="333" t="str">
        <f t="shared" si="5"/>
        <v/>
      </c>
      <c r="G82" s="334"/>
      <c r="H82" s="335"/>
      <c r="I82" s="383" t="str">
        <f t="shared" si="6"/>
        <v/>
      </c>
      <c r="J82" s="384" t="s">
        <v>302</v>
      </c>
      <c r="K82" s="383" t="b">
        <f t="shared" si="7"/>
        <v>0</v>
      </c>
      <c r="L82" s="383" t="b">
        <f t="shared" si="8"/>
        <v>1</v>
      </c>
      <c r="M82" s="383" t="s">
        <v>529</v>
      </c>
      <c r="N82" s="46"/>
      <c r="O82" s="170"/>
      <c r="P82" s="170"/>
    </row>
    <row r="83" spans="1:16" ht="15.75" x14ac:dyDescent="0.2">
      <c r="A83" s="381">
        <v>11</v>
      </c>
      <c r="B83" s="329" t="str">
        <f t="shared" si="4"/>
        <v/>
      </c>
      <c r="C83" s="330" t="str">
        <f>TEXT(IFERROR(INDEX('Overview - Section A'!$A$42:$A$49,MATCH(J83,'Overview - Section A'!$I$42:$I$49,0)),""),"YYYY")</f>
        <v>2021</v>
      </c>
      <c r="D83" s="382"/>
      <c r="E83" s="332"/>
      <c r="F83" s="333" t="str">
        <f t="shared" si="5"/>
        <v/>
      </c>
      <c r="G83" s="334"/>
      <c r="H83" s="335"/>
      <c r="I83" s="383" t="str">
        <f t="shared" si="6"/>
        <v/>
      </c>
      <c r="J83" s="384" t="s">
        <v>304</v>
      </c>
      <c r="K83" s="383" t="b">
        <f t="shared" si="7"/>
        <v>0</v>
      </c>
      <c r="L83" s="383" t="b">
        <f t="shared" si="8"/>
        <v>1</v>
      </c>
      <c r="M83" s="383" t="s">
        <v>530</v>
      </c>
      <c r="N83" s="46"/>
      <c r="O83" s="170"/>
      <c r="P83" s="170"/>
    </row>
    <row r="84" spans="1:16" ht="15.75" x14ac:dyDescent="0.2">
      <c r="A84" s="381">
        <v>11</v>
      </c>
      <c r="B84" s="329" t="str">
        <f t="shared" si="4"/>
        <v/>
      </c>
      <c r="C84" s="330" t="str">
        <f>TEXT(IFERROR(INDEX('Overview - Section A'!$A$42:$A$49,MATCH(J84,'Overview - Section A'!$I$42:$I$49,0)),""),"YYYY")</f>
        <v>2022</v>
      </c>
      <c r="D84" s="382"/>
      <c r="E84" s="332"/>
      <c r="F84" s="333" t="str">
        <f t="shared" si="5"/>
        <v/>
      </c>
      <c r="G84" s="334"/>
      <c r="H84" s="335"/>
      <c r="I84" s="383" t="str">
        <f t="shared" si="6"/>
        <v/>
      </c>
      <c r="J84" s="384" t="s">
        <v>306</v>
      </c>
      <c r="K84" s="383" t="b">
        <f t="shared" si="7"/>
        <v>0</v>
      </c>
      <c r="L84" s="383" t="b">
        <f t="shared" si="8"/>
        <v>1</v>
      </c>
      <c r="M84" s="383" t="s">
        <v>531</v>
      </c>
      <c r="N84" s="46"/>
      <c r="O84" s="170"/>
      <c r="P84" s="170"/>
    </row>
    <row r="85" spans="1:16" ht="15.75" x14ac:dyDescent="0.2">
      <c r="A85" s="381">
        <v>12</v>
      </c>
      <c r="B85" s="329" t="str">
        <f t="shared" si="4"/>
        <v/>
      </c>
      <c r="C85" s="330" t="str">
        <f>TEXT(IFERROR(INDEX('Overview - Section A'!$A$42:$A$49,MATCH(J85,'Overview - Section A'!$I$42:$I$49,0)),""),"YYYY")</f>
        <v>2018</v>
      </c>
      <c r="D85" s="382"/>
      <c r="E85" s="332"/>
      <c r="F85" s="333" t="str">
        <f t="shared" si="5"/>
        <v/>
      </c>
      <c r="G85" s="334"/>
      <c r="H85" s="335"/>
      <c r="I85" s="383" t="str">
        <f t="shared" si="6"/>
        <v/>
      </c>
      <c r="J85" s="384" t="s">
        <v>298</v>
      </c>
      <c r="K85" s="383" t="b">
        <f t="shared" si="7"/>
        <v>0</v>
      </c>
      <c r="L85" s="383" t="b">
        <f t="shared" si="8"/>
        <v>1</v>
      </c>
      <c r="M85" s="383" t="s">
        <v>532</v>
      </c>
      <c r="N85" s="46"/>
      <c r="O85" s="170"/>
      <c r="P85" s="170"/>
    </row>
    <row r="86" spans="1:16" ht="15.75" x14ac:dyDescent="0.2">
      <c r="A86" s="381">
        <v>12</v>
      </c>
      <c r="B86" s="329" t="str">
        <f t="shared" si="4"/>
        <v/>
      </c>
      <c r="C86" s="330" t="str">
        <f>TEXT(IFERROR(INDEX('Overview - Section A'!$A$42:$A$49,MATCH(J86,'Overview - Section A'!$I$42:$I$49,0)),""),"YYYY")</f>
        <v>2019</v>
      </c>
      <c r="D86" s="382"/>
      <c r="E86" s="332"/>
      <c r="F86" s="333" t="str">
        <f t="shared" si="5"/>
        <v/>
      </c>
      <c r="G86" s="334"/>
      <c r="H86" s="335"/>
      <c r="I86" s="383" t="str">
        <f t="shared" si="6"/>
        <v/>
      </c>
      <c r="J86" s="384" t="s">
        <v>300</v>
      </c>
      <c r="K86" s="383" t="b">
        <f t="shared" si="7"/>
        <v>0</v>
      </c>
      <c r="L86" s="383" t="b">
        <f t="shared" si="8"/>
        <v>1</v>
      </c>
      <c r="M86" s="383" t="s">
        <v>533</v>
      </c>
      <c r="N86" s="46"/>
      <c r="O86" s="170"/>
      <c r="P86" s="170"/>
    </row>
    <row r="87" spans="1:16" ht="15.75" x14ac:dyDescent="0.2">
      <c r="A87" s="381">
        <v>12</v>
      </c>
      <c r="B87" s="329" t="str">
        <f t="shared" si="4"/>
        <v/>
      </c>
      <c r="C87" s="330" t="str">
        <f>TEXT(IFERROR(INDEX('Overview - Section A'!$A$42:$A$49,MATCH(J87,'Overview - Section A'!$I$42:$I$49,0)),""),"YYYY")</f>
        <v>2020</v>
      </c>
      <c r="D87" s="382"/>
      <c r="E87" s="332"/>
      <c r="F87" s="333" t="str">
        <f t="shared" si="5"/>
        <v/>
      </c>
      <c r="G87" s="334"/>
      <c r="H87" s="335"/>
      <c r="I87" s="383" t="str">
        <f t="shared" si="6"/>
        <v/>
      </c>
      <c r="J87" s="384" t="s">
        <v>302</v>
      </c>
      <c r="K87" s="383" t="b">
        <f t="shared" si="7"/>
        <v>0</v>
      </c>
      <c r="L87" s="383" t="b">
        <f t="shared" si="8"/>
        <v>1</v>
      </c>
      <c r="M87" s="383" t="s">
        <v>534</v>
      </c>
      <c r="N87" s="46"/>
      <c r="O87" s="170"/>
      <c r="P87" s="170"/>
    </row>
    <row r="88" spans="1:16" ht="15.75" x14ac:dyDescent="0.2">
      <c r="A88" s="381">
        <v>12</v>
      </c>
      <c r="B88" s="329" t="str">
        <f t="shared" si="4"/>
        <v/>
      </c>
      <c r="C88" s="330" t="str">
        <f>TEXT(IFERROR(INDEX('Overview - Section A'!$A$42:$A$49,MATCH(J88,'Overview - Section A'!$I$42:$I$49,0)),""),"YYYY")</f>
        <v>2021</v>
      </c>
      <c r="D88" s="382"/>
      <c r="E88" s="332"/>
      <c r="F88" s="333" t="str">
        <f t="shared" si="5"/>
        <v/>
      </c>
      <c r="G88" s="334"/>
      <c r="H88" s="335"/>
      <c r="I88" s="383" t="str">
        <f t="shared" si="6"/>
        <v/>
      </c>
      <c r="J88" s="384" t="s">
        <v>304</v>
      </c>
      <c r="K88" s="383" t="b">
        <f t="shared" si="7"/>
        <v>0</v>
      </c>
      <c r="L88" s="383" t="b">
        <f t="shared" si="8"/>
        <v>1</v>
      </c>
      <c r="M88" s="383" t="s">
        <v>535</v>
      </c>
      <c r="N88" s="46"/>
      <c r="O88" s="170"/>
      <c r="P88" s="170"/>
    </row>
    <row r="89" spans="1:16" ht="15.75" x14ac:dyDescent="0.2">
      <c r="A89" s="381">
        <v>12</v>
      </c>
      <c r="B89" s="329" t="str">
        <f t="shared" si="4"/>
        <v/>
      </c>
      <c r="C89" s="330" t="str">
        <f>TEXT(IFERROR(INDEX('Overview - Section A'!$A$42:$A$49,MATCH(J89,'Overview - Section A'!$I$42:$I$49,0)),""),"YYYY")</f>
        <v>2022</v>
      </c>
      <c r="D89" s="382"/>
      <c r="E89" s="332"/>
      <c r="F89" s="333" t="str">
        <f t="shared" si="5"/>
        <v/>
      </c>
      <c r="G89" s="334"/>
      <c r="H89" s="335"/>
      <c r="I89" s="383" t="str">
        <f t="shared" si="6"/>
        <v/>
      </c>
      <c r="J89" s="384" t="s">
        <v>306</v>
      </c>
      <c r="K89" s="383" t="b">
        <f t="shared" si="7"/>
        <v>0</v>
      </c>
      <c r="L89" s="383" t="b">
        <f t="shared" si="8"/>
        <v>1</v>
      </c>
      <c r="M89" s="383" t="s">
        <v>536</v>
      </c>
      <c r="N89" s="46"/>
      <c r="O89" s="170"/>
      <c r="P89" s="170"/>
    </row>
    <row r="90" spans="1:16" ht="15.75" x14ac:dyDescent="0.2">
      <c r="A90" s="381">
        <v>13</v>
      </c>
      <c r="B90" s="329" t="str">
        <f t="shared" si="4"/>
        <v/>
      </c>
      <c r="C90" s="330" t="str">
        <f>TEXT(IFERROR(INDEX('Overview - Section A'!$A$42:$A$49,MATCH(J90,'Overview - Section A'!$I$42:$I$49,0)),""),"YYYY")</f>
        <v>2018</v>
      </c>
      <c r="D90" s="382"/>
      <c r="E90" s="332"/>
      <c r="F90" s="333" t="str">
        <f t="shared" si="5"/>
        <v/>
      </c>
      <c r="G90" s="334"/>
      <c r="H90" s="335"/>
      <c r="I90" s="383" t="str">
        <f t="shared" si="6"/>
        <v/>
      </c>
      <c r="J90" s="384" t="s">
        <v>298</v>
      </c>
      <c r="K90" s="383" t="b">
        <f t="shared" si="7"/>
        <v>0</v>
      </c>
      <c r="L90" s="383" t="b">
        <f t="shared" si="8"/>
        <v>1</v>
      </c>
      <c r="M90" s="383" t="s">
        <v>537</v>
      </c>
      <c r="N90" s="46"/>
      <c r="O90" s="170"/>
      <c r="P90" s="170"/>
    </row>
    <row r="91" spans="1:16" ht="15.75" x14ac:dyDescent="0.2">
      <c r="A91" s="381">
        <v>13</v>
      </c>
      <c r="B91" s="329" t="str">
        <f t="shared" si="4"/>
        <v/>
      </c>
      <c r="C91" s="330" t="str">
        <f>TEXT(IFERROR(INDEX('Overview - Section A'!$A$42:$A$49,MATCH(J91,'Overview - Section A'!$I$42:$I$49,0)),""),"YYYY")</f>
        <v>2019</v>
      </c>
      <c r="D91" s="382"/>
      <c r="E91" s="332"/>
      <c r="F91" s="333" t="str">
        <f t="shared" si="5"/>
        <v/>
      </c>
      <c r="G91" s="334"/>
      <c r="H91" s="335"/>
      <c r="I91" s="383" t="str">
        <f t="shared" si="6"/>
        <v/>
      </c>
      <c r="J91" s="384" t="s">
        <v>300</v>
      </c>
      <c r="K91" s="383" t="b">
        <f t="shared" si="7"/>
        <v>0</v>
      </c>
      <c r="L91" s="383" t="b">
        <f t="shared" si="8"/>
        <v>1</v>
      </c>
      <c r="M91" s="383" t="s">
        <v>538</v>
      </c>
      <c r="N91" s="46"/>
      <c r="O91" s="170"/>
      <c r="P91" s="170"/>
    </row>
    <row r="92" spans="1:16" ht="15.75" x14ac:dyDescent="0.2">
      <c r="A92" s="381">
        <v>13</v>
      </c>
      <c r="B92" s="329" t="str">
        <f t="shared" si="4"/>
        <v/>
      </c>
      <c r="C92" s="330" t="str">
        <f>TEXT(IFERROR(INDEX('Overview - Section A'!$A$42:$A$49,MATCH(J92,'Overview - Section A'!$I$42:$I$49,0)),""),"YYYY")</f>
        <v>2020</v>
      </c>
      <c r="D92" s="382"/>
      <c r="E92" s="332"/>
      <c r="F92" s="333" t="str">
        <f t="shared" si="5"/>
        <v/>
      </c>
      <c r="G92" s="334"/>
      <c r="H92" s="335"/>
      <c r="I92" s="383" t="str">
        <f t="shared" si="6"/>
        <v/>
      </c>
      <c r="J92" s="384" t="s">
        <v>302</v>
      </c>
      <c r="K92" s="383" t="b">
        <f t="shared" si="7"/>
        <v>0</v>
      </c>
      <c r="L92" s="383" t="b">
        <f t="shared" si="8"/>
        <v>1</v>
      </c>
      <c r="M92" s="383" t="s">
        <v>539</v>
      </c>
      <c r="N92" s="46"/>
      <c r="O92" s="170"/>
      <c r="P92" s="170"/>
    </row>
    <row r="93" spans="1:16" ht="15.75" x14ac:dyDescent="0.2">
      <c r="A93" s="381">
        <v>13</v>
      </c>
      <c r="B93" s="329" t="str">
        <f t="shared" si="4"/>
        <v/>
      </c>
      <c r="C93" s="330" t="str">
        <f>TEXT(IFERROR(INDEX('Overview - Section A'!$A$42:$A$49,MATCH(J93,'Overview - Section A'!$I$42:$I$49,0)),""),"YYYY")</f>
        <v>2021</v>
      </c>
      <c r="D93" s="382"/>
      <c r="E93" s="332"/>
      <c r="F93" s="333" t="str">
        <f t="shared" si="5"/>
        <v/>
      </c>
      <c r="G93" s="334"/>
      <c r="H93" s="335"/>
      <c r="I93" s="383" t="str">
        <f t="shared" si="6"/>
        <v/>
      </c>
      <c r="J93" s="384" t="s">
        <v>304</v>
      </c>
      <c r="K93" s="383" t="b">
        <f t="shared" si="7"/>
        <v>0</v>
      </c>
      <c r="L93" s="383" t="b">
        <f t="shared" si="8"/>
        <v>1</v>
      </c>
      <c r="M93" s="383" t="s">
        <v>540</v>
      </c>
      <c r="N93" s="46"/>
      <c r="O93" s="170"/>
      <c r="P93" s="170"/>
    </row>
    <row r="94" spans="1:16" ht="15.75" x14ac:dyDescent="0.2">
      <c r="A94" s="381">
        <v>13</v>
      </c>
      <c r="B94" s="329" t="str">
        <f t="shared" ref="B94:B104" si="9">IF(A94=A93,"",VLOOKUP(A94,$A$9:$V$26,22,FALSE))</f>
        <v/>
      </c>
      <c r="C94" s="330" t="str">
        <f>TEXT(IFERROR(INDEX('Overview - Section A'!$A$42:$A$49,MATCH(J94,'Overview - Section A'!$I$42:$I$49,0)),""),"YYYY")</f>
        <v>2022</v>
      </c>
      <c r="D94" s="382"/>
      <c r="E94" s="332"/>
      <c r="F94" s="333" t="str">
        <f t="shared" ref="F94:F104" si="10">IFERROR(IF(E94&lt;&gt;"",(D94/E94)*100,""),"")</f>
        <v/>
      </c>
      <c r="G94" s="334"/>
      <c r="H94" s="335"/>
      <c r="I94" s="383" t="str">
        <f t="shared" ref="I94:I104" si="11">VLOOKUP(A94,$A$9:$V$26,22,FALSE)</f>
        <v/>
      </c>
      <c r="J94" s="384" t="s">
        <v>306</v>
      </c>
      <c r="K94" s="383" t="b">
        <f t="shared" ref="K94:K104" si="12">IFERROR(IF(I94&lt;&gt;"",TRUE,FALSE),FALSE)</f>
        <v>0</v>
      </c>
      <c r="L94" s="383" t="b">
        <f t="shared" ref="L94:L104" si="13">IFERROR(TRUE,FALSE)</f>
        <v>1</v>
      </c>
      <c r="M94" s="383" t="s">
        <v>541</v>
      </c>
      <c r="N94" s="46"/>
      <c r="O94" s="170"/>
      <c r="P94" s="170"/>
    </row>
    <row r="95" spans="1:16" ht="15.75" x14ac:dyDescent="0.2">
      <c r="A95" s="381">
        <v>14</v>
      </c>
      <c r="B95" s="329" t="str">
        <f t="shared" si="9"/>
        <v/>
      </c>
      <c r="C95" s="330" t="str">
        <f>TEXT(IFERROR(INDEX('Overview - Section A'!$A$42:$A$49,MATCH(J95,'Overview - Section A'!$I$42:$I$49,0)),""),"YYYY")</f>
        <v>2018</v>
      </c>
      <c r="D95" s="382"/>
      <c r="E95" s="332"/>
      <c r="F95" s="333" t="str">
        <f t="shared" si="10"/>
        <v/>
      </c>
      <c r="G95" s="334"/>
      <c r="H95" s="335"/>
      <c r="I95" s="383" t="str">
        <f t="shared" si="11"/>
        <v/>
      </c>
      <c r="J95" s="384" t="s">
        <v>298</v>
      </c>
      <c r="K95" s="383" t="b">
        <f t="shared" si="12"/>
        <v>0</v>
      </c>
      <c r="L95" s="383" t="b">
        <f t="shared" si="13"/>
        <v>1</v>
      </c>
      <c r="M95" s="383" t="s">
        <v>542</v>
      </c>
      <c r="N95" s="46"/>
      <c r="O95" s="170"/>
      <c r="P95" s="170"/>
    </row>
    <row r="96" spans="1:16" ht="15.75" x14ac:dyDescent="0.2">
      <c r="A96" s="381">
        <v>14</v>
      </c>
      <c r="B96" s="329" t="str">
        <f t="shared" si="9"/>
        <v/>
      </c>
      <c r="C96" s="330" t="str">
        <f>TEXT(IFERROR(INDEX('Overview - Section A'!$A$42:$A$49,MATCH(J96,'Overview - Section A'!$I$42:$I$49,0)),""),"YYYY")</f>
        <v>2019</v>
      </c>
      <c r="D96" s="382"/>
      <c r="E96" s="332"/>
      <c r="F96" s="333" t="str">
        <f t="shared" si="10"/>
        <v/>
      </c>
      <c r="G96" s="334"/>
      <c r="H96" s="335"/>
      <c r="I96" s="383" t="str">
        <f t="shared" si="11"/>
        <v/>
      </c>
      <c r="J96" s="384" t="s">
        <v>300</v>
      </c>
      <c r="K96" s="383" t="b">
        <f t="shared" si="12"/>
        <v>0</v>
      </c>
      <c r="L96" s="383" t="b">
        <f t="shared" si="13"/>
        <v>1</v>
      </c>
      <c r="M96" s="383" t="s">
        <v>543</v>
      </c>
      <c r="N96" s="46"/>
      <c r="O96" s="170"/>
      <c r="P96" s="170"/>
    </row>
    <row r="97" spans="1:16" ht="15.75" x14ac:dyDescent="0.2">
      <c r="A97" s="381">
        <v>14</v>
      </c>
      <c r="B97" s="329" t="str">
        <f t="shared" si="9"/>
        <v/>
      </c>
      <c r="C97" s="330" t="str">
        <f>TEXT(IFERROR(INDEX('Overview - Section A'!$A$42:$A$49,MATCH(J97,'Overview - Section A'!$I$42:$I$49,0)),""),"YYYY")</f>
        <v>2020</v>
      </c>
      <c r="D97" s="382"/>
      <c r="E97" s="332"/>
      <c r="F97" s="333" t="str">
        <f t="shared" si="10"/>
        <v/>
      </c>
      <c r="G97" s="334"/>
      <c r="H97" s="335"/>
      <c r="I97" s="383" t="str">
        <f t="shared" si="11"/>
        <v/>
      </c>
      <c r="J97" s="384" t="s">
        <v>302</v>
      </c>
      <c r="K97" s="383" t="b">
        <f t="shared" si="12"/>
        <v>0</v>
      </c>
      <c r="L97" s="383" t="b">
        <f t="shared" si="13"/>
        <v>1</v>
      </c>
      <c r="M97" s="383" t="s">
        <v>544</v>
      </c>
      <c r="N97" s="46"/>
      <c r="O97" s="170"/>
      <c r="P97" s="170"/>
    </row>
    <row r="98" spans="1:16" ht="15.75" x14ac:dyDescent="0.2">
      <c r="A98" s="381">
        <v>14</v>
      </c>
      <c r="B98" s="329" t="str">
        <f t="shared" si="9"/>
        <v/>
      </c>
      <c r="C98" s="330" t="str">
        <f>TEXT(IFERROR(INDEX('Overview - Section A'!$A$42:$A$49,MATCH(J98,'Overview - Section A'!$I$42:$I$49,0)),""),"YYYY")</f>
        <v>2021</v>
      </c>
      <c r="D98" s="382"/>
      <c r="E98" s="332"/>
      <c r="F98" s="333" t="str">
        <f t="shared" si="10"/>
        <v/>
      </c>
      <c r="G98" s="334"/>
      <c r="H98" s="335"/>
      <c r="I98" s="383" t="str">
        <f t="shared" si="11"/>
        <v/>
      </c>
      <c r="J98" s="384" t="s">
        <v>304</v>
      </c>
      <c r="K98" s="383" t="b">
        <f t="shared" si="12"/>
        <v>0</v>
      </c>
      <c r="L98" s="383" t="b">
        <f t="shared" si="13"/>
        <v>1</v>
      </c>
      <c r="M98" s="383" t="s">
        <v>545</v>
      </c>
      <c r="N98" s="46"/>
      <c r="O98" s="170"/>
      <c r="P98" s="170"/>
    </row>
    <row r="99" spans="1:16" ht="15.75" x14ac:dyDescent="0.2">
      <c r="A99" s="381">
        <v>14</v>
      </c>
      <c r="B99" s="329" t="str">
        <f t="shared" si="9"/>
        <v/>
      </c>
      <c r="C99" s="330" t="str">
        <f>TEXT(IFERROR(INDEX('Overview - Section A'!$A$42:$A$49,MATCH(J99,'Overview - Section A'!$I$42:$I$49,0)),""),"YYYY")</f>
        <v>2022</v>
      </c>
      <c r="D99" s="382"/>
      <c r="E99" s="332"/>
      <c r="F99" s="333" t="str">
        <f t="shared" si="10"/>
        <v/>
      </c>
      <c r="G99" s="334"/>
      <c r="H99" s="335"/>
      <c r="I99" s="383" t="str">
        <f t="shared" si="11"/>
        <v/>
      </c>
      <c r="J99" s="384" t="s">
        <v>306</v>
      </c>
      <c r="K99" s="383" t="b">
        <f t="shared" si="12"/>
        <v>0</v>
      </c>
      <c r="L99" s="383" t="b">
        <f t="shared" si="13"/>
        <v>1</v>
      </c>
      <c r="M99" s="383" t="s">
        <v>546</v>
      </c>
      <c r="N99" s="46"/>
      <c r="O99" s="170"/>
      <c r="P99" s="170"/>
    </row>
    <row r="100" spans="1:16" ht="15.75" x14ac:dyDescent="0.2">
      <c r="A100" s="381">
        <v>15</v>
      </c>
      <c r="B100" s="329" t="str">
        <f t="shared" si="9"/>
        <v/>
      </c>
      <c r="C100" s="330" t="str">
        <f>TEXT(IFERROR(INDEX('Overview - Section A'!$A$42:$A$49,MATCH(J100,'Overview - Section A'!$I$42:$I$49,0)),""),"YYYY")</f>
        <v>2018</v>
      </c>
      <c r="D100" s="382"/>
      <c r="E100" s="332"/>
      <c r="F100" s="333" t="str">
        <f t="shared" si="10"/>
        <v/>
      </c>
      <c r="G100" s="334"/>
      <c r="H100" s="335"/>
      <c r="I100" s="383" t="str">
        <f t="shared" si="11"/>
        <v/>
      </c>
      <c r="J100" s="384" t="s">
        <v>298</v>
      </c>
      <c r="K100" s="383" t="b">
        <f t="shared" si="12"/>
        <v>0</v>
      </c>
      <c r="L100" s="383" t="b">
        <f t="shared" si="13"/>
        <v>1</v>
      </c>
      <c r="M100" s="383" t="s">
        <v>547</v>
      </c>
      <c r="N100" s="46"/>
      <c r="O100" s="170"/>
      <c r="P100" s="170"/>
    </row>
    <row r="101" spans="1:16" ht="15.75" x14ac:dyDescent="0.2">
      <c r="A101" s="381">
        <v>15</v>
      </c>
      <c r="B101" s="329" t="str">
        <f t="shared" si="9"/>
        <v/>
      </c>
      <c r="C101" s="330" t="str">
        <f>TEXT(IFERROR(INDEX('Overview - Section A'!$A$42:$A$49,MATCH(J101,'Overview - Section A'!$I$42:$I$49,0)),""),"YYYY")</f>
        <v>2019</v>
      </c>
      <c r="D101" s="382"/>
      <c r="E101" s="332"/>
      <c r="F101" s="333" t="str">
        <f t="shared" si="10"/>
        <v/>
      </c>
      <c r="G101" s="334"/>
      <c r="H101" s="335"/>
      <c r="I101" s="383" t="str">
        <f t="shared" si="11"/>
        <v/>
      </c>
      <c r="J101" s="384" t="s">
        <v>300</v>
      </c>
      <c r="K101" s="383" t="b">
        <f t="shared" si="12"/>
        <v>0</v>
      </c>
      <c r="L101" s="383" t="b">
        <f t="shared" si="13"/>
        <v>1</v>
      </c>
      <c r="M101" s="383" t="s">
        <v>548</v>
      </c>
      <c r="N101" s="46"/>
      <c r="O101" s="170"/>
      <c r="P101" s="170"/>
    </row>
    <row r="102" spans="1:16" ht="15.75" x14ac:dyDescent="0.2">
      <c r="A102" s="381">
        <v>15</v>
      </c>
      <c r="B102" s="329" t="str">
        <f t="shared" si="9"/>
        <v/>
      </c>
      <c r="C102" s="330" t="str">
        <f>TEXT(IFERROR(INDEX('Overview - Section A'!$A$42:$A$49,MATCH(J102,'Overview - Section A'!$I$42:$I$49,0)),""),"YYYY")</f>
        <v>2020</v>
      </c>
      <c r="D102" s="382"/>
      <c r="E102" s="332"/>
      <c r="F102" s="333" t="str">
        <f t="shared" si="10"/>
        <v/>
      </c>
      <c r="G102" s="334"/>
      <c r="H102" s="335"/>
      <c r="I102" s="383" t="str">
        <f t="shared" si="11"/>
        <v/>
      </c>
      <c r="J102" s="384" t="s">
        <v>302</v>
      </c>
      <c r="K102" s="383" t="b">
        <f t="shared" si="12"/>
        <v>0</v>
      </c>
      <c r="L102" s="383" t="b">
        <f t="shared" si="13"/>
        <v>1</v>
      </c>
      <c r="M102" s="383" t="s">
        <v>549</v>
      </c>
      <c r="N102" s="46"/>
      <c r="O102" s="170"/>
      <c r="P102" s="170"/>
    </row>
    <row r="103" spans="1:16" ht="15.75" x14ac:dyDescent="0.2">
      <c r="A103" s="381">
        <v>15</v>
      </c>
      <c r="B103" s="329" t="str">
        <f t="shared" si="9"/>
        <v/>
      </c>
      <c r="C103" s="330" t="str">
        <f>TEXT(IFERROR(INDEX('Overview - Section A'!$A$42:$A$49,MATCH(J103,'Overview - Section A'!$I$42:$I$49,0)),""),"YYYY")</f>
        <v>2021</v>
      </c>
      <c r="D103" s="382"/>
      <c r="E103" s="332"/>
      <c r="F103" s="333" t="str">
        <f t="shared" si="10"/>
        <v/>
      </c>
      <c r="G103" s="334"/>
      <c r="H103" s="335"/>
      <c r="I103" s="383" t="str">
        <f t="shared" si="11"/>
        <v/>
      </c>
      <c r="J103" s="384" t="s">
        <v>304</v>
      </c>
      <c r="K103" s="383" t="b">
        <f t="shared" si="12"/>
        <v>0</v>
      </c>
      <c r="L103" s="383" t="b">
        <f t="shared" si="13"/>
        <v>1</v>
      </c>
      <c r="M103" s="383" t="s">
        <v>550</v>
      </c>
      <c r="N103" s="46"/>
      <c r="O103" s="170"/>
      <c r="P103" s="170"/>
    </row>
    <row r="104" spans="1:16" ht="15.75" x14ac:dyDescent="0.2">
      <c r="A104" s="381">
        <v>15</v>
      </c>
      <c r="B104" s="329" t="str">
        <f t="shared" si="9"/>
        <v/>
      </c>
      <c r="C104" s="330" t="str">
        <f>TEXT(IFERROR(INDEX('Overview - Section A'!$A$42:$A$49,MATCH(J104,'Overview - Section A'!$I$42:$I$49,0)),""),"YYYY")</f>
        <v>2022</v>
      </c>
      <c r="D104" s="382"/>
      <c r="E104" s="332"/>
      <c r="F104" s="333" t="str">
        <f t="shared" si="10"/>
        <v/>
      </c>
      <c r="G104" s="334"/>
      <c r="H104" s="335"/>
      <c r="I104" s="383" t="str">
        <f t="shared" si="11"/>
        <v/>
      </c>
      <c r="J104" s="384" t="s">
        <v>306</v>
      </c>
      <c r="K104" s="383" t="b">
        <f t="shared" si="12"/>
        <v>0</v>
      </c>
      <c r="L104" s="383" t="b">
        <f t="shared" si="13"/>
        <v>1</v>
      </c>
      <c r="M104" s="383" t="s">
        <v>551</v>
      </c>
      <c r="N104" s="46"/>
      <c r="O104" s="170"/>
      <c r="P104" s="170"/>
    </row>
    <row r="105" spans="1:16" ht="0.6" customHeight="1" thickBot="1" x14ac:dyDescent="0.25">
      <c r="A105" s="23"/>
      <c r="B105" s="24"/>
      <c r="C105" s="24"/>
      <c r="D105" s="24"/>
      <c r="E105" s="24"/>
      <c r="F105" s="24"/>
      <c r="G105" s="24"/>
      <c r="H105" s="24"/>
      <c r="I105" s="24"/>
      <c r="J105" s="24"/>
      <c r="K105" s="24"/>
      <c r="L105" s="24"/>
      <c r="M105" s="24"/>
      <c r="N105" s="25"/>
      <c r="O105" s="170"/>
      <c r="P105" s="170"/>
    </row>
    <row r="106" spans="1:16" x14ac:dyDescent="0.2">
      <c r="O106" s="170"/>
      <c r="P106" s="170"/>
    </row>
    <row r="110" spans="1:16" x14ac:dyDescent="0.2">
      <c r="A110" s="27" t="s">
        <v>77</v>
      </c>
    </row>
  </sheetData>
  <sheetProtection algorithmName="SHA-512" hashValue="CLH1IFNCtLvB+WtuLaEAtnb96/6YAPei+ZZVQYHwMBZ2t0XeA731996If5rs3Uwk6kg53Hrfb3F2MtRwAFU65Q==" saltValue="sT+2n+zZW1e5avDclWr5Xw==" spinCount="100000" sheet="1" objects="1" scenarios="1" formatColumns="0" formatRows="0" sort="0" autoFilter="0"/>
  <mergeCells count="4">
    <mergeCell ref="A2:Q2"/>
    <mergeCell ref="A1:Q1"/>
    <mergeCell ref="A27:H27"/>
    <mergeCell ref="A7:P7"/>
  </mergeCells>
  <conditionalFormatting sqref="A29:C104">
    <cfRule type="expression" dxfId="43" priority="6">
      <formula>MOD($A29,2)=0</formula>
    </cfRule>
    <cfRule type="expression" dxfId="42" priority="7">
      <formula>MOD($A29,2)=1</formula>
    </cfRule>
  </conditionalFormatting>
  <conditionalFormatting sqref="B9:C24">
    <cfRule type="expression" dxfId="41" priority="1">
      <formula>AND($B9&lt;&gt;"",$C9&lt;&gt;"")</formula>
    </cfRule>
  </conditionalFormatting>
  <dataValidations count="12">
    <dataValidation type="list" allowBlank="1" showInputMessage="1" showErrorMessage="1" sqref="B9:B24">
      <formula1>ImpactIndicator</formula1>
    </dataValidation>
    <dataValidation type="list" allowBlank="1" showInputMessage="1" showErrorMessage="1" sqref="H9:H24">
      <formula1>ResponsiblePR</formula1>
    </dataValidation>
    <dataValidation type="custom" allowBlank="1" showInputMessage="1" showErrorMessage="1" errorTitle="Indicators" error="Cannot enter both Standard and Impact indicators on the same line" sqref="C9:C24">
      <formula1>B9=""</formula1>
    </dataValidation>
    <dataValidation type="decimal" allowBlank="1" showInputMessage="1" showErrorMessage="1" errorTitle="X-Author for Excel" error="Please enter a valid numeric value. Valid range for Impact Indicator Number is -1E+18 to 1E+18." promptTitle="X-Author for Excel" sqref="A9:A24 A29:A104">
      <formula1>-1000000000000000000</formula1>
      <formula2>1000000000000000000</formula2>
    </dataValidation>
    <dataValidation type="list" allowBlank="1" showInputMessage="1" showErrorMessage="1" errorTitle="X-Author for Excel" error="Please select a value from the drop-down." promptTitle="X-Author for Excel" sqref="E9:E24">
      <formula1>IF(IFERROR(ROWS(INDIRECT(SUBSTITUTE("AIM_Impact_Indicator__c.AIM_Baseline_Year__c"," ","_"))),-1) &lt; 0, XAuthorInvalidPicklistData,INDIRECT(SUBSTITUTE("AIM_Impact_Indicator__c.AIM_Baseline_Year__c"," ","_")))</formula1>
    </dataValidation>
    <dataValidation type="list" allowBlank="1" showInputMessage="1" showErrorMessage="1" errorTitle="X-Author for Excel" error="Please select either TRUE or FALSE from the dropdown." promptTitle="X-Author for Excel" sqref="S9:T24 K29:L104">
      <formula1>"TRUE,FALSE"</formula1>
    </dataValidation>
    <dataValidation type="custom" allowBlank="1" showInputMessage="1" showErrorMessage="1" errorTitle="X-Author for Excel" error="Id and Lookup fields are not editable." promptTitle="X-Author for Excel" sqref="W9:Y24 M29:M104 J29:J104">
      <formula1>""</formula1>
    </dataValidation>
    <dataValidation type="decimal" allowBlank="1" showInputMessage="1" showErrorMessage="1" errorTitle="X-Author for Excel" error="Please enter a valid numeric value. Valid range for Target N# is -10000000000 to 10000000000." promptTitle="X-Author for Excel" sqref="D29:D104">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29:E104">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29:F104">
      <formula1>-99999.99</formula1>
      <formula2>99999.99</formula2>
    </dataValidation>
    <dataValidation type="date" allowBlank="1" showInputMessage="1" showErrorMessage="1" errorTitle="X-Author for Excel" error="Please enter a valid date." promptTitle="X-Author for Excel" sqref="G29:G104">
      <formula1>1</formula1>
      <formula2>767376</formula2>
    </dataValidation>
    <dataValidation type="list" allowBlank="1" showInputMessage="1" showErrorMessage="1" errorTitle="X-Author for Excel" error="Please select a value from the drop-down." promptTitle="X-Author for Excel" sqref="H29:H104">
      <formula1>IF(IFERROR(ROWS(INDIRECT(SUBSTITUTE("AIM_Impact_Indicator_Targets_Results__c.AIM_Mark_if_target_is_TBD__c"," ","_"))),-1) &lt; 0, XAuthorInvalidPicklistData,INDIRECT(SUBSTITUTE("AIM_Impact_Indicator_Targets_Results__c.AIM_Mark_if_target_is_TBD__c"," ","_")))</formula1>
    </dataValidation>
  </dataValidations>
  <hyperlinks>
    <hyperlink ref="C4" location="_8d9f9399_d674_44d3_98fa_9bdc7c2dff17" display="Impact Indicator Targets"/>
    <hyperlink ref="B4" location="'Impact Indicators - Section B'!A7" display="Impact Indicators"/>
    <hyperlink ref="A110" location="'Impact Indicators - Section B'!A4" display="Impact Indicators - Section B'!A4"/>
  </hyperlinks>
  <pageMargins left="0.7" right="0.7" top="0.75" bottom="0.75" header="0.3" footer="0.3"/>
  <pageSetup paperSize="8" scale="90" fitToHeight="0" orientation="landscape" r:id="rId1"/>
  <colBreaks count="1" manualBreakCount="1">
    <brk id="27" max="1048575" man="1"/>
  </colBreaks>
  <extLst>
    <ext xmlns:x14="http://schemas.microsoft.com/office/spreadsheetml/2009/9/main" uri="{78C0D931-6437-407d-A8EE-F0AAD7539E65}">
      <x14:conditionalFormattings>
        <x14:conditionalFormatting xmlns:xm="http://schemas.microsoft.com/office/excel/2006/main">
          <x14:cfRule type="expression" priority="2" id="{D4C8394A-9D66-42A4-B2BF-3D05CF5025B5}">
            <xm:f>INDEX('Overview - Section A'!$E$43:$E$49,MATCH($J29,'Overview - Section A'!$I$43:$I$49,0))&gt;'Overview - Section A'!$E$8</xm:f>
            <x14:dxf>
              <font>
                <color theme="0" tint="-0.24994659260841701"/>
              </font>
              <fill>
                <patternFill>
                  <bgColor theme="0" tint="-0.24994659260841701"/>
                </patternFill>
              </fill>
            </x14:dxf>
          </x14:cfRule>
          <xm:sqref>A29:H105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'Reference Records'!$C$2:$C$3</xm:f>
          </x14:formula1>
          <xm:sqref>B25</xm:sqref>
        </x14:dataValidation>
        <x14:dataValidation type="list" allowBlank="1" showInputMessage="1" showErrorMessage="1">
          <x14:formula1>
            <xm:f>'Overview - Section A'!$AO$25:$AO$40</xm:f>
          </x14:formula1>
          <xm:sqref>I9:N24</xm:sqref>
        </x14:dataValidation>
        <x14:dataValidation type="list" allowBlank="1" showInputMessage="1" showErrorMessage="1">
          <x14:formula1>
            <xm:f>IF('Reference Records'!$B$152&lt;&gt;"",'Reference Records'!$B$152,OFFSET('Reference Records'!$A$157,1,0,MATCH(" ",'Reference Records'!$A$157:$A$488,-1)-1,1))</xm:f>
          </x14:formula1>
          <xm:sqref>O9:O24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pageSetUpPr fitToPage="1"/>
  </sheetPr>
  <dimension ref="A1:BA114"/>
  <sheetViews>
    <sheetView showGridLines="0" topLeftCell="A8" zoomScale="110" zoomScaleNormal="110" zoomScaleSheetLayoutView="40" zoomScalePageLayoutView="110" workbookViewId="0">
      <pane xSplit="1" ySplit="1" topLeftCell="B45" activePane="bottomRight" state="frozen"/>
      <selection activeCell="A8" sqref="A8"/>
      <selection pane="topRight" activeCell="B8" sqref="B8"/>
      <selection pane="bottomLeft" activeCell="A9" sqref="A9"/>
      <selection pane="bottomRight" activeCell="A47" sqref="A47"/>
    </sheetView>
  </sheetViews>
  <sheetFormatPr defaultColWidth="11" defaultRowHeight="15.75" x14ac:dyDescent="0.25"/>
  <cols>
    <col min="1" max="1" width="12" style="6" customWidth="1"/>
    <col min="2" max="3" width="30.625" style="6" customWidth="1"/>
    <col min="4" max="4" width="12.125" style="6" customWidth="1"/>
    <col min="5" max="5" width="11.875" style="6" customWidth="1"/>
    <col min="6" max="6" width="19.625" style="6" customWidth="1"/>
    <col min="7" max="7" width="17.875" style="6" customWidth="1"/>
    <col min="8" max="8" width="20.625" style="6" customWidth="1"/>
    <col min="9" max="9" width="33.5" style="6" hidden="1" customWidth="1"/>
    <col min="10" max="10" width="28.375" style="6" hidden="1" customWidth="1"/>
    <col min="11" max="11" width="26.125" style="6" hidden="1" customWidth="1"/>
    <col min="12" max="12" width="24.375" style="6" hidden="1" customWidth="1"/>
    <col min="13" max="13" width="22.625" style="6" hidden="1" customWidth="1"/>
    <col min="14" max="14" width="0.5" style="6" customWidth="1"/>
    <col min="15" max="15" width="20.625" style="6" customWidth="1"/>
    <col min="16" max="16" width="67.125" style="6" customWidth="1"/>
    <col min="17" max="17" width="30" style="6" hidden="1" customWidth="1"/>
    <col min="18" max="18" width="28.625" style="6" hidden="1" customWidth="1"/>
    <col min="19" max="19" width="17.375" style="6" hidden="1" customWidth="1"/>
    <col min="20" max="20" width="29.5" style="6" hidden="1" customWidth="1"/>
    <col min="21" max="21" width="24.625" style="6" hidden="1" customWidth="1"/>
    <col min="22" max="22" width="31.375" style="6" hidden="1" customWidth="1"/>
    <col min="23" max="25" width="27.5" style="6" hidden="1" customWidth="1"/>
    <col min="26" max="26" width="0.375" style="6" customWidth="1"/>
    <col min="27" max="27" width="26.625" style="6" customWidth="1"/>
    <col min="28" max="28" width="20.375" style="6" customWidth="1"/>
    <col min="29" max="29" width="24.625" style="6" customWidth="1"/>
    <col min="30" max="31" width="11" style="6" customWidth="1"/>
    <col min="32" max="32" width="11" style="9" customWidth="1"/>
    <col min="33" max="33" width="22.625" style="9" customWidth="1"/>
    <col min="34" max="37" width="11" style="9" customWidth="1"/>
    <col min="38" max="53" width="11" style="9"/>
    <col min="54" max="16384" width="11" style="6"/>
  </cols>
  <sheetData>
    <row r="1" spans="1:53" ht="21.75" thickBot="1" x14ac:dyDescent="0.3">
      <c r="A1" s="457" t="s">
        <v>46</v>
      </c>
      <c r="B1" s="458"/>
      <c r="C1" s="458"/>
      <c r="D1" s="458"/>
      <c r="E1" s="458"/>
      <c r="F1" s="458"/>
      <c r="G1" s="458"/>
      <c r="H1" s="458"/>
      <c r="I1" s="458"/>
      <c r="J1" s="458"/>
      <c r="K1" s="458"/>
      <c r="L1" s="458"/>
      <c r="M1" s="458"/>
      <c r="N1" s="458"/>
      <c r="O1" s="458"/>
      <c r="P1" s="458"/>
      <c r="Q1" s="458"/>
    </row>
    <row r="2" spans="1:53" ht="41.1" customHeight="1" thickBot="1" x14ac:dyDescent="0.3">
      <c r="A2" s="450" t="s">
        <v>49</v>
      </c>
      <c r="B2" s="451"/>
      <c r="C2" s="451"/>
      <c r="D2" s="451"/>
      <c r="E2" s="451"/>
      <c r="F2" s="451"/>
      <c r="G2" s="451"/>
      <c r="H2" s="451"/>
      <c r="I2" s="451"/>
      <c r="J2" s="451"/>
      <c r="K2" s="451"/>
      <c r="L2" s="451"/>
      <c r="M2" s="451"/>
      <c r="N2" s="451"/>
      <c r="O2" s="451"/>
      <c r="P2" s="451"/>
      <c r="Q2" s="452"/>
    </row>
    <row r="3" spans="1:53" ht="16.5" thickBot="1" x14ac:dyDescent="0.3"/>
    <row r="4" spans="1:53" ht="39.75" customHeight="1" thickBot="1" x14ac:dyDescent="0.3">
      <c r="A4" s="49" t="s">
        <v>38</v>
      </c>
      <c r="B4" s="35" t="s">
        <v>23</v>
      </c>
      <c r="C4" s="48" t="s">
        <v>30</v>
      </c>
    </row>
    <row r="6" spans="1:53" x14ac:dyDescent="0.25">
      <c r="Q6" s="9"/>
    </row>
    <row r="7" spans="1:53" ht="24.75" customHeight="1" thickBot="1" x14ac:dyDescent="0.3">
      <c r="C7" s="52"/>
      <c r="D7" s="53"/>
      <c r="E7" s="53"/>
      <c r="F7" s="53"/>
      <c r="G7" s="53"/>
      <c r="H7" s="53"/>
      <c r="I7" s="53"/>
      <c r="J7" s="53"/>
      <c r="K7" s="53"/>
      <c r="L7" s="53"/>
      <c r="M7" s="53"/>
      <c r="N7" s="53"/>
      <c r="O7" s="53"/>
      <c r="P7" s="53"/>
      <c r="Q7" s="9"/>
      <c r="R7" s="54"/>
      <c r="S7" s="54"/>
    </row>
    <row r="8" spans="1:53" ht="29.25" customHeight="1" thickBot="1" x14ac:dyDescent="0.3">
      <c r="A8" s="441" t="s">
        <v>23</v>
      </c>
      <c r="B8" s="442"/>
      <c r="C8" s="442"/>
      <c r="D8" s="442"/>
      <c r="E8" s="442"/>
      <c r="F8" s="442"/>
      <c r="G8" s="442"/>
      <c r="H8" s="442"/>
      <c r="I8" s="442"/>
      <c r="J8" s="442"/>
      <c r="K8" s="442"/>
      <c r="L8" s="442"/>
      <c r="M8" s="442"/>
      <c r="N8" s="442"/>
      <c r="O8" s="55"/>
      <c r="P8" s="55"/>
      <c r="Q8" s="12"/>
      <c r="R8" s="56"/>
      <c r="S8" s="56"/>
      <c r="T8" s="56"/>
      <c r="U8" s="56"/>
      <c r="V8" s="56"/>
      <c r="W8" s="56"/>
      <c r="X8" s="56"/>
      <c r="Y8" s="56"/>
      <c r="Z8" s="57"/>
    </row>
    <row r="9" spans="1:53" ht="49.5" customHeight="1" x14ac:dyDescent="0.25">
      <c r="A9" s="312" t="s">
        <v>24</v>
      </c>
      <c r="B9" s="312" t="s">
        <v>85</v>
      </c>
      <c r="C9" s="312" t="s">
        <v>10</v>
      </c>
      <c r="D9" s="312" t="s">
        <v>33</v>
      </c>
      <c r="E9" s="312" t="s">
        <v>34</v>
      </c>
      <c r="F9" s="312" t="s">
        <v>18</v>
      </c>
      <c r="G9" s="312" t="s">
        <v>19</v>
      </c>
      <c r="H9" s="313" t="s">
        <v>21</v>
      </c>
      <c r="I9" s="312"/>
      <c r="J9" s="312"/>
      <c r="K9" s="312"/>
      <c r="L9" s="312"/>
      <c r="M9" s="312"/>
      <c r="N9" s="312"/>
      <c r="O9" s="313" t="s">
        <v>11</v>
      </c>
      <c r="P9" s="313" t="s">
        <v>9</v>
      </c>
      <c r="Q9" s="385"/>
      <c r="R9" s="386" t="s">
        <v>124</v>
      </c>
      <c r="S9" s="386" t="s">
        <v>21</v>
      </c>
      <c r="T9" s="386" t="s">
        <v>105</v>
      </c>
      <c r="U9" s="386" t="s">
        <v>64</v>
      </c>
      <c r="V9" s="386" t="s">
        <v>168</v>
      </c>
      <c r="W9" s="386" t="s">
        <v>66</v>
      </c>
      <c r="X9" s="386" t="s">
        <v>190</v>
      </c>
      <c r="Y9" s="387" t="s">
        <v>212</v>
      </c>
      <c r="Z9" s="161"/>
      <c r="AA9" s="164"/>
      <c r="AB9" s="164"/>
    </row>
    <row r="10" spans="1:53" ht="47.25" hidden="1" x14ac:dyDescent="0.25">
      <c r="A10" s="317" t="s">
        <v>93</v>
      </c>
      <c r="B10" s="318" t="s">
        <v>67</v>
      </c>
      <c r="C10" s="318" t="s">
        <v>68</v>
      </c>
      <c r="D10" s="388" t="s">
        <v>54</v>
      </c>
      <c r="E10" s="388" t="s">
        <v>55</v>
      </c>
      <c r="F10" s="388" t="s">
        <v>56</v>
      </c>
      <c r="G10" s="321" t="str">
        <f>IFERROR(IF(VLOOKUP(B10,'Reference Records'!$C$16:$D$25,2,FALSE)=0,"",VLOOKUP(B10,'Reference Records'!$C$16:$D$25,2,FALSE)),"")</f>
        <v/>
      </c>
      <c r="H10" s="389"/>
      <c r="I10" s="389"/>
      <c r="J10" s="389"/>
      <c r="K10" s="389"/>
      <c r="L10" s="389"/>
      <c r="M10" s="389"/>
      <c r="N10" s="389"/>
      <c r="O10" s="389"/>
      <c r="P10" s="318" t="s">
        <v>57</v>
      </c>
      <c r="Q10" s="385"/>
      <c r="R10" s="386" t="str">
        <f>IF(G10&lt;&gt;"",B10&amp;C10,"")</f>
        <v/>
      </c>
      <c r="S10" s="366" t="str">
        <f>IFERROR(VLOOKUP(H10,'Overview - Section A'!$N$25:$Q$36,4,FALSE),"")</f>
        <v/>
      </c>
      <c r="T10" s="386" t="b">
        <f>IFERROR(TRUE,FALSE)</f>
        <v>1</v>
      </c>
      <c r="U10" s="386" t="b">
        <f>IFERROR(IF(OR(B10&lt;&gt;"",C10&lt;&gt;""),TRUE,FALSE),FALSE)</f>
        <v>1</v>
      </c>
      <c r="V10" s="386" t="str">
        <f>B10&amp;C10</f>
        <v>[Outcome Indicator Name][Custom Outcome Indicator]</v>
      </c>
      <c r="W10" s="386" t="s">
        <v>65</v>
      </c>
      <c r="X10" s="390" t="str">
        <f>IFERROR(VLOOKUP(B10,'Reference Records'!$C$16:$G$25,5,FALSE),"")</f>
        <v/>
      </c>
      <c r="Y10" s="390" t="str">
        <f>IFERROR(IF('Reference Records'!$B$152&lt;&gt;"",VLOOKUP(O10,'Reference Records'!$B$152:$C$152,2,FALSE),VLOOKUP(O10,'Reference Records'!$A$157:$C$490,3,FALSE)),"")</f>
        <v/>
      </c>
      <c r="Z10" s="161"/>
      <c r="AA10" s="164"/>
      <c r="AB10" s="164"/>
    </row>
    <row r="11" spans="1:53" s="302" customFormat="1" ht="63" x14ac:dyDescent="0.25">
      <c r="A11" s="317">
        <v>1</v>
      </c>
      <c r="B11" s="318" t="s">
        <v>2179</v>
      </c>
      <c r="C11" s="318"/>
      <c r="D11" s="388" t="s">
        <v>3839</v>
      </c>
      <c r="E11" s="388" t="s">
        <v>257</v>
      </c>
      <c r="F11" s="388" t="s">
        <v>3836</v>
      </c>
      <c r="G11" s="321" t="str">
        <f>IFERROR(IF(VLOOKUP(B11,'Reference Records'!$C$16:$D$25,2,FALSE)=0,"",VLOOKUP(B11,'Reference Records'!$C$16:$D$25,2,FALSE)),"")</f>
        <v/>
      </c>
      <c r="H11" s="389" t="s">
        <v>3858</v>
      </c>
      <c r="I11" s="389"/>
      <c r="J11" s="389"/>
      <c r="K11" s="389"/>
      <c r="L11" s="389"/>
      <c r="M11" s="389"/>
      <c r="N11" s="389"/>
      <c r="O11" s="389" t="s">
        <v>281</v>
      </c>
      <c r="P11" s="318" t="s">
        <v>3834</v>
      </c>
      <c r="Q11" s="385"/>
      <c r="R11" s="386" t="str">
        <f t="shared" ref="R11:R25" si="0">IF(G11&lt;&gt;"",B11&amp;C11,"")</f>
        <v/>
      </c>
      <c r="S11" s="366" t="str">
        <f>IFERROR(VLOOKUP(H11,'Overview - Section A'!$N$25:$Q$36,4,FALSE),"")</f>
        <v>a1236000007wEVjAAM</v>
      </c>
      <c r="T11" s="386" t="b">
        <f t="shared" ref="T11:T25" si="1">IFERROR(TRUE,FALSE)</f>
        <v>1</v>
      </c>
      <c r="U11" s="386" t="b">
        <f t="shared" ref="U11:U25" si="2">IFERROR(IF(OR(B11&lt;&gt;"",C11&lt;&gt;""),TRUE,FALSE),FALSE)</f>
        <v>1</v>
      </c>
      <c r="V11" s="386" t="str">
        <f t="shared" ref="V11:V25" si="3">B11&amp;C11</f>
        <v>TB O-2a: Treatment success rate of all forms of TB- bacteriologically confirmed plus clinically diagnosed, new and relapse cases</v>
      </c>
      <c r="W11" s="386" t="s">
        <v>552</v>
      </c>
      <c r="X11" s="390" t="str">
        <f>IFERROR(VLOOKUP(B11,'Reference Records'!$C$16:$G$25,5,FALSE),"")</f>
        <v>a1J36000002m4E8EAI</v>
      </c>
      <c r="Y11" s="390" t="str">
        <f>IFERROR(IF('Reference Records'!$B$152&lt;&gt;"",VLOOKUP(O11,'Reference Records'!$B$152:$C$152,2,FALSE),VLOOKUP(O11,'Reference Records'!$A$157:$C$490,3,FALSE)),"")</f>
        <v>a1A360000013M0TEAU</v>
      </c>
      <c r="Z11" s="161"/>
      <c r="AA11" s="164"/>
      <c r="AB11" s="164"/>
      <c r="AF11" s="9"/>
      <c r="AG11" s="9"/>
      <c r="AH11" s="9"/>
      <c r="AI11" s="9"/>
      <c r="AJ11" s="9"/>
      <c r="AK11" s="9"/>
      <c r="AL11" s="9"/>
      <c r="AM11" s="9"/>
      <c r="AN11" s="9"/>
      <c r="AO11" s="9"/>
      <c r="AP11" s="9"/>
      <c r="AQ11" s="9"/>
      <c r="AR11" s="9"/>
      <c r="AS11" s="9"/>
      <c r="AT11" s="9"/>
      <c r="AU11" s="9"/>
      <c r="AV11" s="9"/>
      <c r="AW11" s="9"/>
      <c r="AX11" s="9"/>
      <c r="AY11" s="9"/>
      <c r="AZ11" s="9"/>
      <c r="BA11" s="9"/>
    </row>
    <row r="12" spans="1:53" s="302" customFormat="1" ht="63" x14ac:dyDescent="0.25">
      <c r="A12" s="317">
        <v>2</v>
      </c>
      <c r="B12" s="318" t="s">
        <v>1966</v>
      </c>
      <c r="C12" s="318"/>
      <c r="D12" s="388" t="s">
        <v>3837</v>
      </c>
      <c r="E12" s="388" t="s">
        <v>256</v>
      </c>
      <c r="F12" s="388" t="s">
        <v>3835</v>
      </c>
      <c r="G12" s="321" t="str">
        <f>IFERROR(IF(VLOOKUP(B12,'Reference Records'!$C$16:$D$25,2,FALSE)=0,"",VLOOKUP(B12,'Reference Records'!$C$16:$D$25,2,FALSE)),"")</f>
        <v>Gender,Age,TB case definition</v>
      </c>
      <c r="H12" s="389" t="s">
        <v>3858</v>
      </c>
      <c r="I12" s="389"/>
      <c r="J12" s="389"/>
      <c r="K12" s="389"/>
      <c r="L12" s="389"/>
      <c r="M12" s="389"/>
      <c r="N12" s="389"/>
      <c r="O12" s="389" t="s">
        <v>281</v>
      </c>
      <c r="P12" s="318" t="s">
        <v>3838</v>
      </c>
      <c r="Q12" s="385"/>
      <c r="R12" s="386" t="str">
        <f t="shared" si="0"/>
        <v>TB O-4(M): Treatment success rate of RR TB and/or MDR-TB: Percentage of cases with RR and/or MDR-TB successfully treated</v>
      </c>
      <c r="S12" s="366" t="str">
        <f>IFERROR(VLOOKUP(H12,'Overview - Section A'!$N$25:$Q$36,4,FALSE),"")</f>
        <v>a1236000007wEVjAAM</v>
      </c>
      <c r="T12" s="386" t="b">
        <f t="shared" si="1"/>
        <v>1</v>
      </c>
      <c r="U12" s="386" t="b">
        <f t="shared" si="2"/>
        <v>1</v>
      </c>
      <c r="V12" s="386" t="str">
        <f t="shared" si="3"/>
        <v>TB O-4(M): Treatment success rate of RR TB and/or MDR-TB: Percentage of cases with RR and/or MDR-TB successfully treated</v>
      </c>
      <c r="W12" s="386" t="s">
        <v>553</v>
      </c>
      <c r="X12" s="390" t="str">
        <f>IFERROR(VLOOKUP(B12,'Reference Records'!$C$16:$G$25,5,FALSE),"")</f>
        <v>a1J36000002m4EBEAY</v>
      </c>
      <c r="Y12" s="390" t="str">
        <f>IFERROR(IF('Reference Records'!$B$152&lt;&gt;"",VLOOKUP(O12,'Reference Records'!$B$152:$C$152,2,FALSE),VLOOKUP(O12,'Reference Records'!$A$157:$C$490,3,FALSE)),"")</f>
        <v>a1A360000013M0TEAU</v>
      </c>
      <c r="Z12" s="161"/>
      <c r="AA12" s="164"/>
      <c r="AB12" s="164"/>
      <c r="AF12" s="9"/>
      <c r="AG12" s="9"/>
      <c r="AH12" s="9"/>
      <c r="AI12" s="9"/>
      <c r="AJ12" s="9"/>
      <c r="AK12" s="9"/>
      <c r="AL12" s="9"/>
      <c r="AM12" s="9"/>
      <c r="AN12" s="9"/>
      <c r="AO12" s="9"/>
      <c r="AP12" s="9"/>
      <c r="AQ12" s="9"/>
      <c r="AR12" s="9"/>
      <c r="AS12" s="9"/>
      <c r="AT12" s="9"/>
      <c r="AU12" s="9"/>
      <c r="AV12" s="9"/>
      <c r="AW12" s="9"/>
      <c r="AX12" s="9"/>
      <c r="AY12" s="9"/>
      <c r="AZ12" s="9"/>
      <c r="BA12" s="9"/>
    </row>
    <row r="13" spans="1:53" s="302" customFormat="1" ht="78.75" x14ac:dyDescent="0.25">
      <c r="A13" s="317">
        <v>3</v>
      </c>
      <c r="B13" s="318" t="s">
        <v>2190</v>
      </c>
      <c r="C13" s="318"/>
      <c r="D13" s="388" t="s">
        <v>3842</v>
      </c>
      <c r="E13" s="388" t="s">
        <v>258</v>
      </c>
      <c r="F13" s="388" t="s">
        <v>3840</v>
      </c>
      <c r="G13" s="321" t="str">
        <f>IFERROR(IF(VLOOKUP(B13,'Reference Records'!$C$16:$D$25,2,FALSE)=0,"",VLOOKUP(B13,'Reference Records'!$C$16:$D$25,2,FALSE)),"")</f>
        <v/>
      </c>
      <c r="H13" s="389" t="s">
        <v>3858</v>
      </c>
      <c r="I13" s="389"/>
      <c r="J13" s="389"/>
      <c r="K13" s="389"/>
      <c r="L13" s="389"/>
      <c r="M13" s="389"/>
      <c r="N13" s="389"/>
      <c r="O13" s="389" t="s">
        <v>281</v>
      </c>
      <c r="P13" s="318"/>
      <c r="Q13" s="385"/>
      <c r="R13" s="386" t="str">
        <f t="shared" si="0"/>
        <v/>
      </c>
      <c r="S13" s="366" t="str">
        <f>IFERROR(VLOOKUP(H13,'Overview - Section A'!$N$25:$Q$36,4,FALSE),"")</f>
        <v>a1236000007wEVjAAM</v>
      </c>
      <c r="T13" s="386" t="b">
        <f t="shared" si="1"/>
        <v>1</v>
      </c>
      <c r="U13" s="386" t="b">
        <f t="shared" si="2"/>
        <v>1</v>
      </c>
      <c r="V13" s="386" t="str">
        <f t="shared" si="3"/>
        <v>TB O-1a: Case notification rate of all forms of TB per 100,000 population - bacteriologically confirmed plus clinically diagnosed, new and relapse cases</v>
      </c>
      <c r="W13" s="386" t="s">
        <v>554</v>
      </c>
      <c r="X13" s="390" t="str">
        <f>IFERROR(VLOOKUP(B13,'Reference Records'!$C$16:$G$25,5,FALSE),"")</f>
        <v>a1J36000002m4EMEAY</v>
      </c>
      <c r="Y13" s="390" t="str">
        <f>IFERROR(IF('Reference Records'!$B$152&lt;&gt;"",VLOOKUP(O13,'Reference Records'!$B$152:$C$152,2,FALSE),VLOOKUP(O13,'Reference Records'!$A$157:$C$490,3,FALSE)),"")</f>
        <v>a1A360000013M0TEAU</v>
      </c>
      <c r="Z13" s="161"/>
      <c r="AA13" s="164"/>
      <c r="AB13" s="164"/>
      <c r="AF13" s="9"/>
      <c r="AG13" s="9"/>
      <c r="AH13" s="9"/>
      <c r="AI13" s="9"/>
      <c r="AJ13" s="9"/>
      <c r="AK13" s="9"/>
      <c r="AL13" s="9"/>
      <c r="AM13" s="9"/>
      <c r="AN13" s="9"/>
      <c r="AO13" s="9"/>
      <c r="AP13" s="9"/>
      <c r="AQ13" s="9"/>
      <c r="AR13" s="9"/>
      <c r="AS13" s="9"/>
      <c r="AT13" s="9"/>
      <c r="AU13" s="9"/>
      <c r="AV13" s="9"/>
      <c r="AW13" s="9"/>
      <c r="AX13" s="9"/>
      <c r="AY13" s="9"/>
      <c r="AZ13" s="9"/>
      <c r="BA13" s="9"/>
    </row>
    <row r="14" spans="1:53" s="302" customFormat="1" ht="110.25" x14ac:dyDescent="0.25">
      <c r="A14" s="317">
        <v>4</v>
      </c>
      <c r="B14" s="318" t="s">
        <v>2193</v>
      </c>
      <c r="C14" s="318"/>
      <c r="D14" s="388" t="s">
        <v>3864</v>
      </c>
      <c r="E14" s="388" t="s">
        <v>258</v>
      </c>
      <c r="F14" s="388" t="s">
        <v>3840</v>
      </c>
      <c r="G14" s="321" t="str">
        <f>IFERROR(IF(VLOOKUP(B14,'Reference Records'!$C$16:$D$25,2,FALSE)=0,"",VLOOKUP(B14,'Reference Records'!$C$16:$D$25,2,FALSE)),"")</f>
        <v/>
      </c>
      <c r="H14" s="389" t="s">
        <v>3858</v>
      </c>
      <c r="I14" s="389"/>
      <c r="J14" s="389"/>
      <c r="K14" s="389"/>
      <c r="L14" s="389"/>
      <c r="M14" s="389"/>
      <c r="N14" s="389"/>
      <c r="O14" s="389" t="s">
        <v>281</v>
      </c>
      <c r="P14" s="318" t="s">
        <v>3841</v>
      </c>
      <c r="Q14" s="385"/>
      <c r="R14" s="386" t="str">
        <f t="shared" si="0"/>
        <v/>
      </c>
      <c r="S14" s="366" t="str">
        <f>IFERROR(VLOOKUP(H14,'Overview - Section A'!$N$25:$Q$36,4,FALSE),"")</f>
        <v>a1236000007wEVjAAM</v>
      </c>
      <c r="T14" s="386" t="b">
        <f t="shared" si="1"/>
        <v>1</v>
      </c>
      <c r="U14" s="386" t="b">
        <f t="shared" si="2"/>
        <v>1</v>
      </c>
      <c r="V14" s="386" t="str">
        <f t="shared" si="3"/>
        <v>TB O-6: Notification of RR-TB and/or MDR-TB cases – Percentage of notified cases of bacteriologically confirmed, drug resistant RR-TB and/or MDR-TB as a proportion of all estimated RR-TB and/or MDR-TB cases</v>
      </c>
      <c r="W14" s="386" t="s">
        <v>555</v>
      </c>
      <c r="X14" s="390" t="str">
        <f>IFERROR(VLOOKUP(B14,'Reference Records'!$C$16:$G$25,5,FALSE),"")</f>
        <v>a1J36000003YBIBEA4</v>
      </c>
      <c r="Y14" s="390" t="str">
        <f>IFERROR(IF('Reference Records'!$B$152&lt;&gt;"",VLOOKUP(O14,'Reference Records'!$B$152:$C$152,2,FALSE),VLOOKUP(O14,'Reference Records'!$A$157:$C$490,3,FALSE)),"")</f>
        <v>a1A360000013M0TEAU</v>
      </c>
      <c r="Z14" s="161"/>
      <c r="AA14" s="164"/>
      <c r="AB14" s="164"/>
      <c r="AF14" s="9"/>
      <c r="AG14" s="9"/>
      <c r="AH14" s="9"/>
      <c r="AI14" s="9"/>
      <c r="AJ14" s="9"/>
      <c r="AK14" s="9"/>
      <c r="AL14" s="9"/>
      <c r="AM14" s="9"/>
      <c r="AN14" s="9"/>
      <c r="AO14" s="9"/>
      <c r="AP14" s="9"/>
      <c r="AQ14" s="9"/>
      <c r="AR14" s="9"/>
      <c r="AS14" s="9"/>
      <c r="AT14" s="9"/>
      <c r="AU14" s="9"/>
      <c r="AV14" s="9"/>
      <c r="AW14" s="9"/>
      <c r="AX14" s="9"/>
      <c r="AY14" s="9"/>
      <c r="AZ14" s="9"/>
      <c r="BA14" s="9"/>
    </row>
    <row r="15" spans="1:53" s="302" customFormat="1" ht="126" x14ac:dyDescent="0.25">
      <c r="A15" s="317">
        <v>5</v>
      </c>
      <c r="B15" s="318" t="s">
        <v>2196</v>
      </c>
      <c r="C15" s="318"/>
      <c r="D15" s="388" t="s">
        <v>3865</v>
      </c>
      <c r="E15" s="388" t="s">
        <v>258</v>
      </c>
      <c r="F15" s="388" t="s">
        <v>3840</v>
      </c>
      <c r="G15" s="321" t="str">
        <f>IFERROR(IF(VLOOKUP(B15,'Reference Records'!$C$16:$D$25,2,FALSE)=0,"",VLOOKUP(B15,'Reference Records'!$C$16:$D$25,2,FALSE)),"")</f>
        <v/>
      </c>
      <c r="H15" s="389" t="s">
        <v>3858</v>
      </c>
      <c r="I15" s="389"/>
      <c r="J15" s="389"/>
      <c r="K15" s="389"/>
      <c r="L15" s="389"/>
      <c r="M15" s="389"/>
      <c r="N15" s="389"/>
      <c r="O15" s="389"/>
      <c r="P15" s="318"/>
      <c r="Q15" s="385"/>
      <c r="R15" s="386" t="str">
        <f t="shared" si="0"/>
        <v/>
      </c>
      <c r="S15" s="366" t="str">
        <f>IFERROR(VLOOKUP(H15,'Overview - Section A'!$N$25:$Q$36,4,FALSE),"")</f>
        <v>a1236000007wEVjAAM</v>
      </c>
      <c r="T15" s="386" t="b">
        <f t="shared" si="1"/>
        <v>1</v>
      </c>
      <c r="U15" s="386" t="b">
        <f t="shared" si="2"/>
        <v>1</v>
      </c>
      <c r="V15" s="386" t="str">
        <f t="shared" si="3"/>
        <v>TB O-5(M): TB treatment coverage: Percentage of new and relapse cases that were notified and treated among the estimated number of incident TB cases in the same year (all form of TB - bacteriologically confirmed plus clinically diagnosed)</v>
      </c>
      <c r="W15" s="386" t="s">
        <v>556</v>
      </c>
      <c r="X15" s="390" t="str">
        <f>IFERROR(VLOOKUP(B15,'Reference Records'!$C$16:$G$25,5,FALSE),"")</f>
        <v>a1J36000003YBICEA4</v>
      </c>
      <c r="Y15" s="390" t="str">
        <f>IFERROR(IF('Reference Records'!$B$152&lt;&gt;"",VLOOKUP(O15,'Reference Records'!$B$152:$C$152,2,FALSE),VLOOKUP(O15,'Reference Records'!$A$157:$C$490,3,FALSE)),"")</f>
        <v/>
      </c>
      <c r="Z15" s="161"/>
      <c r="AA15" s="164"/>
      <c r="AB15" s="164"/>
      <c r="AF15" s="9"/>
      <c r="AG15" s="9"/>
      <c r="AH15" s="9"/>
      <c r="AI15" s="9"/>
      <c r="AJ15" s="9"/>
      <c r="AK15" s="9"/>
      <c r="AL15" s="9"/>
      <c r="AM15" s="9"/>
      <c r="AN15" s="9"/>
      <c r="AO15" s="9"/>
      <c r="AP15" s="9"/>
      <c r="AQ15" s="9"/>
      <c r="AR15" s="9"/>
      <c r="AS15" s="9"/>
      <c r="AT15" s="9"/>
      <c r="AU15" s="9"/>
      <c r="AV15" s="9"/>
      <c r="AW15" s="9"/>
      <c r="AX15" s="9"/>
      <c r="AY15" s="9"/>
      <c r="AZ15" s="9"/>
      <c r="BA15" s="9"/>
    </row>
    <row r="16" spans="1:53" s="302" customFormat="1" x14ac:dyDescent="0.25">
      <c r="A16" s="317">
        <v>6</v>
      </c>
      <c r="B16" s="318"/>
      <c r="C16" s="318"/>
      <c r="D16" s="388"/>
      <c r="E16" s="388"/>
      <c r="F16" s="388"/>
      <c r="G16" s="321" t="str">
        <f>IFERROR(IF(VLOOKUP(B16,'Reference Records'!$C$16:$D$25,2,FALSE)=0,"",VLOOKUP(B16,'Reference Records'!$C$16:$D$25,2,FALSE)),"")</f>
        <v/>
      </c>
      <c r="H16" s="389"/>
      <c r="I16" s="389"/>
      <c r="J16" s="389"/>
      <c r="K16" s="389"/>
      <c r="L16" s="389"/>
      <c r="M16" s="389"/>
      <c r="N16" s="389"/>
      <c r="O16" s="389"/>
      <c r="P16" s="318"/>
      <c r="Q16" s="385"/>
      <c r="R16" s="386" t="str">
        <f t="shared" si="0"/>
        <v/>
      </c>
      <c r="S16" s="366" t="str">
        <f>IFERROR(VLOOKUP(H16,'Overview - Section A'!$N$25:$Q$36,4,FALSE),"")</f>
        <v/>
      </c>
      <c r="T16" s="386" t="b">
        <f t="shared" si="1"/>
        <v>1</v>
      </c>
      <c r="U16" s="386" t="b">
        <f t="shared" si="2"/>
        <v>0</v>
      </c>
      <c r="V16" s="386" t="str">
        <f t="shared" si="3"/>
        <v/>
      </c>
      <c r="W16" s="386" t="s">
        <v>557</v>
      </c>
      <c r="X16" s="390" t="str">
        <f>IFERROR(VLOOKUP(B16,'Reference Records'!$C$16:$G$25,5,FALSE),"")</f>
        <v/>
      </c>
      <c r="Y16" s="390" t="str">
        <f>IFERROR(IF('Reference Records'!$B$152&lt;&gt;"",VLOOKUP(O16,'Reference Records'!$B$152:$C$152,2,FALSE),VLOOKUP(O16,'Reference Records'!$A$157:$C$490,3,FALSE)),"")</f>
        <v/>
      </c>
      <c r="Z16" s="161"/>
      <c r="AA16" s="164"/>
      <c r="AB16" s="164"/>
      <c r="AF16" s="9"/>
      <c r="AG16" s="9"/>
      <c r="AH16" s="9"/>
      <c r="AI16" s="9"/>
      <c r="AJ16" s="9"/>
      <c r="AK16" s="9"/>
      <c r="AL16" s="9"/>
      <c r="AM16" s="9"/>
      <c r="AN16" s="9"/>
      <c r="AO16" s="9"/>
      <c r="AP16" s="9"/>
      <c r="AQ16" s="9"/>
      <c r="AR16" s="9"/>
      <c r="AS16" s="9"/>
      <c r="AT16" s="9"/>
      <c r="AU16" s="9"/>
      <c r="AV16" s="9"/>
      <c r="AW16" s="9"/>
      <c r="AX16" s="9"/>
      <c r="AY16" s="9"/>
      <c r="AZ16" s="9"/>
      <c r="BA16" s="9"/>
    </row>
    <row r="17" spans="1:53" s="302" customFormat="1" x14ac:dyDescent="0.25">
      <c r="A17" s="317">
        <v>7</v>
      </c>
      <c r="B17" s="318"/>
      <c r="C17" s="318"/>
      <c r="D17" s="388"/>
      <c r="E17" s="388"/>
      <c r="F17" s="388"/>
      <c r="G17" s="321" t="str">
        <f>IFERROR(IF(VLOOKUP(B17,'Reference Records'!$C$16:$D$25,2,FALSE)=0,"",VLOOKUP(B17,'Reference Records'!$C$16:$D$25,2,FALSE)),"")</f>
        <v/>
      </c>
      <c r="H17" s="389"/>
      <c r="I17" s="389"/>
      <c r="J17" s="389"/>
      <c r="K17" s="389"/>
      <c r="L17" s="389"/>
      <c r="M17" s="389"/>
      <c r="N17" s="389"/>
      <c r="O17" s="389"/>
      <c r="P17" s="318"/>
      <c r="Q17" s="385"/>
      <c r="R17" s="386" t="str">
        <f t="shared" si="0"/>
        <v/>
      </c>
      <c r="S17" s="366" t="str">
        <f>IFERROR(VLOOKUP(H17,'Overview - Section A'!$N$25:$Q$36,4,FALSE),"")</f>
        <v/>
      </c>
      <c r="T17" s="386" t="b">
        <f t="shared" si="1"/>
        <v>1</v>
      </c>
      <c r="U17" s="386" t="b">
        <f t="shared" si="2"/>
        <v>0</v>
      </c>
      <c r="V17" s="386" t="str">
        <f t="shared" si="3"/>
        <v/>
      </c>
      <c r="W17" s="386" t="s">
        <v>558</v>
      </c>
      <c r="X17" s="390" t="str">
        <f>IFERROR(VLOOKUP(B17,'Reference Records'!$C$16:$G$25,5,FALSE),"")</f>
        <v/>
      </c>
      <c r="Y17" s="390" t="str">
        <f>IFERROR(IF('Reference Records'!$B$152&lt;&gt;"",VLOOKUP(O17,'Reference Records'!$B$152:$C$152,2,FALSE),VLOOKUP(O17,'Reference Records'!$A$157:$C$490,3,FALSE)),"")</f>
        <v/>
      </c>
      <c r="Z17" s="161"/>
      <c r="AA17" s="164"/>
      <c r="AB17" s="164"/>
      <c r="AF17" s="9"/>
      <c r="AG17" s="9"/>
      <c r="AH17" s="9"/>
      <c r="AI17" s="9"/>
      <c r="AJ17" s="9"/>
      <c r="AK17" s="9"/>
      <c r="AL17" s="9"/>
      <c r="AM17" s="9"/>
      <c r="AN17" s="9"/>
      <c r="AO17" s="9"/>
      <c r="AP17" s="9"/>
      <c r="AQ17" s="9"/>
      <c r="AR17" s="9"/>
      <c r="AS17" s="9"/>
      <c r="AT17" s="9"/>
      <c r="AU17" s="9"/>
      <c r="AV17" s="9"/>
      <c r="AW17" s="9"/>
      <c r="AX17" s="9"/>
      <c r="AY17" s="9"/>
      <c r="AZ17" s="9"/>
      <c r="BA17" s="9"/>
    </row>
    <row r="18" spans="1:53" s="302" customFormat="1" x14ac:dyDescent="0.25">
      <c r="A18" s="317">
        <v>8</v>
      </c>
      <c r="B18" s="318"/>
      <c r="C18" s="318"/>
      <c r="D18" s="388"/>
      <c r="E18" s="388"/>
      <c r="F18" s="388"/>
      <c r="G18" s="321" t="str">
        <f>IFERROR(IF(VLOOKUP(B18,'Reference Records'!$C$16:$D$25,2,FALSE)=0,"",VLOOKUP(B18,'Reference Records'!$C$16:$D$25,2,FALSE)),"")</f>
        <v/>
      </c>
      <c r="H18" s="389"/>
      <c r="I18" s="389"/>
      <c r="J18" s="389"/>
      <c r="K18" s="389"/>
      <c r="L18" s="389"/>
      <c r="M18" s="389"/>
      <c r="N18" s="389"/>
      <c r="O18" s="389"/>
      <c r="P18" s="318"/>
      <c r="Q18" s="385"/>
      <c r="R18" s="386" t="str">
        <f t="shared" si="0"/>
        <v/>
      </c>
      <c r="S18" s="366" t="str">
        <f>IFERROR(VLOOKUP(H18,'Overview - Section A'!$N$25:$Q$36,4,FALSE),"")</f>
        <v/>
      </c>
      <c r="T18" s="386" t="b">
        <f t="shared" si="1"/>
        <v>1</v>
      </c>
      <c r="U18" s="386" t="b">
        <f t="shared" si="2"/>
        <v>0</v>
      </c>
      <c r="V18" s="386" t="str">
        <f t="shared" si="3"/>
        <v/>
      </c>
      <c r="W18" s="386" t="s">
        <v>559</v>
      </c>
      <c r="X18" s="390" t="str">
        <f>IFERROR(VLOOKUP(B18,'Reference Records'!$C$16:$G$25,5,FALSE),"")</f>
        <v/>
      </c>
      <c r="Y18" s="390" t="str">
        <f>IFERROR(IF('Reference Records'!$B$152&lt;&gt;"",VLOOKUP(O18,'Reference Records'!$B$152:$C$152,2,FALSE),VLOOKUP(O18,'Reference Records'!$A$157:$C$490,3,FALSE)),"")</f>
        <v/>
      </c>
      <c r="Z18" s="161"/>
      <c r="AA18" s="164"/>
      <c r="AB18" s="164"/>
      <c r="AF18" s="9"/>
      <c r="AG18" s="9"/>
      <c r="AH18" s="9"/>
      <c r="AI18" s="9"/>
      <c r="AJ18" s="9"/>
      <c r="AK18" s="9"/>
      <c r="AL18" s="9"/>
      <c r="AM18" s="9"/>
      <c r="AN18" s="9"/>
      <c r="AO18" s="9"/>
      <c r="AP18" s="9"/>
      <c r="AQ18" s="9"/>
      <c r="AR18" s="9"/>
      <c r="AS18" s="9"/>
      <c r="AT18" s="9"/>
      <c r="AU18" s="9"/>
      <c r="AV18" s="9"/>
      <c r="AW18" s="9"/>
      <c r="AX18" s="9"/>
      <c r="AY18" s="9"/>
      <c r="AZ18" s="9"/>
      <c r="BA18" s="9"/>
    </row>
    <row r="19" spans="1:53" s="302" customFormat="1" x14ac:dyDescent="0.25">
      <c r="A19" s="317">
        <v>9</v>
      </c>
      <c r="B19" s="318"/>
      <c r="C19" s="318"/>
      <c r="D19" s="388"/>
      <c r="E19" s="388"/>
      <c r="F19" s="388"/>
      <c r="G19" s="321" t="str">
        <f>IFERROR(IF(VLOOKUP(B19,'Reference Records'!$C$16:$D$25,2,FALSE)=0,"",VLOOKUP(B19,'Reference Records'!$C$16:$D$25,2,FALSE)),"")</f>
        <v/>
      </c>
      <c r="H19" s="389"/>
      <c r="I19" s="389"/>
      <c r="J19" s="389"/>
      <c r="K19" s="389"/>
      <c r="L19" s="389"/>
      <c r="M19" s="389"/>
      <c r="N19" s="389"/>
      <c r="O19" s="389"/>
      <c r="P19" s="318"/>
      <c r="Q19" s="385"/>
      <c r="R19" s="386" t="str">
        <f t="shared" si="0"/>
        <v/>
      </c>
      <c r="S19" s="366" t="str">
        <f>IFERROR(VLOOKUP(H19,'Overview - Section A'!$N$25:$Q$36,4,FALSE),"")</f>
        <v/>
      </c>
      <c r="T19" s="386" t="b">
        <f t="shared" si="1"/>
        <v>1</v>
      </c>
      <c r="U19" s="386" t="b">
        <f t="shared" si="2"/>
        <v>0</v>
      </c>
      <c r="V19" s="386" t="str">
        <f t="shared" si="3"/>
        <v/>
      </c>
      <c r="W19" s="386" t="s">
        <v>560</v>
      </c>
      <c r="X19" s="390" t="str">
        <f>IFERROR(VLOOKUP(B19,'Reference Records'!$C$16:$G$25,5,FALSE),"")</f>
        <v/>
      </c>
      <c r="Y19" s="390" t="str">
        <f>IFERROR(IF('Reference Records'!$B$152&lt;&gt;"",VLOOKUP(O19,'Reference Records'!$B$152:$C$152,2,FALSE),VLOOKUP(O19,'Reference Records'!$A$157:$C$490,3,FALSE)),"")</f>
        <v/>
      </c>
      <c r="Z19" s="161"/>
      <c r="AA19" s="164"/>
      <c r="AB19" s="164"/>
      <c r="AF19" s="9"/>
      <c r="AG19" s="9"/>
      <c r="AH19" s="9"/>
      <c r="AI19" s="9"/>
      <c r="AJ19" s="9"/>
      <c r="AK19" s="9"/>
      <c r="AL19" s="9"/>
      <c r="AM19" s="9"/>
      <c r="AN19" s="9"/>
      <c r="AO19" s="9"/>
      <c r="AP19" s="9"/>
      <c r="AQ19" s="9"/>
      <c r="AR19" s="9"/>
      <c r="AS19" s="9"/>
      <c r="AT19" s="9"/>
      <c r="AU19" s="9"/>
      <c r="AV19" s="9"/>
      <c r="AW19" s="9"/>
      <c r="AX19" s="9"/>
      <c r="AY19" s="9"/>
      <c r="AZ19" s="9"/>
      <c r="BA19" s="9"/>
    </row>
    <row r="20" spans="1:53" s="302" customFormat="1" x14ac:dyDescent="0.25">
      <c r="A20" s="317">
        <v>10</v>
      </c>
      <c r="B20" s="318"/>
      <c r="C20" s="318"/>
      <c r="D20" s="388"/>
      <c r="E20" s="388"/>
      <c r="F20" s="388"/>
      <c r="G20" s="321" t="str">
        <f>IFERROR(IF(VLOOKUP(B20,'Reference Records'!$C$16:$D$25,2,FALSE)=0,"",VLOOKUP(B20,'Reference Records'!$C$16:$D$25,2,FALSE)),"")</f>
        <v/>
      </c>
      <c r="H20" s="389"/>
      <c r="I20" s="389"/>
      <c r="J20" s="389"/>
      <c r="K20" s="389"/>
      <c r="L20" s="389"/>
      <c r="M20" s="389"/>
      <c r="N20" s="389"/>
      <c r="O20" s="389"/>
      <c r="P20" s="318"/>
      <c r="Q20" s="385"/>
      <c r="R20" s="386" t="str">
        <f t="shared" si="0"/>
        <v/>
      </c>
      <c r="S20" s="366" t="str">
        <f>IFERROR(VLOOKUP(H20,'Overview - Section A'!$N$25:$Q$36,4,FALSE),"")</f>
        <v/>
      </c>
      <c r="T20" s="386" t="b">
        <f t="shared" si="1"/>
        <v>1</v>
      </c>
      <c r="U20" s="386" t="b">
        <f t="shared" si="2"/>
        <v>0</v>
      </c>
      <c r="V20" s="386" t="str">
        <f t="shared" si="3"/>
        <v/>
      </c>
      <c r="W20" s="386" t="s">
        <v>561</v>
      </c>
      <c r="X20" s="390" t="str">
        <f>IFERROR(VLOOKUP(B20,'Reference Records'!$C$16:$G$25,5,FALSE),"")</f>
        <v/>
      </c>
      <c r="Y20" s="390" t="str">
        <f>IFERROR(IF('Reference Records'!$B$152&lt;&gt;"",VLOOKUP(O20,'Reference Records'!$B$152:$C$152,2,FALSE),VLOOKUP(O20,'Reference Records'!$A$157:$C$490,3,FALSE)),"")</f>
        <v/>
      </c>
      <c r="Z20" s="161"/>
      <c r="AA20" s="164"/>
      <c r="AB20" s="164"/>
      <c r="AF20" s="9"/>
      <c r="AG20" s="9"/>
      <c r="AH20" s="9"/>
      <c r="AI20" s="9"/>
      <c r="AJ20" s="9"/>
      <c r="AK20" s="9"/>
      <c r="AL20" s="9"/>
      <c r="AM20" s="9"/>
      <c r="AN20" s="9"/>
      <c r="AO20" s="9"/>
      <c r="AP20" s="9"/>
      <c r="AQ20" s="9"/>
      <c r="AR20" s="9"/>
      <c r="AS20" s="9"/>
      <c r="AT20" s="9"/>
      <c r="AU20" s="9"/>
      <c r="AV20" s="9"/>
      <c r="AW20" s="9"/>
      <c r="AX20" s="9"/>
      <c r="AY20" s="9"/>
      <c r="AZ20" s="9"/>
      <c r="BA20" s="9"/>
    </row>
    <row r="21" spans="1:53" s="302" customFormat="1" x14ac:dyDescent="0.25">
      <c r="A21" s="317">
        <v>11</v>
      </c>
      <c r="B21" s="318"/>
      <c r="C21" s="318"/>
      <c r="D21" s="388"/>
      <c r="E21" s="388"/>
      <c r="F21" s="388"/>
      <c r="G21" s="321" t="str">
        <f>IFERROR(IF(VLOOKUP(B21,'Reference Records'!$C$16:$D$25,2,FALSE)=0,"",VLOOKUP(B21,'Reference Records'!$C$16:$D$25,2,FALSE)),"")</f>
        <v/>
      </c>
      <c r="H21" s="389"/>
      <c r="I21" s="389"/>
      <c r="J21" s="389"/>
      <c r="K21" s="389"/>
      <c r="L21" s="389"/>
      <c r="M21" s="389"/>
      <c r="N21" s="389"/>
      <c r="O21" s="389"/>
      <c r="P21" s="318"/>
      <c r="Q21" s="385"/>
      <c r="R21" s="386" t="str">
        <f t="shared" si="0"/>
        <v/>
      </c>
      <c r="S21" s="366" t="str">
        <f>IFERROR(VLOOKUP(H21,'Overview - Section A'!$N$25:$Q$36,4,FALSE),"")</f>
        <v/>
      </c>
      <c r="T21" s="386" t="b">
        <f t="shared" si="1"/>
        <v>1</v>
      </c>
      <c r="U21" s="386" t="b">
        <f t="shared" si="2"/>
        <v>0</v>
      </c>
      <c r="V21" s="386" t="str">
        <f t="shared" si="3"/>
        <v/>
      </c>
      <c r="W21" s="386" t="s">
        <v>562</v>
      </c>
      <c r="X21" s="390" t="str">
        <f>IFERROR(VLOOKUP(B21,'Reference Records'!$C$16:$G$25,5,FALSE),"")</f>
        <v/>
      </c>
      <c r="Y21" s="390" t="str">
        <f>IFERROR(IF('Reference Records'!$B$152&lt;&gt;"",VLOOKUP(O21,'Reference Records'!$B$152:$C$152,2,FALSE),VLOOKUP(O21,'Reference Records'!$A$157:$C$490,3,FALSE)),"")</f>
        <v/>
      </c>
      <c r="Z21" s="161"/>
      <c r="AA21" s="164"/>
      <c r="AB21" s="164"/>
      <c r="AF21" s="9"/>
      <c r="AG21" s="9"/>
      <c r="AH21" s="9"/>
      <c r="AI21" s="9"/>
      <c r="AJ21" s="9"/>
      <c r="AK21" s="9"/>
      <c r="AL21" s="9"/>
      <c r="AM21" s="9"/>
      <c r="AN21" s="9"/>
      <c r="AO21" s="9"/>
      <c r="AP21" s="9"/>
      <c r="AQ21" s="9"/>
      <c r="AR21" s="9"/>
      <c r="AS21" s="9"/>
      <c r="AT21" s="9"/>
      <c r="AU21" s="9"/>
      <c r="AV21" s="9"/>
      <c r="AW21" s="9"/>
      <c r="AX21" s="9"/>
      <c r="AY21" s="9"/>
      <c r="AZ21" s="9"/>
      <c r="BA21" s="9"/>
    </row>
    <row r="22" spans="1:53" s="302" customFormat="1" x14ac:dyDescent="0.25">
      <c r="A22" s="317">
        <v>12</v>
      </c>
      <c r="B22" s="318"/>
      <c r="C22" s="318"/>
      <c r="D22" s="388"/>
      <c r="E22" s="388"/>
      <c r="F22" s="388"/>
      <c r="G22" s="321" t="str">
        <f>IFERROR(IF(VLOOKUP(B22,'Reference Records'!$C$16:$D$25,2,FALSE)=0,"",VLOOKUP(B22,'Reference Records'!$C$16:$D$25,2,FALSE)),"")</f>
        <v/>
      </c>
      <c r="H22" s="389"/>
      <c r="I22" s="389"/>
      <c r="J22" s="389"/>
      <c r="K22" s="389"/>
      <c r="L22" s="389"/>
      <c r="M22" s="389"/>
      <c r="N22" s="389"/>
      <c r="O22" s="389"/>
      <c r="P22" s="318"/>
      <c r="Q22" s="385"/>
      <c r="R22" s="386" t="str">
        <f t="shared" si="0"/>
        <v/>
      </c>
      <c r="S22" s="366" t="str">
        <f>IFERROR(VLOOKUP(H22,'Overview - Section A'!$N$25:$Q$36,4,FALSE),"")</f>
        <v/>
      </c>
      <c r="T22" s="386" t="b">
        <f t="shared" si="1"/>
        <v>1</v>
      </c>
      <c r="U22" s="386" t="b">
        <f t="shared" si="2"/>
        <v>0</v>
      </c>
      <c r="V22" s="386" t="str">
        <f t="shared" si="3"/>
        <v/>
      </c>
      <c r="W22" s="386" t="s">
        <v>563</v>
      </c>
      <c r="X22" s="390" t="str">
        <f>IFERROR(VLOOKUP(B22,'Reference Records'!$C$16:$G$25,5,FALSE),"")</f>
        <v/>
      </c>
      <c r="Y22" s="390" t="str">
        <f>IFERROR(IF('Reference Records'!$B$152&lt;&gt;"",VLOOKUP(O22,'Reference Records'!$B$152:$C$152,2,FALSE),VLOOKUP(O22,'Reference Records'!$A$157:$C$490,3,FALSE)),"")</f>
        <v/>
      </c>
      <c r="Z22" s="161"/>
      <c r="AA22" s="164"/>
      <c r="AB22" s="164"/>
      <c r="AF22" s="9"/>
      <c r="AG22" s="9"/>
      <c r="AH22" s="9"/>
      <c r="AI22" s="9"/>
      <c r="AJ22" s="9"/>
      <c r="AK22" s="9"/>
      <c r="AL22" s="9"/>
      <c r="AM22" s="9"/>
      <c r="AN22" s="9"/>
      <c r="AO22" s="9"/>
      <c r="AP22" s="9"/>
      <c r="AQ22" s="9"/>
      <c r="AR22" s="9"/>
      <c r="AS22" s="9"/>
      <c r="AT22" s="9"/>
      <c r="AU22" s="9"/>
      <c r="AV22" s="9"/>
      <c r="AW22" s="9"/>
      <c r="AX22" s="9"/>
      <c r="AY22" s="9"/>
      <c r="AZ22" s="9"/>
      <c r="BA22" s="9"/>
    </row>
    <row r="23" spans="1:53" s="302" customFormat="1" x14ac:dyDescent="0.25">
      <c r="A23" s="317">
        <v>13</v>
      </c>
      <c r="B23" s="318"/>
      <c r="C23" s="318"/>
      <c r="D23" s="388"/>
      <c r="E23" s="388"/>
      <c r="F23" s="388"/>
      <c r="G23" s="321" t="str">
        <f>IFERROR(IF(VLOOKUP(B23,'Reference Records'!$C$16:$D$25,2,FALSE)=0,"",VLOOKUP(B23,'Reference Records'!$C$16:$D$25,2,FALSE)),"")</f>
        <v/>
      </c>
      <c r="H23" s="389"/>
      <c r="I23" s="389"/>
      <c r="J23" s="389"/>
      <c r="K23" s="389"/>
      <c r="L23" s="389"/>
      <c r="M23" s="389"/>
      <c r="N23" s="389"/>
      <c r="O23" s="389"/>
      <c r="P23" s="318"/>
      <c r="Q23" s="385"/>
      <c r="R23" s="386" t="str">
        <f t="shared" si="0"/>
        <v/>
      </c>
      <c r="S23" s="366" t="str">
        <f>IFERROR(VLOOKUP(H23,'Overview - Section A'!$N$25:$Q$36,4,FALSE),"")</f>
        <v/>
      </c>
      <c r="T23" s="386" t="b">
        <f t="shared" si="1"/>
        <v>1</v>
      </c>
      <c r="U23" s="386" t="b">
        <f t="shared" si="2"/>
        <v>0</v>
      </c>
      <c r="V23" s="386" t="str">
        <f t="shared" si="3"/>
        <v/>
      </c>
      <c r="W23" s="386" t="s">
        <v>564</v>
      </c>
      <c r="X23" s="390" t="str">
        <f>IFERROR(VLOOKUP(B23,'Reference Records'!$C$16:$G$25,5,FALSE),"")</f>
        <v/>
      </c>
      <c r="Y23" s="390" t="str">
        <f>IFERROR(IF('Reference Records'!$B$152&lt;&gt;"",VLOOKUP(O23,'Reference Records'!$B$152:$C$152,2,FALSE),VLOOKUP(O23,'Reference Records'!$A$157:$C$490,3,FALSE)),"")</f>
        <v/>
      </c>
      <c r="Z23" s="161"/>
      <c r="AA23" s="164"/>
      <c r="AB23" s="164"/>
      <c r="AF23" s="9"/>
      <c r="AG23" s="9"/>
      <c r="AH23" s="9"/>
      <c r="AI23" s="9"/>
      <c r="AJ23" s="9"/>
      <c r="AK23" s="9"/>
      <c r="AL23" s="9"/>
      <c r="AM23" s="9"/>
      <c r="AN23" s="9"/>
      <c r="AO23" s="9"/>
      <c r="AP23" s="9"/>
      <c r="AQ23" s="9"/>
      <c r="AR23" s="9"/>
      <c r="AS23" s="9"/>
      <c r="AT23" s="9"/>
      <c r="AU23" s="9"/>
      <c r="AV23" s="9"/>
      <c r="AW23" s="9"/>
      <c r="AX23" s="9"/>
      <c r="AY23" s="9"/>
      <c r="AZ23" s="9"/>
      <c r="BA23" s="9"/>
    </row>
    <row r="24" spans="1:53" s="302" customFormat="1" x14ac:dyDescent="0.25">
      <c r="A24" s="317">
        <v>14</v>
      </c>
      <c r="B24" s="318"/>
      <c r="C24" s="318"/>
      <c r="D24" s="388"/>
      <c r="E24" s="388"/>
      <c r="F24" s="388"/>
      <c r="G24" s="321" t="str">
        <f>IFERROR(IF(VLOOKUP(B24,'Reference Records'!$C$16:$D$25,2,FALSE)=0,"",VLOOKUP(B24,'Reference Records'!$C$16:$D$25,2,FALSE)),"")</f>
        <v/>
      </c>
      <c r="H24" s="389"/>
      <c r="I24" s="389"/>
      <c r="J24" s="389"/>
      <c r="K24" s="389"/>
      <c r="L24" s="389"/>
      <c r="M24" s="389"/>
      <c r="N24" s="389"/>
      <c r="O24" s="389"/>
      <c r="P24" s="318"/>
      <c r="Q24" s="385"/>
      <c r="R24" s="386" t="str">
        <f t="shared" si="0"/>
        <v/>
      </c>
      <c r="S24" s="366" t="str">
        <f>IFERROR(VLOOKUP(H24,'Overview - Section A'!$N$25:$Q$36,4,FALSE),"")</f>
        <v/>
      </c>
      <c r="T24" s="386" t="b">
        <f t="shared" si="1"/>
        <v>1</v>
      </c>
      <c r="U24" s="386" t="b">
        <f t="shared" si="2"/>
        <v>0</v>
      </c>
      <c r="V24" s="386" t="str">
        <f t="shared" si="3"/>
        <v/>
      </c>
      <c r="W24" s="386" t="s">
        <v>565</v>
      </c>
      <c r="X24" s="390" t="str">
        <f>IFERROR(VLOOKUP(B24,'Reference Records'!$C$16:$G$25,5,FALSE),"")</f>
        <v/>
      </c>
      <c r="Y24" s="390" t="str">
        <f>IFERROR(IF('Reference Records'!$B$152&lt;&gt;"",VLOOKUP(O24,'Reference Records'!$B$152:$C$152,2,FALSE),VLOOKUP(O24,'Reference Records'!$A$157:$C$490,3,FALSE)),"")</f>
        <v/>
      </c>
      <c r="Z24" s="161"/>
      <c r="AA24" s="164"/>
      <c r="AB24" s="164"/>
      <c r="AF24" s="9"/>
      <c r="AG24" s="9"/>
      <c r="AH24" s="9"/>
      <c r="AI24" s="9"/>
      <c r="AJ24" s="9"/>
      <c r="AK24" s="9"/>
      <c r="AL24" s="9"/>
      <c r="AM24" s="9"/>
      <c r="AN24" s="9"/>
      <c r="AO24" s="9"/>
      <c r="AP24" s="9"/>
      <c r="AQ24" s="9"/>
      <c r="AR24" s="9"/>
      <c r="AS24" s="9"/>
      <c r="AT24" s="9"/>
      <c r="AU24" s="9"/>
      <c r="AV24" s="9"/>
      <c r="AW24" s="9"/>
      <c r="AX24" s="9"/>
      <c r="AY24" s="9"/>
      <c r="AZ24" s="9"/>
      <c r="BA24" s="9"/>
    </row>
    <row r="25" spans="1:53" s="302" customFormat="1" x14ac:dyDescent="0.25">
      <c r="A25" s="317">
        <v>15</v>
      </c>
      <c r="B25" s="318"/>
      <c r="C25" s="318"/>
      <c r="D25" s="388"/>
      <c r="E25" s="388"/>
      <c r="F25" s="388"/>
      <c r="G25" s="321" t="str">
        <f>IFERROR(IF(VLOOKUP(B25,'Reference Records'!$C$16:$D$25,2,FALSE)=0,"",VLOOKUP(B25,'Reference Records'!$C$16:$D$25,2,FALSE)),"")</f>
        <v/>
      </c>
      <c r="H25" s="389"/>
      <c r="I25" s="389"/>
      <c r="J25" s="389"/>
      <c r="K25" s="389"/>
      <c r="L25" s="389"/>
      <c r="M25" s="389"/>
      <c r="N25" s="389"/>
      <c r="O25" s="389"/>
      <c r="P25" s="318"/>
      <c r="Q25" s="385"/>
      <c r="R25" s="386" t="str">
        <f t="shared" si="0"/>
        <v/>
      </c>
      <c r="S25" s="366" t="str">
        <f>IFERROR(VLOOKUP(H25,'Overview - Section A'!$N$25:$Q$36,4,FALSE),"")</f>
        <v/>
      </c>
      <c r="T25" s="386" t="b">
        <f t="shared" si="1"/>
        <v>1</v>
      </c>
      <c r="U25" s="386" t="b">
        <f t="shared" si="2"/>
        <v>0</v>
      </c>
      <c r="V25" s="386" t="str">
        <f t="shared" si="3"/>
        <v/>
      </c>
      <c r="W25" s="386" t="s">
        <v>566</v>
      </c>
      <c r="X25" s="390" t="str">
        <f>IFERROR(VLOOKUP(B25,'Reference Records'!$C$16:$G$25,5,FALSE),"")</f>
        <v/>
      </c>
      <c r="Y25" s="390" t="str">
        <f>IFERROR(IF('Reference Records'!$B$152&lt;&gt;"",VLOOKUP(O25,'Reference Records'!$B$152:$C$152,2,FALSE),VLOOKUP(O25,'Reference Records'!$A$157:$C$490,3,FALSE)),"")</f>
        <v/>
      </c>
      <c r="Z25" s="161"/>
      <c r="AA25" s="164"/>
      <c r="AB25" s="164"/>
      <c r="AF25" s="9"/>
      <c r="AG25" s="9"/>
      <c r="AH25" s="9"/>
      <c r="AI25" s="9"/>
      <c r="AJ25" s="9"/>
      <c r="AK25" s="9"/>
      <c r="AL25" s="9"/>
      <c r="AM25" s="9"/>
      <c r="AN25" s="9"/>
      <c r="AO25" s="9"/>
      <c r="AP25" s="9"/>
      <c r="AQ25" s="9"/>
      <c r="AR25" s="9"/>
      <c r="AS25" s="9"/>
      <c r="AT25" s="9"/>
      <c r="AU25" s="9"/>
      <c r="AV25" s="9"/>
      <c r="AW25" s="9"/>
      <c r="AX25" s="9"/>
      <c r="AY25" s="9"/>
      <c r="AZ25" s="9"/>
      <c r="BA25" s="9"/>
    </row>
    <row r="26" spans="1:53" s="59" customFormat="1" ht="2.4500000000000002" customHeight="1" thickBot="1" x14ac:dyDescent="0.3">
      <c r="A26" s="60"/>
      <c r="B26" s="60"/>
      <c r="C26" s="60"/>
      <c r="D26" s="60"/>
      <c r="E26" s="61"/>
      <c r="F26" s="61"/>
      <c r="G26" s="62"/>
      <c r="H26" s="61"/>
      <c r="I26" s="61"/>
      <c r="J26" s="61"/>
      <c r="K26" s="63"/>
      <c r="L26" s="64"/>
      <c r="M26" s="64"/>
      <c r="N26" s="64"/>
      <c r="O26" s="65"/>
      <c r="P26" s="65"/>
      <c r="Q26" s="66"/>
      <c r="R26" s="67"/>
      <c r="S26" s="67"/>
      <c r="T26" s="67"/>
      <c r="U26" s="67"/>
      <c r="V26" s="67"/>
      <c r="W26" s="67"/>
      <c r="X26" s="67"/>
      <c r="Y26" s="67"/>
      <c r="Z26" s="68"/>
      <c r="AA26" s="165"/>
      <c r="AB26" s="165"/>
      <c r="AF26" s="13"/>
      <c r="AG26" s="13"/>
      <c r="AH26" s="13"/>
      <c r="AI26" s="13"/>
      <c r="AJ26" s="13"/>
      <c r="AK26" s="13"/>
      <c r="AL26" s="13"/>
      <c r="AM26" s="13"/>
      <c r="AN26" s="13"/>
      <c r="AO26" s="13"/>
      <c r="AP26" s="13"/>
      <c r="AQ26" s="13"/>
      <c r="AR26" s="13"/>
      <c r="AS26" s="13"/>
      <c r="AT26" s="13"/>
      <c r="AU26" s="13"/>
      <c r="AV26" s="13"/>
      <c r="AW26" s="13"/>
      <c r="AX26" s="13"/>
      <c r="AY26" s="13"/>
      <c r="AZ26" s="13"/>
      <c r="BA26" s="13"/>
    </row>
    <row r="27" spans="1:53" ht="35.450000000000003" customHeight="1" thickBot="1" x14ac:dyDescent="0.3">
      <c r="A27" s="69"/>
      <c r="D27" s="70"/>
      <c r="E27" s="70"/>
      <c r="AA27" s="164"/>
      <c r="AB27" s="164"/>
    </row>
    <row r="28" spans="1:53" ht="27" customHeight="1" thickBot="1" x14ac:dyDescent="0.3">
      <c r="A28" s="441" t="s">
        <v>30</v>
      </c>
      <c r="B28" s="442"/>
      <c r="C28" s="442"/>
      <c r="D28" s="442"/>
      <c r="E28" s="442"/>
      <c r="F28" s="442"/>
      <c r="G28" s="442"/>
      <c r="H28" s="442"/>
      <c r="I28" s="71"/>
      <c r="J28" s="71"/>
      <c r="K28" s="71"/>
      <c r="L28" s="71"/>
      <c r="M28" s="71"/>
      <c r="N28" s="72"/>
      <c r="O28" s="73"/>
      <c r="P28" s="73"/>
      <c r="Q28" s="54"/>
    </row>
    <row r="29" spans="1:53" ht="45.6" customHeight="1" x14ac:dyDescent="0.25">
      <c r="A29" s="325" t="s">
        <v>24</v>
      </c>
      <c r="B29" s="325" t="s">
        <v>79</v>
      </c>
      <c r="C29" s="325" t="s">
        <v>153</v>
      </c>
      <c r="D29" s="325" t="s">
        <v>6</v>
      </c>
      <c r="E29" s="325" t="s">
        <v>7</v>
      </c>
      <c r="F29" s="326" t="s">
        <v>8</v>
      </c>
      <c r="G29" s="325" t="s">
        <v>28</v>
      </c>
      <c r="H29" s="325" t="s">
        <v>156</v>
      </c>
      <c r="I29" s="327" t="s">
        <v>187</v>
      </c>
      <c r="J29" s="328" t="s">
        <v>66</v>
      </c>
      <c r="K29" s="328" t="s">
        <v>105</v>
      </c>
      <c r="L29" s="328" t="s">
        <v>64</v>
      </c>
      <c r="M29" s="328" t="s">
        <v>66</v>
      </c>
      <c r="N29" s="74"/>
      <c r="O29" s="167"/>
      <c r="P29" s="167"/>
      <c r="Q29" s="54"/>
    </row>
    <row r="30" spans="1:53" ht="47.25" hidden="1" x14ac:dyDescent="0.25">
      <c r="A30" s="317" t="s">
        <v>93</v>
      </c>
      <c r="B30" s="329" t="str">
        <f t="shared" ref="B30:B61" si="4">IF(A30=A29,"",VLOOKUP(A30,$A$10:$V$26,22,FALSE))</f>
        <v>[Outcome Indicator Name][Custom Outcome Indicator]</v>
      </c>
      <c r="C30" s="330" t="str">
        <f>TEXT(IFERROR(INDEX('Overview - Section A'!$A$42:$A$49,MATCH(J30,'Overview - Section A'!$I$42:$I$49,0)),""),"YYYY")</f>
        <v/>
      </c>
      <c r="D30" s="331" t="s">
        <v>58</v>
      </c>
      <c r="E30" s="332" t="s">
        <v>59</v>
      </c>
      <c r="F30" s="333" t="str">
        <f>IFERROR(IF(E30&lt;&gt;"",(D30/E30)*100,""),"")</f>
        <v/>
      </c>
      <c r="G30" s="334" t="s">
        <v>60</v>
      </c>
      <c r="H30" s="335" t="s">
        <v>155</v>
      </c>
      <c r="I30" s="336" t="str">
        <f>VLOOKUP(A30,$A$10:$V$26,22,FALSE)</f>
        <v>[Outcome Indicator Name][Custom Outcome Indicator]</v>
      </c>
      <c r="J30" s="337" t="s">
        <v>65</v>
      </c>
      <c r="K30" s="336" t="b">
        <f>IFERROR(TRUE,FALSE)</f>
        <v>1</v>
      </c>
      <c r="L30" s="336" t="b">
        <f>IFERROR(IF(I30&lt;&gt;"",TRUE,FALSE),FALSE)</f>
        <v>1</v>
      </c>
      <c r="M30" s="336" t="s">
        <v>65</v>
      </c>
      <c r="N30" s="75"/>
      <c r="O30" s="168"/>
      <c r="P30" s="168"/>
      <c r="Q30" s="54"/>
    </row>
    <row r="31" spans="1:53" s="302" customFormat="1" ht="63" x14ac:dyDescent="0.25">
      <c r="A31" s="317">
        <v>1</v>
      </c>
      <c r="B31" s="329" t="str">
        <f t="shared" si="4"/>
        <v>TB O-2a: Treatment success rate of all forms of TB- bacteriologically confirmed plus clinically diagnosed, new and relapse cases</v>
      </c>
      <c r="C31" s="330" t="str">
        <f>TEXT(IFERROR(INDEX('Overview - Section A'!$A$42:$A$49,MATCH(J31,'Overview - Section A'!$I$42:$I$49,0)),""),"YYYY")</f>
        <v>2018</v>
      </c>
      <c r="D31" s="331">
        <f>E31*0.8</f>
        <v>1696000</v>
      </c>
      <c r="E31" s="332">
        <f>2650000*0.8</f>
        <v>2120000</v>
      </c>
      <c r="F31" s="333">
        <f t="shared" ref="F31:F94" si="5">IFERROR(IF(E31&lt;&gt;"",(D31/E31)*100,""),"")</f>
        <v>80</v>
      </c>
      <c r="G31" s="334">
        <v>43556</v>
      </c>
      <c r="H31" s="335"/>
      <c r="I31" s="336" t="str">
        <f t="shared" ref="I31:I94" si="6">VLOOKUP(A31,$A$10:$V$26,22,FALSE)</f>
        <v>TB O-2a: Treatment success rate of all forms of TB- bacteriologically confirmed plus clinically diagnosed, new and relapse cases</v>
      </c>
      <c r="J31" s="337" t="s">
        <v>298</v>
      </c>
      <c r="K31" s="336" t="b">
        <f t="shared" ref="K31:K94" si="7">IFERROR(TRUE,FALSE)</f>
        <v>1</v>
      </c>
      <c r="L31" s="336" t="b">
        <f t="shared" ref="L31:L94" si="8">IFERROR(IF(I31&lt;&gt;"",TRUE,FALSE),FALSE)</f>
        <v>1</v>
      </c>
      <c r="M31" s="336" t="s">
        <v>299</v>
      </c>
      <c r="N31" s="75"/>
      <c r="O31" s="168"/>
      <c r="P31" s="168"/>
      <c r="Q31" s="54"/>
      <c r="AF31" s="9"/>
      <c r="AG31" s="9"/>
      <c r="AH31" s="9"/>
      <c r="AI31" s="9"/>
      <c r="AJ31" s="9"/>
      <c r="AK31" s="9"/>
      <c r="AL31" s="9"/>
      <c r="AM31" s="9"/>
      <c r="AN31" s="9"/>
      <c r="AO31" s="9"/>
      <c r="AP31" s="9"/>
      <c r="AQ31" s="9"/>
      <c r="AR31" s="9"/>
      <c r="AS31" s="9"/>
      <c r="AT31" s="9"/>
      <c r="AU31" s="9"/>
      <c r="AV31" s="9"/>
      <c r="AW31" s="9"/>
      <c r="AX31" s="9"/>
      <c r="AY31" s="9"/>
      <c r="AZ31" s="9"/>
      <c r="BA31" s="9"/>
    </row>
    <row r="32" spans="1:53" s="302" customFormat="1" ht="63" x14ac:dyDescent="0.25">
      <c r="A32" s="317">
        <v>1</v>
      </c>
      <c r="B32" s="329" t="str">
        <f t="shared" si="4"/>
        <v/>
      </c>
      <c r="C32" s="330" t="str">
        <f>TEXT(IFERROR(INDEX('Overview - Section A'!$A$42:$A$49,MATCH(J32,'Overview - Section A'!$I$42:$I$49,0)),""),"YYYY")</f>
        <v>2019</v>
      </c>
      <c r="D32" s="331">
        <f>E32*0.85</f>
        <v>2040000</v>
      </c>
      <c r="E32" s="332">
        <f>3000000*0.8</f>
        <v>2400000</v>
      </c>
      <c r="F32" s="333">
        <f t="shared" si="5"/>
        <v>85</v>
      </c>
      <c r="G32" s="334">
        <v>43922</v>
      </c>
      <c r="H32" s="335"/>
      <c r="I32" s="336" t="str">
        <f t="shared" si="6"/>
        <v>TB O-2a: Treatment success rate of all forms of TB- bacteriologically confirmed plus clinically diagnosed, new and relapse cases</v>
      </c>
      <c r="J32" s="337" t="s">
        <v>300</v>
      </c>
      <c r="K32" s="336" t="b">
        <f t="shared" si="7"/>
        <v>1</v>
      </c>
      <c r="L32" s="336" t="b">
        <f t="shared" si="8"/>
        <v>1</v>
      </c>
      <c r="M32" s="336" t="s">
        <v>301</v>
      </c>
      <c r="N32" s="75"/>
      <c r="O32" s="168"/>
      <c r="P32" s="168"/>
      <c r="Q32" s="54"/>
      <c r="AF32" s="9"/>
      <c r="AG32" s="9"/>
      <c r="AH32" s="9"/>
      <c r="AI32" s="9"/>
      <c r="AJ32" s="9"/>
      <c r="AK32" s="9"/>
      <c r="AL32" s="9"/>
      <c r="AM32" s="9"/>
      <c r="AN32" s="9"/>
      <c r="AO32" s="9"/>
      <c r="AP32" s="9"/>
      <c r="AQ32" s="9"/>
      <c r="AR32" s="9"/>
      <c r="AS32" s="9"/>
      <c r="AT32" s="9"/>
      <c r="AU32" s="9"/>
      <c r="AV32" s="9"/>
      <c r="AW32" s="9"/>
      <c r="AX32" s="9"/>
      <c r="AY32" s="9"/>
      <c r="AZ32" s="9"/>
      <c r="BA32" s="9"/>
    </row>
    <row r="33" spans="1:53" s="302" customFormat="1" ht="63" x14ac:dyDescent="0.25">
      <c r="A33" s="317">
        <v>1</v>
      </c>
      <c r="B33" s="329" t="str">
        <f t="shared" si="4"/>
        <v/>
      </c>
      <c r="C33" s="330" t="str">
        <f>TEXT(IFERROR(INDEX('Overview - Section A'!$A$42:$A$49,MATCH(J33,'Overview - Section A'!$I$42:$I$49,0)),""),"YYYY")</f>
        <v>2020</v>
      </c>
      <c r="D33" s="331">
        <f>E33*0.9</f>
        <v>2412000</v>
      </c>
      <c r="E33" s="332">
        <f>3350000*0.8</f>
        <v>2680000</v>
      </c>
      <c r="F33" s="333">
        <f t="shared" si="5"/>
        <v>90</v>
      </c>
      <c r="G33" s="334">
        <v>44287</v>
      </c>
      <c r="H33" s="335"/>
      <c r="I33" s="336" t="str">
        <f t="shared" si="6"/>
        <v>TB O-2a: Treatment success rate of all forms of TB- bacteriologically confirmed plus clinically diagnosed, new and relapse cases</v>
      </c>
      <c r="J33" s="337" t="s">
        <v>302</v>
      </c>
      <c r="K33" s="336" t="b">
        <f t="shared" si="7"/>
        <v>1</v>
      </c>
      <c r="L33" s="336" t="b">
        <f t="shared" si="8"/>
        <v>1</v>
      </c>
      <c r="M33" s="336" t="s">
        <v>303</v>
      </c>
      <c r="N33" s="75"/>
      <c r="O33" s="168"/>
      <c r="P33" s="168"/>
      <c r="Q33" s="54"/>
      <c r="AF33" s="9"/>
      <c r="AG33" s="9"/>
      <c r="AH33" s="9"/>
      <c r="AI33" s="9"/>
      <c r="AJ33" s="9"/>
      <c r="AK33" s="9"/>
      <c r="AL33" s="9"/>
      <c r="AM33" s="9"/>
      <c r="AN33" s="9"/>
      <c r="AO33" s="9"/>
      <c r="AP33" s="9"/>
      <c r="AQ33" s="9"/>
      <c r="AR33" s="9"/>
      <c r="AS33" s="9"/>
      <c r="AT33" s="9"/>
      <c r="AU33" s="9"/>
      <c r="AV33" s="9"/>
      <c r="AW33" s="9"/>
      <c r="AX33" s="9"/>
      <c r="AY33" s="9"/>
      <c r="AZ33" s="9"/>
      <c r="BA33" s="9"/>
    </row>
    <row r="34" spans="1:53" s="302" customFormat="1" ht="63" x14ac:dyDescent="0.25">
      <c r="A34" s="317">
        <v>1</v>
      </c>
      <c r="B34" s="329" t="str">
        <f t="shared" si="4"/>
        <v/>
      </c>
      <c r="C34" s="330" t="str">
        <f>TEXT(IFERROR(INDEX('Overview - Section A'!$A$42:$A$49,MATCH(J34,'Overview - Section A'!$I$42:$I$49,0)),""),"YYYY")</f>
        <v>2021</v>
      </c>
      <c r="D34" s="331"/>
      <c r="E34" s="332"/>
      <c r="F34" s="333" t="str">
        <f t="shared" si="5"/>
        <v/>
      </c>
      <c r="G34" s="334"/>
      <c r="H34" s="335"/>
      <c r="I34" s="336" t="str">
        <f t="shared" si="6"/>
        <v>TB O-2a: Treatment success rate of all forms of TB- bacteriologically confirmed plus clinically diagnosed, new and relapse cases</v>
      </c>
      <c r="J34" s="337" t="s">
        <v>304</v>
      </c>
      <c r="K34" s="336" t="b">
        <f t="shared" si="7"/>
        <v>1</v>
      </c>
      <c r="L34" s="336" t="b">
        <f t="shared" si="8"/>
        <v>1</v>
      </c>
      <c r="M34" s="336" t="s">
        <v>305</v>
      </c>
      <c r="N34" s="75"/>
      <c r="O34" s="168"/>
      <c r="P34" s="168"/>
      <c r="Q34" s="54"/>
      <c r="AF34" s="9"/>
      <c r="AG34" s="9"/>
      <c r="AH34" s="9"/>
      <c r="AI34" s="9"/>
      <c r="AJ34" s="9"/>
      <c r="AK34" s="9"/>
      <c r="AL34" s="9"/>
      <c r="AM34" s="9"/>
      <c r="AN34" s="9"/>
      <c r="AO34" s="9"/>
      <c r="AP34" s="9"/>
      <c r="AQ34" s="9"/>
      <c r="AR34" s="9"/>
      <c r="AS34" s="9"/>
      <c r="AT34" s="9"/>
      <c r="AU34" s="9"/>
      <c r="AV34" s="9"/>
      <c r="AW34" s="9"/>
      <c r="AX34" s="9"/>
      <c r="AY34" s="9"/>
      <c r="AZ34" s="9"/>
      <c r="BA34" s="9"/>
    </row>
    <row r="35" spans="1:53" s="302" customFormat="1" ht="63" x14ac:dyDescent="0.25">
      <c r="A35" s="317">
        <v>1</v>
      </c>
      <c r="B35" s="329" t="str">
        <f t="shared" si="4"/>
        <v/>
      </c>
      <c r="C35" s="330" t="str">
        <f>TEXT(IFERROR(INDEX('Overview - Section A'!$A$42:$A$49,MATCH(J35,'Overview - Section A'!$I$42:$I$49,0)),""),"YYYY")</f>
        <v>2022</v>
      </c>
      <c r="D35" s="331"/>
      <c r="E35" s="332"/>
      <c r="F35" s="333" t="str">
        <f t="shared" si="5"/>
        <v/>
      </c>
      <c r="G35" s="334"/>
      <c r="H35" s="335"/>
      <c r="I35" s="336" t="str">
        <f t="shared" si="6"/>
        <v>TB O-2a: Treatment success rate of all forms of TB- bacteriologically confirmed plus clinically diagnosed, new and relapse cases</v>
      </c>
      <c r="J35" s="337" t="s">
        <v>306</v>
      </c>
      <c r="K35" s="336" t="b">
        <f t="shared" si="7"/>
        <v>1</v>
      </c>
      <c r="L35" s="336" t="b">
        <f t="shared" si="8"/>
        <v>1</v>
      </c>
      <c r="M35" s="336" t="s">
        <v>307</v>
      </c>
      <c r="N35" s="75"/>
      <c r="O35" s="168"/>
      <c r="P35" s="168"/>
      <c r="Q35" s="54"/>
      <c r="AF35" s="9"/>
      <c r="AG35" s="9"/>
      <c r="AH35" s="9"/>
      <c r="AI35" s="9"/>
      <c r="AJ35" s="9"/>
      <c r="AK35" s="9"/>
      <c r="AL35" s="9"/>
      <c r="AM35" s="9"/>
      <c r="AN35" s="9"/>
      <c r="AO35" s="9"/>
      <c r="AP35" s="9"/>
      <c r="AQ35" s="9"/>
      <c r="AR35" s="9"/>
      <c r="AS35" s="9"/>
      <c r="AT35" s="9"/>
      <c r="AU35" s="9"/>
      <c r="AV35" s="9"/>
      <c r="AW35" s="9"/>
      <c r="AX35" s="9"/>
      <c r="AY35" s="9"/>
      <c r="AZ35" s="9"/>
      <c r="BA35" s="9"/>
    </row>
    <row r="36" spans="1:53" s="302" customFormat="1" ht="63" x14ac:dyDescent="0.25">
      <c r="A36" s="317">
        <v>2</v>
      </c>
      <c r="B36" s="329" t="str">
        <f t="shared" si="4"/>
        <v>TB O-4(M): Treatment success rate of RR TB and/or MDR-TB: Percentage of cases with RR and/or MDR-TB successfully treated</v>
      </c>
      <c r="C36" s="330" t="str">
        <f>TEXT(IFERROR(INDEX('Overview - Section A'!$A$42:$A$49,MATCH(J36,'Overview - Section A'!$I$42:$I$49,0)),""),"YYYY")</f>
        <v>2018</v>
      </c>
      <c r="D36" s="331">
        <f>E36*0.48</f>
        <v>15840</v>
      </c>
      <c r="E36" s="332">
        <v>33000</v>
      </c>
      <c r="F36" s="333">
        <f t="shared" si="5"/>
        <v>48</v>
      </c>
      <c r="G36" s="334">
        <v>43556</v>
      </c>
      <c r="H36" s="335"/>
      <c r="I36" s="336" t="str">
        <f t="shared" si="6"/>
        <v>TB O-4(M): Treatment success rate of RR TB and/or MDR-TB: Percentage of cases with RR and/or MDR-TB successfully treated</v>
      </c>
      <c r="J36" s="337" t="s">
        <v>298</v>
      </c>
      <c r="K36" s="336" t="b">
        <f t="shared" si="7"/>
        <v>1</v>
      </c>
      <c r="L36" s="336" t="b">
        <f t="shared" si="8"/>
        <v>1</v>
      </c>
      <c r="M36" s="336" t="s">
        <v>308</v>
      </c>
      <c r="N36" s="75"/>
      <c r="O36" s="168"/>
      <c r="P36" s="168"/>
      <c r="Q36" s="54"/>
      <c r="AF36" s="9"/>
      <c r="AG36" s="9"/>
      <c r="AH36" s="9"/>
      <c r="AI36" s="9"/>
      <c r="AJ36" s="9"/>
      <c r="AK36" s="9"/>
      <c r="AL36" s="9"/>
      <c r="AM36" s="9"/>
      <c r="AN36" s="9"/>
      <c r="AO36" s="9"/>
      <c r="AP36" s="9"/>
      <c r="AQ36" s="9"/>
      <c r="AR36" s="9"/>
      <c r="AS36" s="9"/>
      <c r="AT36" s="9"/>
      <c r="AU36" s="9"/>
      <c r="AV36" s="9"/>
      <c r="AW36" s="9"/>
      <c r="AX36" s="9"/>
      <c r="AY36" s="9"/>
      <c r="AZ36" s="9"/>
      <c r="BA36" s="9"/>
    </row>
    <row r="37" spans="1:53" s="302" customFormat="1" ht="63" x14ac:dyDescent="0.25">
      <c r="A37" s="317">
        <v>2</v>
      </c>
      <c r="B37" s="329" t="str">
        <f t="shared" si="4"/>
        <v/>
      </c>
      <c r="C37" s="330" t="str">
        <f>TEXT(IFERROR(INDEX('Overview - Section A'!$A$42:$A$49,MATCH(J37,'Overview - Section A'!$I$42:$I$49,0)),""),"YYYY")</f>
        <v>2019</v>
      </c>
      <c r="D37" s="331">
        <f>E37*0.56</f>
        <v>28032.480000000003</v>
      </c>
      <c r="E37" s="332">
        <v>50058</v>
      </c>
      <c r="F37" s="333">
        <f t="shared" si="5"/>
        <v>56.000000000000007</v>
      </c>
      <c r="G37" s="334">
        <v>43922</v>
      </c>
      <c r="H37" s="335"/>
      <c r="I37" s="336" t="str">
        <f t="shared" si="6"/>
        <v>TB O-4(M): Treatment success rate of RR TB and/or MDR-TB: Percentage of cases with RR and/or MDR-TB successfully treated</v>
      </c>
      <c r="J37" s="337" t="s">
        <v>300</v>
      </c>
      <c r="K37" s="336" t="b">
        <f t="shared" si="7"/>
        <v>1</v>
      </c>
      <c r="L37" s="336" t="b">
        <f t="shared" si="8"/>
        <v>1</v>
      </c>
      <c r="M37" s="336" t="s">
        <v>309</v>
      </c>
      <c r="N37" s="75"/>
      <c r="O37" s="168"/>
      <c r="P37" s="168"/>
      <c r="Q37" s="54"/>
      <c r="AF37" s="9"/>
      <c r="AG37" s="9"/>
      <c r="AH37" s="9"/>
      <c r="AI37" s="9"/>
      <c r="AJ37" s="9"/>
      <c r="AK37" s="9"/>
      <c r="AL37" s="9"/>
      <c r="AM37" s="9"/>
      <c r="AN37" s="9"/>
      <c r="AO37" s="9"/>
      <c r="AP37" s="9"/>
      <c r="AQ37" s="9"/>
      <c r="AR37" s="9"/>
      <c r="AS37" s="9"/>
      <c r="AT37" s="9"/>
      <c r="AU37" s="9"/>
      <c r="AV37" s="9"/>
      <c r="AW37" s="9"/>
      <c r="AX37" s="9"/>
      <c r="AY37" s="9"/>
      <c r="AZ37" s="9"/>
      <c r="BA37" s="9"/>
    </row>
    <row r="38" spans="1:53" s="302" customFormat="1" ht="63" x14ac:dyDescent="0.25">
      <c r="A38" s="317">
        <v>2</v>
      </c>
      <c r="B38" s="329" t="str">
        <f t="shared" si="4"/>
        <v/>
      </c>
      <c r="C38" s="330" t="str">
        <f>TEXT(IFERROR(INDEX('Overview - Section A'!$A$42:$A$49,MATCH(J38,'Overview - Section A'!$I$42:$I$49,0)),""),"YYYY")</f>
        <v>2020</v>
      </c>
      <c r="D38" s="331">
        <f>E38*0.65</f>
        <v>38610</v>
      </c>
      <c r="E38" s="332">
        <v>59400</v>
      </c>
      <c r="F38" s="333">
        <f t="shared" si="5"/>
        <v>65</v>
      </c>
      <c r="G38" s="334">
        <v>44287</v>
      </c>
      <c r="H38" s="335"/>
      <c r="I38" s="336" t="str">
        <f t="shared" si="6"/>
        <v>TB O-4(M): Treatment success rate of RR TB and/or MDR-TB: Percentage of cases with RR and/or MDR-TB successfully treated</v>
      </c>
      <c r="J38" s="337" t="s">
        <v>302</v>
      </c>
      <c r="K38" s="336" t="b">
        <f t="shared" si="7"/>
        <v>1</v>
      </c>
      <c r="L38" s="336" t="b">
        <f t="shared" si="8"/>
        <v>1</v>
      </c>
      <c r="M38" s="336" t="s">
        <v>310</v>
      </c>
      <c r="N38" s="75"/>
      <c r="O38" s="168"/>
      <c r="P38" s="168"/>
      <c r="Q38" s="54"/>
      <c r="AF38" s="9"/>
      <c r="AG38" s="9"/>
      <c r="AH38" s="9"/>
      <c r="AI38" s="9"/>
      <c r="AJ38" s="9"/>
      <c r="AK38" s="9"/>
      <c r="AL38" s="9"/>
      <c r="AM38" s="9"/>
      <c r="AN38" s="9"/>
      <c r="AO38" s="9"/>
      <c r="AP38" s="9"/>
      <c r="AQ38" s="9"/>
      <c r="AR38" s="9"/>
      <c r="AS38" s="9"/>
      <c r="AT38" s="9"/>
      <c r="AU38" s="9"/>
      <c r="AV38" s="9"/>
      <c r="AW38" s="9"/>
      <c r="AX38" s="9"/>
      <c r="AY38" s="9"/>
      <c r="AZ38" s="9"/>
      <c r="BA38" s="9"/>
    </row>
    <row r="39" spans="1:53" s="302" customFormat="1" ht="63" x14ac:dyDescent="0.25">
      <c r="A39" s="317">
        <v>2</v>
      </c>
      <c r="B39" s="329" t="str">
        <f t="shared" si="4"/>
        <v/>
      </c>
      <c r="C39" s="330" t="str">
        <f>TEXT(IFERROR(INDEX('Overview - Section A'!$A$42:$A$49,MATCH(J39,'Overview - Section A'!$I$42:$I$49,0)),""),"YYYY")</f>
        <v>2021</v>
      </c>
      <c r="D39" s="331"/>
      <c r="E39" s="332"/>
      <c r="F39" s="333" t="str">
        <f t="shared" si="5"/>
        <v/>
      </c>
      <c r="G39" s="334"/>
      <c r="H39" s="335"/>
      <c r="I39" s="336" t="str">
        <f t="shared" si="6"/>
        <v>TB O-4(M): Treatment success rate of RR TB and/or MDR-TB: Percentage of cases with RR and/or MDR-TB successfully treated</v>
      </c>
      <c r="J39" s="337" t="s">
        <v>304</v>
      </c>
      <c r="K39" s="336" t="b">
        <f t="shared" si="7"/>
        <v>1</v>
      </c>
      <c r="L39" s="336" t="b">
        <f t="shared" si="8"/>
        <v>1</v>
      </c>
      <c r="M39" s="336" t="s">
        <v>311</v>
      </c>
      <c r="N39" s="75"/>
      <c r="O39" s="168"/>
      <c r="P39" s="168"/>
      <c r="Q39" s="54"/>
      <c r="AF39" s="9"/>
      <c r="AG39" s="9"/>
      <c r="AH39" s="9"/>
      <c r="AI39" s="9"/>
      <c r="AJ39" s="9"/>
      <c r="AK39" s="9"/>
      <c r="AL39" s="9"/>
      <c r="AM39" s="9"/>
      <c r="AN39" s="9"/>
      <c r="AO39" s="9"/>
      <c r="AP39" s="9"/>
      <c r="AQ39" s="9"/>
      <c r="AR39" s="9"/>
      <c r="AS39" s="9"/>
      <c r="AT39" s="9"/>
      <c r="AU39" s="9"/>
      <c r="AV39" s="9"/>
      <c r="AW39" s="9"/>
      <c r="AX39" s="9"/>
      <c r="AY39" s="9"/>
      <c r="AZ39" s="9"/>
      <c r="BA39" s="9"/>
    </row>
    <row r="40" spans="1:53" s="302" customFormat="1" ht="63" x14ac:dyDescent="0.25">
      <c r="A40" s="317">
        <v>2</v>
      </c>
      <c r="B40" s="329" t="str">
        <f t="shared" si="4"/>
        <v/>
      </c>
      <c r="C40" s="330" t="str">
        <f>TEXT(IFERROR(INDEX('Overview - Section A'!$A$42:$A$49,MATCH(J40,'Overview - Section A'!$I$42:$I$49,0)),""),"YYYY")</f>
        <v>2022</v>
      </c>
      <c r="D40" s="331"/>
      <c r="E40" s="332"/>
      <c r="F40" s="333" t="str">
        <f t="shared" si="5"/>
        <v/>
      </c>
      <c r="G40" s="334"/>
      <c r="H40" s="335"/>
      <c r="I40" s="336" t="str">
        <f t="shared" si="6"/>
        <v>TB O-4(M): Treatment success rate of RR TB and/or MDR-TB: Percentage of cases with RR and/or MDR-TB successfully treated</v>
      </c>
      <c r="J40" s="337" t="s">
        <v>306</v>
      </c>
      <c r="K40" s="336" t="b">
        <f t="shared" si="7"/>
        <v>1</v>
      </c>
      <c r="L40" s="336" t="b">
        <f t="shared" si="8"/>
        <v>1</v>
      </c>
      <c r="M40" s="336" t="s">
        <v>312</v>
      </c>
      <c r="N40" s="75"/>
      <c r="O40" s="168"/>
      <c r="P40" s="168"/>
      <c r="Q40" s="54"/>
      <c r="AF40" s="9"/>
      <c r="AG40" s="9"/>
      <c r="AH40" s="9"/>
      <c r="AI40" s="9"/>
      <c r="AJ40" s="9"/>
      <c r="AK40" s="9"/>
      <c r="AL40" s="9"/>
      <c r="AM40" s="9"/>
      <c r="AN40" s="9"/>
      <c r="AO40" s="9"/>
      <c r="AP40" s="9"/>
      <c r="AQ40" s="9"/>
      <c r="AR40" s="9"/>
      <c r="AS40" s="9"/>
      <c r="AT40" s="9"/>
      <c r="AU40" s="9"/>
      <c r="AV40" s="9"/>
      <c r="AW40" s="9"/>
      <c r="AX40" s="9"/>
      <c r="AY40" s="9"/>
      <c r="AZ40" s="9"/>
      <c r="BA40" s="9"/>
    </row>
    <row r="41" spans="1:53" s="302" customFormat="1" ht="78.75" x14ac:dyDescent="0.25">
      <c r="A41" s="317">
        <v>3</v>
      </c>
      <c r="B41" s="329" t="str">
        <f t="shared" si="4"/>
        <v>TB O-1a: Case notification rate of all forms of TB per 100,000 population - bacteriologically confirmed plus clinically diagnosed, new and relapse cases</v>
      </c>
      <c r="C41" s="330" t="str">
        <f>TEXT(IFERROR(INDEX('Overview - Section A'!$A$42:$A$49,MATCH(J41,'Overview - Section A'!$I$42:$I$49,0)),""),"YYYY")</f>
        <v>2018</v>
      </c>
      <c r="D41" s="331">
        <v>179</v>
      </c>
      <c r="E41" s="332"/>
      <c r="F41" s="333" t="str">
        <f t="shared" si="5"/>
        <v/>
      </c>
      <c r="G41" s="334">
        <v>43556</v>
      </c>
      <c r="H41" s="335"/>
      <c r="I41" s="336" t="str">
        <f t="shared" si="6"/>
        <v>TB O-1a: Case notification rate of all forms of TB per 100,000 population - bacteriologically confirmed plus clinically diagnosed, new and relapse cases</v>
      </c>
      <c r="J41" s="337" t="s">
        <v>298</v>
      </c>
      <c r="K41" s="336" t="b">
        <f t="shared" si="7"/>
        <v>1</v>
      </c>
      <c r="L41" s="336" t="b">
        <f t="shared" si="8"/>
        <v>1</v>
      </c>
      <c r="M41" s="336" t="s">
        <v>313</v>
      </c>
      <c r="N41" s="75"/>
      <c r="O41" s="168"/>
      <c r="P41" s="168"/>
      <c r="Q41" s="54"/>
      <c r="AF41" s="9"/>
      <c r="AG41" s="9"/>
      <c r="AH41" s="9"/>
      <c r="AI41" s="9"/>
      <c r="AJ41" s="9"/>
      <c r="AK41" s="9"/>
      <c r="AL41" s="9"/>
      <c r="AM41" s="9"/>
      <c r="AN41" s="9"/>
      <c r="AO41" s="9"/>
      <c r="AP41" s="9"/>
      <c r="AQ41" s="9"/>
      <c r="AR41" s="9"/>
      <c r="AS41" s="9"/>
      <c r="AT41" s="9"/>
      <c r="AU41" s="9"/>
      <c r="AV41" s="9"/>
      <c r="AW41" s="9"/>
      <c r="AX41" s="9"/>
      <c r="AY41" s="9"/>
      <c r="AZ41" s="9"/>
      <c r="BA41" s="9"/>
    </row>
    <row r="42" spans="1:53" s="302" customFormat="1" ht="78.75" x14ac:dyDescent="0.25">
      <c r="A42" s="317">
        <v>3</v>
      </c>
      <c r="B42" s="329" t="str">
        <f t="shared" si="4"/>
        <v/>
      </c>
      <c r="C42" s="330" t="str">
        <f>TEXT(IFERROR(INDEX('Overview - Section A'!$A$42:$A$49,MATCH(J42,'Overview - Section A'!$I$42:$I$49,0)),""),"YYYY")</f>
        <v>2019</v>
      </c>
      <c r="D42" s="331">
        <v>197</v>
      </c>
      <c r="E42" s="332"/>
      <c r="F42" s="333" t="str">
        <f t="shared" si="5"/>
        <v/>
      </c>
      <c r="G42" s="334">
        <v>43922</v>
      </c>
      <c r="H42" s="335"/>
      <c r="I42" s="336" t="str">
        <f t="shared" si="6"/>
        <v>TB O-1a: Case notification rate of all forms of TB per 100,000 population - bacteriologically confirmed plus clinically diagnosed, new and relapse cases</v>
      </c>
      <c r="J42" s="337" t="s">
        <v>300</v>
      </c>
      <c r="K42" s="336" t="b">
        <f t="shared" si="7"/>
        <v>1</v>
      </c>
      <c r="L42" s="336" t="b">
        <f t="shared" si="8"/>
        <v>1</v>
      </c>
      <c r="M42" s="336" t="s">
        <v>314</v>
      </c>
      <c r="N42" s="75"/>
      <c r="O42" s="168"/>
      <c r="P42" s="168"/>
      <c r="Q42" s="54"/>
      <c r="AF42" s="9"/>
      <c r="AG42" s="9"/>
      <c r="AH42" s="9"/>
      <c r="AI42" s="9"/>
      <c r="AJ42" s="9"/>
      <c r="AK42" s="9"/>
      <c r="AL42" s="9"/>
      <c r="AM42" s="9"/>
      <c r="AN42" s="9"/>
      <c r="AO42" s="9"/>
      <c r="AP42" s="9"/>
      <c r="AQ42" s="9"/>
      <c r="AR42" s="9"/>
      <c r="AS42" s="9"/>
      <c r="AT42" s="9"/>
      <c r="AU42" s="9"/>
      <c r="AV42" s="9"/>
      <c r="AW42" s="9"/>
      <c r="AX42" s="9"/>
      <c r="AY42" s="9"/>
      <c r="AZ42" s="9"/>
      <c r="BA42" s="9"/>
    </row>
    <row r="43" spans="1:53" s="302" customFormat="1" ht="78.75" x14ac:dyDescent="0.25">
      <c r="A43" s="317">
        <v>3</v>
      </c>
      <c r="B43" s="329" t="str">
        <f t="shared" si="4"/>
        <v/>
      </c>
      <c r="C43" s="330" t="str">
        <f>TEXT(IFERROR(INDEX('Overview - Section A'!$A$42:$A$49,MATCH(J43,'Overview - Section A'!$I$42:$I$49,0)),""),"YYYY")</f>
        <v>2020</v>
      </c>
      <c r="D43" s="331">
        <v>209</v>
      </c>
      <c r="E43" s="332"/>
      <c r="F43" s="333" t="str">
        <f t="shared" si="5"/>
        <v/>
      </c>
      <c r="G43" s="334">
        <v>44287</v>
      </c>
      <c r="H43" s="335"/>
      <c r="I43" s="336" t="str">
        <f t="shared" si="6"/>
        <v>TB O-1a: Case notification rate of all forms of TB per 100,000 population - bacteriologically confirmed plus clinically diagnosed, new and relapse cases</v>
      </c>
      <c r="J43" s="337" t="s">
        <v>302</v>
      </c>
      <c r="K43" s="336" t="b">
        <f t="shared" si="7"/>
        <v>1</v>
      </c>
      <c r="L43" s="336" t="b">
        <f t="shared" si="8"/>
        <v>1</v>
      </c>
      <c r="M43" s="336" t="s">
        <v>315</v>
      </c>
      <c r="N43" s="75"/>
      <c r="O43" s="168"/>
      <c r="P43" s="168"/>
      <c r="Q43" s="54"/>
      <c r="AF43" s="9"/>
      <c r="AG43" s="9"/>
      <c r="AH43" s="9"/>
      <c r="AI43" s="9"/>
      <c r="AJ43" s="9"/>
      <c r="AK43" s="9"/>
      <c r="AL43" s="9"/>
      <c r="AM43" s="9"/>
      <c r="AN43" s="9"/>
      <c r="AO43" s="9"/>
      <c r="AP43" s="9"/>
      <c r="AQ43" s="9"/>
      <c r="AR43" s="9"/>
      <c r="AS43" s="9"/>
      <c r="AT43" s="9"/>
      <c r="AU43" s="9"/>
      <c r="AV43" s="9"/>
      <c r="AW43" s="9"/>
      <c r="AX43" s="9"/>
      <c r="AY43" s="9"/>
      <c r="AZ43" s="9"/>
      <c r="BA43" s="9"/>
    </row>
    <row r="44" spans="1:53" s="302" customFormat="1" ht="78.75" x14ac:dyDescent="0.25">
      <c r="A44" s="317">
        <v>3</v>
      </c>
      <c r="B44" s="329" t="str">
        <f t="shared" si="4"/>
        <v/>
      </c>
      <c r="C44" s="330" t="str">
        <f>TEXT(IFERROR(INDEX('Overview - Section A'!$A$42:$A$49,MATCH(J44,'Overview - Section A'!$I$42:$I$49,0)),""),"YYYY")</f>
        <v>2021</v>
      </c>
      <c r="D44" s="331"/>
      <c r="E44" s="332"/>
      <c r="F44" s="333" t="str">
        <f t="shared" si="5"/>
        <v/>
      </c>
      <c r="G44" s="334"/>
      <c r="H44" s="335"/>
      <c r="I44" s="336" t="str">
        <f t="shared" si="6"/>
        <v>TB O-1a: Case notification rate of all forms of TB per 100,000 population - bacteriologically confirmed plus clinically diagnosed, new and relapse cases</v>
      </c>
      <c r="J44" s="337" t="s">
        <v>304</v>
      </c>
      <c r="K44" s="336" t="b">
        <f t="shared" si="7"/>
        <v>1</v>
      </c>
      <c r="L44" s="336" t="b">
        <f t="shared" si="8"/>
        <v>1</v>
      </c>
      <c r="M44" s="336" t="s">
        <v>316</v>
      </c>
      <c r="N44" s="75"/>
      <c r="O44" s="168"/>
      <c r="P44" s="168"/>
      <c r="Q44" s="54"/>
      <c r="AF44" s="9"/>
      <c r="AG44" s="9"/>
      <c r="AH44" s="9"/>
      <c r="AI44" s="9"/>
      <c r="AJ44" s="9"/>
      <c r="AK44" s="9"/>
      <c r="AL44" s="9"/>
      <c r="AM44" s="9"/>
      <c r="AN44" s="9"/>
      <c r="AO44" s="9"/>
      <c r="AP44" s="9"/>
      <c r="AQ44" s="9"/>
      <c r="AR44" s="9"/>
      <c r="AS44" s="9"/>
      <c r="AT44" s="9"/>
      <c r="AU44" s="9"/>
      <c r="AV44" s="9"/>
      <c r="AW44" s="9"/>
      <c r="AX44" s="9"/>
      <c r="AY44" s="9"/>
      <c r="AZ44" s="9"/>
      <c r="BA44" s="9"/>
    </row>
    <row r="45" spans="1:53" s="302" customFormat="1" ht="78.75" x14ac:dyDescent="0.25">
      <c r="A45" s="317">
        <v>3</v>
      </c>
      <c r="B45" s="329" t="str">
        <f t="shared" si="4"/>
        <v/>
      </c>
      <c r="C45" s="330" t="str">
        <f>TEXT(IFERROR(INDEX('Overview - Section A'!$A$42:$A$49,MATCH(J45,'Overview - Section A'!$I$42:$I$49,0)),""),"YYYY")</f>
        <v>2022</v>
      </c>
      <c r="D45" s="331"/>
      <c r="E45" s="332"/>
      <c r="F45" s="333" t="str">
        <f t="shared" si="5"/>
        <v/>
      </c>
      <c r="G45" s="334"/>
      <c r="H45" s="335"/>
      <c r="I45" s="336" t="str">
        <f t="shared" si="6"/>
        <v>TB O-1a: Case notification rate of all forms of TB per 100,000 population - bacteriologically confirmed plus clinically diagnosed, new and relapse cases</v>
      </c>
      <c r="J45" s="337" t="s">
        <v>306</v>
      </c>
      <c r="K45" s="336" t="b">
        <f t="shared" si="7"/>
        <v>1</v>
      </c>
      <c r="L45" s="336" t="b">
        <f t="shared" si="8"/>
        <v>1</v>
      </c>
      <c r="M45" s="336" t="s">
        <v>317</v>
      </c>
      <c r="N45" s="75"/>
      <c r="O45" s="168"/>
      <c r="P45" s="168"/>
      <c r="Q45" s="54"/>
      <c r="AF45" s="9"/>
      <c r="AG45" s="9"/>
      <c r="AH45" s="9"/>
      <c r="AI45" s="9"/>
      <c r="AJ45" s="9"/>
      <c r="AK45" s="9"/>
      <c r="AL45" s="9"/>
      <c r="AM45" s="9"/>
      <c r="AN45" s="9"/>
      <c r="AO45" s="9"/>
      <c r="AP45" s="9"/>
      <c r="AQ45" s="9"/>
      <c r="AR45" s="9"/>
      <c r="AS45" s="9"/>
      <c r="AT45" s="9"/>
      <c r="AU45" s="9"/>
      <c r="AV45" s="9"/>
      <c r="AW45" s="9"/>
      <c r="AX45" s="9"/>
      <c r="AY45" s="9"/>
      <c r="AZ45" s="9"/>
      <c r="BA45" s="9"/>
    </row>
    <row r="46" spans="1:53" s="302" customFormat="1" ht="110.25" x14ac:dyDescent="0.25">
      <c r="A46" s="317">
        <v>4</v>
      </c>
      <c r="B46" s="329" t="str">
        <f t="shared" si="4"/>
        <v>TB O-6: Notification of RR-TB and/or MDR-TB cases – Percentage of notified cases of bacteriologically confirmed, drug resistant RR-TB and/or MDR-TB as a proportion of all estimated RR-TB and/or MDR-TB cases</v>
      </c>
      <c r="C46" s="330" t="str">
        <f>TEXT(IFERROR(INDEX('Overview - Section A'!$A$42:$A$49,MATCH(J46,'Overview - Section A'!$I$42:$I$49,0)),""),"YYYY")</f>
        <v>2018</v>
      </c>
      <c r="D46" s="331">
        <v>59400</v>
      </c>
      <c r="E46" s="332">
        <v>205530</v>
      </c>
      <c r="F46" s="333">
        <f t="shared" si="5"/>
        <v>28.900890380966281</v>
      </c>
      <c r="G46" s="334">
        <v>43556</v>
      </c>
      <c r="H46" s="335"/>
      <c r="I46" s="336" t="str">
        <f t="shared" si="6"/>
        <v>TB O-6: Notification of RR-TB and/or MDR-TB cases – Percentage of notified cases of bacteriologically confirmed, drug resistant RR-TB and/or MDR-TB as a proportion of all estimated RR-TB and/or MDR-TB cases</v>
      </c>
      <c r="J46" s="337" t="s">
        <v>298</v>
      </c>
      <c r="K46" s="336" t="b">
        <f t="shared" si="7"/>
        <v>1</v>
      </c>
      <c r="L46" s="336" t="b">
        <f t="shared" si="8"/>
        <v>1</v>
      </c>
      <c r="M46" s="336" t="s">
        <v>318</v>
      </c>
      <c r="N46" s="75"/>
      <c r="O46" s="168"/>
      <c r="P46" s="168"/>
      <c r="Q46" s="54"/>
      <c r="AF46" s="9"/>
      <c r="AG46" s="9"/>
      <c r="AH46" s="9"/>
      <c r="AI46" s="9"/>
      <c r="AJ46" s="9"/>
      <c r="AK46" s="9"/>
      <c r="AL46" s="9"/>
      <c r="AM46" s="9"/>
      <c r="AN46" s="9"/>
      <c r="AO46" s="9"/>
      <c r="AP46" s="9"/>
      <c r="AQ46" s="9"/>
      <c r="AR46" s="9"/>
      <c r="AS46" s="9"/>
      <c r="AT46" s="9"/>
      <c r="AU46" s="9"/>
      <c r="AV46" s="9"/>
      <c r="AW46" s="9"/>
      <c r="AX46" s="9"/>
      <c r="AY46" s="9"/>
      <c r="AZ46" s="9"/>
      <c r="BA46" s="9"/>
    </row>
    <row r="47" spans="1:53" s="302" customFormat="1" ht="94.5" x14ac:dyDescent="0.25">
      <c r="A47" s="317">
        <v>4</v>
      </c>
      <c r="B47" s="329" t="str">
        <f t="shared" si="4"/>
        <v/>
      </c>
      <c r="C47" s="330" t="str">
        <f>TEXT(IFERROR(INDEX('Overview - Section A'!$A$42:$A$49,MATCH(J47,'Overview - Section A'!$I$42:$I$49,0)),""),"YYYY")</f>
        <v>2019</v>
      </c>
      <c r="D47" s="331">
        <v>71078</v>
      </c>
      <c r="E47" s="332">
        <v>202493</v>
      </c>
      <c r="F47" s="333">
        <f t="shared" si="5"/>
        <v>35.101460297392997</v>
      </c>
      <c r="G47" s="334">
        <v>43922</v>
      </c>
      <c r="H47" s="335"/>
      <c r="I47" s="336" t="str">
        <f t="shared" si="6"/>
        <v>TB O-6: Notification of RR-TB and/or MDR-TB cases – Percentage of notified cases of bacteriologically confirmed, drug resistant RR-TB and/or MDR-TB as a proportion of all estimated RR-TB and/or MDR-TB cases</v>
      </c>
      <c r="J47" s="337" t="s">
        <v>300</v>
      </c>
      <c r="K47" s="336" t="b">
        <f t="shared" si="7"/>
        <v>1</v>
      </c>
      <c r="L47" s="336" t="b">
        <f t="shared" si="8"/>
        <v>1</v>
      </c>
      <c r="M47" s="336" t="s">
        <v>319</v>
      </c>
      <c r="N47" s="75"/>
      <c r="O47" s="168"/>
      <c r="P47" s="168"/>
      <c r="Q47" s="54"/>
      <c r="AF47" s="9"/>
      <c r="AG47" s="9"/>
      <c r="AH47" s="9"/>
      <c r="AI47" s="9"/>
      <c r="AJ47" s="9"/>
      <c r="AK47" s="9"/>
      <c r="AL47" s="9"/>
      <c r="AM47" s="9"/>
      <c r="AN47" s="9"/>
      <c r="AO47" s="9"/>
      <c r="AP47" s="9"/>
      <c r="AQ47" s="9"/>
      <c r="AR47" s="9"/>
      <c r="AS47" s="9"/>
      <c r="AT47" s="9"/>
      <c r="AU47" s="9"/>
      <c r="AV47" s="9"/>
      <c r="AW47" s="9"/>
      <c r="AX47" s="9"/>
      <c r="AY47" s="9"/>
      <c r="AZ47" s="9"/>
      <c r="BA47" s="9"/>
    </row>
    <row r="48" spans="1:53" s="302" customFormat="1" ht="94.5" x14ac:dyDescent="0.25">
      <c r="A48" s="317">
        <v>4</v>
      </c>
      <c r="B48" s="329" t="str">
        <f t="shared" si="4"/>
        <v/>
      </c>
      <c r="C48" s="330" t="str">
        <f>TEXT(IFERROR(INDEX('Overview - Section A'!$A$42:$A$49,MATCH(J48,'Overview - Section A'!$I$42:$I$49,0)),""),"YYYY")</f>
        <v>2020</v>
      </c>
      <c r="D48" s="331">
        <v>82800</v>
      </c>
      <c r="E48" s="332">
        <v>199500</v>
      </c>
      <c r="F48" s="333">
        <f t="shared" si="5"/>
        <v>41.503759398496243</v>
      </c>
      <c r="G48" s="334">
        <v>44287</v>
      </c>
      <c r="H48" s="335"/>
      <c r="I48" s="336" t="str">
        <f t="shared" si="6"/>
        <v>TB O-6: Notification of RR-TB and/or MDR-TB cases – Percentage of notified cases of bacteriologically confirmed, drug resistant RR-TB and/or MDR-TB as a proportion of all estimated RR-TB and/or MDR-TB cases</v>
      </c>
      <c r="J48" s="337" t="s">
        <v>302</v>
      </c>
      <c r="K48" s="336" t="b">
        <f t="shared" si="7"/>
        <v>1</v>
      </c>
      <c r="L48" s="336" t="b">
        <f t="shared" si="8"/>
        <v>1</v>
      </c>
      <c r="M48" s="336" t="s">
        <v>320</v>
      </c>
      <c r="N48" s="75"/>
      <c r="O48" s="168"/>
      <c r="P48" s="168"/>
      <c r="Q48" s="54"/>
      <c r="AF48" s="9"/>
      <c r="AG48" s="9"/>
      <c r="AH48" s="9"/>
      <c r="AI48" s="9"/>
      <c r="AJ48" s="9"/>
      <c r="AK48" s="9"/>
      <c r="AL48" s="9"/>
      <c r="AM48" s="9"/>
      <c r="AN48" s="9"/>
      <c r="AO48" s="9"/>
      <c r="AP48" s="9"/>
      <c r="AQ48" s="9"/>
      <c r="AR48" s="9"/>
      <c r="AS48" s="9"/>
      <c r="AT48" s="9"/>
      <c r="AU48" s="9"/>
      <c r="AV48" s="9"/>
      <c r="AW48" s="9"/>
      <c r="AX48" s="9"/>
      <c r="AY48" s="9"/>
      <c r="AZ48" s="9"/>
      <c r="BA48" s="9"/>
    </row>
    <row r="49" spans="1:53" s="302" customFormat="1" ht="94.5" x14ac:dyDescent="0.25">
      <c r="A49" s="317">
        <v>4</v>
      </c>
      <c r="B49" s="329" t="str">
        <f t="shared" si="4"/>
        <v/>
      </c>
      <c r="C49" s="330" t="str">
        <f>TEXT(IFERROR(INDEX('Overview - Section A'!$A$42:$A$49,MATCH(J49,'Overview - Section A'!$I$42:$I$49,0)),""),"YYYY")</f>
        <v>2021</v>
      </c>
      <c r="D49" s="331"/>
      <c r="E49" s="332"/>
      <c r="F49" s="333" t="str">
        <f t="shared" si="5"/>
        <v/>
      </c>
      <c r="G49" s="334"/>
      <c r="H49" s="335"/>
      <c r="I49" s="336" t="str">
        <f t="shared" si="6"/>
        <v>TB O-6: Notification of RR-TB and/or MDR-TB cases – Percentage of notified cases of bacteriologically confirmed, drug resistant RR-TB and/or MDR-TB as a proportion of all estimated RR-TB and/or MDR-TB cases</v>
      </c>
      <c r="J49" s="337" t="s">
        <v>304</v>
      </c>
      <c r="K49" s="336" t="b">
        <f t="shared" si="7"/>
        <v>1</v>
      </c>
      <c r="L49" s="336" t="b">
        <f t="shared" si="8"/>
        <v>1</v>
      </c>
      <c r="M49" s="336" t="s">
        <v>321</v>
      </c>
      <c r="N49" s="75"/>
      <c r="O49" s="168"/>
      <c r="P49" s="168"/>
      <c r="Q49" s="54"/>
      <c r="AF49" s="9"/>
      <c r="AG49" s="9"/>
      <c r="AH49" s="9"/>
      <c r="AI49" s="9"/>
      <c r="AJ49" s="9"/>
      <c r="AK49" s="9"/>
      <c r="AL49" s="9"/>
      <c r="AM49" s="9"/>
      <c r="AN49" s="9"/>
      <c r="AO49" s="9"/>
      <c r="AP49" s="9"/>
      <c r="AQ49" s="9"/>
      <c r="AR49" s="9"/>
      <c r="AS49" s="9"/>
      <c r="AT49" s="9"/>
      <c r="AU49" s="9"/>
      <c r="AV49" s="9"/>
      <c r="AW49" s="9"/>
      <c r="AX49" s="9"/>
      <c r="AY49" s="9"/>
      <c r="AZ49" s="9"/>
      <c r="BA49" s="9"/>
    </row>
    <row r="50" spans="1:53" s="302" customFormat="1" ht="94.5" x14ac:dyDescent="0.25">
      <c r="A50" s="317">
        <v>4</v>
      </c>
      <c r="B50" s="329" t="str">
        <f t="shared" si="4"/>
        <v/>
      </c>
      <c r="C50" s="330" t="str">
        <f>TEXT(IFERROR(INDEX('Overview - Section A'!$A$42:$A$49,MATCH(J50,'Overview - Section A'!$I$42:$I$49,0)),""),"YYYY")</f>
        <v>2022</v>
      </c>
      <c r="D50" s="331"/>
      <c r="E50" s="332"/>
      <c r="F50" s="333" t="str">
        <f t="shared" si="5"/>
        <v/>
      </c>
      <c r="G50" s="334"/>
      <c r="H50" s="335"/>
      <c r="I50" s="336" t="str">
        <f t="shared" si="6"/>
        <v>TB O-6: Notification of RR-TB and/or MDR-TB cases – Percentage of notified cases of bacteriologically confirmed, drug resistant RR-TB and/or MDR-TB as a proportion of all estimated RR-TB and/or MDR-TB cases</v>
      </c>
      <c r="J50" s="337" t="s">
        <v>306</v>
      </c>
      <c r="K50" s="336" t="b">
        <f t="shared" si="7"/>
        <v>1</v>
      </c>
      <c r="L50" s="336" t="b">
        <f t="shared" si="8"/>
        <v>1</v>
      </c>
      <c r="M50" s="336" t="s">
        <v>322</v>
      </c>
      <c r="N50" s="75"/>
      <c r="O50" s="168"/>
      <c r="P50" s="168"/>
      <c r="Q50" s="54"/>
      <c r="AF50" s="9"/>
      <c r="AG50" s="9"/>
      <c r="AH50" s="9"/>
      <c r="AI50" s="9"/>
      <c r="AJ50" s="9"/>
      <c r="AK50" s="9"/>
      <c r="AL50" s="9"/>
      <c r="AM50" s="9"/>
      <c r="AN50" s="9"/>
      <c r="AO50" s="9"/>
      <c r="AP50" s="9"/>
      <c r="AQ50" s="9"/>
      <c r="AR50" s="9"/>
      <c r="AS50" s="9"/>
      <c r="AT50" s="9"/>
      <c r="AU50" s="9"/>
      <c r="AV50" s="9"/>
      <c r="AW50" s="9"/>
      <c r="AX50" s="9"/>
      <c r="AY50" s="9"/>
      <c r="AZ50" s="9"/>
      <c r="BA50" s="9"/>
    </row>
    <row r="51" spans="1:53" s="302" customFormat="1" ht="111.95" customHeight="1" x14ac:dyDescent="0.25">
      <c r="A51" s="317">
        <v>5</v>
      </c>
      <c r="B51" s="329" t="str">
        <f t="shared" si="4"/>
        <v>TB O-5(M): TB treatment coverage: Percentage of new and relapse cases that were notified and treated among the estimated number of incident TB cases in the same year (all form of TB - bacteriologically confirmed plus clinically diagnosed)</v>
      </c>
      <c r="C51" s="330" t="str">
        <f>TEXT(IFERROR(INDEX('Overview - Section A'!$A$42:$A$49,MATCH(J51,'Overview - Section A'!$I$42:$I$49,0)),""),"YYYY")</f>
        <v>2018</v>
      </c>
      <c r="D51" s="331">
        <v>2400000</v>
      </c>
      <c r="E51" s="332">
        <f>3914855*0.8</f>
        <v>3131884</v>
      </c>
      <c r="F51" s="333">
        <f t="shared" si="5"/>
        <v>76.631190682668958</v>
      </c>
      <c r="G51" s="334"/>
      <c r="H51" s="335"/>
      <c r="I51" s="336" t="str">
        <f t="shared" si="6"/>
        <v>TB O-5(M): TB treatment coverage: Percentage of new and relapse cases that were notified and treated among the estimated number of incident TB cases in the same year (all form of TB - bacteriologically confirmed plus clinically diagnosed)</v>
      </c>
      <c r="J51" s="337" t="s">
        <v>298</v>
      </c>
      <c r="K51" s="336" t="b">
        <f t="shared" si="7"/>
        <v>1</v>
      </c>
      <c r="L51" s="336" t="b">
        <f t="shared" si="8"/>
        <v>1</v>
      </c>
      <c r="M51" s="336" t="s">
        <v>323</v>
      </c>
      <c r="N51" s="75"/>
      <c r="O51" s="168"/>
      <c r="P51" s="168"/>
      <c r="Q51" s="54"/>
      <c r="AF51" s="9"/>
      <c r="AG51" s="9"/>
      <c r="AH51" s="9"/>
      <c r="AI51" s="9"/>
      <c r="AJ51" s="9"/>
      <c r="AK51" s="9"/>
      <c r="AL51" s="9"/>
      <c r="AM51" s="9"/>
      <c r="AN51" s="9"/>
      <c r="AO51" s="9"/>
      <c r="AP51" s="9"/>
      <c r="AQ51" s="9"/>
      <c r="AR51" s="9"/>
      <c r="AS51" s="9"/>
      <c r="AT51" s="9"/>
      <c r="AU51" s="9"/>
      <c r="AV51" s="9"/>
      <c r="AW51" s="9"/>
      <c r="AX51" s="9"/>
      <c r="AY51" s="9"/>
      <c r="AZ51" s="9"/>
      <c r="BA51" s="9"/>
    </row>
    <row r="52" spans="1:53" s="302" customFormat="1" ht="39" customHeight="1" x14ac:dyDescent="0.25">
      <c r="A52" s="317">
        <v>5</v>
      </c>
      <c r="B52" s="329" t="str">
        <f t="shared" si="4"/>
        <v/>
      </c>
      <c r="C52" s="330" t="str">
        <f>TEXT(IFERROR(INDEX('Overview - Section A'!$A$42:$A$49,MATCH(J52,'Overview - Section A'!$I$42:$I$49,0)),""),"YYYY")</f>
        <v>2019</v>
      </c>
      <c r="D52" s="331">
        <v>2680000</v>
      </c>
      <c r="E52" s="332">
        <f>3857000*0.8</f>
        <v>3085600</v>
      </c>
      <c r="F52" s="333">
        <f t="shared" si="5"/>
        <v>86.855068706248389</v>
      </c>
      <c r="G52" s="334"/>
      <c r="H52" s="335"/>
      <c r="I52" s="336" t="str">
        <f t="shared" si="6"/>
        <v>TB O-5(M): TB treatment coverage: Percentage of new and relapse cases that were notified and treated among the estimated number of incident TB cases in the same year (all form of TB - bacteriologically confirmed plus clinically diagnosed)</v>
      </c>
      <c r="J52" s="337" t="s">
        <v>300</v>
      </c>
      <c r="K52" s="336" t="b">
        <f t="shared" si="7"/>
        <v>1</v>
      </c>
      <c r="L52" s="336" t="b">
        <f t="shared" si="8"/>
        <v>1</v>
      </c>
      <c r="M52" s="336" t="s">
        <v>324</v>
      </c>
      <c r="N52" s="75"/>
      <c r="O52" s="168"/>
      <c r="P52" s="168"/>
      <c r="Q52" s="54"/>
      <c r="AF52" s="9"/>
      <c r="AG52" s="9"/>
      <c r="AH52" s="9"/>
      <c r="AI52" s="9"/>
      <c r="AJ52" s="9"/>
      <c r="AK52" s="9"/>
      <c r="AL52" s="9"/>
      <c r="AM52" s="9"/>
      <c r="AN52" s="9"/>
      <c r="AO52" s="9"/>
      <c r="AP52" s="9"/>
      <c r="AQ52" s="9"/>
      <c r="AR52" s="9"/>
      <c r="AS52" s="9"/>
      <c r="AT52" s="9"/>
      <c r="AU52" s="9"/>
      <c r="AV52" s="9"/>
      <c r="AW52" s="9"/>
      <c r="AX52" s="9"/>
      <c r="AY52" s="9"/>
      <c r="AZ52" s="9"/>
      <c r="BA52" s="9"/>
    </row>
    <row r="53" spans="1:53" s="302" customFormat="1" ht="39" customHeight="1" x14ac:dyDescent="0.25">
      <c r="A53" s="317">
        <v>5</v>
      </c>
      <c r="B53" s="329" t="str">
        <f t="shared" si="4"/>
        <v/>
      </c>
      <c r="C53" s="330" t="str">
        <f>TEXT(IFERROR(INDEX('Overview - Section A'!$A$42:$A$49,MATCH(J53,'Overview - Section A'!$I$42:$I$49,0)),""),"YYYY")</f>
        <v>2020</v>
      </c>
      <c r="D53" s="331">
        <v>2880000</v>
      </c>
      <c r="E53" s="332">
        <f>3800000*0.8</f>
        <v>3040000</v>
      </c>
      <c r="F53" s="333">
        <f t="shared" si="5"/>
        <v>94.73684210526315</v>
      </c>
      <c r="G53" s="334"/>
      <c r="H53" s="335"/>
      <c r="I53" s="336" t="str">
        <f t="shared" si="6"/>
        <v>TB O-5(M): TB treatment coverage: Percentage of new and relapse cases that were notified and treated among the estimated number of incident TB cases in the same year (all form of TB - bacteriologically confirmed plus clinically diagnosed)</v>
      </c>
      <c r="J53" s="337" t="s">
        <v>302</v>
      </c>
      <c r="K53" s="336" t="b">
        <f t="shared" si="7"/>
        <v>1</v>
      </c>
      <c r="L53" s="336" t="b">
        <f t="shared" si="8"/>
        <v>1</v>
      </c>
      <c r="M53" s="336" t="s">
        <v>325</v>
      </c>
      <c r="N53" s="75"/>
      <c r="O53" s="168"/>
      <c r="P53" s="168"/>
      <c r="Q53" s="54"/>
      <c r="AF53" s="9"/>
      <c r="AG53" s="9"/>
      <c r="AH53" s="9"/>
      <c r="AI53" s="9"/>
      <c r="AJ53" s="9"/>
      <c r="AK53" s="9"/>
      <c r="AL53" s="9"/>
      <c r="AM53" s="9"/>
      <c r="AN53" s="9"/>
      <c r="AO53" s="9"/>
      <c r="AP53" s="9"/>
      <c r="AQ53" s="9"/>
      <c r="AR53" s="9"/>
      <c r="AS53" s="9"/>
      <c r="AT53" s="9"/>
      <c r="AU53" s="9"/>
      <c r="AV53" s="9"/>
      <c r="AW53" s="9"/>
      <c r="AX53" s="9"/>
      <c r="AY53" s="9"/>
      <c r="AZ53" s="9"/>
      <c r="BA53" s="9"/>
    </row>
    <row r="54" spans="1:53" s="302" customFormat="1" ht="110.25" x14ac:dyDescent="0.25">
      <c r="A54" s="317">
        <v>5</v>
      </c>
      <c r="B54" s="329" t="str">
        <f t="shared" si="4"/>
        <v/>
      </c>
      <c r="C54" s="330" t="str">
        <f>TEXT(IFERROR(INDEX('Overview - Section A'!$A$42:$A$49,MATCH(J54,'Overview - Section A'!$I$42:$I$49,0)),""),"YYYY")</f>
        <v>2021</v>
      </c>
      <c r="D54" s="331"/>
      <c r="E54" s="332"/>
      <c r="F54" s="333" t="str">
        <f t="shared" si="5"/>
        <v/>
      </c>
      <c r="G54" s="334"/>
      <c r="H54" s="335"/>
      <c r="I54" s="336" t="str">
        <f t="shared" si="6"/>
        <v>TB O-5(M): TB treatment coverage: Percentage of new and relapse cases that were notified and treated among the estimated number of incident TB cases in the same year (all form of TB - bacteriologically confirmed plus clinically diagnosed)</v>
      </c>
      <c r="J54" s="337" t="s">
        <v>304</v>
      </c>
      <c r="K54" s="336" t="b">
        <f t="shared" si="7"/>
        <v>1</v>
      </c>
      <c r="L54" s="336" t="b">
        <f t="shared" si="8"/>
        <v>1</v>
      </c>
      <c r="M54" s="336" t="s">
        <v>326</v>
      </c>
      <c r="N54" s="75"/>
      <c r="O54" s="168"/>
      <c r="P54" s="168"/>
      <c r="Q54" s="54"/>
      <c r="AF54" s="9"/>
      <c r="AG54" s="9"/>
      <c r="AH54" s="9"/>
      <c r="AI54" s="9"/>
      <c r="AJ54" s="9"/>
      <c r="AK54" s="9"/>
      <c r="AL54" s="9"/>
      <c r="AM54" s="9"/>
      <c r="AN54" s="9"/>
      <c r="AO54" s="9"/>
      <c r="AP54" s="9"/>
      <c r="AQ54" s="9"/>
      <c r="AR54" s="9"/>
      <c r="AS54" s="9"/>
      <c r="AT54" s="9"/>
      <c r="AU54" s="9"/>
      <c r="AV54" s="9"/>
      <c r="AW54" s="9"/>
      <c r="AX54" s="9"/>
      <c r="AY54" s="9"/>
      <c r="AZ54" s="9"/>
      <c r="BA54" s="9"/>
    </row>
    <row r="55" spans="1:53" s="302" customFormat="1" ht="110.25" x14ac:dyDescent="0.25">
      <c r="A55" s="317">
        <v>5</v>
      </c>
      <c r="B55" s="329" t="str">
        <f t="shared" si="4"/>
        <v/>
      </c>
      <c r="C55" s="330" t="str">
        <f>TEXT(IFERROR(INDEX('Overview - Section A'!$A$42:$A$49,MATCH(J55,'Overview - Section A'!$I$42:$I$49,0)),""),"YYYY")</f>
        <v>2022</v>
      </c>
      <c r="D55" s="331"/>
      <c r="E55" s="332"/>
      <c r="F55" s="333" t="str">
        <f t="shared" si="5"/>
        <v/>
      </c>
      <c r="G55" s="334"/>
      <c r="H55" s="335"/>
      <c r="I55" s="336" t="str">
        <f t="shared" si="6"/>
        <v>TB O-5(M): TB treatment coverage: Percentage of new and relapse cases that were notified and treated among the estimated number of incident TB cases in the same year (all form of TB - bacteriologically confirmed plus clinically diagnosed)</v>
      </c>
      <c r="J55" s="337" t="s">
        <v>306</v>
      </c>
      <c r="K55" s="336" t="b">
        <f t="shared" si="7"/>
        <v>1</v>
      </c>
      <c r="L55" s="336" t="b">
        <f t="shared" si="8"/>
        <v>1</v>
      </c>
      <c r="M55" s="336" t="s">
        <v>327</v>
      </c>
      <c r="N55" s="75"/>
      <c r="O55" s="168"/>
      <c r="P55" s="168"/>
      <c r="Q55" s="54"/>
      <c r="AF55" s="9"/>
      <c r="AG55" s="9"/>
      <c r="AH55" s="9"/>
      <c r="AI55" s="9"/>
      <c r="AJ55" s="9"/>
      <c r="AK55" s="9"/>
      <c r="AL55" s="9"/>
      <c r="AM55" s="9"/>
      <c r="AN55" s="9"/>
      <c r="AO55" s="9"/>
      <c r="AP55" s="9"/>
      <c r="AQ55" s="9"/>
      <c r="AR55" s="9"/>
      <c r="AS55" s="9"/>
      <c r="AT55" s="9"/>
      <c r="AU55" s="9"/>
      <c r="AV55" s="9"/>
      <c r="AW55" s="9"/>
      <c r="AX55" s="9"/>
      <c r="AY55" s="9"/>
      <c r="AZ55" s="9"/>
      <c r="BA55" s="9"/>
    </row>
    <row r="56" spans="1:53" s="302" customFormat="1" x14ac:dyDescent="0.25">
      <c r="A56" s="317">
        <v>6</v>
      </c>
      <c r="B56" s="329" t="str">
        <f t="shared" si="4"/>
        <v/>
      </c>
      <c r="C56" s="330" t="str">
        <f>TEXT(IFERROR(INDEX('Overview - Section A'!$A$42:$A$49,MATCH(J56,'Overview - Section A'!$I$42:$I$49,0)),""),"YYYY")</f>
        <v>2018</v>
      </c>
      <c r="D56" s="331"/>
      <c r="E56" s="332"/>
      <c r="F56" s="333" t="str">
        <f t="shared" si="5"/>
        <v/>
      </c>
      <c r="G56" s="334"/>
      <c r="H56" s="335"/>
      <c r="I56" s="336" t="str">
        <f t="shared" si="6"/>
        <v/>
      </c>
      <c r="J56" s="337" t="s">
        <v>298</v>
      </c>
      <c r="K56" s="336" t="b">
        <f t="shared" si="7"/>
        <v>1</v>
      </c>
      <c r="L56" s="336" t="b">
        <f t="shared" si="8"/>
        <v>0</v>
      </c>
      <c r="M56" s="336" t="s">
        <v>328</v>
      </c>
      <c r="N56" s="75"/>
      <c r="O56" s="168"/>
      <c r="P56" s="168"/>
      <c r="Q56" s="54"/>
      <c r="AF56" s="9"/>
      <c r="AG56" s="9"/>
      <c r="AH56" s="9"/>
      <c r="AI56" s="9"/>
      <c r="AJ56" s="9"/>
      <c r="AK56" s="9"/>
      <c r="AL56" s="9"/>
      <c r="AM56" s="9"/>
      <c r="AN56" s="9"/>
      <c r="AO56" s="9"/>
      <c r="AP56" s="9"/>
      <c r="AQ56" s="9"/>
      <c r="AR56" s="9"/>
      <c r="AS56" s="9"/>
      <c r="AT56" s="9"/>
      <c r="AU56" s="9"/>
      <c r="AV56" s="9"/>
      <c r="AW56" s="9"/>
      <c r="AX56" s="9"/>
      <c r="AY56" s="9"/>
      <c r="AZ56" s="9"/>
      <c r="BA56" s="9"/>
    </row>
    <row r="57" spans="1:53" s="302" customFormat="1" x14ac:dyDescent="0.25">
      <c r="A57" s="317">
        <v>6</v>
      </c>
      <c r="B57" s="329" t="str">
        <f t="shared" si="4"/>
        <v/>
      </c>
      <c r="C57" s="330" t="str">
        <f>TEXT(IFERROR(INDEX('Overview - Section A'!$A$42:$A$49,MATCH(J57,'Overview - Section A'!$I$42:$I$49,0)),""),"YYYY")</f>
        <v>2019</v>
      </c>
      <c r="D57" s="331"/>
      <c r="E57" s="332"/>
      <c r="F57" s="333" t="str">
        <f t="shared" si="5"/>
        <v/>
      </c>
      <c r="G57" s="334"/>
      <c r="H57" s="335"/>
      <c r="I57" s="336" t="str">
        <f t="shared" si="6"/>
        <v/>
      </c>
      <c r="J57" s="337" t="s">
        <v>300</v>
      </c>
      <c r="K57" s="336" t="b">
        <f t="shared" si="7"/>
        <v>1</v>
      </c>
      <c r="L57" s="336" t="b">
        <f t="shared" si="8"/>
        <v>0</v>
      </c>
      <c r="M57" s="336" t="s">
        <v>329</v>
      </c>
      <c r="N57" s="75"/>
      <c r="O57" s="168"/>
      <c r="P57" s="168"/>
      <c r="Q57" s="54"/>
      <c r="AF57" s="9"/>
      <c r="AG57" s="9"/>
      <c r="AH57" s="9"/>
      <c r="AI57" s="9"/>
      <c r="AJ57" s="9"/>
      <c r="AK57" s="9"/>
      <c r="AL57" s="9"/>
      <c r="AM57" s="9"/>
      <c r="AN57" s="9"/>
      <c r="AO57" s="9"/>
      <c r="AP57" s="9"/>
      <c r="AQ57" s="9"/>
      <c r="AR57" s="9"/>
      <c r="AS57" s="9"/>
      <c r="AT57" s="9"/>
      <c r="AU57" s="9"/>
      <c r="AV57" s="9"/>
      <c r="AW57" s="9"/>
      <c r="AX57" s="9"/>
      <c r="AY57" s="9"/>
      <c r="AZ57" s="9"/>
      <c r="BA57" s="9"/>
    </row>
    <row r="58" spans="1:53" s="302" customFormat="1" x14ac:dyDescent="0.25">
      <c r="A58" s="317">
        <v>6</v>
      </c>
      <c r="B58" s="329" t="str">
        <f t="shared" si="4"/>
        <v/>
      </c>
      <c r="C58" s="330" t="str">
        <f>TEXT(IFERROR(INDEX('Overview - Section A'!$A$42:$A$49,MATCH(J58,'Overview - Section A'!$I$42:$I$49,0)),""),"YYYY")</f>
        <v>2020</v>
      </c>
      <c r="D58" s="331"/>
      <c r="E58" s="332"/>
      <c r="F58" s="333" t="str">
        <f t="shared" si="5"/>
        <v/>
      </c>
      <c r="G58" s="334"/>
      <c r="H58" s="335"/>
      <c r="I58" s="336" t="str">
        <f t="shared" si="6"/>
        <v/>
      </c>
      <c r="J58" s="337" t="s">
        <v>302</v>
      </c>
      <c r="K58" s="336" t="b">
        <f t="shared" si="7"/>
        <v>1</v>
      </c>
      <c r="L58" s="336" t="b">
        <f t="shared" si="8"/>
        <v>0</v>
      </c>
      <c r="M58" s="336" t="s">
        <v>330</v>
      </c>
      <c r="N58" s="75"/>
      <c r="O58" s="168"/>
      <c r="P58" s="168"/>
      <c r="Q58" s="54"/>
      <c r="AF58" s="9"/>
      <c r="AG58" s="9"/>
      <c r="AH58" s="9"/>
      <c r="AI58" s="9"/>
      <c r="AJ58" s="9"/>
      <c r="AK58" s="9"/>
      <c r="AL58" s="9"/>
      <c r="AM58" s="9"/>
      <c r="AN58" s="9"/>
      <c r="AO58" s="9"/>
      <c r="AP58" s="9"/>
      <c r="AQ58" s="9"/>
      <c r="AR58" s="9"/>
      <c r="AS58" s="9"/>
      <c r="AT58" s="9"/>
      <c r="AU58" s="9"/>
      <c r="AV58" s="9"/>
      <c r="AW58" s="9"/>
      <c r="AX58" s="9"/>
      <c r="AY58" s="9"/>
      <c r="AZ58" s="9"/>
      <c r="BA58" s="9"/>
    </row>
    <row r="59" spans="1:53" s="302" customFormat="1" x14ac:dyDescent="0.25">
      <c r="A59" s="317">
        <v>6</v>
      </c>
      <c r="B59" s="329" t="str">
        <f t="shared" si="4"/>
        <v/>
      </c>
      <c r="C59" s="330" t="str">
        <f>TEXT(IFERROR(INDEX('Overview - Section A'!$A$42:$A$49,MATCH(J59,'Overview - Section A'!$I$42:$I$49,0)),""),"YYYY")</f>
        <v>2021</v>
      </c>
      <c r="D59" s="331"/>
      <c r="E59" s="332"/>
      <c r="F59" s="333" t="str">
        <f t="shared" si="5"/>
        <v/>
      </c>
      <c r="G59" s="334"/>
      <c r="H59" s="335"/>
      <c r="I59" s="336" t="str">
        <f t="shared" si="6"/>
        <v/>
      </c>
      <c r="J59" s="337" t="s">
        <v>304</v>
      </c>
      <c r="K59" s="336" t="b">
        <f t="shared" si="7"/>
        <v>1</v>
      </c>
      <c r="L59" s="336" t="b">
        <f t="shared" si="8"/>
        <v>0</v>
      </c>
      <c r="M59" s="336" t="s">
        <v>331</v>
      </c>
      <c r="N59" s="75"/>
      <c r="O59" s="168"/>
      <c r="P59" s="168"/>
      <c r="Q59" s="54"/>
      <c r="AF59" s="9"/>
      <c r="AG59" s="9"/>
      <c r="AH59" s="9"/>
      <c r="AI59" s="9"/>
      <c r="AJ59" s="9"/>
      <c r="AK59" s="9"/>
      <c r="AL59" s="9"/>
      <c r="AM59" s="9"/>
      <c r="AN59" s="9"/>
      <c r="AO59" s="9"/>
      <c r="AP59" s="9"/>
      <c r="AQ59" s="9"/>
      <c r="AR59" s="9"/>
      <c r="AS59" s="9"/>
      <c r="AT59" s="9"/>
      <c r="AU59" s="9"/>
      <c r="AV59" s="9"/>
      <c r="AW59" s="9"/>
      <c r="AX59" s="9"/>
      <c r="AY59" s="9"/>
      <c r="AZ59" s="9"/>
      <c r="BA59" s="9"/>
    </row>
    <row r="60" spans="1:53" s="302" customFormat="1" x14ac:dyDescent="0.25">
      <c r="A60" s="317">
        <v>6</v>
      </c>
      <c r="B60" s="329" t="str">
        <f t="shared" si="4"/>
        <v/>
      </c>
      <c r="C60" s="330" t="str">
        <f>TEXT(IFERROR(INDEX('Overview - Section A'!$A$42:$A$49,MATCH(J60,'Overview - Section A'!$I$42:$I$49,0)),""),"YYYY")</f>
        <v>2022</v>
      </c>
      <c r="D60" s="331"/>
      <c r="E60" s="332"/>
      <c r="F60" s="333" t="str">
        <f t="shared" si="5"/>
        <v/>
      </c>
      <c r="G60" s="334"/>
      <c r="H60" s="335"/>
      <c r="I60" s="336" t="str">
        <f t="shared" si="6"/>
        <v/>
      </c>
      <c r="J60" s="337" t="s">
        <v>306</v>
      </c>
      <c r="K60" s="336" t="b">
        <f t="shared" si="7"/>
        <v>1</v>
      </c>
      <c r="L60" s="336" t="b">
        <f t="shared" si="8"/>
        <v>0</v>
      </c>
      <c r="M60" s="336" t="s">
        <v>332</v>
      </c>
      <c r="N60" s="75"/>
      <c r="O60" s="168"/>
      <c r="P60" s="168"/>
      <c r="Q60" s="54"/>
      <c r="AF60" s="9"/>
      <c r="AG60" s="9"/>
      <c r="AH60" s="9"/>
      <c r="AI60" s="9"/>
      <c r="AJ60" s="9"/>
      <c r="AK60" s="9"/>
      <c r="AL60" s="9"/>
      <c r="AM60" s="9"/>
      <c r="AN60" s="9"/>
      <c r="AO60" s="9"/>
      <c r="AP60" s="9"/>
      <c r="AQ60" s="9"/>
      <c r="AR60" s="9"/>
      <c r="AS60" s="9"/>
      <c r="AT60" s="9"/>
      <c r="AU60" s="9"/>
      <c r="AV60" s="9"/>
      <c r="AW60" s="9"/>
      <c r="AX60" s="9"/>
      <c r="AY60" s="9"/>
      <c r="AZ60" s="9"/>
      <c r="BA60" s="9"/>
    </row>
    <row r="61" spans="1:53" s="302" customFormat="1" x14ac:dyDescent="0.25">
      <c r="A61" s="317">
        <v>7</v>
      </c>
      <c r="B61" s="329" t="str">
        <f t="shared" si="4"/>
        <v/>
      </c>
      <c r="C61" s="330" t="str">
        <f>TEXT(IFERROR(INDEX('Overview - Section A'!$A$42:$A$49,MATCH(J61,'Overview - Section A'!$I$42:$I$49,0)),""),"YYYY")</f>
        <v>2018</v>
      </c>
      <c r="D61" s="331"/>
      <c r="E61" s="332"/>
      <c r="F61" s="333" t="str">
        <f t="shared" si="5"/>
        <v/>
      </c>
      <c r="G61" s="334"/>
      <c r="H61" s="335"/>
      <c r="I61" s="336" t="str">
        <f t="shared" si="6"/>
        <v/>
      </c>
      <c r="J61" s="337" t="s">
        <v>298</v>
      </c>
      <c r="K61" s="336" t="b">
        <f t="shared" si="7"/>
        <v>1</v>
      </c>
      <c r="L61" s="336" t="b">
        <f t="shared" si="8"/>
        <v>0</v>
      </c>
      <c r="M61" s="336" t="s">
        <v>333</v>
      </c>
      <c r="N61" s="75"/>
      <c r="O61" s="168"/>
      <c r="P61" s="168"/>
      <c r="Q61" s="54"/>
      <c r="AF61" s="9"/>
      <c r="AG61" s="9"/>
      <c r="AH61" s="9"/>
      <c r="AI61" s="9"/>
      <c r="AJ61" s="9"/>
      <c r="AK61" s="9"/>
      <c r="AL61" s="9"/>
      <c r="AM61" s="9"/>
      <c r="AN61" s="9"/>
      <c r="AO61" s="9"/>
      <c r="AP61" s="9"/>
      <c r="AQ61" s="9"/>
      <c r="AR61" s="9"/>
      <c r="AS61" s="9"/>
      <c r="AT61" s="9"/>
      <c r="AU61" s="9"/>
      <c r="AV61" s="9"/>
      <c r="AW61" s="9"/>
      <c r="AX61" s="9"/>
      <c r="AY61" s="9"/>
      <c r="AZ61" s="9"/>
      <c r="BA61" s="9"/>
    </row>
    <row r="62" spans="1:53" s="302" customFormat="1" x14ac:dyDescent="0.25">
      <c r="A62" s="317">
        <v>7</v>
      </c>
      <c r="B62" s="329" t="str">
        <f t="shared" ref="B62:B93" si="9">IF(A62=A61,"",VLOOKUP(A62,$A$10:$V$26,22,FALSE))</f>
        <v/>
      </c>
      <c r="C62" s="330" t="str">
        <f>TEXT(IFERROR(INDEX('Overview - Section A'!$A$42:$A$49,MATCH(J62,'Overview - Section A'!$I$42:$I$49,0)),""),"YYYY")</f>
        <v>2019</v>
      </c>
      <c r="D62" s="331"/>
      <c r="E62" s="332"/>
      <c r="F62" s="333" t="str">
        <f t="shared" si="5"/>
        <v/>
      </c>
      <c r="G62" s="334"/>
      <c r="H62" s="335"/>
      <c r="I62" s="336" t="str">
        <f t="shared" si="6"/>
        <v/>
      </c>
      <c r="J62" s="337" t="s">
        <v>300</v>
      </c>
      <c r="K62" s="336" t="b">
        <f t="shared" si="7"/>
        <v>1</v>
      </c>
      <c r="L62" s="336" t="b">
        <f t="shared" si="8"/>
        <v>0</v>
      </c>
      <c r="M62" s="336" t="s">
        <v>334</v>
      </c>
      <c r="N62" s="75"/>
      <c r="O62" s="168"/>
      <c r="P62" s="168"/>
      <c r="Q62" s="54"/>
      <c r="AF62" s="9"/>
      <c r="AG62" s="9"/>
      <c r="AH62" s="9"/>
      <c r="AI62" s="9"/>
      <c r="AJ62" s="9"/>
      <c r="AK62" s="9"/>
      <c r="AL62" s="9"/>
      <c r="AM62" s="9"/>
      <c r="AN62" s="9"/>
      <c r="AO62" s="9"/>
      <c r="AP62" s="9"/>
      <c r="AQ62" s="9"/>
      <c r="AR62" s="9"/>
      <c r="AS62" s="9"/>
      <c r="AT62" s="9"/>
      <c r="AU62" s="9"/>
      <c r="AV62" s="9"/>
      <c r="AW62" s="9"/>
      <c r="AX62" s="9"/>
      <c r="AY62" s="9"/>
      <c r="AZ62" s="9"/>
      <c r="BA62" s="9"/>
    </row>
    <row r="63" spans="1:53" s="302" customFormat="1" x14ac:dyDescent="0.25">
      <c r="A63" s="317">
        <v>7</v>
      </c>
      <c r="B63" s="329" t="str">
        <f t="shared" si="9"/>
        <v/>
      </c>
      <c r="C63" s="330" t="str">
        <f>TEXT(IFERROR(INDEX('Overview - Section A'!$A$42:$A$49,MATCH(J63,'Overview - Section A'!$I$42:$I$49,0)),""),"YYYY")</f>
        <v>2020</v>
      </c>
      <c r="D63" s="331"/>
      <c r="E63" s="332"/>
      <c r="F63" s="333" t="str">
        <f t="shared" si="5"/>
        <v/>
      </c>
      <c r="G63" s="334"/>
      <c r="H63" s="335"/>
      <c r="I63" s="336" t="str">
        <f t="shared" si="6"/>
        <v/>
      </c>
      <c r="J63" s="337" t="s">
        <v>302</v>
      </c>
      <c r="K63" s="336" t="b">
        <f t="shared" si="7"/>
        <v>1</v>
      </c>
      <c r="L63" s="336" t="b">
        <f t="shared" si="8"/>
        <v>0</v>
      </c>
      <c r="M63" s="336" t="s">
        <v>335</v>
      </c>
      <c r="N63" s="75"/>
      <c r="O63" s="168"/>
      <c r="P63" s="168"/>
      <c r="Q63" s="54"/>
      <c r="AF63" s="9"/>
      <c r="AG63" s="9"/>
      <c r="AH63" s="9"/>
      <c r="AI63" s="9"/>
      <c r="AJ63" s="9"/>
      <c r="AK63" s="9"/>
      <c r="AL63" s="9"/>
      <c r="AM63" s="9"/>
      <c r="AN63" s="9"/>
      <c r="AO63" s="9"/>
      <c r="AP63" s="9"/>
      <c r="AQ63" s="9"/>
      <c r="AR63" s="9"/>
      <c r="AS63" s="9"/>
      <c r="AT63" s="9"/>
      <c r="AU63" s="9"/>
      <c r="AV63" s="9"/>
      <c r="AW63" s="9"/>
      <c r="AX63" s="9"/>
      <c r="AY63" s="9"/>
      <c r="AZ63" s="9"/>
      <c r="BA63" s="9"/>
    </row>
    <row r="64" spans="1:53" s="302" customFormat="1" x14ac:dyDescent="0.25">
      <c r="A64" s="317">
        <v>7</v>
      </c>
      <c r="B64" s="329" t="str">
        <f t="shared" si="9"/>
        <v/>
      </c>
      <c r="C64" s="330" t="str">
        <f>TEXT(IFERROR(INDEX('Overview - Section A'!$A$42:$A$49,MATCH(J64,'Overview - Section A'!$I$42:$I$49,0)),""),"YYYY")</f>
        <v>2021</v>
      </c>
      <c r="D64" s="331"/>
      <c r="E64" s="332"/>
      <c r="F64" s="333" t="str">
        <f t="shared" si="5"/>
        <v/>
      </c>
      <c r="G64" s="334"/>
      <c r="H64" s="335"/>
      <c r="I64" s="336" t="str">
        <f t="shared" si="6"/>
        <v/>
      </c>
      <c r="J64" s="337" t="s">
        <v>304</v>
      </c>
      <c r="K64" s="336" t="b">
        <f t="shared" si="7"/>
        <v>1</v>
      </c>
      <c r="L64" s="336" t="b">
        <f t="shared" si="8"/>
        <v>0</v>
      </c>
      <c r="M64" s="336" t="s">
        <v>336</v>
      </c>
      <c r="N64" s="75"/>
      <c r="O64" s="168"/>
      <c r="P64" s="168"/>
      <c r="Q64" s="54"/>
      <c r="AF64" s="9"/>
      <c r="AG64" s="9"/>
      <c r="AH64" s="9"/>
      <c r="AI64" s="9"/>
      <c r="AJ64" s="9"/>
      <c r="AK64" s="9"/>
      <c r="AL64" s="9"/>
      <c r="AM64" s="9"/>
      <c r="AN64" s="9"/>
      <c r="AO64" s="9"/>
      <c r="AP64" s="9"/>
      <c r="AQ64" s="9"/>
      <c r="AR64" s="9"/>
      <c r="AS64" s="9"/>
      <c r="AT64" s="9"/>
      <c r="AU64" s="9"/>
      <c r="AV64" s="9"/>
      <c r="AW64" s="9"/>
      <c r="AX64" s="9"/>
      <c r="AY64" s="9"/>
      <c r="AZ64" s="9"/>
      <c r="BA64" s="9"/>
    </row>
    <row r="65" spans="1:53" s="302" customFormat="1" x14ac:dyDescent="0.25">
      <c r="A65" s="317">
        <v>7</v>
      </c>
      <c r="B65" s="329" t="str">
        <f t="shared" si="9"/>
        <v/>
      </c>
      <c r="C65" s="330" t="str">
        <f>TEXT(IFERROR(INDEX('Overview - Section A'!$A$42:$A$49,MATCH(J65,'Overview - Section A'!$I$42:$I$49,0)),""),"YYYY")</f>
        <v>2022</v>
      </c>
      <c r="D65" s="331"/>
      <c r="E65" s="332"/>
      <c r="F65" s="333" t="str">
        <f t="shared" si="5"/>
        <v/>
      </c>
      <c r="G65" s="334"/>
      <c r="H65" s="335"/>
      <c r="I65" s="336" t="str">
        <f t="shared" si="6"/>
        <v/>
      </c>
      <c r="J65" s="337" t="s">
        <v>306</v>
      </c>
      <c r="K65" s="336" t="b">
        <f t="shared" si="7"/>
        <v>1</v>
      </c>
      <c r="L65" s="336" t="b">
        <f t="shared" si="8"/>
        <v>0</v>
      </c>
      <c r="M65" s="336" t="s">
        <v>337</v>
      </c>
      <c r="N65" s="75"/>
      <c r="O65" s="168"/>
      <c r="P65" s="168"/>
      <c r="Q65" s="54"/>
      <c r="AF65" s="9"/>
      <c r="AG65" s="9"/>
      <c r="AH65" s="9"/>
      <c r="AI65" s="9"/>
      <c r="AJ65" s="9"/>
      <c r="AK65" s="9"/>
      <c r="AL65" s="9"/>
      <c r="AM65" s="9"/>
      <c r="AN65" s="9"/>
      <c r="AO65" s="9"/>
      <c r="AP65" s="9"/>
      <c r="AQ65" s="9"/>
      <c r="AR65" s="9"/>
      <c r="AS65" s="9"/>
      <c r="AT65" s="9"/>
      <c r="AU65" s="9"/>
      <c r="AV65" s="9"/>
      <c r="AW65" s="9"/>
      <c r="AX65" s="9"/>
      <c r="AY65" s="9"/>
      <c r="AZ65" s="9"/>
      <c r="BA65" s="9"/>
    </row>
    <row r="66" spans="1:53" s="302" customFormat="1" x14ac:dyDescent="0.25">
      <c r="A66" s="317">
        <v>8</v>
      </c>
      <c r="B66" s="329" t="str">
        <f t="shared" si="9"/>
        <v/>
      </c>
      <c r="C66" s="330" t="str">
        <f>TEXT(IFERROR(INDEX('Overview - Section A'!$A$42:$A$49,MATCH(J66,'Overview - Section A'!$I$42:$I$49,0)),""),"YYYY")</f>
        <v>2018</v>
      </c>
      <c r="D66" s="331"/>
      <c r="E66" s="332"/>
      <c r="F66" s="333" t="str">
        <f t="shared" si="5"/>
        <v/>
      </c>
      <c r="G66" s="334"/>
      <c r="H66" s="335"/>
      <c r="I66" s="336" t="str">
        <f t="shared" si="6"/>
        <v/>
      </c>
      <c r="J66" s="337" t="s">
        <v>298</v>
      </c>
      <c r="K66" s="336" t="b">
        <f t="shared" si="7"/>
        <v>1</v>
      </c>
      <c r="L66" s="336" t="b">
        <f t="shared" si="8"/>
        <v>0</v>
      </c>
      <c r="M66" s="336" t="s">
        <v>338</v>
      </c>
      <c r="N66" s="75"/>
      <c r="O66" s="168"/>
      <c r="P66" s="168"/>
      <c r="Q66" s="54"/>
      <c r="AF66" s="9"/>
      <c r="AG66" s="9"/>
      <c r="AH66" s="9"/>
      <c r="AI66" s="9"/>
      <c r="AJ66" s="9"/>
      <c r="AK66" s="9"/>
      <c r="AL66" s="9"/>
      <c r="AM66" s="9"/>
      <c r="AN66" s="9"/>
      <c r="AO66" s="9"/>
      <c r="AP66" s="9"/>
      <c r="AQ66" s="9"/>
      <c r="AR66" s="9"/>
      <c r="AS66" s="9"/>
      <c r="AT66" s="9"/>
      <c r="AU66" s="9"/>
      <c r="AV66" s="9"/>
      <c r="AW66" s="9"/>
      <c r="AX66" s="9"/>
      <c r="AY66" s="9"/>
      <c r="AZ66" s="9"/>
      <c r="BA66" s="9"/>
    </row>
    <row r="67" spans="1:53" s="302" customFormat="1" x14ac:dyDescent="0.25">
      <c r="A67" s="317">
        <v>8</v>
      </c>
      <c r="B67" s="329" t="str">
        <f t="shared" si="9"/>
        <v/>
      </c>
      <c r="C67" s="330" t="str">
        <f>TEXT(IFERROR(INDEX('Overview - Section A'!$A$42:$A$49,MATCH(J67,'Overview - Section A'!$I$42:$I$49,0)),""),"YYYY")</f>
        <v>2019</v>
      </c>
      <c r="D67" s="331"/>
      <c r="E67" s="332"/>
      <c r="F67" s="333" t="str">
        <f t="shared" si="5"/>
        <v/>
      </c>
      <c r="G67" s="334"/>
      <c r="H67" s="335"/>
      <c r="I67" s="336" t="str">
        <f t="shared" si="6"/>
        <v/>
      </c>
      <c r="J67" s="337" t="s">
        <v>300</v>
      </c>
      <c r="K67" s="336" t="b">
        <f t="shared" si="7"/>
        <v>1</v>
      </c>
      <c r="L67" s="336" t="b">
        <f t="shared" si="8"/>
        <v>0</v>
      </c>
      <c r="M67" s="336" t="s">
        <v>339</v>
      </c>
      <c r="N67" s="75"/>
      <c r="O67" s="168"/>
      <c r="P67" s="168"/>
      <c r="Q67" s="54"/>
      <c r="AF67" s="9"/>
      <c r="AG67" s="9"/>
      <c r="AH67" s="9"/>
      <c r="AI67" s="9"/>
      <c r="AJ67" s="9"/>
      <c r="AK67" s="9"/>
      <c r="AL67" s="9"/>
      <c r="AM67" s="9"/>
      <c r="AN67" s="9"/>
      <c r="AO67" s="9"/>
      <c r="AP67" s="9"/>
      <c r="AQ67" s="9"/>
      <c r="AR67" s="9"/>
      <c r="AS67" s="9"/>
      <c r="AT67" s="9"/>
      <c r="AU67" s="9"/>
      <c r="AV67" s="9"/>
      <c r="AW67" s="9"/>
      <c r="AX67" s="9"/>
      <c r="AY67" s="9"/>
      <c r="AZ67" s="9"/>
      <c r="BA67" s="9"/>
    </row>
    <row r="68" spans="1:53" s="302" customFormat="1" x14ac:dyDescent="0.25">
      <c r="A68" s="317">
        <v>8</v>
      </c>
      <c r="B68" s="329" t="str">
        <f t="shared" si="9"/>
        <v/>
      </c>
      <c r="C68" s="330" t="str">
        <f>TEXT(IFERROR(INDEX('Overview - Section A'!$A$42:$A$49,MATCH(J68,'Overview - Section A'!$I$42:$I$49,0)),""),"YYYY")</f>
        <v>2020</v>
      </c>
      <c r="D68" s="331"/>
      <c r="E68" s="332"/>
      <c r="F68" s="333" t="str">
        <f t="shared" si="5"/>
        <v/>
      </c>
      <c r="G68" s="334"/>
      <c r="H68" s="335"/>
      <c r="I68" s="336" t="str">
        <f t="shared" si="6"/>
        <v/>
      </c>
      <c r="J68" s="337" t="s">
        <v>302</v>
      </c>
      <c r="K68" s="336" t="b">
        <f t="shared" si="7"/>
        <v>1</v>
      </c>
      <c r="L68" s="336" t="b">
        <f t="shared" si="8"/>
        <v>0</v>
      </c>
      <c r="M68" s="336" t="s">
        <v>340</v>
      </c>
      <c r="N68" s="75"/>
      <c r="O68" s="168"/>
      <c r="P68" s="168"/>
      <c r="Q68" s="54"/>
      <c r="AF68" s="9"/>
      <c r="AG68" s="9"/>
      <c r="AH68" s="9"/>
      <c r="AI68" s="9"/>
      <c r="AJ68" s="9"/>
      <c r="AK68" s="9"/>
      <c r="AL68" s="9"/>
      <c r="AM68" s="9"/>
      <c r="AN68" s="9"/>
      <c r="AO68" s="9"/>
      <c r="AP68" s="9"/>
      <c r="AQ68" s="9"/>
      <c r="AR68" s="9"/>
      <c r="AS68" s="9"/>
      <c r="AT68" s="9"/>
      <c r="AU68" s="9"/>
      <c r="AV68" s="9"/>
      <c r="AW68" s="9"/>
      <c r="AX68" s="9"/>
      <c r="AY68" s="9"/>
      <c r="AZ68" s="9"/>
      <c r="BA68" s="9"/>
    </row>
    <row r="69" spans="1:53" s="302" customFormat="1" x14ac:dyDescent="0.25">
      <c r="A69" s="317">
        <v>8</v>
      </c>
      <c r="B69" s="329" t="str">
        <f t="shared" si="9"/>
        <v/>
      </c>
      <c r="C69" s="330" t="str">
        <f>TEXT(IFERROR(INDEX('Overview - Section A'!$A$42:$A$49,MATCH(J69,'Overview - Section A'!$I$42:$I$49,0)),""),"YYYY")</f>
        <v>2021</v>
      </c>
      <c r="D69" s="331"/>
      <c r="E69" s="332"/>
      <c r="F69" s="333" t="str">
        <f t="shared" si="5"/>
        <v/>
      </c>
      <c r="G69" s="334"/>
      <c r="H69" s="335"/>
      <c r="I69" s="336" t="str">
        <f t="shared" si="6"/>
        <v/>
      </c>
      <c r="J69" s="337" t="s">
        <v>304</v>
      </c>
      <c r="K69" s="336" t="b">
        <f t="shared" si="7"/>
        <v>1</v>
      </c>
      <c r="L69" s="336" t="b">
        <f t="shared" si="8"/>
        <v>0</v>
      </c>
      <c r="M69" s="336" t="s">
        <v>341</v>
      </c>
      <c r="N69" s="75"/>
      <c r="O69" s="168"/>
      <c r="P69" s="168"/>
      <c r="Q69" s="54"/>
      <c r="AF69" s="9"/>
      <c r="AG69" s="9"/>
      <c r="AH69" s="9"/>
      <c r="AI69" s="9"/>
      <c r="AJ69" s="9"/>
      <c r="AK69" s="9"/>
      <c r="AL69" s="9"/>
      <c r="AM69" s="9"/>
      <c r="AN69" s="9"/>
      <c r="AO69" s="9"/>
      <c r="AP69" s="9"/>
      <c r="AQ69" s="9"/>
      <c r="AR69" s="9"/>
      <c r="AS69" s="9"/>
      <c r="AT69" s="9"/>
      <c r="AU69" s="9"/>
      <c r="AV69" s="9"/>
      <c r="AW69" s="9"/>
      <c r="AX69" s="9"/>
      <c r="AY69" s="9"/>
      <c r="AZ69" s="9"/>
      <c r="BA69" s="9"/>
    </row>
    <row r="70" spans="1:53" s="302" customFormat="1" x14ac:dyDescent="0.25">
      <c r="A70" s="317">
        <v>8</v>
      </c>
      <c r="B70" s="329" t="str">
        <f t="shared" si="9"/>
        <v/>
      </c>
      <c r="C70" s="330" t="str">
        <f>TEXT(IFERROR(INDEX('Overview - Section A'!$A$42:$A$49,MATCH(J70,'Overview - Section A'!$I$42:$I$49,0)),""),"YYYY")</f>
        <v>2022</v>
      </c>
      <c r="D70" s="331"/>
      <c r="E70" s="332"/>
      <c r="F70" s="333" t="str">
        <f t="shared" si="5"/>
        <v/>
      </c>
      <c r="G70" s="334"/>
      <c r="H70" s="335"/>
      <c r="I70" s="336" t="str">
        <f t="shared" si="6"/>
        <v/>
      </c>
      <c r="J70" s="337" t="s">
        <v>306</v>
      </c>
      <c r="K70" s="336" t="b">
        <f t="shared" si="7"/>
        <v>1</v>
      </c>
      <c r="L70" s="336" t="b">
        <f t="shared" si="8"/>
        <v>0</v>
      </c>
      <c r="M70" s="336" t="s">
        <v>342</v>
      </c>
      <c r="N70" s="75"/>
      <c r="O70" s="168"/>
      <c r="P70" s="168"/>
      <c r="Q70" s="54"/>
      <c r="AF70" s="9"/>
      <c r="AG70" s="9"/>
      <c r="AH70" s="9"/>
      <c r="AI70" s="9"/>
      <c r="AJ70" s="9"/>
      <c r="AK70" s="9"/>
      <c r="AL70" s="9"/>
      <c r="AM70" s="9"/>
      <c r="AN70" s="9"/>
      <c r="AO70" s="9"/>
      <c r="AP70" s="9"/>
      <c r="AQ70" s="9"/>
      <c r="AR70" s="9"/>
      <c r="AS70" s="9"/>
      <c r="AT70" s="9"/>
      <c r="AU70" s="9"/>
      <c r="AV70" s="9"/>
      <c r="AW70" s="9"/>
      <c r="AX70" s="9"/>
      <c r="AY70" s="9"/>
      <c r="AZ70" s="9"/>
      <c r="BA70" s="9"/>
    </row>
    <row r="71" spans="1:53" s="302" customFormat="1" x14ac:dyDescent="0.25">
      <c r="A71" s="317">
        <v>9</v>
      </c>
      <c r="B71" s="329" t="str">
        <f t="shared" si="9"/>
        <v/>
      </c>
      <c r="C71" s="330" t="str">
        <f>TEXT(IFERROR(INDEX('Overview - Section A'!$A$42:$A$49,MATCH(J71,'Overview - Section A'!$I$42:$I$49,0)),""),"YYYY")</f>
        <v>2018</v>
      </c>
      <c r="D71" s="331"/>
      <c r="E71" s="332"/>
      <c r="F71" s="333" t="str">
        <f t="shared" si="5"/>
        <v/>
      </c>
      <c r="G71" s="334"/>
      <c r="H71" s="335"/>
      <c r="I71" s="336" t="str">
        <f t="shared" si="6"/>
        <v/>
      </c>
      <c r="J71" s="337" t="s">
        <v>298</v>
      </c>
      <c r="K71" s="336" t="b">
        <f t="shared" si="7"/>
        <v>1</v>
      </c>
      <c r="L71" s="336" t="b">
        <f t="shared" si="8"/>
        <v>0</v>
      </c>
      <c r="M71" s="336" t="s">
        <v>343</v>
      </c>
      <c r="N71" s="75"/>
      <c r="O71" s="168"/>
      <c r="P71" s="168"/>
      <c r="Q71" s="54"/>
      <c r="AF71" s="9"/>
      <c r="AG71" s="9"/>
      <c r="AH71" s="9"/>
      <c r="AI71" s="9"/>
      <c r="AJ71" s="9"/>
      <c r="AK71" s="9"/>
      <c r="AL71" s="9"/>
      <c r="AM71" s="9"/>
      <c r="AN71" s="9"/>
      <c r="AO71" s="9"/>
      <c r="AP71" s="9"/>
      <c r="AQ71" s="9"/>
      <c r="AR71" s="9"/>
      <c r="AS71" s="9"/>
      <c r="AT71" s="9"/>
      <c r="AU71" s="9"/>
      <c r="AV71" s="9"/>
      <c r="AW71" s="9"/>
      <c r="AX71" s="9"/>
      <c r="AY71" s="9"/>
      <c r="AZ71" s="9"/>
      <c r="BA71" s="9"/>
    </row>
    <row r="72" spans="1:53" s="302" customFormat="1" x14ac:dyDescent="0.25">
      <c r="A72" s="317">
        <v>9</v>
      </c>
      <c r="B72" s="329" t="str">
        <f t="shared" si="9"/>
        <v/>
      </c>
      <c r="C72" s="330" t="str">
        <f>TEXT(IFERROR(INDEX('Overview - Section A'!$A$42:$A$49,MATCH(J72,'Overview - Section A'!$I$42:$I$49,0)),""),"YYYY")</f>
        <v>2019</v>
      </c>
      <c r="D72" s="331"/>
      <c r="E72" s="332"/>
      <c r="F72" s="333" t="str">
        <f t="shared" si="5"/>
        <v/>
      </c>
      <c r="G72" s="334"/>
      <c r="H72" s="335"/>
      <c r="I72" s="336" t="str">
        <f t="shared" si="6"/>
        <v/>
      </c>
      <c r="J72" s="337" t="s">
        <v>300</v>
      </c>
      <c r="K72" s="336" t="b">
        <f t="shared" si="7"/>
        <v>1</v>
      </c>
      <c r="L72" s="336" t="b">
        <f t="shared" si="8"/>
        <v>0</v>
      </c>
      <c r="M72" s="336" t="s">
        <v>344</v>
      </c>
      <c r="N72" s="75"/>
      <c r="O72" s="168"/>
      <c r="P72" s="168"/>
      <c r="Q72" s="54"/>
      <c r="AF72" s="9"/>
      <c r="AG72" s="9"/>
      <c r="AH72" s="9"/>
      <c r="AI72" s="9"/>
      <c r="AJ72" s="9"/>
      <c r="AK72" s="9"/>
      <c r="AL72" s="9"/>
      <c r="AM72" s="9"/>
      <c r="AN72" s="9"/>
      <c r="AO72" s="9"/>
      <c r="AP72" s="9"/>
      <c r="AQ72" s="9"/>
      <c r="AR72" s="9"/>
      <c r="AS72" s="9"/>
      <c r="AT72" s="9"/>
      <c r="AU72" s="9"/>
      <c r="AV72" s="9"/>
      <c r="AW72" s="9"/>
      <c r="AX72" s="9"/>
      <c r="AY72" s="9"/>
      <c r="AZ72" s="9"/>
      <c r="BA72" s="9"/>
    </row>
    <row r="73" spans="1:53" s="302" customFormat="1" x14ac:dyDescent="0.25">
      <c r="A73" s="317">
        <v>9</v>
      </c>
      <c r="B73" s="329" t="str">
        <f t="shared" si="9"/>
        <v/>
      </c>
      <c r="C73" s="330" t="str">
        <f>TEXT(IFERROR(INDEX('Overview - Section A'!$A$42:$A$49,MATCH(J73,'Overview - Section A'!$I$42:$I$49,0)),""),"YYYY")</f>
        <v>2020</v>
      </c>
      <c r="D73" s="331"/>
      <c r="E73" s="332"/>
      <c r="F73" s="333" t="str">
        <f t="shared" si="5"/>
        <v/>
      </c>
      <c r="G73" s="334"/>
      <c r="H73" s="335"/>
      <c r="I73" s="336" t="str">
        <f t="shared" si="6"/>
        <v/>
      </c>
      <c r="J73" s="337" t="s">
        <v>302</v>
      </c>
      <c r="K73" s="336" t="b">
        <f t="shared" si="7"/>
        <v>1</v>
      </c>
      <c r="L73" s="336" t="b">
        <f t="shared" si="8"/>
        <v>0</v>
      </c>
      <c r="M73" s="336" t="s">
        <v>345</v>
      </c>
      <c r="N73" s="75"/>
      <c r="O73" s="168"/>
      <c r="P73" s="168"/>
      <c r="Q73" s="54"/>
      <c r="AF73" s="9"/>
      <c r="AG73" s="9"/>
      <c r="AH73" s="9"/>
      <c r="AI73" s="9"/>
      <c r="AJ73" s="9"/>
      <c r="AK73" s="9"/>
      <c r="AL73" s="9"/>
      <c r="AM73" s="9"/>
      <c r="AN73" s="9"/>
      <c r="AO73" s="9"/>
      <c r="AP73" s="9"/>
      <c r="AQ73" s="9"/>
      <c r="AR73" s="9"/>
      <c r="AS73" s="9"/>
      <c r="AT73" s="9"/>
      <c r="AU73" s="9"/>
      <c r="AV73" s="9"/>
      <c r="AW73" s="9"/>
      <c r="AX73" s="9"/>
      <c r="AY73" s="9"/>
      <c r="AZ73" s="9"/>
      <c r="BA73" s="9"/>
    </row>
    <row r="74" spans="1:53" s="302" customFormat="1" x14ac:dyDescent="0.25">
      <c r="A74" s="317">
        <v>9</v>
      </c>
      <c r="B74" s="329" t="str">
        <f t="shared" si="9"/>
        <v/>
      </c>
      <c r="C74" s="330" t="str">
        <f>TEXT(IFERROR(INDEX('Overview - Section A'!$A$42:$A$49,MATCH(J74,'Overview - Section A'!$I$42:$I$49,0)),""),"YYYY")</f>
        <v>2021</v>
      </c>
      <c r="D74" s="331"/>
      <c r="E74" s="332"/>
      <c r="F74" s="333" t="str">
        <f t="shared" si="5"/>
        <v/>
      </c>
      <c r="G74" s="334"/>
      <c r="H74" s="335"/>
      <c r="I74" s="336" t="str">
        <f t="shared" si="6"/>
        <v/>
      </c>
      <c r="J74" s="337" t="s">
        <v>304</v>
      </c>
      <c r="K74" s="336" t="b">
        <f t="shared" si="7"/>
        <v>1</v>
      </c>
      <c r="L74" s="336" t="b">
        <f t="shared" si="8"/>
        <v>0</v>
      </c>
      <c r="M74" s="336" t="s">
        <v>346</v>
      </c>
      <c r="N74" s="75"/>
      <c r="O74" s="168"/>
      <c r="P74" s="168"/>
      <c r="Q74" s="54"/>
      <c r="AF74" s="9"/>
      <c r="AG74" s="9"/>
      <c r="AH74" s="9"/>
      <c r="AI74" s="9"/>
      <c r="AJ74" s="9"/>
      <c r="AK74" s="9"/>
      <c r="AL74" s="9"/>
      <c r="AM74" s="9"/>
      <c r="AN74" s="9"/>
      <c r="AO74" s="9"/>
      <c r="AP74" s="9"/>
      <c r="AQ74" s="9"/>
      <c r="AR74" s="9"/>
      <c r="AS74" s="9"/>
      <c r="AT74" s="9"/>
      <c r="AU74" s="9"/>
      <c r="AV74" s="9"/>
      <c r="AW74" s="9"/>
      <c r="AX74" s="9"/>
      <c r="AY74" s="9"/>
      <c r="AZ74" s="9"/>
      <c r="BA74" s="9"/>
    </row>
    <row r="75" spans="1:53" s="302" customFormat="1" x14ac:dyDescent="0.25">
      <c r="A75" s="317">
        <v>9</v>
      </c>
      <c r="B75" s="329" t="str">
        <f t="shared" si="9"/>
        <v/>
      </c>
      <c r="C75" s="330" t="str">
        <f>TEXT(IFERROR(INDEX('Overview - Section A'!$A$42:$A$49,MATCH(J75,'Overview - Section A'!$I$42:$I$49,0)),""),"YYYY")</f>
        <v>2022</v>
      </c>
      <c r="D75" s="331"/>
      <c r="E75" s="332"/>
      <c r="F75" s="333" t="str">
        <f t="shared" si="5"/>
        <v/>
      </c>
      <c r="G75" s="334"/>
      <c r="H75" s="335"/>
      <c r="I75" s="336" t="str">
        <f t="shared" si="6"/>
        <v/>
      </c>
      <c r="J75" s="337" t="s">
        <v>306</v>
      </c>
      <c r="K75" s="336" t="b">
        <f t="shared" si="7"/>
        <v>1</v>
      </c>
      <c r="L75" s="336" t="b">
        <f t="shared" si="8"/>
        <v>0</v>
      </c>
      <c r="M75" s="336" t="s">
        <v>347</v>
      </c>
      <c r="N75" s="75"/>
      <c r="O75" s="168"/>
      <c r="P75" s="168"/>
      <c r="Q75" s="54"/>
      <c r="AF75" s="9"/>
      <c r="AG75" s="9"/>
      <c r="AH75" s="9"/>
      <c r="AI75" s="9"/>
      <c r="AJ75" s="9"/>
      <c r="AK75" s="9"/>
      <c r="AL75" s="9"/>
      <c r="AM75" s="9"/>
      <c r="AN75" s="9"/>
      <c r="AO75" s="9"/>
      <c r="AP75" s="9"/>
      <c r="AQ75" s="9"/>
      <c r="AR75" s="9"/>
      <c r="AS75" s="9"/>
      <c r="AT75" s="9"/>
      <c r="AU75" s="9"/>
      <c r="AV75" s="9"/>
      <c r="AW75" s="9"/>
      <c r="AX75" s="9"/>
      <c r="AY75" s="9"/>
      <c r="AZ75" s="9"/>
      <c r="BA75" s="9"/>
    </row>
    <row r="76" spans="1:53" s="302" customFormat="1" x14ac:dyDescent="0.25">
      <c r="A76" s="317">
        <v>10</v>
      </c>
      <c r="B76" s="329" t="str">
        <f t="shared" si="9"/>
        <v/>
      </c>
      <c r="C76" s="330" t="str">
        <f>TEXT(IFERROR(INDEX('Overview - Section A'!$A$42:$A$49,MATCH(J76,'Overview - Section A'!$I$42:$I$49,0)),""),"YYYY")</f>
        <v>2018</v>
      </c>
      <c r="D76" s="331"/>
      <c r="E76" s="332"/>
      <c r="F76" s="333" t="str">
        <f t="shared" si="5"/>
        <v/>
      </c>
      <c r="G76" s="334"/>
      <c r="H76" s="335"/>
      <c r="I76" s="336" t="str">
        <f t="shared" si="6"/>
        <v/>
      </c>
      <c r="J76" s="337" t="s">
        <v>298</v>
      </c>
      <c r="K76" s="336" t="b">
        <f t="shared" si="7"/>
        <v>1</v>
      </c>
      <c r="L76" s="336" t="b">
        <f t="shared" si="8"/>
        <v>0</v>
      </c>
      <c r="M76" s="336" t="s">
        <v>348</v>
      </c>
      <c r="N76" s="75"/>
      <c r="O76" s="168"/>
      <c r="P76" s="168"/>
      <c r="Q76" s="54"/>
      <c r="AF76" s="9"/>
      <c r="AG76" s="9"/>
      <c r="AH76" s="9"/>
      <c r="AI76" s="9"/>
      <c r="AJ76" s="9"/>
      <c r="AK76" s="9"/>
      <c r="AL76" s="9"/>
      <c r="AM76" s="9"/>
      <c r="AN76" s="9"/>
      <c r="AO76" s="9"/>
      <c r="AP76" s="9"/>
      <c r="AQ76" s="9"/>
      <c r="AR76" s="9"/>
      <c r="AS76" s="9"/>
      <c r="AT76" s="9"/>
      <c r="AU76" s="9"/>
      <c r="AV76" s="9"/>
      <c r="AW76" s="9"/>
      <c r="AX76" s="9"/>
      <c r="AY76" s="9"/>
      <c r="AZ76" s="9"/>
      <c r="BA76" s="9"/>
    </row>
    <row r="77" spans="1:53" s="302" customFormat="1" x14ac:dyDescent="0.25">
      <c r="A77" s="317">
        <v>10</v>
      </c>
      <c r="B77" s="329" t="str">
        <f t="shared" si="9"/>
        <v/>
      </c>
      <c r="C77" s="330" t="str">
        <f>TEXT(IFERROR(INDEX('Overview - Section A'!$A$42:$A$49,MATCH(J77,'Overview - Section A'!$I$42:$I$49,0)),""),"YYYY")</f>
        <v>2019</v>
      </c>
      <c r="D77" s="331"/>
      <c r="E77" s="332"/>
      <c r="F77" s="333" t="str">
        <f t="shared" si="5"/>
        <v/>
      </c>
      <c r="G77" s="334"/>
      <c r="H77" s="335"/>
      <c r="I77" s="336" t="str">
        <f t="shared" si="6"/>
        <v/>
      </c>
      <c r="J77" s="337" t="s">
        <v>300</v>
      </c>
      <c r="K77" s="336" t="b">
        <f t="shared" si="7"/>
        <v>1</v>
      </c>
      <c r="L77" s="336" t="b">
        <f t="shared" si="8"/>
        <v>0</v>
      </c>
      <c r="M77" s="336" t="s">
        <v>349</v>
      </c>
      <c r="N77" s="75"/>
      <c r="O77" s="168"/>
      <c r="P77" s="168"/>
      <c r="Q77" s="54"/>
      <c r="AF77" s="9"/>
      <c r="AG77" s="9"/>
      <c r="AH77" s="9"/>
      <c r="AI77" s="9"/>
      <c r="AJ77" s="9"/>
      <c r="AK77" s="9"/>
      <c r="AL77" s="9"/>
      <c r="AM77" s="9"/>
      <c r="AN77" s="9"/>
      <c r="AO77" s="9"/>
      <c r="AP77" s="9"/>
      <c r="AQ77" s="9"/>
      <c r="AR77" s="9"/>
      <c r="AS77" s="9"/>
      <c r="AT77" s="9"/>
      <c r="AU77" s="9"/>
      <c r="AV77" s="9"/>
      <c r="AW77" s="9"/>
      <c r="AX77" s="9"/>
      <c r="AY77" s="9"/>
      <c r="AZ77" s="9"/>
      <c r="BA77" s="9"/>
    </row>
    <row r="78" spans="1:53" s="302" customFormat="1" x14ac:dyDescent="0.25">
      <c r="A78" s="317">
        <v>10</v>
      </c>
      <c r="B78" s="329" t="str">
        <f t="shared" si="9"/>
        <v/>
      </c>
      <c r="C78" s="330" t="str">
        <f>TEXT(IFERROR(INDEX('Overview - Section A'!$A$42:$A$49,MATCH(J78,'Overview - Section A'!$I$42:$I$49,0)),""),"YYYY")</f>
        <v>2020</v>
      </c>
      <c r="D78" s="331"/>
      <c r="E78" s="332"/>
      <c r="F78" s="333" t="str">
        <f t="shared" si="5"/>
        <v/>
      </c>
      <c r="G78" s="334"/>
      <c r="H78" s="335"/>
      <c r="I78" s="336" t="str">
        <f t="shared" si="6"/>
        <v/>
      </c>
      <c r="J78" s="337" t="s">
        <v>302</v>
      </c>
      <c r="K78" s="336" t="b">
        <f t="shared" si="7"/>
        <v>1</v>
      </c>
      <c r="L78" s="336" t="b">
        <f t="shared" si="8"/>
        <v>0</v>
      </c>
      <c r="M78" s="336" t="s">
        <v>350</v>
      </c>
      <c r="N78" s="75"/>
      <c r="O78" s="168"/>
      <c r="P78" s="168"/>
      <c r="Q78" s="54"/>
      <c r="AF78" s="9"/>
      <c r="AG78" s="9"/>
      <c r="AH78" s="9"/>
      <c r="AI78" s="9"/>
      <c r="AJ78" s="9"/>
      <c r="AK78" s="9"/>
      <c r="AL78" s="9"/>
      <c r="AM78" s="9"/>
      <c r="AN78" s="9"/>
      <c r="AO78" s="9"/>
      <c r="AP78" s="9"/>
      <c r="AQ78" s="9"/>
      <c r="AR78" s="9"/>
      <c r="AS78" s="9"/>
      <c r="AT78" s="9"/>
      <c r="AU78" s="9"/>
      <c r="AV78" s="9"/>
      <c r="AW78" s="9"/>
      <c r="AX78" s="9"/>
      <c r="AY78" s="9"/>
      <c r="AZ78" s="9"/>
      <c r="BA78" s="9"/>
    </row>
    <row r="79" spans="1:53" s="302" customFormat="1" x14ac:dyDescent="0.25">
      <c r="A79" s="317">
        <v>10</v>
      </c>
      <c r="B79" s="329" t="str">
        <f t="shared" si="9"/>
        <v/>
      </c>
      <c r="C79" s="330" t="str">
        <f>TEXT(IFERROR(INDEX('Overview - Section A'!$A$42:$A$49,MATCH(J79,'Overview - Section A'!$I$42:$I$49,0)),""),"YYYY")</f>
        <v>2021</v>
      </c>
      <c r="D79" s="331"/>
      <c r="E79" s="332"/>
      <c r="F79" s="333" t="str">
        <f t="shared" si="5"/>
        <v/>
      </c>
      <c r="G79" s="334"/>
      <c r="H79" s="335"/>
      <c r="I79" s="336" t="str">
        <f t="shared" si="6"/>
        <v/>
      </c>
      <c r="J79" s="337" t="s">
        <v>304</v>
      </c>
      <c r="K79" s="336" t="b">
        <f t="shared" si="7"/>
        <v>1</v>
      </c>
      <c r="L79" s="336" t="b">
        <f t="shared" si="8"/>
        <v>0</v>
      </c>
      <c r="M79" s="336" t="s">
        <v>351</v>
      </c>
      <c r="N79" s="75"/>
      <c r="O79" s="168"/>
      <c r="P79" s="168"/>
      <c r="Q79" s="54"/>
      <c r="AF79" s="9"/>
      <c r="AG79" s="9"/>
      <c r="AH79" s="9"/>
      <c r="AI79" s="9"/>
      <c r="AJ79" s="9"/>
      <c r="AK79" s="9"/>
      <c r="AL79" s="9"/>
      <c r="AM79" s="9"/>
      <c r="AN79" s="9"/>
      <c r="AO79" s="9"/>
      <c r="AP79" s="9"/>
      <c r="AQ79" s="9"/>
      <c r="AR79" s="9"/>
      <c r="AS79" s="9"/>
      <c r="AT79" s="9"/>
      <c r="AU79" s="9"/>
      <c r="AV79" s="9"/>
      <c r="AW79" s="9"/>
      <c r="AX79" s="9"/>
      <c r="AY79" s="9"/>
      <c r="AZ79" s="9"/>
      <c r="BA79" s="9"/>
    </row>
    <row r="80" spans="1:53" s="302" customFormat="1" x14ac:dyDescent="0.25">
      <c r="A80" s="317">
        <v>10</v>
      </c>
      <c r="B80" s="329" t="str">
        <f t="shared" si="9"/>
        <v/>
      </c>
      <c r="C80" s="330" t="str">
        <f>TEXT(IFERROR(INDEX('Overview - Section A'!$A$42:$A$49,MATCH(J80,'Overview - Section A'!$I$42:$I$49,0)),""),"YYYY")</f>
        <v>2022</v>
      </c>
      <c r="D80" s="331"/>
      <c r="E80" s="332"/>
      <c r="F80" s="333" t="str">
        <f t="shared" si="5"/>
        <v/>
      </c>
      <c r="G80" s="334"/>
      <c r="H80" s="335"/>
      <c r="I80" s="336" t="str">
        <f t="shared" si="6"/>
        <v/>
      </c>
      <c r="J80" s="337" t="s">
        <v>306</v>
      </c>
      <c r="K80" s="336" t="b">
        <f t="shared" si="7"/>
        <v>1</v>
      </c>
      <c r="L80" s="336" t="b">
        <f t="shared" si="8"/>
        <v>0</v>
      </c>
      <c r="M80" s="336" t="s">
        <v>352</v>
      </c>
      <c r="N80" s="75"/>
      <c r="O80" s="168"/>
      <c r="P80" s="168"/>
      <c r="Q80" s="54"/>
      <c r="AF80" s="9"/>
      <c r="AG80" s="9"/>
      <c r="AH80" s="9"/>
      <c r="AI80" s="9"/>
      <c r="AJ80" s="9"/>
      <c r="AK80" s="9"/>
      <c r="AL80" s="9"/>
      <c r="AM80" s="9"/>
      <c r="AN80" s="9"/>
      <c r="AO80" s="9"/>
      <c r="AP80" s="9"/>
      <c r="AQ80" s="9"/>
      <c r="AR80" s="9"/>
      <c r="AS80" s="9"/>
      <c r="AT80" s="9"/>
      <c r="AU80" s="9"/>
      <c r="AV80" s="9"/>
      <c r="AW80" s="9"/>
      <c r="AX80" s="9"/>
      <c r="AY80" s="9"/>
      <c r="AZ80" s="9"/>
      <c r="BA80" s="9"/>
    </row>
    <row r="81" spans="1:53" s="302" customFormat="1" x14ac:dyDescent="0.25">
      <c r="A81" s="317">
        <v>11</v>
      </c>
      <c r="B81" s="329" t="str">
        <f t="shared" si="9"/>
        <v/>
      </c>
      <c r="C81" s="330" t="str">
        <f>TEXT(IFERROR(INDEX('Overview - Section A'!$A$42:$A$49,MATCH(J81,'Overview - Section A'!$I$42:$I$49,0)),""),"YYYY")</f>
        <v>2018</v>
      </c>
      <c r="D81" s="331"/>
      <c r="E81" s="332"/>
      <c r="F81" s="333" t="str">
        <f t="shared" si="5"/>
        <v/>
      </c>
      <c r="G81" s="334"/>
      <c r="H81" s="335"/>
      <c r="I81" s="336" t="str">
        <f t="shared" si="6"/>
        <v/>
      </c>
      <c r="J81" s="337" t="s">
        <v>298</v>
      </c>
      <c r="K81" s="336" t="b">
        <f t="shared" si="7"/>
        <v>1</v>
      </c>
      <c r="L81" s="336" t="b">
        <f t="shared" si="8"/>
        <v>0</v>
      </c>
      <c r="M81" s="336" t="s">
        <v>353</v>
      </c>
      <c r="N81" s="75"/>
      <c r="O81" s="168"/>
      <c r="P81" s="168"/>
      <c r="Q81" s="54"/>
      <c r="AF81" s="9"/>
      <c r="AG81" s="9"/>
      <c r="AH81" s="9"/>
      <c r="AI81" s="9"/>
      <c r="AJ81" s="9"/>
      <c r="AK81" s="9"/>
      <c r="AL81" s="9"/>
      <c r="AM81" s="9"/>
      <c r="AN81" s="9"/>
      <c r="AO81" s="9"/>
      <c r="AP81" s="9"/>
      <c r="AQ81" s="9"/>
      <c r="AR81" s="9"/>
      <c r="AS81" s="9"/>
      <c r="AT81" s="9"/>
      <c r="AU81" s="9"/>
      <c r="AV81" s="9"/>
      <c r="AW81" s="9"/>
      <c r="AX81" s="9"/>
      <c r="AY81" s="9"/>
      <c r="AZ81" s="9"/>
      <c r="BA81" s="9"/>
    </row>
    <row r="82" spans="1:53" s="302" customFormat="1" x14ac:dyDescent="0.25">
      <c r="A82" s="317">
        <v>11</v>
      </c>
      <c r="B82" s="329" t="str">
        <f t="shared" si="9"/>
        <v/>
      </c>
      <c r="C82" s="330" t="str">
        <f>TEXT(IFERROR(INDEX('Overview - Section A'!$A$42:$A$49,MATCH(J82,'Overview - Section A'!$I$42:$I$49,0)),""),"YYYY")</f>
        <v>2019</v>
      </c>
      <c r="D82" s="331"/>
      <c r="E82" s="332"/>
      <c r="F82" s="333" t="str">
        <f t="shared" si="5"/>
        <v/>
      </c>
      <c r="G82" s="334"/>
      <c r="H82" s="335"/>
      <c r="I82" s="336" t="str">
        <f t="shared" si="6"/>
        <v/>
      </c>
      <c r="J82" s="337" t="s">
        <v>300</v>
      </c>
      <c r="K82" s="336" t="b">
        <f t="shared" si="7"/>
        <v>1</v>
      </c>
      <c r="L82" s="336" t="b">
        <f t="shared" si="8"/>
        <v>0</v>
      </c>
      <c r="M82" s="336" t="s">
        <v>354</v>
      </c>
      <c r="N82" s="75"/>
      <c r="O82" s="168"/>
      <c r="P82" s="168"/>
      <c r="Q82" s="54"/>
      <c r="AF82" s="9"/>
      <c r="AG82" s="9"/>
      <c r="AH82" s="9"/>
      <c r="AI82" s="9"/>
      <c r="AJ82" s="9"/>
      <c r="AK82" s="9"/>
      <c r="AL82" s="9"/>
      <c r="AM82" s="9"/>
      <c r="AN82" s="9"/>
      <c r="AO82" s="9"/>
      <c r="AP82" s="9"/>
      <c r="AQ82" s="9"/>
      <c r="AR82" s="9"/>
      <c r="AS82" s="9"/>
      <c r="AT82" s="9"/>
      <c r="AU82" s="9"/>
      <c r="AV82" s="9"/>
      <c r="AW82" s="9"/>
      <c r="AX82" s="9"/>
      <c r="AY82" s="9"/>
      <c r="AZ82" s="9"/>
      <c r="BA82" s="9"/>
    </row>
    <row r="83" spans="1:53" s="302" customFormat="1" x14ac:dyDescent="0.25">
      <c r="A83" s="317">
        <v>11</v>
      </c>
      <c r="B83" s="329" t="str">
        <f t="shared" si="9"/>
        <v/>
      </c>
      <c r="C83" s="330" t="str">
        <f>TEXT(IFERROR(INDEX('Overview - Section A'!$A$42:$A$49,MATCH(J83,'Overview - Section A'!$I$42:$I$49,0)),""),"YYYY")</f>
        <v>2020</v>
      </c>
      <c r="D83" s="331"/>
      <c r="E83" s="332"/>
      <c r="F83" s="333" t="str">
        <f t="shared" si="5"/>
        <v/>
      </c>
      <c r="G83" s="334"/>
      <c r="H83" s="335"/>
      <c r="I83" s="336" t="str">
        <f t="shared" si="6"/>
        <v/>
      </c>
      <c r="J83" s="337" t="s">
        <v>302</v>
      </c>
      <c r="K83" s="336" t="b">
        <f t="shared" si="7"/>
        <v>1</v>
      </c>
      <c r="L83" s="336" t="b">
        <f t="shared" si="8"/>
        <v>0</v>
      </c>
      <c r="M83" s="336" t="s">
        <v>355</v>
      </c>
      <c r="N83" s="75"/>
      <c r="O83" s="168"/>
      <c r="P83" s="168"/>
      <c r="Q83" s="54"/>
      <c r="AF83" s="9"/>
      <c r="AG83" s="9"/>
      <c r="AH83" s="9"/>
      <c r="AI83" s="9"/>
      <c r="AJ83" s="9"/>
      <c r="AK83" s="9"/>
      <c r="AL83" s="9"/>
      <c r="AM83" s="9"/>
      <c r="AN83" s="9"/>
      <c r="AO83" s="9"/>
      <c r="AP83" s="9"/>
      <c r="AQ83" s="9"/>
      <c r="AR83" s="9"/>
      <c r="AS83" s="9"/>
      <c r="AT83" s="9"/>
      <c r="AU83" s="9"/>
      <c r="AV83" s="9"/>
      <c r="AW83" s="9"/>
      <c r="AX83" s="9"/>
      <c r="AY83" s="9"/>
      <c r="AZ83" s="9"/>
      <c r="BA83" s="9"/>
    </row>
    <row r="84" spans="1:53" s="302" customFormat="1" x14ac:dyDescent="0.25">
      <c r="A84" s="317">
        <v>11</v>
      </c>
      <c r="B84" s="329" t="str">
        <f t="shared" si="9"/>
        <v/>
      </c>
      <c r="C84" s="330" t="str">
        <f>TEXT(IFERROR(INDEX('Overview - Section A'!$A$42:$A$49,MATCH(J84,'Overview - Section A'!$I$42:$I$49,0)),""),"YYYY")</f>
        <v>2021</v>
      </c>
      <c r="D84" s="331"/>
      <c r="E84" s="332"/>
      <c r="F84" s="333" t="str">
        <f t="shared" si="5"/>
        <v/>
      </c>
      <c r="G84" s="334"/>
      <c r="H84" s="335"/>
      <c r="I84" s="336" t="str">
        <f t="shared" si="6"/>
        <v/>
      </c>
      <c r="J84" s="337" t="s">
        <v>304</v>
      </c>
      <c r="K84" s="336" t="b">
        <f t="shared" si="7"/>
        <v>1</v>
      </c>
      <c r="L84" s="336" t="b">
        <f t="shared" si="8"/>
        <v>0</v>
      </c>
      <c r="M84" s="336" t="s">
        <v>356</v>
      </c>
      <c r="N84" s="75"/>
      <c r="O84" s="168"/>
      <c r="P84" s="168"/>
      <c r="Q84" s="54"/>
      <c r="AF84" s="9"/>
      <c r="AG84" s="9"/>
      <c r="AH84" s="9"/>
      <c r="AI84" s="9"/>
      <c r="AJ84" s="9"/>
      <c r="AK84" s="9"/>
      <c r="AL84" s="9"/>
      <c r="AM84" s="9"/>
      <c r="AN84" s="9"/>
      <c r="AO84" s="9"/>
      <c r="AP84" s="9"/>
      <c r="AQ84" s="9"/>
      <c r="AR84" s="9"/>
      <c r="AS84" s="9"/>
      <c r="AT84" s="9"/>
      <c r="AU84" s="9"/>
      <c r="AV84" s="9"/>
      <c r="AW84" s="9"/>
      <c r="AX84" s="9"/>
      <c r="AY84" s="9"/>
      <c r="AZ84" s="9"/>
      <c r="BA84" s="9"/>
    </row>
    <row r="85" spans="1:53" s="302" customFormat="1" x14ac:dyDescent="0.25">
      <c r="A85" s="317">
        <v>11</v>
      </c>
      <c r="B85" s="329" t="str">
        <f t="shared" si="9"/>
        <v/>
      </c>
      <c r="C85" s="330" t="str">
        <f>TEXT(IFERROR(INDEX('Overview - Section A'!$A$42:$A$49,MATCH(J85,'Overview - Section A'!$I$42:$I$49,0)),""),"YYYY")</f>
        <v>2022</v>
      </c>
      <c r="D85" s="331"/>
      <c r="E85" s="332"/>
      <c r="F85" s="333" t="str">
        <f t="shared" si="5"/>
        <v/>
      </c>
      <c r="G85" s="334"/>
      <c r="H85" s="335"/>
      <c r="I85" s="336" t="str">
        <f t="shared" si="6"/>
        <v/>
      </c>
      <c r="J85" s="337" t="s">
        <v>306</v>
      </c>
      <c r="K85" s="336" t="b">
        <f t="shared" si="7"/>
        <v>1</v>
      </c>
      <c r="L85" s="336" t="b">
        <f t="shared" si="8"/>
        <v>0</v>
      </c>
      <c r="M85" s="336" t="s">
        <v>357</v>
      </c>
      <c r="N85" s="75"/>
      <c r="O85" s="168"/>
      <c r="P85" s="168"/>
      <c r="Q85" s="54"/>
      <c r="AF85" s="9"/>
      <c r="AG85" s="9"/>
      <c r="AH85" s="9"/>
      <c r="AI85" s="9"/>
      <c r="AJ85" s="9"/>
      <c r="AK85" s="9"/>
      <c r="AL85" s="9"/>
      <c r="AM85" s="9"/>
      <c r="AN85" s="9"/>
      <c r="AO85" s="9"/>
      <c r="AP85" s="9"/>
      <c r="AQ85" s="9"/>
      <c r="AR85" s="9"/>
      <c r="AS85" s="9"/>
      <c r="AT85" s="9"/>
      <c r="AU85" s="9"/>
      <c r="AV85" s="9"/>
      <c r="AW85" s="9"/>
      <c r="AX85" s="9"/>
      <c r="AY85" s="9"/>
      <c r="AZ85" s="9"/>
      <c r="BA85" s="9"/>
    </row>
    <row r="86" spans="1:53" s="302" customFormat="1" x14ac:dyDescent="0.25">
      <c r="A86" s="317">
        <v>12</v>
      </c>
      <c r="B86" s="329" t="str">
        <f t="shared" si="9"/>
        <v/>
      </c>
      <c r="C86" s="330" t="str">
        <f>TEXT(IFERROR(INDEX('Overview - Section A'!$A$42:$A$49,MATCH(J86,'Overview - Section A'!$I$42:$I$49,0)),""),"YYYY")</f>
        <v>2018</v>
      </c>
      <c r="D86" s="331"/>
      <c r="E86" s="332"/>
      <c r="F86" s="333" t="str">
        <f t="shared" si="5"/>
        <v/>
      </c>
      <c r="G86" s="334"/>
      <c r="H86" s="335"/>
      <c r="I86" s="336" t="str">
        <f t="shared" si="6"/>
        <v/>
      </c>
      <c r="J86" s="337" t="s">
        <v>298</v>
      </c>
      <c r="K86" s="336" t="b">
        <f t="shared" si="7"/>
        <v>1</v>
      </c>
      <c r="L86" s="336" t="b">
        <f t="shared" si="8"/>
        <v>0</v>
      </c>
      <c r="M86" s="336" t="s">
        <v>358</v>
      </c>
      <c r="N86" s="75"/>
      <c r="O86" s="168"/>
      <c r="P86" s="168"/>
      <c r="Q86" s="54"/>
      <c r="AF86" s="9"/>
      <c r="AG86" s="9"/>
      <c r="AH86" s="9"/>
      <c r="AI86" s="9"/>
      <c r="AJ86" s="9"/>
      <c r="AK86" s="9"/>
      <c r="AL86" s="9"/>
      <c r="AM86" s="9"/>
      <c r="AN86" s="9"/>
      <c r="AO86" s="9"/>
      <c r="AP86" s="9"/>
      <c r="AQ86" s="9"/>
      <c r="AR86" s="9"/>
      <c r="AS86" s="9"/>
      <c r="AT86" s="9"/>
      <c r="AU86" s="9"/>
      <c r="AV86" s="9"/>
      <c r="AW86" s="9"/>
      <c r="AX86" s="9"/>
      <c r="AY86" s="9"/>
      <c r="AZ86" s="9"/>
      <c r="BA86" s="9"/>
    </row>
    <row r="87" spans="1:53" s="302" customFormat="1" x14ac:dyDescent="0.25">
      <c r="A87" s="317">
        <v>12</v>
      </c>
      <c r="B87" s="329" t="str">
        <f t="shared" si="9"/>
        <v/>
      </c>
      <c r="C87" s="330" t="str">
        <f>TEXT(IFERROR(INDEX('Overview - Section A'!$A$42:$A$49,MATCH(J87,'Overview - Section A'!$I$42:$I$49,0)),""),"YYYY")</f>
        <v>2019</v>
      </c>
      <c r="D87" s="331"/>
      <c r="E87" s="332"/>
      <c r="F87" s="333" t="str">
        <f t="shared" si="5"/>
        <v/>
      </c>
      <c r="G87" s="334"/>
      <c r="H87" s="335"/>
      <c r="I87" s="336" t="str">
        <f t="shared" si="6"/>
        <v/>
      </c>
      <c r="J87" s="337" t="s">
        <v>300</v>
      </c>
      <c r="K87" s="336" t="b">
        <f t="shared" si="7"/>
        <v>1</v>
      </c>
      <c r="L87" s="336" t="b">
        <f t="shared" si="8"/>
        <v>0</v>
      </c>
      <c r="M87" s="336" t="s">
        <v>359</v>
      </c>
      <c r="N87" s="75"/>
      <c r="O87" s="168"/>
      <c r="P87" s="168"/>
      <c r="Q87" s="54"/>
      <c r="AF87" s="9"/>
      <c r="AG87" s="9"/>
      <c r="AH87" s="9"/>
      <c r="AI87" s="9"/>
      <c r="AJ87" s="9"/>
      <c r="AK87" s="9"/>
      <c r="AL87" s="9"/>
      <c r="AM87" s="9"/>
      <c r="AN87" s="9"/>
      <c r="AO87" s="9"/>
      <c r="AP87" s="9"/>
      <c r="AQ87" s="9"/>
      <c r="AR87" s="9"/>
      <c r="AS87" s="9"/>
      <c r="AT87" s="9"/>
      <c r="AU87" s="9"/>
      <c r="AV87" s="9"/>
      <c r="AW87" s="9"/>
      <c r="AX87" s="9"/>
      <c r="AY87" s="9"/>
      <c r="AZ87" s="9"/>
      <c r="BA87" s="9"/>
    </row>
    <row r="88" spans="1:53" s="302" customFormat="1" x14ac:dyDescent="0.25">
      <c r="A88" s="317">
        <v>12</v>
      </c>
      <c r="B88" s="329" t="str">
        <f t="shared" si="9"/>
        <v/>
      </c>
      <c r="C88" s="330" t="str">
        <f>TEXT(IFERROR(INDEX('Overview - Section A'!$A$42:$A$49,MATCH(J88,'Overview - Section A'!$I$42:$I$49,0)),""),"YYYY")</f>
        <v>2020</v>
      </c>
      <c r="D88" s="331"/>
      <c r="E88" s="332"/>
      <c r="F88" s="333" t="str">
        <f t="shared" si="5"/>
        <v/>
      </c>
      <c r="G88" s="334"/>
      <c r="H88" s="335"/>
      <c r="I88" s="336" t="str">
        <f t="shared" si="6"/>
        <v/>
      </c>
      <c r="J88" s="337" t="s">
        <v>302</v>
      </c>
      <c r="K88" s="336" t="b">
        <f t="shared" si="7"/>
        <v>1</v>
      </c>
      <c r="L88" s="336" t="b">
        <f t="shared" si="8"/>
        <v>0</v>
      </c>
      <c r="M88" s="336" t="s">
        <v>360</v>
      </c>
      <c r="N88" s="75"/>
      <c r="O88" s="168"/>
      <c r="P88" s="168"/>
      <c r="Q88" s="54"/>
      <c r="AF88" s="9"/>
      <c r="AG88" s="9"/>
      <c r="AH88" s="9"/>
      <c r="AI88" s="9"/>
      <c r="AJ88" s="9"/>
      <c r="AK88" s="9"/>
      <c r="AL88" s="9"/>
      <c r="AM88" s="9"/>
      <c r="AN88" s="9"/>
      <c r="AO88" s="9"/>
      <c r="AP88" s="9"/>
      <c r="AQ88" s="9"/>
      <c r="AR88" s="9"/>
      <c r="AS88" s="9"/>
      <c r="AT88" s="9"/>
      <c r="AU88" s="9"/>
      <c r="AV88" s="9"/>
      <c r="AW88" s="9"/>
      <c r="AX88" s="9"/>
      <c r="AY88" s="9"/>
      <c r="AZ88" s="9"/>
      <c r="BA88" s="9"/>
    </row>
    <row r="89" spans="1:53" s="302" customFormat="1" x14ac:dyDescent="0.25">
      <c r="A89" s="317">
        <v>12</v>
      </c>
      <c r="B89" s="329" t="str">
        <f t="shared" si="9"/>
        <v/>
      </c>
      <c r="C89" s="330" t="str">
        <f>TEXT(IFERROR(INDEX('Overview - Section A'!$A$42:$A$49,MATCH(J89,'Overview - Section A'!$I$42:$I$49,0)),""),"YYYY")</f>
        <v>2021</v>
      </c>
      <c r="D89" s="331"/>
      <c r="E89" s="332"/>
      <c r="F89" s="333" t="str">
        <f t="shared" si="5"/>
        <v/>
      </c>
      <c r="G89" s="334"/>
      <c r="H89" s="335"/>
      <c r="I89" s="336" t="str">
        <f t="shared" si="6"/>
        <v/>
      </c>
      <c r="J89" s="337" t="s">
        <v>304</v>
      </c>
      <c r="K89" s="336" t="b">
        <f t="shared" si="7"/>
        <v>1</v>
      </c>
      <c r="L89" s="336" t="b">
        <f t="shared" si="8"/>
        <v>0</v>
      </c>
      <c r="M89" s="336" t="s">
        <v>361</v>
      </c>
      <c r="N89" s="75"/>
      <c r="O89" s="168"/>
      <c r="P89" s="168"/>
      <c r="Q89" s="54"/>
      <c r="AF89" s="9"/>
      <c r="AG89" s="9"/>
      <c r="AH89" s="9"/>
      <c r="AI89" s="9"/>
      <c r="AJ89" s="9"/>
      <c r="AK89" s="9"/>
      <c r="AL89" s="9"/>
      <c r="AM89" s="9"/>
      <c r="AN89" s="9"/>
      <c r="AO89" s="9"/>
      <c r="AP89" s="9"/>
      <c r="AQ89" s="9"/>
      <c r="AR89" s="9"/>
      <c r="AS89" s="9"/>
      <c r="AT89" s="9"/>
      <c r="AU89" s="9"/>
      <c r="AV89" s="9"/>
      <c r="AW89" s="9"/>
      <c r="AX89" s="9"/>
      <c r="AY89" s="9"/>
      <c r="AZ89" s="9"/>
      <c r="BA89" s="9"/>
    </row>
    <row r="90" spans="1:53" s="302" customFormat="1" x14ac:dyDescent="0.25">
      <c r="A90" s="317">
        <v>12</v>
      </c>
      <c r="B90" s="329" t="str">
        <f t="shared" si="9"/>
        <v/>
      </c>
      <c r="C90" s="330" t="str">
        <f>TEXT(IFERROR(INDEX('Overview - Section A'!$A$42:$A$49,MATCH(J90,'Overview - Section A'!$I$42:$I$49,0)),""),"YYYY")</f>
        <v>2022</v>
      </c>
      <c r="D90" s="331"/>
      <c r="E90" s="332"/>
      <c r="F90" s="333" t="str">
        <f t="shared" si="5"/>
        <v/>
      </c>
      <c r="G90" s="334"/>
      <c r="H90" s="335"/>
      <c r="I90" s="336" t="str">
        <f t="shared" si="6"/>
        <v/>
      </c>
      <c r="J90" s="337" t="s">
        <v>306</v>
      </c>
      <c r="K90" s="336" t="b">
        <f t="shared" si="7"/>
        <v>1</v>
      </c>
      <c r="L90" s="336" t="b">
        <f t="shared" si="8"/>
        <v>0</v>
      </c>
      <c r="M90" s="336" t="s">
        <v>362</v>
      </c>
      <c r="N90" s="75"/>
      <c r="O90" s="168"/>
      <c r="P90" s="168"/>
      <c r="Q90" s="54"/>
      <c r="AF90" s="9"/>
      <c r="AG90" s="9"/>
      <c r="AH90" s="9"/>
      <c r="AI90" s="9"/>
      <c r="AJ90" s="9"/>
      <c r="AK90" s="9"/>
      <c r="AL90" s="9"/>
      <c r="AM90" s="9"/>
      <c r="AN90" s="9"/>
      <c r="AO90" s="9"/>
      <c r="AP90" s="9"/>
      <c r="AQ90" s="9"/>
      <c r="AR90" s="9"/>
      <c r="AS90" s="9"/>
      <c r="AT90" s="9"/>
      <c r="AU90" s="9"/>
      <c r="AV90" s="9"/>
      <c r="AW90" s="9"/>
      <c r="AX90" s="9"/>
      <c r="AY90" s="9"/>
      <c r="AZ90" s="9"/>
      <c r="BA90" s="9"/>
    </row>
    <row r="91" spans="1:53" s="302" customFormat="1" x14ac:dyDescent="0.25">
      <c r="A91" s="317">
        <v>13</v>
      </c>
      <c r="B91" s="329" t="str">
        <f t="shared" si="9"/>
        <v/>
      </c>
      <c r="C91" s="330" t="str">
        <f>TEXT(IFERROR(INDEX('Overview - Section A'!$A$42:$A$49,MATCH(J91,'Overview - Section A'!$I$42:$I$49,0)),""),"YYYY")</f>
        <v>2018</v>
      </c>
      <c r="D91" s="331"/>
      <c r="E91" s="332"/>
      <c r="F91" s="333" t="str">
        <f t="shared" si="5"/>
        <v/>
      </c>
      <c r="G91" s="334"/>
      <c r="H91" s="335"/>
      <c r="I91" s="336" t="str">
        <f t="shared" si="6"/>
        <v/>
      </c>
      <c r="J91" s="337" t="s">
        <v>298</v>
      </c>
      <c r="K91" s="336" t="b">
        <f t="shared" si="7"/>
        <v>1</v>
      </c>
      <c r="L91" s="336" t="b">
        <f t="shared" si="8"/>
        <v>0</v>
      </c>
      <c r="M91" s="336" t="s">
        <v>363</v>
      </c>
      <c r="N91" s="75"/>
      <c r="O91" s="168"/>
      <c r="P91" s="168"/>
      <c r="Q91" s="54"/>
      <c r="AF91" s="9"/>
      <c r="AG91" s="9"/>
      <c r="AH91" s="9"/>
      <c r="AI91" s="9"/>
      <c r="AJ91" s="9"/>
      <c r="AK91" s="9"/>
      <c r="AL91" s="9"/>
      <c r="AM91" s="9"/>
      <c r="AN91" s="9"/>
      <c r="AO91" s="9"/>
      <c r="AP91" s="9"/>
      <c r="AQ91" s="9"/>
      <c r="AR91" s="9"/>
      <c r="AS91" s="9"/>
      <c r="AT91" s="9"/>
      <c r="AU91" s="9"/>
      <c r="AV91" s="9"/>
      <c r="AW91" s="9"/>
      <c r="AX91" s="9"/>
      <c r="AY91" s="9"/>
      <c r="AZ91" s="9"/>
      <c r="BA91" s="9"/>
    </row>
    <row r="92" spans="1:53" s="302" customFormat="1" x14ac:dyDescent="0.25">
      <c r="A92" s="317">
        <v>13</v>
      </c>
      <c r="B92" s="329" t="str">
        <f t="shared" si="9"/>
        <v/>
      </c>
      <c r="C92" s="330" t="str">
        <f>TEXT(IFERROR(INDEX('Overview - Section A'!$A$42:$A$49,MATCH(J92,'Overview - Section A'!$I$42:$I$49,0)),""),"YYYY")</f>
        <v>2019</v>
      </c>
      <c r="D92" s="331"/>
      <c r="E92" s="332"/>
      <c r="F92" s="333" t="str">
        <f t="shared" si="5"/>
        <v/>
      </c>
      <c r="G92" s="334"/>
      <c r="H92" s="335"/>
      <c r="I92" s="336" t="str">
        <f t="shared" si="6"/>
        <v/>
      </c>
      <c r="J92" s="337" t="s">
        <v>300</v>
      </c>
      <c r="K92" s="336" t="b">
        <f t="shared" si="7"/>
        <v>1</v>
      </c>
      <c r="L92" s="336" t="b">
        <f t="shared" si="8"/>
        <v>0</v>
      </c>
      <c r="M92" s="336" t="s">
        <v>364</v>
      </c>
      <c r="N92" s="75"/>
      <c r="O92" s="168"/>
      <c r="P92" s="168"/>
      <c r="Q92" s="54"/>
      <c r="AF92" s="9"/>
      <c r="AG92" s="9"/>
      <c r="AH92" s="9"/>
      <c r="AI92" s="9"/>
      <c r="AJ92" s="9"/>
      <c r="AK92" s="9"/>
      <c r="AL92" s="9"/>
      <c r="AM92" s="9"/>
      <c r="AN92" s="9"/>
      <c r="AO92" s="9"/>
      <c r="AP92" s="9"/>
      <c r="AQ92" s="9"/>
      <c r="AR92" s="9"/>
      <c r="AS92" s="9"/>
      <c r="AT92" s="9"/>
      <c r="AU92" s="9"/>
      <c r="AV92" s="9"/>
      <c r="AW92" s="9"/>
      <c r="AX92" s="9"/>
      <c r="AY92" s="9"/>
      <c r="AZ92" s="9"/>
      <c r="BA92" s="9"/>
    </row>
    <row r="93" spans="1:53" s="302" customFormat="1" x14ac:dyDescent="0.25">
      <c r="A93" s="317">
        <v>13</v>
      </c>
      <c r="B93" s="329" t="str">
        <f t="shared" si="9"/>
        <v/>
      </c>
      <c r="C93" s="330" t="str">
        <f>TEXT(IFERROR(INDEX('Overview - Section A'!$A$42:$A$49,MATCH(J93,'Overview - Section A'!$I$42:$I$49,0)),""),"YYYY")</f>
        <v>2020</v>
      </c>
      <c r="D93" s="331"/>
      <c r="E93" s="332"/>
      <c r="F93" s="333" t="str">
        <f t="shared" si="5"/>
        <v/>
      </c>
      <c r="G93" s="334"/>
      <c r="H93" s="335"/>
      <c r="I93" s="336" t="str">
        <f t="shared" si="6"/>
        <v/>
      </c>
      <c r="J93" s="337" t="s">
        <v>302</v>
      </c>
      <c r="K93" s="336" t="b">
        <f t="shared" si="7"/>
        <v>1</v>
      </c>
      <c r="L93" s="336" t="b">
        <f t="shared" si="8"/>
        <v>0</v>
      </c>
      <c r="M93" s="336" t="s">
        <v>365</v>
      </c>
      <c r="N93" s="75"/>
      <c r="O93" s="168"/>
      <c r="P93" s="168"/>
      <c r="Q93" s="54"/>
      <c r="AF93" s="9"/>
      <c r="AG93" s="9"/>
      <c r="AH93" s="9"/>
      <c r="AI93" s="9"/>
      <c r="AJ93" s="9"/>
      <c r="AK93" s="9"/>
      <c r="AL93" s="9"/>
      <c r="AM93" s="9"/>
      <c r="AN93" s="9"/>
      <c r="AO93" s="9"/>
      <c r="AP93" s="9"/>
      <c r="AQ93" s="9"/>
      <c r="AR93" s="9"/>
      <c r="AS93" s="9"/>
      <c r="AT93" s="9"/>
      <c r="AU93" s="9"/>
      <c r="AV93" s="9"/>
      <c r="AW93" s="9"/>
      <c r="AX93" s="9"/>
      <c r="AY93" s="9"/>
      <c r="AZ93" s="9"/>
      <c r="BA93" s="9"/>
    </row>
    <row r="94" spans="1:53" s="302" customFormat="1" x14ac:dyDescent="0.25">
      <c r="A94" s="317">
        <v>13</v>
      </c>
      <c r="B94" s="329" t="str">
        <f t="shared" ref="B94:B105" si="10">IF(A94=A93,"",VLOOKUP(A94,$A$10:$V$26,22,FALSE))</f>
        <v/>
      </c>
      <c r="C94" s="330" t="str">
        <f>TEXT(IFERROR(INDEX('Overview - Section A'!$A$42:$A$49,MATCH(J94,'Overview - Section A'!$I$42:$I$49,0)),""),"YYYY")</f>
        <v>2021</v>
      </c>
      <c r="D94" s="331"/>
      <c r="E94" s="332"/>
      <c r="F94" s="333" t="str">
        <f t="shared" si="5"/>
        <v/>
      </c>
      <c r="G94" s="334"/>
      <c r="H94" s="335"/>
      <c r="I94" s="336" t="str">
        <f t="shared" si="6"/>
        <v/>
      </c>
      <c r="J94" s="337" t="s">
        <v>304</v>
      </c>
      <c r="K94" s="336" t="b">
        <f t="shared" si="7"/>
        <v>1</v>
      </c>
      <c r="L94" s="336" t="b">
        <f t="shared" si="8"/>
        <v>0</v>
      </c>
      <c r="M94" s="336" t="s">
        <v>366</v>
      </c>
      <c r="N94" s="75"/>
      <c r="O94" s="168"/>
      <c r="P94" s="168"/>
      <c r="Q94" s="54"/>
      <c r="AF94" s="9"/>
      <c r="AG94" s="9"/>
      <c r="AH94" s="9"/>
      <c r="AI94" s="9"/>
      <c r="AJ94" s="9"/>
      <c r="AK94" s="9"/>
      <c r="AL94" s="9"/>
      <c r="AM94" s="9"/>
      <c r="AN94" s="9"/>
      <c r="AO94" s="9"/>
      <c r="AP94" s="9"/>
      <c r="AQ94" s="9"/>
      <c r="AR94" s="9"/>
      <c r="AS94" s="9"/>
      <c r="AT94" s="9"/>
      <c r="AU94" s="9"/>
      <c r="AV94" s="9"/>
      <c r="AW94" s="9"/>
      <c r="AX94" s="9"/>
      <c r="AY94" s="9"/>
      <c r="AZ94" s="9"/>
      <c r="BA94" s="9"/>
    </row>
    <row r="95" spans="1:53" s="302" customFormat="1" x14ac:dyDescent="0.25">
      <c r="A95" s="317">
        <v>13</v>
      </c>
      <c r="B95" s="329" t="str">
        <f t="shared" si="10"/>
        <v/>
      </c>
      <c r="C95" s="330" t="str">
        <f>TEXT(IFERROR(INDEX('Overview - Section A'!$A$42:$A$49,MATCH(J95,'Overview - Section A'!$I$42:$I$49,0)),""),"YYYY")</f>
        <v>2022</v>
      </c>
      <c r="D95" s="331"/>
      <c r="E95" s="332"/>
      <c r="F95" s="333" t="str">
        <f t="shared" ref="F95:F105" si="11">IFERROR(IF(E95&lt;&gt;"",(D95/E95)*100,""),"")</f>
        <v/>
      </c>
      <c r="G95" s="334"/>
      <c r="H95" s="335"/>
      <c r="I95" s="336" t="str">
        <f t="shared" ref="I95:I105" si="12">VLOOKUP(A95,$A$10:$V$26,22,FALSE)</f>
        <v/>
      </c>
      <c r="J95" s="337" t="s">
        <v>306</v>
      </c>
      <c r="K95" s="336" t="b">
        <f t="shared" ref="K95:K105" si="13">IFERROR(TRUE,FALSE)</f>
        <v>1</v>
      </c>
      <c r="L95" s="336" t="b">
        <f t="shared" ref="L95:L105" si="14">IFERROR(IF(I95&lt;&gt;"",TRUE,FALSE),FALSE)</f>
        <v>0</v>
      </c>
      <c r="M95" s="336" t="s">
        <v>367</v>
      </c>
      <c r="N95" s="75"/>
      <c r="O95" s="168"/>
      <c r="P95" s="168"/>
      <c r="Q95" s="54"/>
      <c r="AF95" s="9"/>
      <c r="AG95" s="9"/>
      <c r="AH95" s="9"/>
      <c r="AI95" s="9"/>
      <c r="AJ95" s="9"/>
      <c r="AK95" s="9"/>
      <c r="AL95" s="9"/>
      <c r="AM95" s="9"/>
      <c r="AN95" s="9"/>
      <c r="AO95" s="9"/>
      <c r="AP95" s="9"/>
      <c r="AQ95" s="9"/>
      <c r="AR95" s="9"/>
      <c r="AS95" s="9"/>
      <c r="AT95" s="9"/>
      <c r="AU95" s="9"/>
      <c r="AV95" s="9"/>
      <c r="AW95" s="9"/>
      <c r="AX95" s="9"/>
      <c r="AY95" s="9"/>
      <c r="AZ95" s="9"/>
      <c r="BA95" s="9"/>
    </row>
    <row r="96" spans="1:53" s="302" customFormat="1" x14ac:dyDescent="0.25">
      <c r="A96" s="317">
        <v>14</v>
      </c>
      <c r="B96" s="329" t="str">
        <f t="shared" si="10"/>
        <v/>
      </c>
      <c r="C96" s="330" t="str">
        <f>TEXT(IFERROR(INDEX('Overview - Section A'!$A$42:$A$49,MATCH(J96,'Overview - Section A'!$I$42:$I$49,0)),""),"YYYY")</f>
        <v>2018</v>
      </c>
      <c r="D96" s="331"/>
      <c r="E96" s="332"/>
      <c r="F96" s="333" t="str">
        <f t="shared" si="11"/>
        <v/>
      </c>
      <c r="G96" s="334"/>
      <c r="H96" s="335"/>
      <c r="I96" s="336" t="str">
        <f t="shared" si="12"/>
        <v/>
      </c>
      <c r="J96" s="337" t="s">
        <v>298</v>
      </c>
      <c r="K96" s="336" t="b">
        <f t="shared" si="13"/>
        <v>1</v>
      </c>
      <c r="L96" s="336" t="b">
        <f t="shared" si="14"/>
        <v>0</v>
      </c>
      <c r="M96" s="336" t="s">
        <v>368</v>
      </c>
      <c r="N96" s="75"/>
      <c r="O96" s="168"/>
      <c r="P96" s="168"/>
      <c r="Q96" s="54"/>
      <c r="AF96" s="9"/>
      <c r="AG96" s="9"/>
      <c r="AH96" s="9"/>
      <c r="AI96" s="9"/>
      <c r="AJ96" s="9"/>
      <c r="AK96" s="9"/>
      <c r="AL96" s="9"/>
      <c r="AM96" s="9"/>
      <c r="AN96" s="9"/>
      <c r="AO96" s="9"/>
      <c r="AP96" s="9"/>
      <c r="AQ96" s="9"/>
      <c r="AR96" s="9"/>
      <c r="AS96" s="9"/>
      <c r="AT96" s="9"/>
      <c r="AU96" s="9"/>
      <c r="AV96" s="9"/>
      <c r="AW96" s="9"/>
      <c r="AX96" s="9"/>
      <c r="AY96" s="9"/>
      <c r="AZ96" s="9"/>
      <c r="BA96" s="9"/>
    </row>
    <row r="97" spans="1:53" s="302" customFormat="1" x14ac:dyDescent="0.25">
      <c r="A97" s="317">
        <v>14</v>
      </c>
      <c r="B97" s="329" t="str">
        <f t="shared" si="10"/>
        <v/>
      </c>
      <c r="C97" s="330" t="str">
        <f>TEXT(IFERROR(INDEX('Overview - Section A'!$A$42:$A$49,MATCH(J97,'Overview - Section A'!$I$42:$I$49,0)),""),"YYYY")</f>
        <v>2019</v>
      </c>
      <c r="D97" s="331"/>
      <c r="E97" s="332"/>
      <c r="F97" s="333" t="str">
        <f t="shared" si="11"/>
        <v/>
      </c>
      <c r="G97" s="334"/>
      <c r="H97" s="335"/>
      <c r="I97" s="336" t="str">
        <f t="shared" si="12"/>
        <v/>
      </c>
      <c r="J97" s="337" t="s">
        <v>300</v>
      </c>
      <c r="K97" s="336" t="b">
        <f t="shared" si="13"/>
        <v>1</v>
      </c>
      <c r="L97" s="336" t="b">
        <f t="shared" si="14"/>
        <v>0</v>
      </c>
      <c r="M97" s="336" t="s">
        <v>369</v>
      </c>
      <c r="N97" s="75"/>
      <c r="O97" s="168"/>
      <c r="P97" s="168"/>
      <c r="Q97" s="54"/>
      <c r="AF97" s="9"/>
      <c r="AG97" s="9"/>
      <c r="AH97" s="9"/>
      <c r="AI97" s="9"/>
      <c r="AJ97" s="9"/>
      <c r="AK97" s="9"/>
      <c r="AL97" s="9"/>
      <c r="AM97" s="9"/>
      <c r="AN97" s="9"/>
      <c r="AO97" s="9"/>
      <c r="AP97" s="9"/>
      <c r="AQ97" s="9"/>
      <c r="AR97" s="9"/>
      <c r="AS97" s="9"/>
      <c r="AT97" s="9"/>
      <c r="AU97" s="9"/>
      <c r="AV97" s="9"/>
      <c r="AW97" s="9"/>
      <c r="AX97" s="9"/>
      <c r="AY97" s="9"/>
      <c r="AZ97" s="9"/>
      <c r="BA97" s="9"/>
    </row>
    <row r="98" spans="1:53" s="302" customFormat="1" x14ac:dyDescent="0.25">
      <c r="A98" s="317">
        <v>14</v>
      </c>
      <c r="B98" s="329" t="str">
        <f t="shared" si="10"/>
        <v/>
      </c>
      <c r="C98" s="330" t="str">
        <f>TEXT(IFERROR(INDEX('Overview - Section A'!$A$42:$A$49,MATCH(J98,'Overview - Section A'!$I$42:$I$49,0)),""),"YYYY")</f>
        <v>2020</v>
      </c>
      <c r="D98" s="331"/>
      <c r="E98" s="332"/>
      <c r="F98" s="333" t="str">
        <f t="shared" si="11"/>
        <v/>
      </c>
      <c r="G98" s="334"/>
      <c r="H98" s="335"/>
      <c r="I98" s="336" t="str">
        <f t="shared" si="12"/>
        <v/>
      </c>
      <c r="J98" s="337" t="s">
        <v>302</v>
      </c>
      <c r="K98" s="336" t="b">
        <f t="shared" si="13"/>
        <v>1</v>
      </c>
      <c r="L98" s="336" t="b">
        <f t="shared" si="14"/>
        <v>0</v>
      </c>
      <c r="M98" s="336" t="s">
        <v>370</v>
      </c>
      <c r="N98" s="75"/>
      <c r="O98" s="168"/>
      <c r="P98" s="168"/>
      <c r="Q98" s="54"/>
      <c r="AF98" s="9"/>
      <c r="AG98" s="9"/>
      <c r="AH98" s="9"/>
      <c r="AI98" s="9"/>
      <c r="AJ98" s="9"/>
      <c r="AK98" s="9"/>
      <c r="AL98" s="9"/>
      <c r="AM98" s="9"/>
      <c r="AN98" s="9"/>
      <c r="AO98" s="9"/>
      <c r="AP98" s="9"/>
      <c r="AQ98" s="9"/>
      <c r="AR98" s="9"/>
      <c r="AS98" s="9"/>
      <c r="AT98" s="9"/>
      <c r="AU98" s="9"/>
      <c r="AV98" s="9"/>
      <c r="AW98" s="9"/>
      <c r="AX98" s="9"/>
      <c r="AY98" s="9"/>
      <c r="AZ98" s="9"/>
      <c r="BA98" s="9"/>
    </row>
    <row r="99" spans="1:53" s="302" customFormat="1" x14ac:dyDescent="0.25">
      <c r="A99" s="317">
        <v>14</v>
      </c>
      <c r="B99" s="329" t="str">
        <f t="shared" si="10"/>
        <v/>
      </c>
      <c r="C99" s="330" t="str">
        <f>TEXT(IFERROR(INDEX('Overview - Section A'!$A$42:$A$49,MATCH(J99,'Overview - Section A'!$I$42:$I$49,0)),""),"YYYY")</f>
        <v>2021</v>
      </c>
      <c r="D99" s="331"/>
      <c r="E99" s="332"/>
      <c r="F99" s="333" t="str">
        <f t="shared" si="11"/>
        <v/>
      </c>
      <c r="G99" s="334"/>
      <c r="H99" s="335"/>
      <c r="I99" s="336" t="str">
        <f t="shared" si="12"/>
        <v/>
      </c>
      <c r="J99" s="337" t="s">
        <v>304</v>
      </c>
      <c r="K99" s="336" t="b">
        <f t="shared" si="13"/>
        <v>1</v>
      </c>
      <c r="L99" s="336" t="b">
        <f t="shared" si="14"/>
        <v>0</v>
      </c>
      <c r="M99" s="336" t="s">
        <v>371</v>
      </c>
      <c r="N99" s="75"/>
      <c r="O99" s="168"/>
      <c r="P99" s="168"/>
      <c r="Q99" s="54"/>
      <c r="AF99" s="9"/>
      <c r="AG99" s="9"/>
      <c r="AH99" s="9"/>
      <c r="AI99" s="9"/>
      <c r="AJ99" s="9"/>
      <c r="AK99" s="9"/>
      <c r="AL99" s="9"/>
      <c r="AM99" s="9"/>
      <c r="AN99" s="9"/>
      <c r="AO99" s="9"/>
      <c r="AP99" s="9"/>
      <c r="AQ99" s="9"/>
      <c r="AR99" s="9"/>
      <c r="AS99" s="9"/>
      <c r="AT99" s="9"/>
      <c r="AU99" s="9"/>
      <c r="AV99" s="9"/>
      <c r="AW99" s="9"/>
      <c r="AX99" s="9"/>
      <c r="AY99" s="9"/>
      <c r="AZ99" s="9"/>
      <c r="BA99" s="9"/>
    </row>
    <row r="100" spans="1:53" s="302" customFormat="1" x14ac:dyDescent="0.25">
      <c r="A100" s="317">
        <v>14</v>
      </c>
      <c r="B100" s="329" t="str">
        <f t="shared" si="10"/>
        <v/>
      </c>
      <c r="C100" s="330" t="str">
        <f>TEXT(IFERROR(INDEX('Overview - Section A'!$A$42:$A$49,MATCH(J100,'Overview - Section A'!$I$42:$I$49,0)),""),"YYYY")</f>
        <v>2022</v>
      </c>
      <c r="D100" s="331"/>
      <c r="E100" s="332"/>
      <c r="F100" s="333" t="str">
        <f t="shared" si="11"/>
        <v/>
      </c>
      <c r="G100" s="334"/>
      <c r="H100" s="335"/>
      <c r="I100" s="336" t="str">
        <f t="shared" si="12"/>
        <v/>
      </c>
      <c r="J100" s="337" t="s">
        <v>306</v>
      </c>
      <c r="K100" s="336" t="b">
        <f t="shared" si="13"/>
        <v>1</v>
      </c>
      <c r="L100" s="336" t="b">
        <f t="shared" si="14"/>
        <v>0</v>
      </c>
      <c r="M100" s="336" t="s">
        <v>372</v>
      </c>
      <c r="N100" s="75"/>
      <c r="O100" s="168"/>
      <c r="P100" s="168"/>
      <c r="Q100" s="54"/>
      <c r="AF100" s="9"/>
      <c r="AG100" s="9"/>
      <c r="AH100" s="9"/>
      <c r="AI100" s="9"/>
      <c r="AJ100" s="9"/>
      <c r="AK100" s="9"/>
      <c r="AL100" s="9"/>
      <c r="AM100" s="9"/>
      <c r="AN100" s="9"/>
      <c r="AO100" s="9"/>
      <c r="AP100" s="9"/>
      <c r="AQ100" s="9"/>
      <c r="AR100" s="9"/>
      <c r="AS100" s="9"/>
      <c r="AT100" s="9"/>
      <c r="AU100" s="9"/>
      <c r="AV100" s="9"/>
      <c r="AW100" s="9"/>
      <c r="AX100" s="9"/>
      <c r="AY100" s="9"/>
      <c r="AZ100" s="9"/>
      <c r="BA100" s="9"/>
    </row>
    <row r="101" spans="1:53" s="302" customFormat="1" x14ac:dyDescent="0.25">
      <c r="A101" s="317">
        <v>15</v>
      </c>
      <c r="B101" s="329" t="str">
        <f t="shared" si="10"/>
        <v/>
      </c>
      <c r="C101" s="330" t="str">
        <f>TEXT(IFERROR(INDEX('Overview - Section A'!$A$42:$A$49,MATCH(J101,'Overview - Section A'!$I$42:$I$49,0)),""),"YYYY")</f>
        <v>2018</v>
      </c>
      <c r="D101" s="331"/>
      <c r="E101" s="332"/>
      <c r="F101" s="333" t="str">
        <f t="shared" si="11"/>
        <v/>
      </c>
      <c r="G101" s="334"/>
      <c r="H101" s="335"/>
      <c r="I101" s="336" t="str">
        <f t="shared" si="12"/>
        <v/>
      </c>
      <c r="J101" s="337" t="s">
        <v>298</v>
      </c>
      <c r="K101" s="336" t="b">
        <f t="shared" si="13"/>
        <v>1</v>
      </c>
      <c r="L101" s="336" t="b">
        <f t="shared" si="14"/>
        <v>0</v>
      </c>
      <c r="M101" s="336" t="s">
        <v>373</v>
      </c>
      <c r="N101" s="75"/>
      <c r="O101" s="168"/>
      <c r="P101" s="168"/>
      <c r="Q101" s="54"/>
      <c r="AF101" s="9"/>
      <c r="AG101" s="9"/>
      <c r="AH101" s="9"/>
      <c r="AI101" s="9"/>
      <c r="AJ101" s="9"/>
      <c r="AK101" s="9"/>
      <c r="AL101" s="9"/>
      <c r="AM101" s="9"/>
      <c r="AN101" s="9"/>
      <c r="AO101" s="9"/>
      <c r="AP101" s="9"/>
      <c r="AQ101" s="9"/>
      <c r="AR101" s="9"/>
      <c r="AS101" s="9"/>
      <c r="AT101" s="9"/>
      <c r="AU101" s="9"/>
      <c r="AV101" s="9"/>
      <c r="AW101" s="9"/>
      <c r="AX101" s="9"/>
      <c r="AY101" s="9"/>
      <c r="AZ101" s="9"/>
      <c r="BA101" s="9"/>
    </row>
    <row r="102" spans="1:53" s="302" customFormat="1" x14ac:dyDescent="0.25">
      <c r="A102" s="317">
        <v>15</v>
      </c>
      <c r="B102" s="329" t="str">
        <f t="shared" si="10"/>
        <v/>
      </c>
      <c r="C102" s="330" t="str">
        <f>TEXT(IFERROR(INDEX('Overview - Section A'!$A$42:$A$49,MATCH(J102,'Overview - Section A'!$I$42:$I$49,0)),""),"YYYY")</f>
        <v>2019</v>
      </c>
      <c r="D102" s="331"/>
      <c r="E102" s="332"/>
      <c r="F102" s="333" t="str">
        <f t="shared" si="11"/>
        <v/>
      </c>
      <c r="G102" s="334"/>
      <c r="H102" s="335"/>
      <c r="I102" s="336" t="str">
        <f t="shared" si="12"/>
        <v/>
      </c>
      <c r="J102" s="337" t="s">
        <v>300</v>
      </c>
      <c r="K102" s="336" t="b">
        <f t="shared" si="13"/>
        <v>1</v>
      </c>
      <c r="L102" s="336" t="b">
        <f t="shared" si="14"/>
        <v>0</v>
      </c>
      <c r="M102" s="336" t="s">
        <v>374</v>
      </c>
      <c r="N102" s="75"/>
      <c r="O102" s="168"/>
      <c r="P102" s="168"/>
      <c r="Q102" s="54"/>
      <c r="AF102" s="9"/>
      <c r="AG102" s="9"/>
      <c r="AH102" s="9"/>
      <c r="AI102" s="9"/>
      <c r="AJ102" s="9"/>
      <c r="AK102" s="9"/>
      <c r="AL102" s="9"/>
      <c r="AM102" s="9"/>
      <c r="AN102" s="9"/>
      <c r="AO102" s="9"/>
      <c r="AP102" s="9"/>
      <c r="AQ102" s="9"/>
      <c r="AR102" s="9"/>
      <c r="AS102" s="9"/>
      <c r="AT102" s="9"/>
      <c r="AU102" s="9"/>
      <c r="AV102" s="9"/>
      <c r="AW102" s="9"/>
      <c r="AX102" s="9"/>
      <c r="AY102" s="9"/>
      <c r="AZ102" s="9"/>
      <c r="BA102" s="9"/>
    </row>
    <row r="103" spans="1:53" s="302" customFormat="1" x14ac:dyDescent="0.25">
      <c r="A103" s="317">
        <v>15</v>
      </c>
      <c r="B103" s="329" t="str">
        <f t="shared" si="10"/>
        <v/>
      </c>
      <c r="C103" s="330" t="str">
        <f>TEXT(IFERROR(INDEX('Overview - Section A'!$A$42:$A$49,MATCH(J103,'Overview - Section A'!$I$42:$I$49,0)),""),"YYYY")</f>
        <v>2020</v>
      </c>
      <c r="D103" s="331"/>
      <c r="E103" s="332"/>
      <c r="F103" s="333" t="str">
        <f t="shared" si="11"/>
        <v/>
      </c>
      <c r="G103" s="334"/>
      <c r="H103" s="335"/>
      <c r="I103" s="336" t="str">
        <f t="shared" si="12"/>
        <v/>
      </c>
      <c r="J103" s="337" t="s">
        <v>302</v>
      </c>
      <c r="K103" s="336" t="b">
        <f t="shared" si="13"/>
        <v>1</v>
      </c>
      <c r="L103" s="336" t="b">
        <f t="shared" si="14"/>
        <v>0</v>
      </c>
      <c r="M103" s="336" t="s">
        <v>375</v>
      </c>
      <c r="N103" s="75"/>
      <c r="O103" s="168"/>
      <c r="P103" s="168"/>
      <c r="Q103" s="54"/>
      <c r="AF103" s="9"/>
      <c r="AG103" s="9"/>
      <c r="AH103" s="9"/>
      <c r="AI103" s="9"/>
      <c r="AJ103" s="9"/>
      <c r="AK103" s="9"/>
      <c r="AL103" s="9"/>
      <c r="AM103" s="9"/>
      <c r="AN103" s="9"/>
      <c r="AO103" s="9"/>
      <c r="AP103" s="9"/>
      <c r="AQ103" s="9"/>
      <c r="AR103" s="9"/>
      <c r="AS103" s="9"/>
      <c r="AT103" s="9"/>
      <c r="AU103" s="9"/>
      <c r="AV103" s="9"/>
      <c r="AW103" s="9"/>
      <c r="AX103" s="9"/>
      <c r="AY103" s="9"/>
      <c r="AZ103" s="9"/>
      <c r="BA103" s="9"/>
    </row>
    <row r="104" spans="1:53" s="302" customFormat="1" x14ac:dyDescent="0.25">
      <c r="A104" s="317">
        <v>15</v>
      </c>
      <c r="B104" s="329" t="str">
        <f t="shared" si="10"/>
        <v/>
      </c>
      <c r="C104" s="330" t="str">
        <f>TEXT(IFERROR(INDEX('Overview - Section A'!$A$42:$A$49,MATCH(J104,'Overview - Section A'!$I$42:$I$49,0)),""),"YYYY")</f>
        <v>2021</v>
      </c>
      <c r="D104" s="331"/>
      <c r="E104" s="332"/>
      <c r="F104" s="333" t="str">
        <f t="shared" si="11"/>
        <v/>
      </c>
      <c r="G104" s="334"/>
      <c r="H104" s="335"/>
      <c r="I104" s="336" t="str">
        <f t="shared" si="12"/>
        <v/>
      </c>
      <c r="J104" s="337" t="s">
        <v>304</v>
      </c>
      <c r="K104" s="336" t="b">
        <f t="shared" si="13"/>
        <v>1</v>
      </c>
      <c r="L104" s="336" t="b">
        <f t="shared" si="14"/>
        <v>0</v>
      </c>
      <c r="M104" s="336" t="s">
        <v>376</v>
      </c>
      <c r="N104" s="75"/>
      <c r="O104" s="168"/>
      <c r="P104" s="168"/>
      <c r="Q104" s="54"/>
      <c r="AF104" s="9"/>
      <c r="AG104" s="9"/>
      <c r="AH104" s="9"/>
      <c r="AI104" s="9"/>
      <c r="AJ104" s="9"/>
      <c r="AK104" s="9"/>
      <c r="AL104" s="9"/>
      <c r="AM104" s="9"/>
      <c r="AN104" s="9"/>
      <c r="AO104" s="9"/>
      <c r="AP104" s="9"/>
      <c r="AQ104" s="9"/>
      <c r="AR104" s="9"/>
      <c r="AS104" s="9"/>
      <c r="AT104" s="9"/>
      <c r="AU104" s="9"/>
      <c r="AV104" s="9"/>
      <c r="AW104" s="9"/>
      <c r="AX104" s="9"/>
      <c r="AY104" s="9"/>
      <c r="AZ104" s="9"/>
      <c r="BA104" s="9"/>
    </row>
    <row r="105" spans="1:53" s="302" customFormat="1" x14ac:dyDescent="0.25">
      <c r="A105" s="317">
        <v>15</v>
      </c>
      <c r="B105" s="329" t="str">
        <f t="shared" si="10"/>
        <v/>
      </c>
      <c r="C105" s="330" t="str">
        <f>TEXT(IFERROR(INDEX('Overview - Section A'!$A$42:$A$49,MATCH(J105,'Overview - Section A'!$I$42:$I$49,0)),""),"YYYY")</f>
        <v>2022</v>
      </c>
      <c r="D105" s="331"/>
      <c r="E105" s="332"/>
      <c r="F105" s="333" t="str">
        <f t="shared" si="11"/>
        <v/>
      </c>
      <c r="G105" s="334"/>
      <c r="H105" s="335"/>
      <c r="I105" s="336" t="str">
        <f t="shared" si="12"/>
        <v/>
      </c>
      <c r="J105" s="337" t="s">
        <v>306</v>
      </c>
      <c r="K105" s="336" t="b">
        <f t="shared" si="13"/>
        <v>1</v>
      </c>
      <c r="L105" s="336" t="b">
        <f t="shared" si="14"/>
        <v>0</v>
      </c>
      <c r="M105" s="336" t="s">
        <v>377</v>
      </c>
      <c r="N105" s="75"/>
      <c r="O105" s="168"/>
      <c r="P105" s="168"/>
      <c r="Q105" s="54"/>
      <c r="AF105" s="9"/>
      <c r="AG105" s="9"/>
      <c r="AH105" s="9"/>
      <c r="AI105" s="9"/>
      <c r="AJ105" s="9"/>
      <c r="AK105" s="9"/>
      <c r="AL105" s="9"/>
      <c r="AM105" s="9"/>
      <c r="AN105" s="9"/>
      <c r="AO105" s="9"/>
      <c r="AP105" s="9"/>
      <c r="AQ105" s="9"/>
      <c r="AR105" s="9"/>
      <c r="AS105" s="9"/>
      <c r="AT105" s="9"/>
      <c r="AU105" s="9"/>
      <c r="AV105" s="9"/>
      <c r="AW105" s="9"/>
      <c r="AX105" s="9"/>
      <c r="AY105" s="9"/>
      <c r="AZ105" s="9"/>
      <c r="BA105" s="9"/>
    </row>
    <row r="106" spans="1:53" ht="0.6" customHeight="1" thickBot="1" x14ac:dyDescent="0.3">
      <c r="A106" s="76"/>
      <c r="B106" s="77"/>
      <c r="C106" s="77"/>
      <c r="D106" s="77"/>
      <c r="E106" s="77"/>
      <c r="F106" s="77"/>
      <c r="G106" s="77"/>
      <c r="H106" s="77"/>
      <c r="I106" s="77"/>
      <c r="J106" s="77"/>
      <c r="K106" s="77"/>
      <c r="L106" s="77"/>
      <c r="M106" s="77"/>
      <c r="N106" s="68"/>
      <c r="O106" s="165"/>
      <c r="P106" s="165"/>
    </row>
    <row r="107" spans="1:53" x14ac:dyDescent="0.25">
      <c r="O107" s="164"/>
      <c r="P107" s="164"/>
    </row>
    <row r="114" spans="1:1" x14ac:dyDescent="0.25">
      <c r="A114" s="78" t="s">
        <v>94</v>
      </c>
    </row>
  </sheetData>
  <sheetProtection algorithmName="SHA-512" hashValue="5J3Ebm4+d2mptfLh8JT0xu+482VLfsBIQpTogQfcYKBE3DMkKrJ3IMpzEzYh1Iz0qf6uBdR4l4u1T7lgSum99Q==" saltValue="CnW2bdcMm/V25DQbpGcL5w==" spinCount="100000" sheet="1" objects="1" scenarios="1" formatRows="0" sort="0" autoFilter="0"/>
  <mergeCells count="4">
    <mergeCell ref="A2:Q2"/>
    <mergeCell ref="A1:Q1"/>
    <mergeCell ref="A8:N8"/>
    <mergeCell ref="A28:H28"/>
  </mergeCells>
  <conditionalFormatting sqref="A30:C105">
    <cfRule type="expression" dxfId="39" priority="3">
      <formula>MOD($A30,2)=0</formula>
    </cfRule>
    <cfRule type="expression" dxfId="38" priority="4">
      <formula>MOD($A30,2)=1</formula>
    </cfRule>
  </conditionalFormatting>
  <conditionalFormatting sqref="B10:C25">
    <cfRule type="expression" dxfId="37" priority="1">
      <formula>AND($C10&lt;&gt;"",$B10&lt;&gt;"")</formula>
    </cfRule>
  </conditionalFormatting>
  <dataValidations count="12">
    <dataValidation type="list" allowBlank="1" showInputMessage="1" showErrorMessage="1" sqref="B10:B25">
      <formula1>OutcomeIndicator</formula1>
    </dataValidation>
    <dataValidation type="list" allowBlank="1" showInputMessage="1" showErrorMessage="1" sqref="H10:H25">
      <formula1>ResponsiblePR</formula1>
    </dataValidation>
    <dataValidation type="custom" allowBlank="1" showInputMessage="1" showErrorMessage="1" errorTitle="Outcome Indicator" error="Should not have both a Standard Indicator and Custom Indicator on same line." sqref="C10:C25">
      <formula1>B10=""</formula1>
    </dataValidation>
    <dataValidation type="decimal" allowBlank="1" showInputMessage="1" showErrorMessage="1" errorTitle="X-Author for Excel" error="Please enter a valid numeric value. Valid range for Outcome Indicator Number is -1E+18 to 1E+18." promptTitle="X-Author for Excel" sqref="A30:A105 A10:A25">
      <formula1>-1000000000000000000</formula1>
      <formula2>1000000000000000000</formula2>
    </dataValidation>
    <dataValidation type="decimal" allowBlank="1" showInputMessage="1" showErrorMessage="1" errorTitle="X-Author for Excel" error="Please enter a valid numeric value. Valid range for Target N# is -10000000000 to 10000000000." promptTitle="X-Author for Excel" sqref="D30:D105">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30:E105">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30:F105">
      <formula1>-99999.99</formula1>
      <formula2>99999.99</formula2>
    </dataValidation>
    <dataValidation type="date" allowBlank="1" showInputMessage="1" showErrorMessage="1" errorTitle="X-Author for Excel" error="Please enter a valid date." promptTitle="X-Author for Excel" sqref="G30:G105">
      <formula1>1</formula1>
      <formula2>767376</formula2>
    </dataValidation>
    <dataValidation type="list" allowBlank="1" showInputMessage="1" showErrorMessage="1" errorTitle="X-Author for Excel" error="Please select a value from the drop-down." promptTitle="X-Author for Excel" sqref="H30:H105">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30:J105 M30:M105 W10:Y25">
      <formula1>""</formula1>
    </dataValidation>
    <dataValidation type="list" allowBlank="1" showInputMessage="1" showErrorMessage="1" errorTitle="X-Author for Excel" error="Please select either TRUE or FALSE from the dropdown." promptTitle="X-Author for Excel" sqref="K30:L105 T10:U25">
      <formula1>"TRUE,FALSE"</formula1>
    </dataValidation>
    <dataValidation type="list" allowBlank="1" showInputMessage="1" showErrorMessage="1" errorTitle="X-Author for Excel" error="Please select a value from the drop-down." promptTitle="X-Author for Excel" sqref="E10:E25">
      <formula1>IF(IFERROR(ROWS(INDIRECT(SUBSTITUTE("AIM_Outcome_Indicator__c.AIM_Baseline_Year__c"," ","_"))),-1) &lt; 0, XAuthorInvalidPicklistData,INDIRECT(SUBSTITUTE("AIM_Outcome_Indicator__c.AIM_Baseline_Year__c"," ","_")))</formula1>
    </dataValidation>
  </dataValidations>
  <hyperlinks>
    <hyperlink ref="B4" location="'Outcome Indicators - Section C'!A8" display="Outcome Indicators"/>
    <hyperlink ref="C4" location="_6017e447_f4b2_4605_8be3_67be82447dcf" display="Outcome Indicator Targets"/>
    <hyperlink ref="A1:Q1" location="'Outcome Indicators - Section C'!A27" display="Funding Request"/>
    <hyperlink ref="A114" location="'Outcome Indicators - Section C'!A4" display="'Outcome Indicators - Section C'!A4"/>
  </hyperlinks>
  <pageMargins left="0.7" right="0.7" top="0.75" bottom="0.75" header="0.3" footer="0.3"/>
  <pageSetup paperSize="8" scale="46" fitToHeight="0" orientation="landscape" r:id="rId1"/>
  <colBreaks count="1" manualBreakCount="1">
    <brk id="26" max="1048575" man="1"/>
  </colBreaks>
  <extLst>
    <ext xmlns:x14="http://schemas.microsoft.com/office/spreadsheetml/2009/9/main" uri="{78C0D931-6437-407d-A8EE-F0AAD7539E65}">
      <x14:conditionalFormattings>
        <x14:conditionalFormatting xmlns:xm="http://schemas.microsoft.com/office/excel/2006/main">
          <x14:cfRule type="expression" priority="2" id="{F8B86FC9-38F2-421F-BC8E-80A7C8DC9982}">
            <xm:f>INDEX('Overview - Section A'!$E$43:$E$49,MATCH($J30,'Overview - Section A'!$I$43:$I$49,0))&gt;'Overview - Section A'!$E$8</xm:f>
            <x14:dxf>
              <font>
                <color theme="0" tint="-0.24994659260841701"/>
              </font>
              <fill>
                <patternFill>
                  <bgColor theme="0" tint="-0.24994659260841701"/>
                </patternFill>
              </fill>
            </x14:dxf>
          </x14:cfRule>
          <xm:sqref>A30:H106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A'!$AO$25:$AO$40</xm:f>
          </x14:formula1>
          <xm:sqref>I10:N25</xm:sqref>
        </x14:dataValidation>
        <x14:dataValidation type="list" allowBlank="1" showInputMessage="1" showErrorMessage="1">
          <x14:formula1>
            <xm:f>IF('Reference Records'!$B$152&lt;&gt;"",'Reference Records'!$B$152,OFFSET('Reference Records'!$A$157,1,0,MATCH(" ",'Reference Records'!$A$157:$A$488,-1)-1,1))</xm:f>
          </x14:formula1>
          <xm:sqref>O10:O25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 defaultRowHeight="15.7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pageSetUpPr fitToPage="1"/>
  </sheetPr>
  <dimension ref="A1:AP204"/>
  <sheetViews>
    <sheetView showGridLines="0" tabSelected="1" topLeftCell="A59" zoomScale="115" zoomScaleNormal="115" zoomScaleSheetLayoutView="30" zoomScalePageLayoutView="130" workbookViewId="0">
      <selection activeCell="E61" sqref="E61:E63"/>
    </sheetView>
  </sheetViews>
  <sheetFormatPr defaultColWidth="11" defaultRowHeight="15.75" x14ac:dyDescent="0.25"/>
  <cols>
    <col min="1" max="1" width="12" style="6" customWidth="1"/>
    <col min="2" max="2" width="20.625" style="6" customWidth="1"/>
    <col min="3" max="4" width="30.625" style="6" customWidth="1"/>
    <col min="5" max="8" width="12.125" style="6" customWidth="1"/>
    <col min="9" max="11" width="27.625" style="6" hidden="1" customWidth="1"/>
    <col min="12" max="12" width="26.625" style="6" hidden="1" customWidth="1"/>
    <col min="13" max="14" width="27.625" style="6" hidden="1" customWidth="1"/>
    <col min="15" max="15" width="0.375" style="6" customWidth="1"/>
    <col min="16" max="16" width="20.625" style="6" customWidth="1"/>
    <col min="17" max="17" width="19.875" style="6" customWidth="1"/>
    <col min="18" max="18" width="21.625" style="6" customWidth="1"/>
    <col min="19" max="20" width="20.625" style="6" customWidth="1"/>
    <col min="21" max="21" width="16.375" style="6" customWidth="1"/>
    <col min="22" max="22" width="12.125" style="6" customWidth="1"/>
    <col min="23" max="23" width="77" style="6" customWidth="1"/>
    <col min="24" max="24" width="27.5" style="4" hidden="1" customWidth="1"/>
    <col min="25" max="25" width="19.875" style="4" hidden="1" customWidth="1"/>
    <col min="26" max="26" width="23.125" style="4" hidden="1" customWidth="1"/>
    <col min="27" max="27" width="20.375" style="4" hidden="1" customWidth="1"/>
    <col min="28" max="28" width="14.125" style="4" hidden="1" customWidth="1"/>
    <col min="29" max="29" width="15.375" style="4" hidden="1" customWidth="1"/>
    <col min="30" max="32" width="11" style="4" hidden="1" customWidth="1"/>
    <col min="33" max="33" width="0.125" style="4" hidden="1" customWidth="1"/>
    <col min="34" max="34" width="6" style="4" hidden="1" customWidth="1"/>
    <col min="35" max="35" width="0.125" style="9" customWidth="1"/>
    <col min="36" max="36" width="12.5" style="9" customWidth="1"/>
    <col min="37" max="37" width="12.875" style="9" customWidth="1"/>
    <col min="38" max="42" width="11" style="9"/>
    <col min="43" max="16384" width="11" style="6"/>
  </cols>
  <sheetData>
    <row r="1" spans="1:42" ht="21.75" thickBot="1" x14ac:dyDescent="0.3">
      <c r="A1" s="457" t="s">
        <v>46</v>
      </c>
      <c r="B1" s="458"/>
      <c r="C1" s="458"/>
      <c r="D1" s="458"/>
      <c r="E1" s="458"/>
      <c r="F1" s="458"/>
      <c r="G1" s="458"/>
      <c r="H1" s="458"/>
      <c r="I1" s="458"/>
      <c r="J1" s="458"/>
      <c r="K1" s="458"/>
      <c r="L1" s="458"/>
      <c r="M1" s="458"/>
      <c r="N1" s="458"/>
      <c r="O1" s="458"/>
      <c r="P1" s="458"/>
      <c r="Q1" s="458"/>
      <c r="R1" s="458"/>
      <c r="S1" s="458"/>
      <c r="T1" s="458"/>
      <c r="U1" s="458"/>
      <c r="V1" s="458"/>
    </row>
    <row r="2" spans="1:42" ht="41.1" customHeight="1" thickBot="1" x14ac:dyDescent="0.3">
      <c r="A2" s="459" t="s">
        <v>213</v>
      </c>
      <c r="B2" s="451"/>
      <c r="C2" s="451"/>
      <c r="D2" s="451"/>
      <c r="E2" s="451"/>
      <c r="F2" s="451"/>
      <c r="G2" s="451"/>
      <c r="H2" s="451"/>
      <c r="I2" s="451"/>
      <c r="J2" s="451"/>
      <c r="K2" s="451"/>
      <c r="L2" s="451"/>
      <c r="M2" s="451"/>
      <c r="N2" s="451"/>
      <c r="O2" s="451"/>
      <c r="P2" s="451"/>
      <c r="Q2" s="451"/>
      <c r="R2" s="451"/>
      <c r="S2" s="451"/>
      <c r="T2" s="451"/>
      <c r="U2" s="451"/>
      <c r="V2" s="452"/>
    </row>
    <row r="3" spans="1:42" ht="16.5" thickBot="1" x14ac:dyDescent="0.3"/>
    <row r="4" spans="1:42" ht="61.5" customHeight="1" thickBot="1" x14ac:dyDescent="0.3">
      <c r="A4" s="49" t="s">
        <v>38</v>
      </c>
      <c r="B4" s="35" t="s">
        <v>25</v>
      </c>
      <c r="C4" s="48" t="s">
        <v>31</v>
      </c>
    </row>
    <row r="7" spans="1:42" ht="16.5" thickBot="1" x14ac:dyDescent="0.3">
      <c r="D7" s="70"/>
      <c r="E7" s="70"/>
    </row>
    <row r="8" spans="1:42" ht="33" customHeight="1" thickBot="1" x14ac:dyDescent="0.3">
      <c r="A8" s="441" t="s">
        <v>25</v>
      </c>
      <c r="B8" s="442"/>
      <c r="C8" s="442"/>
      <c r="D8" s="442"/>
      <c r="E8" s="442"/>
      <c r="F8" s="442"/>
      <c r="G8" s="442"/>
      <c r="H8" s="442"/>
      <c r="I8" s="442"/>
      <c r="J8" s="442"/>
      <c r="K8" s="442"/>
      <c r="L8" s="442"/>
      <c r="M8" s="442"/>
      <c r="N8" s="442"/>
      <c r="O8" s="442"/>
      <c r="P8" s="442"/>
      <c r="Q8" s="442"/>
      <c r="R8" s="442"/>
      <c r="S8" s="442"/>
      <c r="T8" s="442"/>
      <c r="U8" s="442"/>
      <c r="V8" s="442"/>
      <c r="W8" s="442"/>
      <c r="X8" s="162"/>
      <c r="Y8" s="162"/>
      <c r="Z8" s="162"/>
      <c r="AA8" s="162"/>
      <c r="AB8" s="162"/>
      <c r="AC8" s="162"/>
      <c r="AD8" s="162"/>
      <c r="AE8" s="162"/>
      <c r="AF8" s="162"/>
      <c r="AG8" s="162"/>
      <c r="AH8" s="162"/>
      <c r="AI8" s="14"/>
    </row>
    <row r="9" spans="1:42" ht="80.25" customHeight="1" x14ac:dyDescent="0.25">
      <c r="A9" s="391" t="s">
        <v>27</v>
      </c>
      <c r="B9" s="391" t="s">
        <v>84</v>
      </c>
      <c r="C9" s="391" t="s">
        <v>85</v>
      </c>
      <c r="D9" s="391" t="s">
        <v>10</v>
      </c>
      <c r="E9" s="391" t="s">
        <v>2</v>
      </c>
      <c r="F9" s="391" t="s">
        <v>3</v>
      </c>
      <c r="G9" s="391" t="s">
        <v>4</v>
      </c>
      <c r="H9" s="391" t="s">
        <v>34</v>
      </c>
      <c r="I9" s="391"/>
      <c r="J9" s="391"/>
      <c r="K9" s="391"/>
      <c r="L9" s="391"/>
      <c r="M9" s="391"/>
      <c r="N9" s="391"/>
      <c r="O9" s="391"/>
      <c r="P9" s="391" t="s">
        <v>18</v>
      </c>
      <c r="Q9" s="391" t="s">
        <v>19</v>
      </c>
      <c r="R9" s="391" t="s">
        <v>20</v>
      </c>
      <c r="S9" s="391" t="s">
        <v>21</v>
      </c>
      <c r="T9" s="392" t="s">
        <v>11</v>
      </c>
      <c r="U9" s="391" t="s">
        <v>165</v>
      </c>
      <c r="V9" s="391" t="s">
        <v>195</v>
      </c>
      <c r="W9" s="391" t="s">
        <v>9</v>
      </c>
      <c r="X9" s="393" t="s">
        <v>84</v>
      </c>
      <c r="Y9" s="347" t="s">
        <v>124</v>
      </c>
      <c r="Z9" s="347" t="s">
        <v>21</v>
      </c>
      <c r="AA9" s="347" t="s">
        <v>173</v>
      </c>
      <c r="AB9" s="347" t="s">
        <v>105</v>
      </c>
      <c r="AC9" s="347" t="s">
        <v>64</v>
      </c>
      <c r="AD9" s="347"/>
      <c r="AE9" s="347" t="s">
        <v>101</v>
      </c>
      <c r="AF9" s="347" t="s">
        <v>66</v>
      </c>
      <c r="AG9" s="394" t="s">
        <v>191</v>
      </c>
      <c r="AH9" s="395" t="s">
        <v>212</v>
      </c>
      <c r="AI9" s="161"/>
      <c r="AJ9" s="299"/>
      <c r="AK9" s="299"/>
      <c r="AL9" s="300"/>
      <c r="AM9" s="300"/>
      <c r="AN9" s="300"/>
      <c r="AO9" s="300"/>
    </row>
    <row r="10" spans="1:42" ht="47.25" x14ac:dyDescent="0.25">
      <c r="A10" s="317" t="s">
        <v>92</v>
      </c>
      <c r="B10" s="396"/>
      <c r="C10" s="318"/>
      <c r="D10" s="318" t="s">
        <v>183</v>
      </c>
      <c r="E10" s="331" t="s">
        <v>80</v>
      </c>
      <c r="F10" s="332" t="s">
        <v>81</v>
      </c>
      <c r="G10" s="397" t="str">
        <f>IFERROR(IF(F10&lt;&gt;"",(E10/F10)*100,""),"")</f>
        <v/>
      </c>
      <c r="H10" s="388" t="s">
        <v>82</v>
      </c>
      <c r="I10" s="389"/>
      <c r="J10" s="389"/>
      <c r="K10" s="389"/>
      <c r="L10" s="389"/>
      <c r="M10" s="389"/>
      <c r="N10" s="389"/>
      <c r="O10" s="389"/>
      <c r="P10" s="388" t="s">
        <v>56</v>
      </c>
      <c r="Q10" s="321" t="str">
        <f>IFERROR(IF(VLOOKUP(C10,'Reference Records'!C$28:$D$65,2,FALSE)=0,"",VLOOKUP(C10,'Reference Records'!C$28:$D$65,2,FALSE)),"")</f>
        <v/>
      </c>
      <c r="R10" s="398"/>
      <c r="S10" s="388"/>
      <c r="T10" s="389"/>
      <c r="U10" s="388" t="s">
        <v>163</v>
      </c>
      <c r="V10" s="388" t="s">
        <v>164</v>
      </c>
      <c r="W10" s="318" t="s">
        <v>57</v>
      </c>
      <c r="X10" s="393" t="str">
        <f>IFERROR(IF(VLOOKUP(B10,'Reference Records'!$C$68:$D$81,2,FALSE)=0,"",VLOOKUP(B10,'Reference Records'!$C$68:$D$81,2,FALSE)),"")</f>
        <v/>
      </c>
      <c r="Y10" s="369" t="str">
        <f>IF(Q10&lt;&gt;"",C10&amp;D10,"")</f>
        <v/>
      </c>
      <c r="Z10" s="369" t="str">
        <f>IFERROR(VLOOKUP(S10,'Overview - Section A'!$N$25:$Q$36,4,FALSE),"")</f>
        <v/>
      </c>
      <c r="AA10" s="369" t="str">
        <f>C10&amp;D10</f>
        <v>[Custom Indicator]</v>
      </c>
      <c r="AB10" s="369" t="b">
        <f>IFERROR(TRUE,FALSE)</f>
        <v>1</v>
      </c>
      <c r="AC10" s="369" t="b">
        <f>IFERROR(IF(OR(C10&lt;&gt;"",D10&lt;&gt;""),TRUE,FALSE),FALSE)</f>
        <v>1</v>
      </c>
      <c r="AD10" s="369"/>
      <c r="AE10" s="369" t="str">
        <f>IFERROR(VLOOKUP(B10,'Overview - Section A'!$E$99:$H$116,4,FALSE),"")</f>
        <v/>
      </c>
      <c r="AF10" s="369" t="s">
        <v>65</v>
      </c>
      <c r="AG10" s="399" t="str">
        <f>IFERROR(VLOOKUP(C10,'Reference Records'!$C$28:$G$65,5,FALSE),"")</f>
        <v/>
      </c>
      <c r="AH10" s="369" t="str">
        <f>IFERROR(IF('Reference Records'!$B$152&lt;&gt;"",VLOOKUP(T10,'Reference Records'!$B$152:$C$152,2,FALSE),VLOOKUP(T10,'Reference Records'!$A$157:$C$490,3,FALSE)),"")</f>
        <v/>
      </c>
      <c r="AI10" s="161"/>
      <c r="AJ10" s="299"/>
      <c r="AK10" s="299"/>
      <c r="AL10" s="300"/>
      <c r="AM10" s="300"/>
      <c r="AN10" s="300"/>
      <c r="AO10" s="300"/>
    </row>
    <row r="11" spans="1:42" s="302" customFormat="1" ht="78.75" x14ac:dyDescent="0.25">
      <c r="A11" s="317">
        <v>1</v>
      </c>
      <c r="B11" s="396" t="s">
        <v>2238</v>
      </c>
      <c r="C11" s="318" t="s">
        <v>2098</v>
      </c>
      <c r="D11" s="318"/>
      <c r="E11" s="331">
        <v>1667136</v>
      </c>
      <c r="F11" s="332"/>
      <c r="G11" s="397" t="str">
        <f t="shared" ref="G11:G40" si="0">IFERROR(IF(F11&lt;&gt;"",(E11/F11)*100,""),"")</f>
        <v/>
      </c>
      <c r="H11" s="388" t="s">
        <v>258</v>
      </c>
      <c r="I11" s="389"/>
      <c r="J11" s="389"/>
      <c r="K11" s="389"/>
      <c r="L11" s="389"/>
      <c r="M11" s="389"/>
      <c r="N11" s="389"/>
      <c r="O11" s="389"/>
      <c r="P11" s="388" t="s">
        <v>3830</v>
      </c>
      <c r="Q11" s="321" t="str">
        <f>IFERROR(IF(VLOOKUP(C11,'Reference Records'!C$28:$D$65,2,FALSE)=0,"",VLOOKUP(C11,'Reference Records'!C$28:$D$65,2,FALSE)),"")</f>
        <v>Gender,TB case definition,HIV test status,Age</v>
      </c>
      <c r="R11" s="398"/>
      <c r="S11" s="388" t="s">
        <v>3858</v>
      </c>
      <c r="T11" s="389" t="s">
        <v>281</v>
      </c>
      <c r="U11" s="388" t="s">
        <v>237</v>
      </c>
      <c r="V11" s="388" t="s">
        <v>240</v>
      </c>
      <c r="W11" s="318"/>
      <c r="X11" s="393" t="str">
        <f>IFERROR(IF(VLOOKUP(B11,'Reference Records'!$C$68:$D$81,2,FALSE)=0,"",VLOOKUP(B11,'Reference Records'!$C$68:$D$81,2,FALSE)),"")</f>
        <v>MCI-00008</v>
      </c>
      <c r="Y11" s="369" t="str">
        <f t="shared" ref="Y11:Y40" si="1">IF(Q11&lt;&gt;"",C11&amp;D11,"")</f>
        <v>TCP-1(M): Number of notified cases of all forms of TB-(i.e. bacteriologically confirmed + clinically diagnosed), includes new and relapse cases</v>
      </c>
      <c r="Z11" s="369" t="str">
        <f>IFERROR(VLOOKUP(S11,'Overview - Section A'!$N$25:$Q$36,4,FALSE),"")</f>
        <v>a1236000007wEVjAAM</v>
      </c>
      <c r="AA11" s="369" t="str">
        <f t="shared" ref="AA11:AA40" si="2">C11&amp;D11</f>
        <v>TCP-1(M): Number of notified cases of all forms of TB-(i.e. bacteriologically confirmed + clinically diagnosed), includes new and relapse cases</v>
      </c>
      <c r="AB11" s="369" t="b">
        <f t="shared" ref="AB11:AB40" si="3">IFERROR(TRUE,FALSE)</f>
        <v>1</v>
      </c>
      <c r="AC11" s="369" t="b">
        <f t="shared" ref="AC11:AC40" si="4">IFERROR(IF(OR(C11&lt;&gt;"",D11&lt;&gt;""),TRUE,FALSE),FALSE)</f>
        <v>1</v>
      </c>
      <c r="AD11" s="369"/>
      <c r="AE11" s="369" t="str">
        <f>IFERROR(VLOOKUP(B11,'Overview - Section A'!$E$99:$H$116,4,FALSE),"")</f>
        <v>a1P36000001pGhOEAU</v>
      </c>
      <c r="AF11" s="369" t="s">
        <v>567</v>
      </c>
      <c r="AG11" s="399" t="str">
        <f>IFERROR(VLOOKUP(C11,'Reference Records'!$C$28:$G$65,5,FALSE),"")</f>
        <v>a1O36000001EGJ5EAO</v>
      </c>
      <c r="AH11" s="369" t="str">
        <f>IFERROR(IF('Reference Records'!$B$152&lt;&gt;"",VLOOKUP(T11,'Reference Records'!$B$152:$C$152,2,FALSE),VLOOKUP(T11,'Reference Records'!$A$157:$C$490,3,FALSE)),"")</f>
        <v>a1A360000013M0TEAU</v>
      </c>
      <c r="AI11" s="161"/>
      <c r="AJ11" s="299"/>
      <c r="AK11" s="299"/>
      <c r="AL11" s="300"/>
      <c r="AM11" s="300"/>
      <c r="AN11" s="300"/>
      <c r="AO11" s="300"/>
      <c r="AP11" s="9"/>
    </row>
    <row r="12" spans="1:42" s="302" customFormat="1" ht="143.1" customHeight="1" x14ac:dyDescent="0.25">
      <c r="A12" s="317">
        <v>2</v>
      </c>
      <c r="B12" s="396" t="s">
        <v>2238</v>
      </c>
      <c r="C12" s="318" t="s">
        <v>2113</v>
      </c>
      <c r="D12" s="318"/>
      <c r="E12" s="331">
        <f>F12*0.74</f>
        <v>1191064.78</v>
      </c>
      <c r="F12" s="332">
        <v>1609547</v>
      </c>
      <c r="G12" s="397">
        <f t="shared" si="0"/>
        <v>74</v>
      </c>
      <c r="H12" s="388" t="s">
        <v>257</v>
      </c>
      <c r="I12" s="389"/>
      <c r="J12" s="389"/>
      <c r="K12" s="389"/>
      <c r="L12" s="389"/>
      <c r="M12" s="389"/>
      <c r="N12" s="389"/>
      <c r="O12" s="389"/>
      <c r="P12" s="388" t="s">
        <v>3830</v>
      </c>
      <c r="Q12" s="321" t="str">
        <f>IFERROR(IF(VLOOKUP(C12,'Reference Records'!C$28:$D$65,2,FALSE)=0,"",VLOOKUP(C12,'Reference Records'!C$28:$D$65,2,FALSE)),"")</f>
        <v/>
      </c>
      <c r="R12" s="398"/>
      <c r="S12" s="388" t="s">
        <v>3858</v>
      </c>
      <c r="T12" s="389" t="s">
        <v>281</v>
      </c>
      <c r="U12" s="388" t="s">
        <v>237</v>
      </c>
      <c r="V12" s="388" t="s">
        <v>240</v>
      </c>
      <c r="W12" s="318"/>
      <c r="X12" s="393" t="str">
        <f>IFERROR(IF(VLOOKUP(B12,'Reference Records'!$C$68:$D$81,2,FALSE)=0,"",VLOOKUP(B12,'Reference Records'!$C$68:$D$81,2,FALSE)),"")</f>
        <v>MCI-00008</v>
      </c>
      <c r="Y12" s="369" t="str">
        <f t="shared" si="1"/>
        <v/>
      </c>
      <c r="Z12" s="369" t="str">
        <f>IFERROR(VLOOKUP(S12,'Overview - Section A'!$N$25:$Q$36,4,FALSE),"")</f>
        <v>a1236000007wEVjAAM</v>
      </c>
      <c r="AA12" s="369" t="str">
        <f t="shared" si="2"/>
        <v>TCP-2(M): Treatment success rate- all forms:  Percentage of TB cases, all forms, bacteriologically confirmed plus clinically diagnosed, successfully treated (cured plus treatment completed) among all TB cases registered for treatment during a specified period, new and relapse cases</v>
      </c>
      <c r="AB12" s="369" t="b">
        <f t="shared" si="3"/>
        <v>1</v>
      </c>
      <c r="AC12" s="369" t="b">
        <f t="shared" si="4"/>
        <v>1</v>
      </c>
      <c r="AD12" s="369"/>
      <c r="AE12" s="369" t="str">
        <f>IFERROR(VLOOKUP(B12,'Overview - Section A'!$E$99:$H$116,4,FALSE),"")</f>
        <v>a1P36000001pGhOEAU</v>
      </c>
      <c r="AF12" s="369" t="s">
        <v>568</v>
      </c>
      <c r="AG12" s="399" t="str">
        <f>IFERROR(VLOOKUP(C12,'Reference Records'!$C$28:$G$65,5,FALSE),"")</f>
        <v/>
      </c>
      <c r="AH12" s="369" t="str">
        <f>IFERROR(IF('Reference Records'!$B$152&lt;&gt;"",VLOOKUP(T12,'Reference Records'!$B$152:$C$152,2,FALSE),VLOOKUP(T12,'Reference Records'!$A$157:$C$490,3,FALSE)),"")</f>
        <v>a1A360000013M0TEAU</v>
      </c>
      <c r="AI12" s="161"/>
      <c r="AJ12" s="299"/>
      <c r="AK12" s="299"/>
      <c r="AL12" s="300"/>
      <c r="AM12" s="300"/>
      <c r="AN12" s="300"/>
      <c r="AO12" s="300"/>
      <c r="AP12" s="9"/>
    </row>
    <row r="13" spans="1:42" s="302" customFormat="1" ht="31.5" x14ac:dyDescent="0.25">
      <c r="A13" s="317">
        <v>3</v>
      </c>
      <c r="B13" s="396" t="s">
        <v>2238</v>
      </c>
      <c r="C13" s="318"/>
      <c r="D13" s="318" t="s">
        <v>3848</v>
      </c>
      <c r="E13" s="331">
        <v>0</v>
      </c>
      <c r="F13" s="332">
        <v>0</v>
      </c>
      <c r="G13" s="397" t="str">
        <f t="shared" si="0"/>
        <v/>
      </c>
      <c r="H13" s="388"/>
      <c r="I13" s="389"/>
      <c r="J13" s="389"/>
      <c r="K13" s="389"/>
      <c r="L13" s="389"/>
      <c r="M13" s="389"/>
      <c r="N13" s="389"/>
      <c r="O13" s="389"/>
      <c r="P13" s="388"/>
      <c r="Q13" s="321" t="str">
        <f>IFERROR(IF(VLOOKUP(C13,'Reference Records'!C$28:$D$65,2,FALSE)=0,"",VLOOKUP(C13,'Reference Records'!C$28:$D$65,2,FALSE)),"")</f>
        <v/>
      </c>
      <c r="R13" s="398"/>
      <c r="S13" s="388" t="s">
        <v>3858</v>
      </c>
      <c r="T13" s="389" t="s">
        <v>281</v>
      </c>
      <c r="U13" s="388" t="s">
        <v>237</v>
      </c>
      <c r="V13" s="388" t="s">
        <v>240</v>
      </c>
      <c r="W13" s="318" t="s">
        <v>3884</v>
      </c>
      <c r="X13" s="393" t="str">
        <f>IFERROR(IF(VLOOKUP(B13,'Reference Records'!$C$68:$D$81,2,FALSE)=0,"",VLOOKUP(B13,'Reference Records'!$C$68:$D$81,2,FALSE)),"")</f>
        <v>MCI-00008</v>
      </c>
      <c r="Y13" s="369" t="str">
        <f t="shared" si="1"/>
        <v/>
      </c>
      <c r="Z13" s="369" t="str">
        <f>IFERROR(VLOOKUP(S13,'Overview - Section A'!$N$25:$Q$36,4,FALSE),"")</f>
        <v>a1236000007wEVjAAM</v>
      </c>
      <c r="AA13" s="369" t="str">
        <f t="shared" si="2"/>
        <v xml:space="preserve">Proportion of identified targeted KAPs screened annually </v>
      </c>
      <c r="AB13" s="369" t="b">
        <f t="shared" si="3"/>
        <v>1</v>
      </c>
      <c r="AC13" s="369" t="b">
        <f t="shared" si="4"/>
        <v>1</v>
      </c>
      <c r="AD13" s="369"/>
      <c r="AE13" s="369" t="str">
        <f>IFERROR(VLOOKUP(B13,'Overview - Section A'!$E$99:$H$116,4,FALSE),"")</f>
        <v>a1P36000001pGhOEAU</v>
      </c>
      <c r="AF13" s="369" t="s">
        <v>569</v>
      </c>
      <c r="AG13" s="399" t="str">
        <f>IFERROR(VLOOKUP(C13,'Reference Records'!$C$28:$G$65,5,FALSE),"")</f>
        <v/>
      </c>
      <c r="AH13" s="369" t="str">
        <f>IFERROR(IF('Reference Records'!$B$152&lt;&gt;"",VLOOKUP(T13,'Reference Records'!$B$152:$C$152,2,FALSE),VLOOKUP(T13,'Reference Records'!$A$157:$C$490,3,FALSE)),"")</f>
        <v>a1A360000013M0TEAU</v>
      </c>
      <c r="AI13" s="161"/>
      <c r="AJ13" s="299"/>
      <c r="AK13" s="299"/>
      <c r="AL13" s="300"/>
      <c r="AM13" s="300"/>
      <c r="AN13" s="300"/>
      <c r="AO13" s="300"/>
      <c r="AP13" s="9"/>
    </row>
    <row r="14" spans="1:42" s="302" customFormat="1" ht="31.5" x14ac:dyDescent="0.25">
      <c r="A14" s="317">
        <v>4</v>
      </c>
      <c r="B14" s="396" t="s">
        <v>2238</v>
      </c>
      <c r="C14" s="318"/>
      <c r="D14" s="318" t="s">
        <v>3843</v>
      </c>
      <c r="E14" s="331">
        <v>330186</v>
      </c>
      <c r="F14" s="332"/>
      <c r="G14" s="397" t="str">
        <f t="shared" si="0"/>
        <v/>
      </c>
      <c r="H14" s="388" t="s">
        <v>259</v>
      </c>
      <c r="I14" s="389"/>
      <c r="J14" s="389"/>
      <c r="K14" s="389"/>
      <c r="L14" s="389"/>
      <c r="M14" s="389"/>
      <c r="N14" s="389"/>
      <c r="O14" s="389"/>
      <c r="P14" s="388" t="s">
        <v>3866</v>
      </c>
      <c r="Q14" s="321" t="str">
        <f>IFERROR(IF(VLOOKUP(C14,'Reference Records'!C$28:$D$65,2,FALSE)=0,"",VLOOKUP(C14,'Reference Records'!C$28:$D$65,2,FALSE)),"")</f>
        <v/>
      </c>
      <c r="R14" s="398"/>
      <c r="S14" s="388" t="s">
        <v>3858</v>
      </c>
      <c r="T14" s="389" t="s">
        <v>281</v>
      </c>
      <c r="U14" s="388" t="s">
        <v>237</v>
      </c>
      <c r="V14" s="388" t="s">
        <v>240</v>
      </c>
      <c r="W14" s="318" t="s">
        <v>3885</v>
      </c>
      <c r="X14" s="393" t="str">
        <f>IFERROR(IF(VLOOKUP(B14,'Reference Records'!$C$68:$D$81,2,FALSE)=0,"",VLOOKUP(B14,'Reference Records'!$C$68:$D$81,2,FALSE)),"")</f>
        <v>MCI-00008</v>
      </c>
      <c r="Y14" s="369" t="str">
        <f t="shared" si="1"/>
        <v/>
      </c>
      <c r="Z14" s="369" t="str">
        <f>IFERROR(VLOOKUP(S14,'Overview - Section A'!$N$25:$Q$36,4,FALSE),"")</f>
        <v>a1236000007wEVjAAM</v>
      </c>
      <c r="AA14" s="369" t="str">
        <f t="shared" si="2"/>
        <v>Number of notified TB cases all forms  notified from private sector</v>
      </c>
      <c r="AB14" s="369" t="b">
        <f t="shared" si="3"/>
        <v>1</v>
      </c>
      <c r="AC14" s="369" t="b">
        <f t="shared" si="4"/>
        <v>1</v>
      </c>
      <c r="AD14" s="369"/>
      <c r="AE14" s="369" t="str">
        <f>IFERROR(VLOOKUP(B14,'Overview - Section A'!$E$99:$H$116,4,FALSE),"")</f>
        <v>a1P36000001pGhOEAU</v>
      </c>
      <c r="AF14" s="369" t="s">
        <v>570</v>
      </c>
      <c r="AG14" s="399" t="str">
        <f>IFERROR(VLOOKUP(C14,'Reference Records'!$C$28:$G$65,5,FALSE),"")</f>
        <v/>
      </c>
      <c r="AH14" s="369" t="str">
        <f>IFERROR(IF('Reference Records'!$B$152&lt;&gt;"",VLOOKUP(T14,'Reference Records'!$B$152:$C$152,2,FALSE),VLOOKUP(T14,'Reference Records'!$A$157:$C$490,3,FALSE)),"")</f>
        <v>a1A360000013M0TEAU</v>
      </c>
      <c r="AI14" s="161"/>
      <c r="AJ14" s="299"/>
      <c r="AK14" s="299"/>
      <c r="AL14" s="300"/>
      <c r="AM14" s="300"/>
      <c r="AN14" s="300"/>
      <c r="AO14" s="300"/>
      <c r="AP14" s="9"/>
    </row>
    <row r="15" spans="1:42" s="302" customFormat="1" ht="31.5" x14ac:dyDescent="0.25">
      <c r="A15" s="317">
        <v>5</v>
      </c>
      <c r="B15" s="396" t="s">
        <v>2198</v>
      </c>
      <c r="C15" s="318"/>
      <c r="D15" s="318" t="s">
        <v>3850</v>
      </c>
      <c r="E15" s="331">
        <v>310523</v>
      </c>
      <c r="F15" s="332">
        <v>1667136</v>
      </c>
      <c r="G15" s="397">
        <f t="shared" si="0"/>
        <v>18.626134880417673</v>
      </c>
      <c r="H15" s="388" t="s">
        <v>258</v>
      </c>
      <c r="I15" s="389"/>
      <c r="J15" s="389"/>
      <c r="K15" s="389"/>
      <c r="L15" s="389"/>
      <c r="M15" s="389"/>
      <c r="N15" s="389"/>
      <c r="O15" s="389"/>
      <c r="P15" s="388" t="s">
        <v>3830</v>
      </c>
      <c r="Q15" s="321" t="str">
        <f>IFERROR(IF(VLOOKUP(C15,'Reference Records'!C$28:$D$65,2,FALSE)=0,"",VLOOKUP(C15,'Reference Records'!C$28:$D$65,2,FALSE)),"")</f>
        <v/>
      </c>
      <c r="R15" s="398"/>
      <c r="S15" s="388" t="s">
        <v>3858</v>
      </c>
      <c r="T15" s="389" t="s">
        <v>281</v>
      </c>
      <c r="U15" s="388" t="s">
        <v>237</v>
      </c>
      <c r="V15" s="388" t="s">
        <v>240</v>
      </c>
      <c r="W15" s="318" t="s">
        <v>3886</v>
      </c>
      <c r="X15" s="393" t="str">
        <f>IFERROR(IF(VLOOKUP(B15,'Reference Records'!$C$68:$D$81,2,FALSE)=0,"",VLOOKUP(B15,'Reference Records'!$C$68:$D$81,2,FALSE)),"")</f>
        <v>MCI-00010</v>
      </c>
      <c r="Y15" s="369" t="str">
        <f t="shared" si="1"/>
        <v/>
      </c>
      <c r="Z15" s="369" t="str">
        <f>IFERROR(VLOOKUP(S15,'Overview - Section A'!$N$25:$Q$36,4,FALSE),"")</f>
        <v>a1236000007wEVjAAM</v>
      </c>
      <c r="AA15" s="369" t="str">
        <f t="shared" si="2"/>
        <v xml:space="preserve">Percentage of notified  TB patients receiving DST </v>
      </c>
      <c r="AB15" s="369" t="b">
        <f t="shared" si="3"/>
        <v>1</v>
      </c>
      <c r="AC15" s="369" t="b">
        <f t="shared" si="4"/>
        <v>1</v>
      </c>
      <c r="AD15" s="369"/>
      <c r="AE15" s="369" t="str">
        <f>IFERROR(VLOOKUP(B15,'Overview - Section A'!$E$99:$H$116,4,FALSE),"")</f>
        <v>a1P36000001pGhPEAU</v>
      </c>
      <c r="AF15" s="369" t="s">
        <v>571</v>
      </c>
      <c r="AG15" s="399" t="str">
        <f>IFERROR(VLOOKUP(C15,'Reference Records'!$C$28:$G$65,5,FALSE),"")</f>
        <v/>
      </c>
      <c r="AH15" s="369" t="str">
        <f>IFERROR(IF('Reference Records'!$B$152&lt;&gt;"",VLOOKUP(T15,'Reference Records'!$B$152:$C$152,2,FALSE),VLOOKUP(T15,'Reference Records'!$A$157:$C$490,3,FALSE)),"")</f>
        <v>a1A360000013M0TEAU</v>
      </c>
      <c r="AI15" s="161"/>
      <c r="AJ15" s="299"/>
      <c r="AK15" s="299"/>
      <c r="AL15" s="300"/>
      <c r="AM15" s="300"/>
      <c r="AN15" s="300"/>
      <c r="AO15" s="300"/>
      <c r="AP15" s="9"/>
    </row>
    <row r="16" spans="1:42" s="302" customFormat="1" ht="31.5" x14ac:dyDescent="0.25">
      <c r="A16" s="317">
        <v>6</v>
      </c>
      <c r="B16" s="396" t="s">
        <v>2198</v>
      </c>
      <c r="C16" s="318" t="s">
        <v>2000</v>
      </c>
      <c r="D16" s="318"/>
      <c r="E16" s="331">
        <v>33820</v>
      </c>
      <c r="F16" s="332"/>
      <c r="G16" s="397" t="str">
        <f t="shared" si="0"/>
        <v/>
      </c>
      <c r="H16" s="388" t="s">
        <v>259</v>
      </c>
      <c r="I16" s="389"/>
      <c r="J16" s="389"/>
      <c r="K16" s="389"/>
      <c r="L16" s="389"/>
      <c r="M16" s="389"/>
      <c r="N16" s="389"/>
      <c r="O16" s="389"/>
      <c r="P16" s="388" t="s">
        <v>3866</v>
      </c>
      <c r="Q16" s="321" t="str">
        <f>IFERROR(IF(VLOOKUP(C16,'Reference Records'!C$28:$D$65,2,FALSE)=0,"",VLOOKUP(C16,'Reference Records'!C$28:$D$65,2,FALSE)),"")</f>
        <v/>
      </c>
      <c r="R16" s="398"/>
      <c r="S16" s="388" t="s">
        <v>3858</v>
      </c>
      <c r="T16" s="389" t="s">
        <v>281</v>
      </c>
      <c r="U16" s="388" t="s">
        <v>237</v>
      </c>
      <c r="V16" s="388" t="s">
        <v>240</v>
      </c>
      <c r="W16" s="318"/>
      <c r="X16" s="393" t="str">
        <f>IFERROR(IF(VLOOKUP(B16,'Reference Records'!$C$68:$D$81,2,FALSE)=0,"",VLOOKUP(B16,'Reference Records'!$C$68:$D$81,2,FALSE)),"")</f>
        <v>MCI-00010</v>
      </c>
      <c r="Y16" s="369" t="str">
        <f t="shared" si="1"/>
        <v/>
      </c>
      <c r="Z16" s="369" t="str">
        <f>IFERROR(VLOOKUP(S16,'Overview - Section A'!$N$25:$Q$36,4,FALSE),"")</f>
        <v>a1236000007wEVjAAM</v>
      </c>
      <c r="AA16" s="369" t="str">
        <f t="shared" si="2"/>
        <v>MDR TB-2(M): Number of TB cases with RR-TB and/or MDR-TB notified</v>
      </c>
      <c r="AB16" s="369" t="b">
        <f t="shared" si="3"/>
        <v>1</v>
      </c>
      <c r="AC16" s="369" t="b">
        <f t="shared" si="4"/>
        <v>1</v>
      </c>
      <c r="AD16" s="369"/>
      <c r="AE16" s="369" t="str">
        <f>IFERROR(VLOOKUP(B16,'Overview - Section A'!$E$99:$H$116,4,FALSE),"")</f>
        <v>a1P36000001pGhPEAU</v>
      </c>
      <c r="AF16" s="369" t="s">
        <v>572</v>
      </c>
      <c r="AG16" s="399" t="str">
        <f>IFERROR(VLOOKUP(C16,'Reference Records'!$C$28:$G$65,5,FALSE),"")</f>
        <v>a1O36000001EGFlEAO</v>
      </c>
      <c r="AH16" s="369" t="str">
        <f>IFERROR(IF('Reference Records'!$B$152&lt;&gt;"",VLOOKUP(T16,'Reference Records'!$B$152:$C$152,2,FALSE),VLOOKUP(T16,'Reference Records'!$A$157:$C$490,3,FALSE)),"")</f>
        <v>a1A360000013M0TEAU</v>
      </c>
      <c r="AI16" s="161"/>
      <c r="AJ16" s="299"/>
      <c r="AK16" s="299"/>
      <c r="AL16" s="300"/>
      <c r="AM16" s="300"/>
      <c r="AN16" s="300"/>
      <c r="AO16" s="300"/>
      <c r="AP16" s="9"/>
    </row>
    <row r="17" spans="1:42" s="302" customFormat="1" ht="47.25" x14ac:dyDescent="0.25">
      <c r="A17" s="317">
        <v>7</v>
      </c>
      <c r="B17" s="396" t="s">
        <v>2198</v>
      </c>
      <c r="C17" s="318" t="s">
        <v>2006</v>
      </c>
      <c r="D17" s="318"/>
      <c r="E17" s="331">
        <v>32682</v>
      </c>
      <c r="F17" s="332"/>
      <c r="G17" s="397" t="str">
        <f t="shared" si="0"/>
        <v/>
      </c>
      <c r="H17" s="388" t="s">
        <v>259</v>
      </c>
      <c r="I17" s="389"/>
      <c r="J17" s="389"/>
      <c r="K17" s="389"/>
      <c r="L17" s="389"/>
      <c r="M17" s="389"/>
      <c r="N17" s="389"/>
      <c r="O17" s="389"/>
      <c r="P17" s="388" t="s">
        <v>3866</v>
      </c>
      <c r="Q17" s="321" t="str">
        <f>IFERROR(IF(VLOOKUP(C17,'Reference Records'!C$28:$D$65,2,FALSE)=0,"",VLOOKUP(C17,'Reference Records'!C$28:$D$65,2,FALSE)),"")</f>
        <v>Gender,TB regimen,TB case definition,Age</v>
      </c>
      <c r="R17" s="398"/>
      <c r="S17" s="388" t="s">
        <v>3858</v>
      </c>
      <c r="T17" s="389" t="s">
        <v>281</v>
      </c>
      <c r="U17" s="388" t="s">
        <v>237</v>
      </c>
      <c r="V17" s="388" t="s">
        <v>240</v>
      </c>
      <c r="W17" s="318"/>
      <c r="X17" s="393" t="str">
        <f>IFERROR(IF(VLOOKUP(B17,'Reference Records'!$C$68:$D$81,2,FALSE)=0,"",VLOOKUP(B17,'Reference Records'!$C$68:$D$81,2,FALSE)),"")</f>
        <v>MCI-00010</v>
      </c>
      <c r="Y17" s="369" t="str">
        <f t="shared" si="1"/>
        <v>MDR TB-3(M): Number of cases with RR-TB and/or MDR-TB that began second-line treatment</v>
      </c>
      <c r="Z17" s="369" t="str">
        <f>IFERROR(VLOOKUP(S17,'Overview - Section A'!$N$25:$Q$36,4,FALSE),"")</f>
        <v>a1236000007wEVjAAM</v>
      </c>
      <c r="AA17" s="369" t="str">
        <f t="shared" si="2"/>
        <v>MDR TB-3(M): Number of cases with RR-TB and/or MDR-TB that began second-line treatment</v>
      </c>
      <c r="AB17" s="369" t="b">
        <f t="shared" si="3"/>
        <v>1</v>
      </c>
      <c r="AC17" s="369" t="b">
        <f t="shared" si="4"/>
        <v>1</v>
      </c>
      <c r="AD17" s="369"/>
      <c r="AE17" s="369" t="str">
        <f>IFERROR(VLOOKUP(B17,'Overview - Section A'!$E$99:$H$116,4,FALSE),"")</f>
        <v>a1P36000001pGhPEAU</v>
      </c>
      <c r="AF17" s="369" t="s">
        <v>573</v>
      </c>
      <c r="AG17" s="399" t="str">
        <f>IFERROR(VLOOKUP(C17,'Reference Records'!$C$28:$G$65,5,FALSE),"")</f>
        <v>a1O36000001EGFmEAO</v>
      </c>
      <c r="AH17" s="369" t="str">
        <f>IFERROR(IF('Reference Records'!$B$152&lt;&gt;"",VLOOKUP(T17,'Reference Records'!$B$152:$C$152,2,FALSE),VLOOKUP(T17,'Reference Records'!$A$157:$C$490,3,FALSE)),"")</f>
        <v>a1A360000013M0TEAU</v>
      </c>
      <c r="AI17" s="161"/>
      <c r="AJ17" s="299"/>
      <c r="AK17" s="299"/>
      <c r="AL17" s="300"/>
      <c r="AM17" s="300"/>
      <c r="AN17" s="300"/>
      <c r="AO17" s="300"/>
      <c r="AP17" s="9"/>
    </row>
    <row r="18" spans="1:42" s="302" customFormat="1" ht="31.5" x14ac:dyDescent="0.25">
      <c r="A18" s="317">
        <v>8</v>
      </c>
      <c r="B18" s="396" t="s">
        <v>2198</v>
      </c>
      <c r="C18" s="318" t="s">
        <v>2305</v>
      </c>
      <c r="D18" s="318"/>
      <c r="E18" s="331">
        <v>2456</v>
      </c>
      <c r="F18" s="332"/>
      <c r="G18" s="397" t="str">
        <f t="shared" si="0"/>
        <v/>
      </c>
      <c r="H18" s="388" t="s">
        <v>259</v>
      </c>
      <c r="I18" s="389"/>
      <c r="J18" s="389"/>
      <c r="K18" s="389"/>
      <c r="L18" s="389"/>
      <c r="M18" s="389"/>
      <c r="N18" s="389"/>
      <c r="O18" s="389"/>
      <c r="P18" s="388" t="s">
        <v>3866</v>
      </c>
      <c r="Q18" s="321" t="str">
        <f>IFERROR(IF(VLOOKUP(C18,'Reference Records'!C$28:$D$65,2,FALSE)=0,"",VLOOKUP(C18,'Reference Records'!C$28:$D$65,2,FALSE)),"")</f>
        <v/>
      </c>
      <c r="R18" s="398"/>
      <c r="S18" s="388" t="s">
        <v>3858</v>
      </c>
      <c r="T18" s="389" t="s">
        <v>281</v>
      </c>
      <c r="U18" s="388" t="s">
        <v>237</v>
      </c>
      <c r="V18" s="388" t="s">
        <v>240</v>
      </c>
      <c r="W18" s="318"/>
      <c r="X18" s="393" t="str">
        <f>IFERROR(IF(VLOOKUP(B18,'Reference Records'!$C$68:$D$81,2,FALSE)=0,"",VLOOKUP(B18,'Reference Records'!$C$68:$D$81,2,FALSE)),"")</f>
        <v>MCI-00010</v>
      </c>
      <c r="Y18" s="369" t="str">
        <f t="shared" si="1"/>
        <v/>
      </c>
      <c r="Z18" s="369" t="str">
        <f>IFERROR(VLOOKUP(S18,'Overview - Section A'!$N$25:$Q$36,4,FALSE),"")</f>
        <v>a1236000007wEVjAAM</v>
      </c>
      <c r="AA18" s="369" t="str">
        <f t="shared" si="2"/>
        <v>MDR TB-8: Number of cases of XDR TB enrolled on treatment</v>
      </c>
      <c r="AB18" s="369" t="b">
        <f t="shared" si="3"/>
        <v>1</v>
      </c>
      <c r="AC18" s="369" t="b">
        <f t="shared" si="4"/>
        <v>1</v>
      </c>
      <c r="AD18" s="369"/>
      <c r="AE18" s="369" t="str">
        <f>IFERROR(VLOOKUP(B18,'Overview - Section A'!$E$99:$H$116,4,FALSE),"")</f>
        <v>a1P36000001pGhPEAU</v>
      </c>
      <c r="AF18" s="369" t="s">
        <v>574</v>
      </c>
      <c r="AG18" s="399" t="str">
        <f>IFERROR(VLOOKUP(C18,'Reference Records'!$C$28:$G$65,5,FALSE),"")</f>
        <v>a1O36000001qZ9SEAU</v>
      </c>
      <c r="AH18" s="369" t="str">
        <f>IFERROR(IF('Reference Records'!$B$152&lt;&gt;"",VLOOKUP(T18,'Reference Records'!$B$152:$C$152,2,FALSE),VLOOKUP(T18,'Reference Records'!$A$157:$C$490,3,FALSE)),"")</f>
        <v>a1A360000013M0TEAU</v>
      </c>
      <c r="AI18" s="161"/>
      <c r="AJ18" s="299"/>
      <c r="AK18" s="299"/>
      <c r="AL18" s="300"/>
      <c r="AM18" s="300"/>
      <c r="AN18" s="300"/>
      <c r="AO18" s="300"/>
      <c r="AP18" s="9"/>
    </row>
    <row r="19" spans="1:42" s="302" customFormat="1" ht="31.5" x14ac:dyDescent="0.25">
      <c r="A19" s="317">
        <v>9</v>
      </c>
      <c r="B19" s="396" t="s">
        <v>2242</v>
      </c>
      <c r="C19" s="318"/>
      <c r="D19" s="318" t="s">
        <v>3851</v>
      </c>
      <c r="E19" s="331">
        <f>F19*0.88</f>
        <v>1544362.16</v>
      </c>
      <c r="F19" s="332">
        <v>1754957</v>
      </c>
      <c r="G19" s="397">
        <f t="shared" si="0"/>
        <v>88</v>
      </c>
      <c r="H19" s="388" t="s">
        <v>259</v>
      </c>
      <c r="I19" s="389"/>
      <c r="J19" s="389"/>
      <c r="K19" s="389"/>
      <c r="L19" s="389"/>
      <c r="M19" s="389"/>
      <c r="N19" s="389"/>
      <c r="O19" s="389"/>
      <c r="P19" s="388" t="s">
        <v>3866</v>
      </c>
      <c r="Q19" s="321" t="str">
        <f>IFERROR(IF(VLOOKUP(C19,'Reference Records'!C$28:$D$65,2,FALSE)=0,"",VLOOKUP(C19,'Reference Records'!C$28:$D$65,2,FALSE)),"")</f>
        <v/>
      </c>
      <c r="R19" s="398"/>
      <c r="S19" s="388" t="s">
        <v>3858</v>
      </c>
      <c r="T19" s="389" t="s">
        <v>281</v>
      </c>
      <c r="U19" s="388" t="s">
        <v>237</v>
      </c>
      <c r="V19" s="388" t="s">
        <v>240</v>
      </c>
      <c r="W19" s="318" t="s">
        <v>3887</v>
      </c>
      <c r="X19" s="393" t="str">
        <f>IFERROR(IF(VLOOKUP(B19,'Reference Records'!$C$68:$D$81,2,FALSE)=0,"",VLOOKUP(B19,'Reference Records'!$C$68:$D$81,2,FALSE)),"")</f>
        <v>MCI-00009</v>
      </c>
      <c r="Y19" s="369" t="str">
        <f t="shared" si="1"/>
        <v/>
      </c>
      <c r="Z19" s="369" t="str">
        <f>IFERROR(VLOOKUP(S19,'Overview - Section A'!$N$25:$Q$36,4,FALSE),"")</f>
        <v>a1236000007wEVjAAM</v>
      </c>
      <c r="AA19" s="369" t="str">
        <f t="shared" si="2"/>
        <v>Percentage of notified TB patients with documented HIV status</v>
      </c>
      <c r="AB19" s="369" t="b">
        <f t="shared" si="3"/>
        <v>1</v>
      </c>
      <c r="AC19" s="369" t="b">
        <f t="shared" si="4"/>
        <v>1</v>
      </c>
      <c r="AD19" s="369"/>
      <c r="AE19" s="369" t="str">
        <f>IFERROR(VLOOKUP(B19,'Overview - Section A'!$E$99:$H$116,4,FALSE),"")</f>
        <v>a1P36000001pGhQEAU</v>
      </c>
      <c r="AF19" s="369" t="s">
        <v>575</v>
      </c>
      <c r="AG19" s="399" t="str">
        <f>IFERROR(VLOOKUP(C19,'Reference Records'!$C$28:$G$65,5,FALSE),"")</f>
        <v/>
      </c>
      <c r="AH19" s="369" t="str">
        <f>IFERROR(IF('Reference Records'!$B$152&lt;&gt;"",VLOOKUP(T19,'Reference Records'!$B$152:$C$152,2,FALSE),VLOOKUP(T19,'Reference Records'!$A$157:$C$490,3,FALSE)),"")</f>
        <v>a1A360000013M0TEAU</v>
      </c>
      <c r="AI19" s="161"/>
      <c r="AJ19" s="299"/>
      <c r="AK19" s="299"/>
      <c r="AL19" s="300"/>
      <c r="AM19" s="300"/>
      <c r="AN19" s="300"/>
      <c r="AO19" s="300"/>
      <c r="AP19" s="9"/>
    </row>
    <row r="20" spans="1:42" s="302" customFormat="1" ht="31.5" x14ac:dyDescent="0.25">
      <c r="A20" s="317">
        <v>10</v>
      </c>
      <c r="B20" s="396" t="s">
        <v>2206</v>
      </c>
      <c r="C20" s="318"/>
      <c r="D20" s="318" t="s">
        <v>3846</v>
      </c>
      <c r="E20" s="331">
        <v>0</v>
      </c>
      <c r="F20" s="332"/>
      <c r="G20" s="397" t="str">
        <f t="shared" si="0"/>
        <v/>
      </c>
      <c r="H20" s="388"/>
      <c r="I20" s="389"/>
      <c r="J20" s="389"/>
      <c r="K20" s="389"/>
      <c r="L20" s="389"/>
      <c r="M20" s="389"/>
      <c r="N20" s="389"/>
      <c r="O20" s="389"/>
      <c r="P20" s="388"/>
      <c r="Q20" s="321" t="str">
        <f>IFERROR(IF(VLOOKUP(C20,'Reference Records'!C$28:$D$65,2,FALSE)=0,"",VLOOKUP(C20,'Reference Records'!C$28:$D$65,2,FALSE)),"")</f>
        <v/>
      </c>
      <c r="R20" s="398"/>
      <c r="S20" s="388" t="s">
        <v>3858</v>
      </c>
      <c r="T20" s="389" t="s">
        <v>281</v>
      </c>
      <c r="U20" s="388" t="s">
        <v>237</v>
      </c>
      <c r="V20" s="388" t="s">
        <v>240</v>
      </c>
      <c r="W20" s="318" t="s">
        <v>3888</v>
      </c>
      <c r="X20" s="393" t="str">
        <f>IFERROR(IF(VLOOKUP(B20,'Reference Records'!$C$68:$D$81,2,FALSE)=0,"",VLOOKUP(B20,'Reference Records'!$C$68:$D$81,2,FALSE)),"")</f>
        <v>MCI-00023</v>
      </c>
      <c r="Y20" s="369" t="str">
        <f t="shared" si="1"/>
        <v/>
      </c>
      <c r="Z20" s="369" t="str">
        <f>IFERROR(VLOOKUP(S20,'Overview - Section A'!$N$25:$Q$36,4,FALSE),"")</f>
        <v>a1236000007wEVjAAM</v>
      </c>
      <c r="AA20" s="369" t="str">
        <f t="shared" si="2"/>
        <v xml:space="preserve">Percentage of key positions filled at National level </v>
      </c>
      <c r="AB20" s="369" t="b">
        <f t="shared" si="3"/>
        <v>1</v>
      </c>
      <c r="AC20" s="369" t="b">
        <f t="shared" si="4"/>
        <v>1</v>
      </c>
      <c r="AD20" s="369"/>
      <c r="AE20" s="369" t="str">
        <f>IFERROR(VLOOKUP(B20,'Overview - Section A'!$E$99:$H$116,4,FALSE),"")</f>
        <v>a1P36000001pGhREAU</v>
      </c>
      <c r="AF20" s="369" t="s">
        <v>576</v>
      </c>
      <c r="AG20" s="399" t="str">
        <f>IFERROR(VLOOKUP(C20,'Reference Records'!$C$28:$G$65,5,FALSE),"")</f>
        <v/>
      </c>
      <c r="AH20" s="369" t="str">
        <f>IFERROR(IF('Reference Records'!$B$152&lt;&gt;"",VLOOKUP(T20,'Reference Records'!$B$152:$C$152,2,FALSE),VLOOKUP(T20,'Reference Records'!$A$157:$C$490,3,FALSE)),"")</f>
        <v>a1A360000013M0TEAU</v>
      </c>
      <c r="AI20" s="161"/>
      <c r="AJ20" s="299"/>
      <c r="AK20" s="299"/>
      <c r="AL20" s="300"/>
      <c r="AM20" s="300"/>
      <c r="AN20" s="300"/>
      <c r="AO20" s="300"/>
      <c r="AP20" s="9"/>
    </row>
    <row r="21" spans="1:42" s="302" customFormat="1" ht="47.25" x14ac:dyDescent="0.25">
      <c r="A21" s="317">
        <v>11</v>
      </c>
      <c r="B21" s="396" t="s">
        <v>2214</v>
      </c>
      <c r="C21" s="318"/>
      <c r="D21" s="318" t="s">
        <v>3845</v>
      </c>
      <c r="E21" s="331">
        <v>0</v>
      </c>
      <c r="F21" s="332"/>
      <c r="G21" s="397" t="str">
        <f t="shared" si="0"/>
        <v/>
      </c>
      <c r="H21" s="388"/>
      <c r="I21" s="389"/>
      <c r="J21" s="389"/>
      <c r="K21" s="389"/>
      <c r="L21" s="389"/>
      <c r="M21" s="389"/>
      <c r="N21" s="389"/>
      <c r="O21" s="389"/>
      <c r="P21" s="388"/>
      <c r="Q21" s="321" t="str">
        <f>IFERROR(IF(VLOOKUP(C21,'Reference Records'!C$28:$D$65,2,FALSE)=0,"",VLOOKUP(C21,'Reference Records'!C$28:$D$65,2,FALSE)),"")</f>
        <v/>
      </c>
      <c r="R21" s="398"/>
      <c r="S21" s="388" t="s">
        <v>3858</v>
      </c>
      <c r="T21" s="389" t="s">
        <v>281</v>
      </c>
      <c r="U21" s="388" t="s">
        <v>237</v>
      </c>
      <c r="V21" s="388" t="s">
        <v>240</v>
      </c>
      <c r="W21" s="318" t="s">
        <v>3889</v>
      </c>
      <c r="X21" s="393" t="str">
        <f>IFERROR(IF(VLOOKUP(B21,'Reference Records'!$C$68:$D$81,2,FALSE)=0,"",VLOOKUP(B21,'Reference Records'!$C$68:$D$81,2,FALSE)),"")</f>
        <v>MCI-00019</v>
      </c>
      <c r="Y21" s="369" t="str">
        <f t="shared" si="1"/>
        <v/>
      </c>
      <c r="Z21" s="369" t="str">
        <f>IFERROR(VLOOKUP(S21,'Overview - Section A'!$N$25:$Q$36,4,FALSE),"")</f>
        <v>a1236000007wEVjAAM</v>
      </c>
      <c r="AA21" s="369" t="str">
        <f t="shared" si="2"/>
        <v>Percentage  of districts reporting real-time Statement of Expenditure using Automated  PFMS reporting</v>
      </c>
      <c r="AB21" s="369" t="b">
        <f t="shared" si="3"/>
        <v>1</v>
      </c>
      <c r="AC21" s="369" t="b">
        <f t="shared" si="4"/>
        <v>1</v>
      </c>
      <c r="AD21" s="369"/>
      <c r="AE21" s="369" t="str">
        <f>IFERROR(VLOOKUP(B21,'Overview - Section A'!$E$99:$H$116,4,FALSE),"")</f>
        <v>a1P36000001pGhSEAU</v>
      </c>
      <c r="AF21" s="369" t="s">
        <v>577</v>
      </c>
      <c r="AG21" s="399" t="str">
        <f>IFERROR(VLOOKUP(C21,'Reference Records'!$C$28:$G$65,5,FALSE),"")</f>
        <v/>
      </c>
      <c r="AH21" s="369" t="str">
        <f>IFERROR(IF('Reference Records'!$B$152&lt;&gt;"",VLOOKUP(T21,'Reference Records'!$B$152:$C$152,2,FALSE),VLOOKUP(T21,'Reference Records'!$A$157:$C$490,3,FALSE)),"")</f>
        <v>a1A360000013M0TEAU</v>
      </c>
      <c r="AI21" s="161"/>
      <c r="AJ21" s="299"/>
      <c r="AK21" s="299"/>
      <c r="AL21" s="300"/>
      <c r="AM21" s="300"/>
      <c r="AN21" s="300"/>
      <c r="AO21" s="300"/>
      <c r="AP21" s="9"/>
    </row>
    <row r="22" spans="1:42" s="302" customFormat="1" ht="45" customHeight="1" x14ac:dyDescent="0.25">
      <c r="A22" s="317">
        <v>12</v>
      </c>
      <c r="B22" s="396"/>
      <c r="C22" s="318"/>
      <c r="D22" s="318"/>
      <c r="E22" s="331"/>
      <c r="F22" s="332"/>
      <c r="G22" s="397" t="str">
        <f t="shared" si="0"/>
        <v/>
      </c>
      <c r="H22" s="388"/>
      <c r="I22" s="389"/>
      <c r="J22" s="389"/>
      <c r="K22" s="389"/>
      <c r="L22" s="389"/>
      <c r="M22" s="389"/>
      <c r="N22" s="389"/>
      <c r="O22" s="389"/>
      <c r="P22" s="388"/>
      <c r="Q22" s="321" t="str">
        <f>IFERROR(IF(VLOOKUP(C22,'Reference Records'!C$28:$D$65,2,FALSE)=0,"",VLOOKUP(C22,'Reference Records'!C$28:$D$65,2,FALSE)),"")</f>
        <v/>
      </c>
      <c r="R22" s="398"/>
      <c r="S22" s="388"/>
      <c r="T22" s="389"/>
      <c r="U22" s="388"/>
      <c r="V22" s="388"/>
      <c r="W22" s="318"/>
      <c r="X22" s="393" t="str">
        <f>IFERROR(IF(VLOOKUP(B22,'Reference Records'!$C$68:$D$81,2,FALSE)=0,"",VLOOKUP(B22,'Reference Records'!$C$68:$D$81,2,FALSE)),"")</f>
        <v/>
      </c>
      <c r="Y22" s="369" t="str">
        <f t="shared" si="1"/>
        <v/>
      </c>
      <c r="Z22" s="369" t="str">
        <f>IFERROR(VLOOKUP(S22,'Overview - Section A'!$N$25:$Q$36,4,FALSE),"")</f>
        <v/>
      </c>
      <c r="AA22" s="369" t="str">
        <f t="shared" si="2"/>
        <v/>
      </c>
      <c r="AB22" s="369" t="b">
        <f t="shared" si="3"/>
        <v>1</v>
      </c>
      <c r="AC22" s="369" t="b">
        <f t="shared" si="4"/>
        <v>0</v>
      </c>
      <c r="AD22" s="369"/>
      <c r="AE22" s="369" t="str">
        <f>IFERROR(VLOOKUP(B22,'Overview - Section A'!$E$99:$H$116,4,FALSE),"")</f>
        <v/>
      </c>
      <c r="AF22" s="369" t="s">
        <v>578</v>
      </c>
      <c r="AG22" s="399" t="str">
        <f>IFERROR(VLOOKUP(C22,'Reference Records'!$C$28:$G$65,5,FALSE),"")</f>
        <v/>
      </c>
      <c r="AH22" s="369" t="str">
        <f>IFERROR(IF('Reference Records'!$B$152&lt;&gt;"",VLOOKUP(T22,'Reference Records'!$B$152:$C$152,2,FALSE),VLOOKUP(T22,'Reference Records'!$A$157:$C$490,3,FALSE)),"")</f>
        <v/>
      </c>
      <c r="AI22" s="161"/>
      <c r="AJ22" s="299"/>
      <c r="AK22" s="299"/>
      <c r="AL22" s="300"/>
      <c r="AM22" s="300"/>
      <c r="AN22" s="300"/>
      <c r="AO22" s="300"/>
      <c r="AP22" s="9"/>
    </row>
    <row r="23" spans="1:42" s="302" customFormat="1" ht="31.5" x14ac:dyDescent="0.25">
      <c r="A23" s="317">
        <v>13</v>
      </c>
      <c r="B23" s="396" t="s">
        <v>2238</v>
      </c>
      <c r="C23" s="318"/>
      <c r="D23" s="318" t="s">
        <v>3844</v>
      </c>
      <c r="E23" s="331">
        <v>628</v>
      </c>
      <c r="F23" s="332"/>
      <c r="G23" s="397" t="str">
        <f t="shared" si="0"/>
        <v/>
      </c>
      <c r="H23" s="388" t="s">
        <v>259</v>
      </c>
      <c r="I23" s="389"/>
      <c r="J23" s="389"/>
      <c r="K23" s="389"/>
      <c r="L23" s="389"/>
      <c r="M23" s="389"/>
      <c r="N23" s="389"/>
      <c r="O23" s="389"/>
      <c r="P23" s="388" t="s">
        <v>3866</v>
      </c>
      <c r="Q23" s="321" t="str">
        <f>IFERROR(IF(VLOOKUP(C23,'Reference Records'!C$28:$D$65,2,FALSE)=0,"",VLOOKUP(C23,'Reference Records'!C$28:$D$65,2,FALSE)),"")</f>
        <v/>
      </c>
      <c r="R23" s="398"/>
      <c r="S23" s="388" t="s">
        <v>3858</v>
      </c>
      <c r="T23" s="389" t="s">
        <v>281</v>
      </c>
      <c r="U23" s="388" t="s">
        <v>237</v>
      </c>
      <c r="V23" s="388" t="s">
        <v>240</v>
      </c>
      <c r="W23" s="318" t="s">
        <v>3890</v>
      </c>
      <c r="X23" s="393" t="str">
        <f>IFERROR(IF(VLOOKUP(B23,'Reference Records'!$C$68:$D$81,2,FALSE)=0,"",VLOOKUP(B23,'Reference Records'!$C$68:$D$81,2,FALSE)),"")</f>
        <v>MCI-00008</v>
      </c>
      <c r="Y23" s="369" t="str">
        <f t="shared" si="1"/>
        <v/>
      </c>
      <c r="Z23" s="369" t="str">
        <f>IFERROR(VLOOKUP(S23,'Overview - Section A'!$N$25:$Q$36,4,FALSE),"")</f>
        <v>a1236000007wEVjAAM</v>
      </c>
      <c r="AA23" s="369" t="str">
        <f t="shared" si="2"/>
        <v xml:space="preserve">Number of Rapid molecular labs established </v>
      </c>
      <c r="AB23" s="369" t="b">
        <f t="shared" si="3"/>
        <v>1</v>
      </c>
      <c r="AC23" s="369" t="b">
        <f t="shared" si="4"/>
        <v>1</v>
      </c>
      <c r="AD23" s="369"/>
      <c r="AE23" s="369" t="str">
        <f>IFERROR(VLOOKUP(B23,'Overview - Section A'!$E$99:$H$116,4,FALSE),"")</f>
        <v>a1P36000001pGhOEAU</v>
      </c>
      <c r="AF23" s="369" t="s">
        <v>579</v>
      </c>
      <c r="AG23" s="399" t="str">
        <f>IFERROR(VLOOKUP(C23,'Reference Records'!$C$28:$G$65,5,FALSE),"")</f>
        <v/>
      </c>
      <c r="AH23" s="369" t="str">
        <f>IFERROR(IF('Reference Records'!$B$152&lt;&gt;"",VLOOKUP(T23,'Reference Records'!$B$152:$C$152,2,FALSE),VLOOKUP(T23,'Reference Records'!$A$157:$C$490,3,FALSE)),"")</f>
        <v>a1A360000013M0TEAU</v>
      </c>
      <c r="AI23" s="161"/>
      <c r="AJ23" s="299"/>
      <c r="AK23" s="299"/>
      <c r="AL23" s="300"/>
      <c r="AM23" s="300"/>
      <c r="AN23" s="300"/>
      <c r="AO23" s="300"/>
      <c r="AP23" s="9"/>
    </row>
    <row r="24" spans="1:42" s="302" customFormat="1" ht="31.5" x14ac:dyDescent="0.25">
      <c r="A24" s="317">
        <v>14</v>
      </c>
      <c r="B24" s="396" t="s">
        <v>2206</v>
      </c>
      <c r="C24" s="318"/>
      <c r="D24" s="318" t="s">
        <v>3867</v>
      </c>
      <c r="E24" s="331">
        <v>0</v>
      </c>
      <c r="F24" s="332"/>
      <c r="G24" s="397" t="str">
        <f t="shared" si="0"/>
        <v/>
      </c>
      <c r="H24" s="388"/>
      <c r="I24" s="389"/>
      <c r="J24" s="389"/>
      <c r="K24" s="389"/>
      <c r="L24" s="389"/>
      <c r="M24" s="389"/>
      <c r="N24" s="389"/>
      <c r="O24" s="389"/>
      <c r="P24" s="388"/>
      <c r="Q24" s="321" t="str">
        <f>IFERROR(IF(VLOOKUP(C24,'Reference Records'!C$28:$D$65,2,FALSE)=0,"",VLOOKUP(C24,'Reference Records'!C$28:$D$65,2,FALSE)),"")</f>
        <v/>
      </c>
      <c r="R24" s="398"/>
      <c r="S24" s="388" t="s">
        <v>3858</v>
      </c>
      <c r="T24" s="389" t="s">
        <v>281</v>
      </c>
      <c r="U24" s="388" t="s">
        <v>237</v>
      </c>
      <c r="V24" s="388" t="s">
        <v>240</v>
      </c>
      <c r="W24" s="318" t="s">
        <v>3891</v>
      </c>
      <c r="X24" s="393" t="str">
        <f>IFERROR(IF(VLOOKUP(B24,'Reference Records'!$C$68:$D$81,2,FALSE)=0,"",VLOOKUP(B24,'Reference Records'!$C$68:$D$81,2,FALSE)),"")</f>
        <v>MCI-00023</v>
      </c>
      <c r="Y24" s="369" t="str">
        <f t="shared" si="1"/>
        <v/>
      </c>
      <c r="Z24" s="369" t="str">
        <f>IFERROR(VLOOKUP(S24,'Overview - Section A'!$N$25:$Q$36,4,FALSE),"")</f>
        <v>a1236000007wEVjAAM</v>
      </c>
      <c r="AA24" s="369" t="str">
        <f t="shared" si="2"/>
        <v>Percentage of patients paid incentives using DBT/PFMS</v>
      </c>
      <c r="AB24" s="369" t="b">
        <f t="shared" si="3"/>
        <v>1</v>
      </c>
      <c r="AC24" s="369" t="b">
        <f t="shared" si="4"/>
        <v>1</v>
      </c>
      <c r="AD24" s="369"/>
      <c r="AE24" s="369" t="str">
        <f>IFERROR(VLOOKUP(B24,'Overview - Section A'!$E$99:$H$116,4,FALSE),"")</f>
        <v>a1P36000001pGhREAU</v>
      </c>
      <c r="AF24" s="369" t="s">
        <v>580</v>
      </c>
      <c r="AG24" s="399" t="str">
        <f>IFERROR(VLOOKUP(C24,'Reference Records'!$C$28:$G$65,5,FALSE),"")</f>
        <v/>
      </c>
      <c r="AH24" s="369" t="str">
        <f>IFERROR(IF('Reference Records'!$B$152&lt;&gt;"",VLOOKUP(T24,'Reference Records'!$B$152:$C$152,2,FALSE),VLOOKUP(T24,'Reference Records'!$A$157:$C$490,3,FALSE)),"")</f>
        <v>a1A360000013M0TEAU</v>
      </c>
      <c r="AI24" s="161"/>
      <c r="AJ24" s="299"/>
      <c r="AK24" s="299"/>
      <c r="AL24" s="300"/>
      <c r="AM24" s="300"/>
      <c r="AN24" s="300"/>
      <c r="AO24" s="300"/>
      <c r="AP24" s="9"/>
    </row>
    <row r="25" spans="1:42" s="302" customFormat="1" ht="47.25" x14ac:dyDescent="0.25">
      <c r="A25" s="317">
        <v>15</v>
      </c>
      <c r="B25" s="396" t="s">
        <v>2234</v>
      </c>
      <c r="C25" s="318"/>
      <c r="D25" s="318" t="s">
        <v>3847</v>
      </c>
      <c r="E25" s="331">
        <v>0</v>
      </c>
      <c r="F25" s="332"/>
      <c r="G25" s="397" t="str">
        <f t="shared" si="0"/>
        <v/>
      </c>
      <c r="H25" s="388"/>
      <c r="I25" s="389"/>
      <c r="J25" s="389"/>
      <c r="K25" s="389"/>
      <c r="L25" s="389"/>
      <c r="M25" s="389"/>
      <c r="N25" s="389"/>
      <c r="O25" s="389"/>
      <c r="P25" s="388"/>
      <c r="Q25" s="321" t="str">
        <f>IFERROR(IF(VLOOKUP(C25,'Reference Records'!C$28:$D$65,2,FALSE)=0,"",VLOOKUP(C25,'Reference Records'!C$28:$D$65,2,FALSE)),"")</f>
        <v/>
      </c>
      <c r="R25" s="398"/>
      <c r="S25" s="388" t="s">
        <v>3858</v>
      </c>
      <c r="T25" s="389" t="s">
        <v>281</v>
      </c>
      <c r="U25" s="388" t="s">
        <v>237</v>
      </c>
      <c r="V25" s="388" t="s">
        <v>240</v>
      </c>
      <c r="W25" s="318" t="s">
        <v>3892</v>
      </c>
      <c r="X25" s="393" t="str">
        <f>IFERROR(IF(VLOOKUP(B25,'Reference Records'!$C$68:$D$81,2,FALSE)=0,"",VLOOKUP(B25,'Reference Records'!$C$68:$D$81,2,FALSE)),"")</f>
        <v>MCI-00016</v>
      </c>
      <c r="Y25" s="369" t="str">
        <f t="shared" si="1"/>
        <v/>
      </c>
      <c r="Z25" s="369" t="str">
        <f>IFERROR(VLOOKUP(S25,'Overview - Section A'!$N$25:$Q$36,4,FALSE),"")</f>
        <v>a1236000007wEVjAAM</v>
      </c>
      <c r="AA25" s="369" t="str">
        <f t="shared" si="2"/>
        <v xml:space="preserve">Proportion of districts with electronic D&amp;L management systems deployed </v>
      </c>
      <c r="AB25" s="369" t="b">
        <f t="shared" si="3"/>
        <v>1</v>
      </c>
      <c r="AC25" s="369" t="b">
        <f t="shared" si="4"/>
        <v>1</v>
      </c>
      <c r="AD25" s="369"/>
      <c r="AE25" s="369" t="str">
        <f>IFERROR(VLOOKUP(B25,'Overview - Section A'!$E$99:$H$116,4,FALSE),"")</f>
        <v>a1P36000001pGhUEAU</v>
      </c>
      <c r="AF25" s="369" t="s">
        <v>581</v>
      </c>
      <c r="AG25" s="399" t="str">
        <f>IFERROR(VLOOKUP(C25,'Reference Records'!$C$28:$G$65,5,FALSE),"")</f>
        <v/>
      </c>
      <c r="AH25" s="369" t="str">
        <f>IFERROR(IF('Reference Records'!$B$152&lt;&gt;"",VLOOKUP(T25,'Reference Records'!$B$152:$C$152,2,FALSE),VLOOKUP(T25,'Reference Records'!$A$157:$C$490,3,FALSE)),"")</f>
        <v>a1A360000013M0TEAU</v>
      </c>
      <c r="AI25" s="161"/>
      <c r="AJ25" s="299"/>
      <c r="AK25" s="299"/>
      <c r="AL25" s="300"/>
      <c r="AM25" s="300"/>
      <c r="AN25" s="300"/>
      <c r="AO25" s="300"/>
      <c r="AP25" s="9"/>
    </row>
    <row r="26" spans="1:42" s="302" customFormat="1" ht="94.5" x14ac:dyDescent="0.25">
      <c r="A26" s="317">
        <v>16</v>
      </c>
      <c r="B26" s="396" t="s">
        <v>2238</v>
      </c>
      <c r="C26" s="318"/>
      <c r="D26" s="318" t="s">
        <v>3843</v>
      </c>
      <c r="E26" s="331">
        <v>330186</v>
      </c>
      <c r="F26" s="332"/>
      <c r="G26" s="397" t="str">
        <f t="shared" ref="G26" si="5">IFERROR(IF(F26&lt;&gt;"",(E26/F26)*100,""),"")</f>
        <v/>
      </c>
      <c r="H26" s="388" t="s">
        <v>259</v>
      </c>
      <c r="I26" s="389"/>
      <c r="J26" s="389"/>
      <c r="K26" s="389"/>
      <c r="L26" s="389"/>
      <c r="M26" s="389"/>
      <c r="N26" s="389"/>
      <c r="O26" s="389"/>
      <c r="P26" s="388" t="s">
        <v>3866</v>
      </c>
      <c r="Q26" s="321" t="str">
        <f>IFERROR(IF(VLOOKUP(C26,'Reference Records'!C$28:$D$65,2,FALSE)=0,"",VLOOKUP(C26,'Reference Records'!C$28:$D$65,2,FALSE)),"")</f>
        <v/>
      </c>
      <c r="R26" s="398"/>
      <c r="S26" s="388" t="s">
        <v>3868</v>
      </c>
      <c r="T26" s="389" t="s">
        <v>281</v>
      </c>
      <c r="U26" s="388" t="s">
        <v>238</v>
      </c>
      <c r="V26" s="388" t="s">
        <v>240</v>
      </c>
      <c r="W26" s="318" t="s">
        <v>3873</v>
      </c>
      <c r="X26" s="393" t="str">
        <f>IFERROR(IF(VLOOKUP(B26,'Reference Records'!$C$68:$D$81,2,FALSE)=0,"",VLOOKUP(B26,'Reference Records'!$C$68:$D$81,2,FALSE)),"")</f>
        <v>MCI-00008</v>
      </c>
      <c r="Y26" s="369" t="str">
        <f t="shared" si="1"/>
        <v/>
      </c>
      <c r="Z26" s="369" t="str">
        <f>IFERROR(VLOOKUP(S26,'Overview - Section A'!$N$25:$Q$36,4,FALSE),"")</f>
        <v>a1236000007wEVkAAM</v>
      </c>
      <c r="AA26" s="369" t="str">
        <f t="shared" si="2"/>
        <v>Number of notified TB cases all forms  notified from private sector</v>
      </c>
      <c r="AB26" s="369" t="b">
        <f t="shared" si="3"/>
        <v>1</v>
      </c>
      <c r="AC26" s="369" t="b">
        <f t="shared" si="4"/>
        <v>1</v>
      </c>
      <c r="AD26" s="369"/>
      <c r="AE26" s="369" t="str">
        <f>IFERROR(VLOOKUP(B26,'Overview - Section A'!$E$99:$H$116,4,FALSE),"")</f>
        <v>a1P36000001pGhOEAU</v>
      </c>
      <c r="AF26" s="369" t="s">
        <v>582</v>
      </c>
      <c r="AG26" s="399" t="str">
        <f>IFERROR(VLOOKUP(C26,'Reference Records'!$C$28:$G$65,5,FALSE),"")</f>
        <v/>
      </c>
      <c r="AH26" s="369" t="str">
        <f>IFERROR(IF('Reference Records'!$B$152&lt;&gt;"",VLOOKUP(T26,'Reference Records'!$B$152:$C$152,2,FALSE),VLOOKUP(T26,'Reference Records'!$A$157:$C$490,3,FALSE)),"")</f>
        <v>a1A360000013M0TEAU</v>
      </c>
      <c r="AI26" s="161"/>
      <c r="AJ26" s="299"/>
      <c r="AK26" s="299"/>
      <c r="AL26" s="300"/>
      <c r="AM26" s="300"/>
      <c r="AN26" s="300"/>
      <c r="AO26" s="300"/>
      <c r="AP26" s="9"/>
    </row>
    <row r="27" spans="1:42" s="302" customFormat="1" ht="47.25" x14ac:dyDescent="0.25">
      <c r="A27" s="317">
        <v>17</v>
      </c>
      <c r="B27" s="396" t="s">
        <v>2238</v>
      </c>
      <c r="C27" s="318"/>
      <c r="D27" s="318" t="s">
        <v>3870</v>
      </c>
      <c r="E27" s="331">
        <v>0</v>
      </c>
      <c r="F27" s="332"/>
      <c r="G27" s="397" t="str">
        <f t="shared" si="0"/>
        <v/>
      </c>
      <c r="H27" s="388"/>
      <c r="I27" s="389"/>
      <c r="J27" s="389"/>
      <c r="K27" s="389"/>
      <c r="L27" s="389"/>
      <c r="M27" s="389"/>
      <c r="N27" s="389"/>
      <c r="O27" s="389"/>
      <c r="P27" s="388"/>
      <c r="Q27" s="321" t="str">
        <f>IFERROR(IF(VLOOKUP(C27,'Reference Records'!C$28:$D$65,2,FALSE)=0,"",VLOOKUP(C27,'Reference Records'!C$28:$D$65,2,FALSE)),"")</f>
        <v/>
      </c>
      <c r="R27" s="398"/>
      <c r="S27" s="388" t="s">
        <v>3868</v>
      </c>
      <c r="T27" s="389" t="s">
        <v>281</v>
      </c>
      <c r="U27" s="388" t="s">
        <v>237</v>
      </c>
      <c r="V27" s="388" t="s">
        <v>240</v>
      </c>
      <c r="W27" s="318" t="s">
        <v>3874</v>
      </c>
      <c r="X27" s="393" t="str">
        <f>IFERROR(IF(VLOOKUP(B27,'Reference Records'!$C$68:$D$81,2,FALSE)=0,"",VLOOKUP(B27,'Reference Records'!$C$68:$D$81,2,FALSE)),"")</f>
        <v>MCI-00008</v>
      </c>
      <c r="Y27" s="369" t="str">
        <f t="shared" si="1"/>
        <v/>
      </c>
      <c r="Z27" s="369" t="str">
        <f>IFERROR(VLOOKUP(S27,'Overview - Section A'!$N$25:$Q$36,4,FALSE),"")</f>
        <v>a1236000007wEVkAAM</v>
      </c>
      <c r="AA27" s="369" t="str">
        <f t="shared" si="2"/>
        <v>Number of patients notified through intensified PPM activities whose outcome was reported</v>
      </c>
      <c r="AB27" s="369" t="b">
        <f t="shared" si="3"/>
        <v>1</v>
      </c>
      <c r="AC27" s="369" t="b">
        <f t="shared" si="4"/>
        <v>1</v>
      </c>
      <c r="AD27" s="369"/>
      <c r="AE27" s="369" t="str">
        <f>IFERROR(VLOOKUP(B27,'Overview - Section A'!$E$99:$H$116,4,FALSE),"")</f>
        <v>a1P36000001pGhOEAU</v>
      </c>
      <c r="AF27" s="369" t="s">
        <v>583</v>
      </c>
      <c r="AG27" s="399" t="str">
        <f>IFERROR(VLOOKUP(C27,'Reference Records'!$C$28:$G$65,5,FALSE),"")</f>
        <v/>
      </c>
      <c r="AH27" s="369" t="str">
        <f>IFERROR(IF('Reference Records'!$B$152&lt;&gt;"",VLOOKUP(T27,'Reference Records'!$B$152:$C$152,2,FALSE),VLOOKUP(T27,'Reference Records'!$A$157:$C$490,3,FALSE)),"")</f>
        <v>a1A360000013M0TEAU</v>
      </c>
      <c r="AI27" s="161"/>
      <c r="AJ27" s="299"/>
      <c r="AK27" s="299"/>
      <c r="AL27" s="300"/>
      <c r="AM27" s="300"/>
      <c r="AN27" s="300"/>
      <c r="AO27" s="300"/>
      <c r="AP27" s="9"/>
    </row>
    <row r="28" spans="1:42" s="302" customFormat="1" ht="31.5" x14ac:dyDescent="0.25">
      <c r="A28" s="317">
        <v>18</v>
      </c>
      <c r="B28" s="396" t="s">
        <v>2238</v>
      </c>
      <c r="C28" s="318"/>
      <c r="D28" s="318" t="s">
        <v>3872</v>
      </c>
      <c r="E28" s="331">
        <v>0</v>
      </c>
      <c r="F28" s="332"/>
      <c r="G28" s="397" t="str">
        <f t="shared" si="0"/>
        <v/>
      </c>
      <c r="H28" s="388"/>
      <c r="I28" s="389"/>
      <c r="J28" s="389"/>
      <c r="K28" s="389"/>
      <c r="L28" s="389"/>
      <c r="M28" s="389"/>
      <c r="N28" s="389"/>
      <c r="O28" s="389"/>
      <c r="P28" s="388"/>
      <c r="Q28" s="321" t="str">
        <f>IFERROR(IF(VLOOKUP(C28,'Reference Records'!C$28:$D$65,2,FALSE)=0,"",VLOOKUP(C28,'Reference Records'!C$28:$D$65,2,FALSE)),"")</f>
        <v/>
      </c>
      <c r="R28" s="398"/>
      <c r="S28" s="388" t="s">
        <v>3868</v>
      </c>
      <c r="T28" s="389" t="s">
        <v>281</v>
      </c>
      <c r="U28" s="388" t="s">
        <v>237</v>
      </c>
      <c r="V28" s="388" t="s">
        <v>240</v>
      </c>
      <c r="W28" s="318" t="s">
        <v>3874</v>
      </c>
      <c r="X28" s="393" t="str">
        <f>IFERROR(IF(VLOOKUP(B28,'Reference Records'!$C$68:$D$81,2,FALSE)=0,"",VLOOKUP(B28,'Reference Records'!$C$68:$D$81,2,FALSE)),"")</f>
        <v>MCI-00008</v>
      </c>
      <c r="Y28" s="369" t="str">
        <f t="shared" si="1"/>
        <v/>
      </c>
      <c r="Z28" s="369" t="str">
        <f>IFERROR(VLOOKUP(S28,'Overview - Section A'!$N$25:$Q$36,4,FALSE),"")</f>
        <v>a1236000007wEVkAAM</v>
      </c>
      <c r="AA28" s="369" t="str">
        <f t="shared" si="2"/>
        <v>Number of PPSA in place</v>
      </c>
      <c r="AB28" s="369" t="b">
        <f t="shared" si="3"/>
        <v>1</v>
      </c>
      <c r="AC28" s="369" t="b">
        <f t="shared" si="4"/>
        <v>1</v>
      </c>
      <c r="AD28" s="369"/>
      <c r="AE28" s="369" t="str">
        <f>IFERROR(VLOOKUP(B28,'Overview - Section A'!$E$99:$H$116,4,FALSE),"")</f>
        <v>a1P36000001pGhOEAU</v>
      </c>
      <c r="AF28" s="369" t="s">
        <v>584</v>
      </c>
      <c r="AG28" s="399" t="str">
        <f>IFERROR(VLOOKUP(C28,'Reference Records'!$C$28:$G$65,5,FALSE),"")</f>
        <v/>
      </c>
      <c r="AH28" s="369" t="str">
        <f>IFERROR(IF('Reference Records'!$B$152&lt;&gt;"",VLOOKUP(T28,'Reference Records'!$B$152:$C$152,2,FALSE),VLOOKUP(T28,'Reference Records'!$A$157:$C$490,3,FALSE)),"")</f>
        <v>a1A360000013M0TEAU</v>
      </c>
      <c r="AI28" s="161"/>
      <c r="AJ28" s="299"/>
      <c r="AK28" s="299"/>
      <c r="AL28" s="300"/>
      <c r="AM28" s="300"/>
      <c r="AN28" s="300"/>
      <c r="AO28" s="300"/>
      <c r="AP28" s="9"/>
    </row>
    <row r="29" spans="1:42" s="302" customFormat="1" ht="31.5" x14ac:dyDescent="0.25">
      <c r="A29" s="317">
        <v>19</v>
      </c>
      <c r="B29" s="396" t="s">
        <v>2238</v>
      </c>
      <c r="C29" s="318"/>
      <c r="D29" s="318" t="s">
        <v>3869</v>
      </c>
      <c r="E29" s="331">
        <v>0</v>
      </c>
      <c r="F29" s="332"/>
      <c r="G29" s="397" t="str">
        <f t="shared" si="0"/>
        <v/>
      </c>
      <c r="H29" s="388"/>
      <c r="I29" s="389"/>
      <c r="J29" s="389"/>
      <c r="K29" s="389"/>
      <c r="L29" s="389"/>
      <c r="M29" s="389"/>
      <c r="N29" s="389"/>
      <c r="O29" s="389"/>
      <c r="P29" s="388"/>
      <c r="Q29" s="321" t="str">
        <f>IFERROR(IF(VLOOKUP(C29,'Reference Records'!C$28:$D$65,2,FALSE)=0,"",VLOOKUP(C29,'Reference Records'!C$28:$D$65,2,FALSE)),"")</f>
        <v/>
      </c>
      <c r="R29" s="398"/>
      <c r="S29" s="388" t="s">
        <v>3868</v>
      </c>
      <c r="T29" s="389" t="s">
        <v>281</v>
      </c>
      <c r="U29" s="388" t="s">
        <v>237</v>
      </c>
      <c r="V29" s="388" t="s">
        <v>240</v>
      </c>
      <c r="W29" s="318" t="s">
        <v>3874</v>
      </c>
      <c r="X29" s="393" t="str">
        <f>IFERROR(IF(VLOOKUP(B29,'Reference Records'!$C$68:$D$81,2,FALSE)=0,"",VLOOKUP(B29,'Reference Records'!$C$68:$D$81,2,FALSE)),"")</f>
        <v>MCI-00008</v>
      </c>
      <c r="Y29" s="369" t="str">
        <f t="shared" si="1"/>
        <v/>
      </c>
      <c r="Z29" s="369" t="str">
        <f>IFERROR(VLOOKUP(S29,'Overview - Section A'!$N$25:$Q$36,4,FALSE),"")</f>
        <v>a1236000007wEVkAAM</v>
      </c>
      <c r="AA29" s="369" t="str">
        <f t="shared" si="2"/>
        <v>Number of RNTCP districts engaged with project activities</v>
      </c>
      <c r="AB29" s="369" t="b">
        <f t="shared" si="3"/>
        <v>1</v>
      </c>
      <c r="AC29" s="369" t="b">
        <f t="shared" si="4"/>
        <v>1</v>
      </c>
      <c r="AD29" s="369"/>
      <c r="AE29" s="369" t="str">
        <f>IFERROR(VLOOKUP(B29,'Overview - Section A'!$E$99:$H$116,4,FALSE),"")</f>
        <v>a1P36000001pGhOEAU</v>
      </c>
      <c r="AF29" s="369" t="s">
        <v>585</v>
      </c>
      <c r="AG29" s="399" t="str">
        <f>IFERROR(VLOOKUP(C29,'Reference Records'!$C$28:$G$65,5,FALSE),"")</f>
        <v/>
      </c>
      <c r="AH29" s="369" t="str">
        <f>IFERROR(IF('Reference Records'!$B$152&lt;&gt;"",VLOOKUP(T29,'Reference Records'!$B$152:$C$152,2,FALSE),VLOOKUP(T29,'Reference Records'!$A$157:$C$490,3,FALSE)),"")</f>
        <v>a1A360000013M0TEAU</v>
      </c>
      <c r="AI29" s="161"/>
      <c r="AJ29" s="299"/>
      <c r="AK29" s="299"/>
      <c r="AL29" s="300"/>
      <c r="AM29" s="300"/>
      <c r="AN29" s="300"/>
      <c r="AO29" s="300"/>
      <c r="AP29" s="9"/>
    </row>
    <row r="30" spans="1:42" s="302" customFormat="1" ht="31.5" x14ac:dyDescent="0.25">
      <c r="A30" s="317">
        <v>20</v>
      </c>
      <c r="B30" s="396" t="s">
        <v>2238</v>
      </c>
      <c r="C30" s="318"/>
      <c r="D30" s="318" t="s">
        <v>3876</v>
      </c>
      <c r="E30" s="331">
        <v>0</v>
      </c>
      <c r="F30" s="332"/>
      <c r="G30" s="397" t="str">
        <f t="shared" si="0"/>
        <v/>
      </c>
      <c r="H30" s="388"/>
      <c r="I30" s="389"/>
      <c r="J30" s="389"/>
      <c r="K30" s="389"/>
      <c r="L30" s="389"/>
      <c r="M30" s="389"/>
      <c r="N30" s="389"/>
      <c r="O30" s="389"/>
      <c r="P30" s="388"/>
      <c r="Q30" s="321" t="str">
        <f>IFERROR(IF(VLOOKUP(C30,'Reference Records'!C$28:$D$65,2,FALSE)=0,"",VLOOKUP(C30,'Reference Records'!C$28:$D$65,2,FALSE)),"")</f>
        <v/>
      </c>
      <c r="R30" s="398"/>
      <c r="S30" s="388" t="s">
        <v>3868</v>
      </c>
      <c r="T30" s="389" t="s">
        <v>281</v>
      </c>
      <c r="U30" s="388" t="s">
        <v>237</v>
      </c>
      <c r="V30" s="388" t="s">
        <v>240</v>
      </c>
      <c r="W30" s="318" t="s">
        <v>3874</v>
      </c>
      <c r="X30" s="393" t="str">
        <f>IFERROR(IF(VLOOKUP(B30,'Reference Records'!$C$68:$D$81,2,FALSE)=0,"",VLOOKUP(B30,'Reference Records'!$C$68:$D$81,2,FALSE)),"")</f>
        <v>MCI-00008</v>
      </c>
      <c r="Y30" s="369" t="str">
        <f t="shared" si="1"/>
        <v/>
      </c>
      <c r="Z30" s="369" t="str">
        <f>IFERROR(VLOOKUP(S30,'Overview - Section A'!$N$25:$Q$36,4,FALSE),"")</f>
        <v>a1236000007wEVkAAM</v>
      </c>
      <c r="AA30" s="369" t="str">
        <f t="shared" si="2"/>
        <v>Number of labs and collection centers engaged</v>
      </c>
      <c r="AB30" s="369" t="b">
        <f t="shared" si="3"/>
        <v>1</v>
      </c>
      <c r="AC30" s="369" t="b">
        <f t="shared" si="4"/>
        <v>1</v>
      </c>
      <c r="AD30" s="369"/>
      <c r="AE30" s="369" t="str">
        <f>IFERROR(VLOOKUP(B30,'Overview - Section A'!$E$99:$H$116,4,FALSE),"")</f>
        <v>a1P36000001pGhOEAU</v>
      </c>
      <c r="AF30" s="369" t="s">
        <v>586</v>
      </c>
      <c r="AG30" s="399" t="str">
        <f>IFERROR(VLOOKUP(C30,'Reference Records'!$C$28:$G$65,5,FALSE),"")</f>
        <v/>
      </c>
      <c r="AH30" s="369" t="str">
        <f>IFERROR(IF('Reference Records'!$B$152&lt;&gt;"",VLOOKUP(T30,'Reference Records'!$B$152:$C$152,2,FALSE),VLOOKUP(T30,'Reference Records'!$A$157:$C$490,3,FALSE)),"")</f>
        <v>a1A360000013M0TEAU</v>
      </c>
      <c r="AI30" s="161"/>
      <c r="AJ30" s="299"/>
      <c r="AK30" s="299"/>
      <c r="AL30" s="300"/>
      <c r="AM30" s="300"/>
      <c r="AN30" s="300"/>
      <c r="AO30" s="300"/>
      <c r="AP30" s="9"/>
    </row>
    <row r="31" spans="1:42" s="302" customFormat="1" ht="31.5" x14ac:dyDescent="0.25">
      <c r="A31" s="317">
        <v>21</v>
      </c>
      <c r="B31" s="396" t="s">
        <v>2238</v>
      </c>
      <c r="C31" s="318"/>
      <c r="D31" s="318" t="s">
        <v>3871</v>
      </c>
      <c r="E31" s="331">
        <v>0</v>
      </c>
      <c r="F31" s="332"/>
      <c r="G31" s="397" t="str">
        <f t="shared" si="0"/>
        <v/>
      </c>
      <c r="H31" s="388"/>
      <c r="I31" s="389"/>
      <c r="J31" s="389"/>
      <c r="K31" s="389"/>
      <c r="L31" s="389"/>
      <c r="M31" s="389"/>
      <c r="N31" s="389"/>
      <c r="O31" s="389"/>
      <c r="P31" s="388"/>
      <c r="Q31" s="321" t="str">
        <f>IFERROR(IF(VLOOKUP(C31,'Reference Records'!C$28:$D$65,2,FALSE)=0,"",VLOOKUP(C31,'Reference Records'!C$28:$D$65,2,FALSE)),"")</f>
        <v/>
      </c>
      <c r="R31" s="398"/>
      <c r="S31" s="388" t="s">
        <v>3868</v>
      </c>
      <c r="T31" s="389" t="s">
        <v>281</v>
      </c>
      <c r="U31" s="388" t="s">
        <v>237</v>
      </c>
      <c r="V31" s="388" t="s">
        <v>240</v>
      </c>
      <c r="W31" s="318" t="s">
        <v>3874</v>
      </c>
      <c r="X31" s="393" t="str">
        <f>IFERROR(IF(VLOOKUP(B31,'Reference Records'!$C$68:$D$81,2,FALSE)=0,"",VLOOKUP(B31,'Reference Records'!$C$68:$D$81,2,FALSE)),"")</f>
        <v>MCI-00008</v>
      </c>
      <c r="Y31" s="369" t="str">
        <f t="shared" si="1"/>
        <v/>
      </c>
      <c r="Z31" s="369" t="str">
        <f>IFERROR(VLOOKUP(S31,'Overview - Section A'!$N$25:$Q$36,4,FALSE),"")</f>
        <v>a1236000007wEVkAAM</v>
      </c>
      <c r="AA31" s="369" t="str">
        <f t="shared" si="2"/>
        <v>Number of SPMU in place</v>
      </c>
      <c r="AB31" s="369" t="b">
        <f t="shared" si="3"/>
        <v>1</v>
      </c>
      <c r="AC31" s="369" t="b">
        <f t="shared" si="4"/>
        <v>1</v>
      </c>
      <c r="AD31" s="369"/>
      <c r="AE31" s="369" t="str">
        <f>IFERROR(VLOOKUP(B31,'Overview - Section A'!$E$99:$H$116,4,FALSE),"")</f>
        <v>a1P36000001pGhOEAU</v>
      </c>
      <c r="AF31" s="369" t="s">
        <v>587</v>
      </c>
      <c r="AG31" s="399" t="str">
        <f>IFERROR(VLOOKUP(C31,'Reference Records'!$C$28:$G$65,5,FALSE),"")</f>
        <v/>
      </c>
      <c r="AH31" s="369" t="str">
        <f>IFERROR(IF('Reference Records'!$B$152&lt;&gt;"",VLOOKUP(T31,'Reference Records'!$B$152:$C$152,2,FALSE),VLOOKUP(T31,'Reference Records'!$A$157:$C$490,3,FALSE)),"")</f>
        <v>a1A360000013M0TEAU</v>
      </c>
      <c r="AI31" s="161"/>
      <c r="AJ31" s="299"/>
      <c r="AK31" s="299"/>
      <c r="AL31" s="300"/>
      <c r="AM31" s="300"/>
      <c r="AN31" s="300"/>
      <c r="AO31" s="300"/>
      <c r="AP31" s="9"/>
    </row>
    <row r="32" spans="1:42" s="302" customFormat="1" ht="31.5" x14ac:dyDescent="0.25">
      <c r="A32" s="317">
        <v>22</v>
      </c>
      <c r="B32" s="396" t="s">
        <v>2238</v>
      </c>
      <c r="C32" s="318"/>
      <c r="D32" s="318" t="s">
        <v>3875</v>
      </c>
      <c r="E32" s="331">
        <v>0</v>
      </c>
      <c r="F32" s="332"/>
      <c r="G32" s="397" t="str">
        <f t="shared" si="0"/>
        <v/>
      </c>
      <c r="H32" s="388"/>
      <c r="I32" s="389"/>
      <c r="J32" s="389"/>
      <c r="K32" s="389"/>
      <c r="L32" s="389"/>
      <c r="M32" s="389"/>
      <c r="N32" s="389"/>
      <c r="O32" s="389"/>
      <c r="P32" s="388"/>
      <c r="Q32" s="321" t="str">
        <f>IFERROR(IF(VLOOKUP(C32,'Reference Records'!C$28:$D$65,2,FALSE)=0,"",VLOOKUP(C32,'Reference Records'!C$28:$D$65,2,FALSE)),"")</f>
        <v/>
      </c>
      <c r="R32" s="398"/>
      <c r="S32" s="388" t="s">
        <v>3868</v>
      </c>
      <c r="T32" s="389" t="s">
        <v>281</v>
      </c>
      <c r="U32" s="388" t="s">
        <v>237</v>
      </c>
      <c r="V32" s="388" t="s">
        <v>240</v>
      </c>
      <c r="W32" s="318" t="s">
        <v>3874</v>
      </c>
      <c r="X32" s="393" t="str">
        <f>IFERROR(IF(VLOOKUP(B32,'Reference Records'!$C$68:$D$81,2,FALSE)=0,"",VLOOKUP(B32,'Reference Records'!$C$68:$D$81,2,FALSE)),"")</f>
        <v>MCI-00008</v>
      </c>
      <c r="Y32" s="369" t="str">
        <f t="shared" si="1"/>
        <v/>
      </c>
      <c r="Z32" s="369" t="str">
        <f>IFERROR(VLOOKUP(S32,'Overview - Section A'!$N$25:$Q$36,4,FALSE),"")</f>
        <v>a1236000007wEVkAAM</v>
      </c>
      <c r="AA32" s="369" t="str">
        <f t="shared" si="2"/>
        <v xml:space="preserve">Number of TB patients directly notified from project activities </v>
      </c>
      <c r="AB32" s="369" t="b">
        <f t="shared" si="3"/>
        <v>1</v>
      </c>
      <c r="AC32" s="369" t="b">
        <f t="shared" si="4"/>
        <v>1</v>
      </c>
      <c r="AD32" s="369"/>
      <c r="AE32" s="369" t="str">
        <f>IFERROR(VLOOKUP(B32,'Overview - Section A'!$E$99:$H$116,4,FALSE),"")</f>
        <v>a1P36000001pGhOEAU</v>
      </c>
      <c r="AF32" s="369" t="s">
        <v>588</v>
      </c>
      <c r="AG32" s="399" t="str">
        <f>IFERROR(VLOOKUP(C32,'Reference Records'!$C$28:$G$65,5,FALSE),"")</f>
        <v/>
      </c>
      <c r="AH32" s="369" t="str">
        <f>IFERROR(IF('Reference Records'!$B$152&lt;&gt;"",VLOOKUP(T32,'Reference Records'!$B$152:$C$152,2,FALSE),VLOOKUP(T32,'Reference Records'!$A$157:$C$490,3,FALSE)),"")</f>
        <v>a1A360000013M0TEAU</v>
      </c>
      <c r="AI32" s="161"/>
      <c r="AJ32" s="299"/>
      <c r="AK32" s="299"/>
      <c r="AL32" s="300"/>
      <c r="AM32" s="300"/>
      <c r="AN32" s="300"/>
      <c r="AO32" s="300"/>
      <c r="AP32" s="9"/>
    </row>
    <row r="33" spans="1:42" s="302" customFormat="1" ht="78.75" x14ac:dyDescent="0.25">
      <c r="A33" s="317">
        <v>23</v>
      </c>
      <c r="B33" s="396" t="s">
        <v>2238</v>
      </c>
      <c r="C33" s="318" t="s">
        <v>2098</v>
      </c>
      <c r="D33" s="318"/>
      <c r="E33" s="331"/>
      <c r="F33" s="332"/>
      <c r="G33" s="397" t="str">
        <f t="shared" si="0"/>
        <v/>
      </c>
      <c r="H33" s="388"/>
      <c r="I33" s="389"/>
      <c r="J33" s="389"/>
      <c r="K33" s="389"/>
      <c r="L33" s="389"/>
      <c r="M33" s="389"/>
      <c r="N33" s="389"/>
      <c r="O33" s="389"/>
      <c r="P33" s="388"/>
      <c r="Q33" s="321" t="str">
        <f>IFERROR(IF(VLOOKUP(C33,'Reference Records'!C$28:$D$65,2,FALSE)=0,"",VLOOKUP(C33,'Reference Records'!C$28:$D$65,2,FALSE)),"")</f>
        <v>Gender,TB case definition,HIV test status,Age</v>
      </c>
      <c r="R33" s="398"/>
      <c r="S33" s="388" t="s">
        <v>2550</v>
      </c>
      <c r="T33" s="389" t="s">
        <v>281</v>
      </c>
      <c r="U33" s="388" t="s">
        <v>238</v>
      </c>
      <c r="V33" s="388" t="s">
        <v>240</v>
      </c>
      <c r="W33" s="318" t="s">
        <v>3883</v>
      </c>
      <c r="X33" s="393" t="str">
        <f>IFERROR(IF(VLOOKUP(B33,'Reference Records'!$C$68:$D$81,2,FALSE)=0,"",VLOOKUP(B33,'Reference Records'!$C$68:$D$81,2,FALSE)),"")</f>
        <v>MCI-00008</v>
      </c>
      <c r="Y33" s="369" t="str">
        <f t="shared" si="1"/>
        <v>TCP-1(M): Number of notified cases of all forms of TB-(i.e. bacteriologically confirmed + clinically diagnosed), includes new and relapse cases</v>
      </c>
      <c r="Z33" s="369" t="str">
        <f>IFERROR(VLOOKUP(S33,'Overview - Section A'!$N$25:$Q$36,4,FALSE),"")</f>
        <v>a1236000007wEVlAAM</v>
      </c>
      <c r="AA33" s="369" t="str">
        <f t="shared" si="2"/>
        <v>TCP-1(M): Number of notified cases of all forms of TB-(i.e. bacteriologically confirmed + clinically diagnosed), includes new and relapse cases</v>
      </c>
      <c r="AB33" s="369" t="b">
        <f t="shared" si="3"/>
        <v>1</v>
      </c>
      <c r="AC33" s="369" t="b">
        <f t="shared" si="4"/>
        <v>1</v>
      </c>
      <c r="AD33" s="369"/>
      <c r="AE33" s="369" t="str">
        <f>IFERROR(VLOOKUP(B33,'Overview - Section A'!$E$99:$H$116,4,FALSE),"")</f>
        <v>a1P36000001pGhOEAU</v>
      </c>
      <c r="AF33" s="369" t="s">
        <v>589</v>
      </c>
      <c r="AG33" s="399" t="str">
        <f>IFERROR(VLOOKUP(C33,'Reference Records'!$C$28:$G$65,5,FALSE),"")</f>
        <v>a1O36000001EGJ5EAO</v>
      </c>
      <c r="AH33" s="369" t="str">
        <f>IFERROR(IF('Reference Records'!$B$152&lt;&gt;"",VLOOKUP(T33,'Reference Records'!$B$152:$C$152,2,FALSE),VLOOKUP(T33,'Reference Records'!$A$157:$C$490,3,FALSE)),"")</f>
        <v>a1A360000013M0TEAU</v>
      </c>
      <c r="AI33" s="161"/>
      <c r="AJ33" s="299"/>
      <c r="AK33" s="299"/>
      <c r="AL33" s="300"/>
      <c r="AM33" s="300"/>
      <c r="AN33" s="300"/>
      <c r="AO33" s="300"/>
      <c r="AP33" s="9"/>
    </row>
    <row r="34" spans="1:42" s="302" customFormat="1" ht="94.5" x14ac:dyDescent="0.25">
      <c r="A34" s="317">
        <v>24</v>
      </c>
      <c r="B34" s="396" t="s">
        <v>2238</v>
      </c>
      <c r="C34" s="318" t="s">
        <v>2138</v>
      </c>
      <c r="D34" s="318"/>
      <c r="E34" s="331"/>
      <c r="F34" s="332"/>
      <c r="G34" s="397" t="str">
        <f t="shared" si="0"/>
        <v/>
      </c>
      <c r="H34" s="388"/>
      <c r="I34" s="389"/>
      <c r="J34" s="389"/>
      <c r="K34" s="389"/>
      <c r="L34" s="389"/>
      <c r="M34" s="389"/>
      <c r="N34" s="389"/>
      <c r="O34" s="389"/>
      <c r="P34" s="388"/>
      <c r="Q34" s="321" t="str">
        <f>IFERROR(IF(VLOOKUP(C34,'Reference Records'!C$28:$D$65,2,FALSE)=0,"",VLOOKUP(C34,'Reference Records'!C$28:$D$65,2,FALSE)),"")</f>
        <v>Target / Risk population group</v>
      </c>
      <c r="R34" s="398"/>
      <c r="S34" s="388" t="s">
        <v>2550</v>
      </c>
      <c r="T34" s="389" t="s">
        <v>281</v>
      </c>
      <c r="U34" s="388" t="s">
        <v>238</v>
      </c>
      <c r="V34" s="388" t="s">
        <v>240</v>
      </c>
      <c r="W34" s="318" t="s">
        <v>3881</v>
      </c>
      <c r="X34" s="393" t="str">
        <f>IFERROR(IF(VLOOKUP(B34,'Reference Records'!$C$68:$D$81,2,FALSE)=0,"",VLOOKUP(B34,'Reference Records'!$C$68:$D$81,2,FALSE)),"")</f>
        <v>MCI-00008</v>
      </c>
      <c r="Y34" s="369" t="str">
        <f t="shared" si="1"/>
        <v>TCP-6b: Number of TB cases (all forms) notified among key affected populations/ high risk groups (other than prisoners)</v>
      </c>
      <c r="Z34" s="369" t="str">
        <f>IFERROR(VLOOKUP(S34,'Overview - Section A'!$N$25:$Q$36,4,FALSE),"")</f>
        <v>a1236000007wEVlAAM</v>
      </c>
      <c r="AA34" s="369" t="str">
        <f t="shared" si="2"/>
        <v>TCP-6b: Number of TB cases (all forms) notified among key affected populations/ high risk groups (other than prisoners)</v>
      </c>
      <c r="AB34" s="369" t="b">
        <f t="shared" si="3"/>
        <v>1</v>
      </c>
      <c r="AC34" s="369" t="b">
        <f t="shared" si="4"/>
        <v>1</v>
      </c>
      <c r="AD34" s="369"/>
      <c r="AE34" s="369" t="str">
        <f>IFERROR(VLOOKUP(B34,'Overview - Section A'!$E$99:$H$116,4,FALSE),"")</f>
        <v>a1P36000001pGhOEAU</v>
      </c>
      <c r="AF34" s="369" t="s">
        <v>590</v>
      </c>
      <c r="AG34" s="399" t="str">
        <f>IFERROR(VLOOKUP(C34,'Reference Records'!$C$28:$G$65,5,FALSE),"")</f>
        <v>a1O36000001qZ9OEAU</v>
      </c>
      <c r="AH34" s="369" t="str">
        <f>IFERROR(IF('Reference Records'!$B$152&lt;&gt;"",VLOOKUP(T34,'Reference Records'!$B$152:$C$152,2,FALSE),VLOOKUP(T34,'Reference Records'!$A$157:$C$490,3,FALSE)),"")</f>
        <v>a1A360000013M0TEAU</v>
      </c>
      <c r="AI34" s="161"/>
      <c r="AJ34" s="299"/>
      <c r="AK34" s="299"/>
      <c r="AL34" s="300"/>
      <c r="AM34" s="300"/>
      <c r="AN34" s="300"/>
      <c r="AO34" s="300"/>
      <c r="AP34" s="9"/>
    </row>
    <row r="35" spans="1:42" s="302" customFormat="1" ht="141.75" x14ac:dyDescent="0.25">
      <c r="A35" s="317">
        <v>25</v>
      </c>
      <c r="B35" s="396" t="s">
        <v>2238</v>
      </c>
      <c r="C35" s="318" t="s">
        <v>2113</v>
      </c>
      <c r="D35" s="318"/>
      <c r="E35" s="331"/>
      <c r="F35" s="332"/>
      <c r="G35" s="397" t="str">
        <f t="shared" si="0"/>
        <v/>
      </c>
      <c r="H35" s="388"/>
      <c r="I35" s="389"/>
      <c r="J35" s="389"/>
      <c r="K35" s="389"/>
      <c r="L35" s="389"/>
      <c r="M35" s="389"/>
      <c r="N35" s="389"/>
      <c r="O35" s="389"/>
      <c r="P35" s="388"/>
      <c r="Q35" s="321" t="str">
        <f>IFERROR(IF(VLOOKUP(C35,'Reference Records'!C$28:$D$65,2,FALSE)=0,"",VLOOKUP(C35,'Reference Records'!C$28:$D$65,2,FALSE)),"")</f>
        <v/>
      </c>
      <c r="R35" s="398"/>
      <c r="S35" s="388" t="s">
        <v>2550</v>
      </c>
      <c r="T35" s="389" t="s">
        <v>281</v>
      </c>
      <c r="U35" s="388" t="s">
        <v>238</v>
      </c>
      <c r="V35" s="388" t="s">
        <v>240</v>
      </c>
      <c r="W35" s="318" t="s">
        <v>3877</v>
      </c>
      <c r="X35" s="393" t="str">
        <f>IFERROR(IF(VLOOKUP(B35,'Reference Records'!$C$68:$D$81,2,FALSE)=0,"",VLOOKUP(B35,'Reference Records'!$C$68:$D$81,2,FALSE)),"")</f>
        <v>MCI-00008</v>
      </c>
      <c r="Y35" s="369" t="str">
        <f t="shared" si="1"/>
        <v/>
      </c>
      <c r="Z35" s="369" t="str">
        <f>IFERROR(VLOOKUP(S35,'Overview - Section A'!$N$25:$Q$36,4,FALSE),"")</f>
        <v>a1236000007wEVlAAM</v>
      </c>
      <c r="AA35" s="369" t="str">
        <f t="shared" si="2"/>
        <v>TCP-2(M): Treatment success rate- all forms:  Percentage of TB cases, all forms, bacteriologically confirmed plus clinically diagnosed, successfully treated (cured plus treatment completed) among all TB cases registered for treatment during a specified period, new and relapse cases</v>
      </c>
      <c r="AB35" s="369" t="b">
        <f t="shared" si="3"/>
        <v>1</v>
      </c>
      <c r="AC35" s="369" t="b">
        <f t="shared" si="4"/>
        <v>1</v>
      </c>
      <c r="AD35" s="369"/>
      <c r="AE35" s="369" t="str">
        <f>IFERROR(VLOOKUP(B35,'Overview - Section A'!$E$99:$H$116,4,FALSE),"")</f>
        <v>a1P36000001pGhOEAU</v>
      </c>
      <c r="AF35" s="369" t="s">
        <v>591</v>
      </c>
      <c r="AG35" s="399" t="str">
        <f>IFERROR(VLOOKUP(C35,'Reference Records'!$C$28:$G$65,5,FALSE),"")</f>
        <v/>
      </c>
      <c r="AH35" s="369" t="str">
        <f>IFERROR(IF('Reference Records'!$B$152&lt;&gt;"",VLOOKUP(T35,'Reference Records'!$B$152:$C$152,2,FALSE),VLOOKUP(T35,'Reference Records'!$A$157:$C$490,3,FALSE)),"")</f>
        <v>a1A360000013M0TEAU</v>
      </c>
      <c r="AI35" s="161"/>
      <c r="AJ35" s="299"/>
      <c r="AK35" s="299"/>
      <c r="AL35" s="300"/>
      <c r="AM35" s="300"/>
      <c r="AN35" s="300"/>
      <c r="AO35" s="300"/>
      <c r="AP35" s="9"/>
    </row>
    <row r="36" spans="1:42" s="302" customFormat="1" ht="126" x14ac:dyDescent="0.25">
      <c r="A36" s="317">
        <v>26</v>
      </c>
      <c r="B36" s="396" t="s">
        <v>2238</v>
      </c>
      <c r="C36" s="318"/>
      <c r="D36" s="318" t="s">
        <v>3878</v>
      </c>
      <c r="E36" s="331"/>
      <c r="F36" s="332"/>
      <c r="G36" s="397" t="str">
        <f t="shared" si="0"/>
        <v/>
      </c>
      <c r="H36" s="388"/>
      <c r="I36" s="389"/>
      <c r="J36" s="389"/>
      <c r="K36" s="389"/>
      <c r="L36" s="389"/>
      <c r="M36" s="389"/>
      <c r="N36" s="389"/>
      <c r="O36" s="389"/>
      <c r="P36" s="388"/>
      <c r="Q36" s="321" t="str">
        <f>IFERROR(IF(VLOOKUP(C36,'Reference Records'!C$28:$D$65,2,FALSE)=0,"",VLOOKUP(C36,'Reference Records'!C$28:$D$65,2,FALSE)),"")</f>
        <v/>
      </c>
      <c r="R36" s="398"/>
      <c r="S36" s="388" t="s">
        <v>2550</v>
      </c>
      <c r="T36" s="389" t="s">
        <v>281</v>
      </c>
      <c r="U36" s="388" t="s">
        <v>238</v>
      </c>
      <c r="V36" s="388" t="s">
        <v>240</v>
      </c>
      <c r="W36" s="318" t="s">
        <v>3882</v>
      </c>
      <c r="X36" s="393" t="str">
        <f>IFERROR(IF(VLOOKUP(B36,'Reference Records'!$C$68:$D$81,2,FALSE)=0,"",VLOOKUP(B36,'Reference Records'!$C$68:$D$81,2,FALSE)),"")</f>
        <v>MCI-00008</v>
      </c>
      <c r="Y36" s="369" t="str">
        <f t="shared" si="1"/>
        <v/>
      </c>
      <c r="Z36" s="369" t="str">
        <f>IFERROR(VLOOKUP(S36,'Overview - Section A'!$N$25:$Q$36,4,FALSE),"")</f>
        <v>a1236000007wEVlAAM</v>
      </c>
      <c r="AA36" s="369" t="str">
        <f t="shared" si="2"/>
        <v>Number of Axshya Villages established</v>
      </c>
      <c r="AB36" s="369" t="b">
        <f t="shared" si="3"/>
        <v>1</v>
      </c>
      <c r="AC36" s="369" t="b">
        <f t="shared" si="4"/>
        <v>1</v>
      </c>
      <c r="AD36" s="369"/>
      <c r="AE36" s="369" t="str">
        <f>IFERROR(VLOOKUP(B36,'Overview - Section A'!$E$99:$H$116,4,FALSE),"")</f>
        <v>a1P36000001pGhOEAU</v>
      </c>
      <c r="AF36" s="369" t="s">
        <v>592</v>
      </c>
      <c r="AG36" s="399" t="str">
        <f>IFERROR(VLOOKUP(C36,'Reference Records'!$C$28:$G$65,5,FALSE),"")</f>
        <v/>
      </c>
      <c r="AH36" s="369" t="str">
        <f>IFERROR(IF('Reference Records'!$B$152&lt;&gt;"",VLOOKUP(T36,'Reference Records'!$B$152:$C$152,2,FALSE),VLOOKUP(T36,'Reference Records'!$A$157:$C$490,3,FALSE)),"")</f>
        <v>a1A360000013M0TEAU</v>
      </c>
      <c r="AI36" s="161"/>
      <c r="AJ36" s="299"/>
      <c r="AK36" s="299"/>
      <c r="AL36" s="300"/>
      <c r="AM36" s="300"/>
      <c r="AN36" s="300"/>
      <c r="AO36" s="300"/>
      <c r="AP36" s="9"/>
    </row>
    <row r="37" spans="1:42" s="302" customFormat="1" ht="63" x14ac:dyDescent="0.25">
      <c r="A37" s="317">
        <v>27</v>
      </c>
      <c r="B37" s="396" t="s">
        <v>2238</v>
      </c>
      <c r="C37" s="318"/>
      <c r="D37" s="318" t="s">
        <v>3879</v>
      </c>
      <c r="E37" s="331"/>
      <c r="F37" s="332"/>
      <c r="G37" s="397" t="str">
        <f t="shared" si="0"/>
        <v/>
      </c>
      <c r="H37" s="388"/>
      <c r="I37" s="389"/>
      <c r="J37" s="389"/>
      <c r="K37" s="389"/>
      <c r="L37" s="389"/>
      <c r="M37" s="389"/>
      <c r="N37" s="389"/>
      <c r="O37" s="389"/>
      <c r="P37" s="388"/>
      <c r="Q37" s="321" t="str">
        <f>IFERROR(IF(VLOOKUP(C37,'Reference Records'!C$28:$D$65,2,FALSE)=0,"",VLOOKUP(C37,'Reference Records'!C$28:$D$65,2,FALSE)),"")</f>
        <v/>
      </c>
      <c r="R37" s="398"/>
      <c r="S37" s="388" t="s">
        <v>2550</v>
      </c>
      <c r="T37" s="389" t="s">
        <v>281</v>
      </c>
      <c r="U37" s="388" t="s">
        <v>238</v>
      </c>
      <c r="V37" s="388" t="s">
        <v>240</v>
      </c>
      <c r="W37" s="318" t="s">
        <v>3880</v>
      </c>
      <c r="X37" s="393" t="str">
        <f>IFERROR(IF(VLOOKUP(B37,'Reference Records'!$C$68:$D$81,2,FALSE)=0,"",VLOOKUP(B37,'Reference Records'!$C$68:$D$81,2,FALSE)),"")</f>
        <v>MCI-00008</v>
      </c>
      <c r="Y37" s="369" t="str">
        <f t="shared" si="1"/>
        <v/>
      </c>
      <c r="Z37" s="369" t="str">
        <f>IFERROR(VLOOKUP(S37,'Overview - Section A'!$N$25:$Q$36,4,FALSE),"")</f>
        <v>a1236000007wEVlAAM</v>
      </c>
      <c r="AA37" s="369" t="str">
        <f t="shared" si="2"/>
        <v>Number and percentage of women TB patients of all the TB patients sensitised on their rights and responsibilities</v>
      </c>
      <c r="AB37" s="369" t="b">
        <f t="shared" si="3"/>
        <v>1</v>
      </c>
      <c r="AC37" s="369" t="b">
        <f t="shared" si="4"/>
        <v>1</v>
      </c>
      <c r="AD37" s="369"/>
      <c r="AE37" s="369" t="str">
        <f>IFERROR(VLOOKUP(B37,'Overview - Section A'!$E$99:$H$116,4,FALSE),"")</f>
        <v>a1P36000001pGhOEAU</v>
      </c>
      <c r="AF37" s="369" t="s">
        <v>593</v>
      </c>
      <c r="AG37" s="399" t="str">
        <f>IFERROR(VLOOKUP(C37,'Reference Records'!$C$28:$G$65,5,FALSE),"")</f>
        <v/>
      </c>
      <c r="AH37" s="369" t="str">
        <f>IFERROR(IF('Reference Records'!$B$152&lt;&gt;"",VLOOKUP(T37,'Reference Records'!$B$152:$C$152,2,FALSE),VLOOKUP(T37,'Reference Records'!$A$157:$C$490,3,FALSE)),"")</f>
        <v>a1A360000013M0TEAU</v>
      </c>
      <c r="AI37" s="161"/>
      <c r="AJ37" s="299"/>
      <c r="AK37" s="299"/>
      <c r="AL37" s="300"/>
      <c r="AM37" s="300"/>
      <c r="AN37" s="300"/>
      <c r="AO37" s="300"/>
      <c r="AP37" s="9"/>
    </row>
    <row r="38" spans="1:42" s="302" customFormat="1" x14ac:dyDescent="0.25">
      <c r="A38" s="317">
        <v>28</v>
      </c>
      <c r="B38" s="396"/>
      <c r="C38" s="318"/>
      <c r="D38" s="318"/>
      <c r="E38" s="331"/>
      <c r="F38" s="332"/>
      <c r="G38" s="397" t="str">
        <f t="shared" si="0"/>
        <v/>
      </c>
      <c r="H38" s="388"/>
      <c r="I38" s="389"/>
      <c r="J38" s="389"/>
      <c r="K38" s="389"/>
      <c r="L38" s="389"/>
      <c r="M38" s="389"/>
      <c r="N38" s="389"/>
      <c r="O38" s="389"/>
      <c r="P38" s="388"/>
      <c r="Q38" s="321" t="str">
        <f>IFERROR(IF(VLOOKUP(C38,'Reference Records'!C$28:$D$65,2,FALSE)=0,"",VLOOKUP(C38,'Reference Records'!C$28:$D$65,2,FALSE)),"")</f>
        <v/>
      </c>
      <c r="R38" s="398"/>
      <c r="S38" s="388"/>
      <c r="T38" s="389"/>
      <c r="U38" s="388"/>
      <c r="V38" s="388"/>
      <c r="W38" s="318"/>
      <c r="X38" s="393" t="str">
        <f>IFERROR(IF(VLOOKUP(B38,'Reference Records'!$C$68:$D$81,2,FALSE)=0,"",VLOOKUP(B38,'Reference Records'!$C$68:$D$81,2,FALSE)),"")</f>
        <v/>
      </c>
      <c r="Y38" s="369" t="str">
        <f t="shared" si="1"/>
        <v/>
      </c>
      <c r="Z38" s="369" t="str">
        <f>IFERROR(VLOOKUP(S38,'Overview - Section A'!$N$25:$Q$36,4,FALSE),"")</f>
        <v/>
      </c>
      <c r="AA38" s="369" t="str">
        <f t="shared" si="2"/>
        <v/>
      </c>
      <c r="AB38" s="369" t="b">
        <f t="shared" si="3"/>
        <v>1</v>
      </c>
      <c r="AC38" s="369" t="b">
        <f t="shared" si="4"/>
        <v>0</v>
      </c>
      <c r="AD38" s="369"/>
      <c r="AE38" s="369" t="str">
        <f>IFERROR(VLOOKUP(B38,'Overview - Section A'!$E$99:$H$116,4,FALSE),"")</f>
        <v/>
      </c>
      <c r="AF38" s="369" t="s">
        <v>594</v>
      </c>
      <c r="AG38" s="399" t="str">
        <f>IFERROR(VLOOKUP(C38,'Reference Records'!$C$28:$G$65,5,FALSE),"")</f>
        <v/>
      </c>
      <c r="AH38" s="369" t="str">
        <f>IFERROR(IF('Reference Records'!$B$152&lt;&gt;"",VLOOKUP(T38,'Reference Records'!$B$152:$C$152,2,FALSE),VLOOKUP(T38,'Reference Records'!$A$157:$C$490,3,FALSE)),"")</f>
        <v/>
      </c>
      <c r="AI38" s="161"/>
      <c r="AJ38" s="299"/>
      <c r="AK38" s="299"/>
      <c r="AL38" s="300"/>
      <c r="AM38" s="300"/>
      <c r="AN38" s="300"/>
      <c r="AO38" s="300"/>
      <c r="AP38" s="9"/>
    </row>
    <row r="39" spans="1:42" s="302" customFormat="1" x14ac:dyDescent="0.25">
      <c r="A39" s="317">
        <v>29</v>
      </c>
      <c r="B39" s="396"/>
      <c r="C39" s="318"/>
      <c r="D39" s="318"/>
      <c r="E39" s="331"/>
      <c r="F39" s="332"/>
      <c r="G39" s="397" t="str">
        <f t="shared" si="0"/>
        <v/>
      </c>
      <c r="H39" s="388"/>
      <c r="I39" s="389"/>
      <c r="J39" s="389"/>
      <c r="K39" s="389"/>
      <c r="L39" s="389"/>
      <c r="M39" s="389"/>
      <c r="N39" s="389"/>
      <c r="O39" s="389"/>
      <c r="P39" s="388"/>
      <c r="Q39" s="321" t="str">
        <f>IFERROR(IF(VLOOKUP(C39,'Reference Records'!C$28:$D$65,2,FALSE)=0,"",VLOOKUP(C39,'Reference Records'!C$28:$D$65,2,FALSE)),"")</f>
        <v/>
      </c>
      <c r="R39" s="398"/>
      <c r="S39" s="388"/>
      <c r="T39" s="389"/>
      <c r="U39" s="388"/>
      <c r="V39" s="388"/>
      <c r="W39" s="318"/>
      <c r="X39" s="393" t="str">
        <f>IFERROR(IF(VLOOKUP(B39,'Reference Records'!$C$68:$D$81,2,FALSE)=0,"",VLOOKUP(B39,'Reference Records'!$C$68:$D$81,2,FALSE)),"")</f>
        <v/>
      </c>
      <c r="Y39" s="369" t="str">
        <f t="shared" si="1"/>
        <v/>
      </c>
      <c r="Z39" s="369" t="str">
        <f>IFERROR(VLOOKUP(S39,'Overview - Section A'!$N$25:$Q$36,4,FALSE),"")</f>
        <v/>
      </c>
      <c r="AA39" s="369" t="str">
        <f t="shared" si="2"/>
        <v/>
      </c>
      <c r="AB39" s="369" t="b">
        <f t="shared" si="3"/>
        <v>1</v>
      </c>
      <c r="AC39" s="369" t="b">
        <f t="shared" si="4"/>
        <v>0</v>
      </c>
      <c r="AD39" s="369"/>
      <c r="AE39" s="369" t="str">
        <f>IFERROR(VLOOKUP(B39,'Overview - Section A'!$E$99:$H$116,4,FALSE),"")</f>
        <v/>
      </c>
      <c r="AF39" s="369" t="s">
        <v>595</v>
      </c>
      <c r="AG39" s="399" t="str">
        <f>IFERROR(VLOOKUP(C39,'Reference Records'!$C$28:$G$65,5,FALSE),"")</f>
        <v/>
      </c>
      <c r="AH39" s="369" t="str">
        <f>IFERROR(IF('Reference Records'!$B$152&lt;&gt;"",VLOOKUP(T39,'Reference Records'!$B$152:$C$152,2,FALSE),VLOOKUP(T39,'Reference Records'!$A$157:$C$490,3,FALSE)),"")</f>
        <v/>
      </c>
      <c r="AI39" s="161"/>
      <c r="AJ39" s="299"/>
      <c r="AK39" s="299"/>
      <c r="AL39" s="300"/>
      <c r="AM39" s="300"/>
      <c r="AN39" s="300"/>
      <c r="AO39" s="300"/>
      <c r="AP39" s="9"/>
    </row>
    <row r="40" spans="1:42" s="302" customFormat="1" x14ac:dyDescent="0.25">
      <c r="A40" s="317">
        <v>30</v>
      </c>
      <c r="B40" s="396"/>
      <c r="C40" s="318"/>
      <c r="D40" s="318"/>
      <c r="E40" s="331"/>
      <c r="F40" s="332"/>
      <c r="G40" s="397" t="str">
        <f t="shared" si="0"/>
        <v/>
      </c>
      <c r="H40" s="388"/>
      <c r="I40" s="389"/>
      <c r="J40" s="389"/>
      <c r="K40" s="389"/>
      <c r="L40" s="389"/>
      <c r="M40" s="389"/>
      <c r="N40" s="389"/>
      <c r="O40" s="389"/>
      <c r="P40" s="388"/>
      <c r="Q40" s="321" t="str">
        <f>IFERROR(IF(VLOOKUP(C40,'Reference Records'!C$28:$D$65,2,FALSE)=0,"",VLOOKUP(C40,'Reference Records'!C$28:$D$65,2,FALSE)),"")</f>
        <v/>
      </c>
      <c r="R40" s="398"/>
      <c r="S40" s="388"/>
      <c r="T40" s="389"/>
      <c r="U40" s="388"/>
      <c r="V40" s="388"/>
      <c r="W40" s="318"/>
      <c r="X40" s="393" t="str">
        <f>IFERROR(IF(VLOOKUP(B40,'Reference Records'!$C$68:$D$81,2,FALSE)=0,"",VLOOKUP(B40,'Reference Records'!$C$68:$D$81,2,FALSE)),"")</f>
        <v/>
      </c>
      <c r="Y40" s="369" t="str">
        <f t="shared" si="1"/>
        <v/>
      </c>
      <c r="Z40" s="369" t="str">
        <f>IFERROR(VLOOKUP(S40,'Overview - Section A'!$N$25:$Q$36,4,FALSE),"")</f>
        <v/>
      </c>
      <c r="AA40" s="369" t="str">
        <f t="shared" si="2"/>
        <v/>
      </c>
      <c r="AB40" s="369" t="b">
        <f t="shared" si="3"/>
        <v>1</v>
      </c>
      <c r="AC40" s="369" t="b">
        <f t="shared" si="4"/>
        <v>0</v>
      </c>
      <c r="AD40" s="369"/>
      <c r="AE40" s="369" t="str">
        <f>IFERROR(VLOOKUP(B40,'Overview - Section A'!$E$99:$H$116,4,FALSE),"")</f>
        <v/>
      </c>
      <c r="AF40" s="369" t="s">
        <v>596</v>
      </c>
      <c r="AG40" s="399" t="str">
        <f>IFERROR(VLOOKUP(C40,'Reference Records'!$C$28:$G$65,5,FALSE),"")</f>
        <v/>
      </c>
      <c r="AH40" s="369" t="str">
        <f>IFERROR(IF('Reference Records'!$B$152&lt;&gt;"",VLOOKUP(T40,'Reference Records'!$B$152:$C$152,2,FALSE),VLOOKUP(T40,'Reference Records'!$A$157:$C$490,3,FALSE)),"")</f>
        <v/>
      </c>
      <c r="AI40" s="161"/>
      <c r="AJ40" s="299"/>
      <c r="AK40" s="299"/>
      <c r="AL40" s="300"/>
      <c r="AM40" s="300"/>
      <c r="AN40" s="300"/>
      <c r="AO40" s="300"/>
      <c r="AP40" s="9"/>
    </row>
    <row r="41" spans="1:42" ht="1.35" customHeight="1" thickBot="1" x14ac:dyDescent="0.3">
      <c r="A41" s="143"/>
      <c r="B41" s="144"/>
      <c r="C41" s="144"/>
      <c r="D41" s="145"/>
      <c r="E41" s="145"/>
      <c r="F41" s="145"/>
      <c r="G41" s="145"/>
      <c r="H41" s="145"/>
      <c r="I41" s="145"/>
      <c r="J41" s="145"/>
      <c r="K41" s="145"/>
      <c r="L41" s="145"/>
      <c r="M41" s="145"/>
      <c r="N41" s="145"/>
      <c r="O41" s="145"/>
      <c r="P41" s="145"/>
      <c r="Q41" s="77"/>
      <c r="R41" s="145"/>
      <c r="S41" s="145"/>
      <c r="T41" s="145"/>
      <c r="U41" s="145"/>
      <c r="V41" s="145"/>
      <c r="W41" s="77"/>
      <c r="X41" s="163"/>
      <c r="Y41" s="163"/>
      <c r="Z41" s="163"/>
      <c r="AA41" s="163"/>
      <c r="AB41" s="163"/>
      <c r="AC41" s="163"/>
      <c r="AD41" s="163"/>
      <c r="AE41" s="163"/>
      <c r="AF41" s="163"/>
      <c r="AG41" s="163"/>
      <c r="AH41" s="163"/>
      <c r="AI41" s="15"/>
      <c r="AJ41" s="166"/>
      <c r="AK41" s="166"/>
    </row>
    <row r="42" spans="1:42" ht="62.45" customHeight="1" thickBot="1" x14ac:dyDescent="0.3">
      <c r="AJ42" s="166"/>
      <c r="AK42" s="166"/>
    </row>
    <row r="43" spans="1:42" ht="30.75" customHeight="1" thickBot="1" x14ac:dyDescent="0.3">
      <c r="A43" s="146"/>
      <c r="B43" s="441" t="s">
        <v>31</v>
      </c>
      <c r="C43" s="442"/>
      <c r="D43" s="442"/>
      <c r="E43" s="442"/>
      <c r="F43" s="442"/>
      <c r="G43" s="442"/>
      <c r="H43" s="442"/>
      <c r="I43" s="71"/>
      <c r="J43" s="71"/>
      <c r="K43" s="71"/>
      <c r="L43" s="71"/>
      <c r="M43" s="71"/>
      <c r="N43" s="71"/>
      <c r="O43" s="57"/>
      <c r="P43" s="165"/>
      <c r="Q43" s="164"/>
    </row>
    <row r="44" spans="1:42" ht="45.6" customHeight="1" x14ac:dyDescent="0.25">
      <c r="A44" s="146"/>
      <c r="B44" s="325" t="s">
        <v>27</v>
      </c>
      <c r="C44" s="325" t="s">
        <v>137</v>
      </c>
      <c r="D44" s="326" t="s">
        <v>220</v>
      </c>
      <c r="E44" s="325" t="s">
        <v>6</v>
      </c>
      <c r="F44" s="325" t="s">
        <v>7</v>
      </c>
      <c r="G44" s="325" t="s">
        <v>8</v>
      </c>
      <c r="H44" s="325" t="s">
        <v>156</v>
      </c>
      <c r="I44" s="328" t="s">
        <v>187</v>
      </c>
      <c r="J44" s="328" t="s">
        <v>66</v>
      </c>
      <c r="K44" s="328" t="s">
        <v>0</v>
      </c>
      <c r="L44" s="328" t="s">
        <v>105</v>
      </c>
      <c r="M44" s="328" t="s">
        <v>64</v>
      </c>
      <c r="N44" s="328" t="s">
        <v>66</v>
      </c>
      <c r="O44" s="58"/>
      <c r="P44" s="165"/>
      <c r="Q44" s="164"/>
    </row>
    <row r="45" spans="1:42" ht="47.25" x14ac:dyDescent="0.25">
      <c r="A45" s="146"/>
      <c r="B45" s="317" t="s">
        <v>92</v>
      </c>
      <c r="C45" s="329" t="str">
        <f>IF(B45=B44,"",VLOOKUP(B45,$A$10:$AA$42,27,FALSE))</f>
        <v>[Custom Indicator]</v>
      </c>
      <c r="D45" s="400" t="str">
        <f>TEXT(IFERROR(INDEX('Overview - Section A'!$A$42:$A$49,MATCH(J45,'Overview - Section A'!$I$42:$I$49,0)),""),"d-mmm-yy") &amp;" to " &amp; TEXT(IFERROR(INDEX('Overview - Section A'!$E$42:$E$49,MATCH(J45,'Overview - Section A'!$I$42:$I$49,0)),""),"d-mmm-yy")</f>
        <v xml:space="preserve"> to </v>
      </c>
      <c r="E45" s="331" t="s">
        <v>58</v>
      </c>
      <c r="F45" s="332" t="s">
        <v>59</v>
      </c>
      <c r="G45" s="397" t="str">
        <f>IFERROR(IF(F45&lt;&gt;"",(E45/F45)*100,""),"")</f>
        <v/>
      </c>
      <c r="H45" s="388" t="s">
        <v>155</v>
      </c>
      <c r="I45" s="401" t="str">
        <f>VLOOKUP(B45,$A$10:$AA$42,27,FALSE)</f>
        <v>[Custom Indicator]</v>
      </c>
      <c r="J45" s="337" t="s">
        <v>65</v>
      </c>
      <c r="K45" s="337" t="s">
        <v>51</v>
      </c>
      <c r="L45" s="401" t="b">
        <f>IFERROR(TRUE,FALSE)</f>
        <v>1</v>
      </c>
      <c r="M45" s="401" t="b">
        <f>IFERROR(IF(I45&lt;&gt;"",TRUE,FALSE),FALSE)</f>
        <v>1</v>
      </c>
      <c r="N45" s="401" t="s">
        <v>65</v>
      </c>
      <c r="O45" s="58"/>
      <c r="P45" s="165"/>
      <c r="Q45" s="164"/>
    </row>
    <row r="46" spans="1:42" s="302" customFormat="1" ht="83.1" customHeight="1" x14ac:dyDescent="0.25">
      <c r="A46" s="146"/>
      <c r="B46" s="317">
        <v>1</v>
      </c>
      <c r="C46" s="329" t="str">
        <f t="shared" ref="C46:C109" si="6">IF(B46=B45,"",VLOOKUP(B46,$A$10:$AA$42,27,FALSE))</f>
        <v>TCP-1(M): Number of notified cases of all forms of TB-(i.e. bacteriologically confirmed + clinically diagnosed), includes new and relapse cases</v>
      </c>
      <c r="D46" s="400" t="str">
        <f>TEXT(IFERROR(INDEX('Overview - Section A'!$A$42:$A$49,MATCH(J46,'Overview - Section A'!$I$42:$I$49,0)),""),"d-mmm-yy") &amp;" to " &amp; TEXT(IFERROR(INDEX('Overview - Section A'!$E$42:$E$49,MATCH(J46,'Overview - Section A'!$I$42:$I$49,0)),""),"d-mmm-yy")</f>
        <v>1-Jan-18 to 31-Dec-18</v>
      </c>
      <c r="E46" s="331">
        <f>3000000*0.8</f>
        <v>2400000</v>
      </c>
      <c r="F46" s="332"/>
      <c r="G46" s="397" t="str">
        <f t="shared" ref="G46:G109" si="7">IFERROR(IF(F46&lt;&gt;"",(E46/F46)*100,""),"")</f>
        <v/>
      </c>
      <c r="H46" s="388"/>
      <c r="I46" s="401" t="str">
        <f t="shared" ref="I46:I109" si="8">VLOOKUP(B46,$A$10:$AA$42,27,FALSE)</f>
        <v>TCP-1(M): Number of notified cases of all forms of TB-(i.e. bacteriologically confirmed + clinically diagnosed), includes new and relapse cases</v>
      </c>
      <c r="J46" s="337" t="s">
        <v>298</v>
      </c>
      <c r="K46" s="337">
        <v>43465</v>
      </c>
      <c r="L46" s="401" t="b">
        <f t="shared" ref="L46:L109" si="9">IFERROR(TRUE,FALSE)</f>
        <v>1</v>
      </c>
      <c r="M46" s="401" t="b">
        <f t="shared" ref="M46:M109" si="10">IFERROR(IF(I46&lt;&gt;"",TRUE,FALSE),FALSE)</f>
        <v>1</v>
      </c>
      <c r="N46" s="401" t="s">
        <v>597</v>
      </c>
      <c r="O46" s="58"/>
      <c r="P46" s="165"/>
      <c r="Q46" s="164"/>
      <c r="X46" s="4"/>
      <c r="Y46" s="4"/>
      <c r="Z46" s="4"/>
      <c r="AA46" s="4"/>
      <c r="AB46" s="4"/>
      <c r="AC46" s="4"/>
      <c r="AD46" s="4"/>
      <c r="AE46" s="4"/>
      <c r="AF46" s="4"/>
      <c r="AG46" s="4"/>
      <c r="AH46" s="4"/>
      <c r="AI46" s="9"/>
      <c r="AJ46" s="9"/>
      <c r="AK46" s="9"/>
      <c r="AL46" s="9"/>
      <c r="AM46" s="9"/>
      <c r="AN46" s="9"/>
      <c r="AO46" s="9"/>
      <c r="AP46" s="9"/>
    </row>
    <row r="47" spans="1:42" s="302" customFormat="1" ht="36.950000000000003" customHeight="1" x14ac:dyDescent="0.25">
      <c r="A47" s="146"/>
      <c r="B47" s="317">
        <v>1</v>
      </c>
      <c r="C47" s="329" t="str">
        <f t="shared" si="6"/>
        <v/>
      </c>
      <c r="D47" s="400" t="str">
        <f>TEXT(IFERROR(INDEX('Overview - Section A'!$A$42:$A$49,MATCH(J47,'Overview - Section A'!$I$42:$I$49,0)),""),"d-mmm-yy") &amp;" to " &amp; TEXT(IFERROR(INDEX('Overview - Section A'!$E$42:$E$49,MATCH(J47,'Overview - Section A'!$I$42:$I$49,0)),""),"d-mmm-yy")</f>
        <v>1-Jan-19 to 31-Dec-19</v>
      </c>
      <c r="E47" s="331">
        <f>3350000*0.8</f>
        <v>2680000</v>
      </c>
      <c r="F47" s="332"/>
      <c r="G47" s="397" t="str">
        <f t="shared" si="7"/>
        <v/>
      </c>
      <c r="H47" s="388"/>
      <c r="I47" s="401" t="str">
        <f t="shared" si="8"/>
        <v>TCP-1(M): Number of notified cases of all forms of TB-(i.e. bacteriologically confirmed + clinically diagnosed), includes new and relapse cases</v>
      </c>
      <c r="J47" s="337" t="s">
        <v>300</v>
      </c>
      <c r="K47" s="337">
        <v>43830</v>
      </c>
      <c r="L47" s="401" t="b">
        <f t="shared" si="9"/>
        <v>1</v>
      </c>
      <c r="M47" s="401" t="b">
        <f t="shared" si="10"/>
        <v>1</v>
      </c>
      <c r="N47" s="401" t="s">
        <v>598</v>
      </c>
      <c r="O47" s="58"/>
      <c r="P47" s="165"/>
      <c r="Q47" s="164"/>
      <c r="X47" s="4"/>
      <c r="Y47" s="4"/>
      <c r="Z47" s="4"/>
      <c r="AA47" s="4"/>
      <c r="AB47" s="4"/>
      <c r="AC47" s="4"/>
      <c r="AD47" s="4"/>
      <c r="AE47" s="4"/>
      <c r="AF47" s="4"/>
      <c r="AG47" s="4"/>
      <c r="AH47" s="4"/>
      <c r="AI47" s="9"/>
      <c r="AJ47" s="9"/>
      <c r="AK47" s="9"/>
      <c r="AL47" s="9"/>
      <c r="AM47" s="9"/>
      <c r="AN47" s="9"/>
      <c r="AO47" s="9"/>
      <c r="AP47" s="9"/>
    </row>
    <row r="48" spans="1:42" s="302" customFormat="1" ht="29.1" customHeight="1" x14ac:dyDescent="0.25">
      <c r="A48" s="146"/>
      <c r="B48" s="317">
        <v>1</v>
      </c>
      <c r="C48" s="329" t="str">
        <f t="shared" si="6"/>
        <v/>
      </c>
      <c r="D48" s="400" t="str">
        <f>TEXT(IFERROR(INDEX('Overview - Section A'!$A$42:$A$49,MATCH(J48,'Overview - Section A'!$I$42:$I$49,0)),""),"d-mmm-yy") &amp;" to " &amp; TEXT(IFERROR(INDEX('Overview - Section A'!$E$42:$E$49,MATCH(J48,'Overview - Section A'!$I$42:$I$49,0)),""),"d-mmm-yy")</f>
        <v>1-Jan-20 to 31-Dec-20</v>
      </c>
      <c r="E48" s="331">
        <f>3600000*0.8</f>
        <v>2880000</v>
      </c>
      <c r="F48" s="332"/>
      <c r="G48" s="397" t="str">
        <f t="shared" si="7"/>
        <v/>
      </c>
      <c r="H48" s="388"/>
      <c r="I48" s="401" t="str">
        <f t="shared" si="8"/>
        <v>TCP-1(M): Number of notified cases of all forms of TB-(i.e. bacteriologically confirmed + clinically diagnosed), includes new and relapse cases</v>
      </c>
      <c r="J48" s="337" t="s">
        <v>302</v>
      </c>
      <c r="K48" s="337">
        <v>44196</v>
      </c>
      <c r="L48" s="401" t="b">
        <f t="shared" si="9"/>
        <v>1</v>
      </c>
      <c r="M48" s="401" t="b">
        <f t="shared" si="10"/>
        <v>1</v>
      </c>
      <c r="N48" s="401" t="s">
        <v>599</v>
      </c>
      <c r="O48" s="58"/>
      <c r="P48" s="165"/>
      <c r="Q48" s="164"/>
      <c r="X48" s="4"/>
      <c r="Y48" s="4"/>
      <c r="Z48" s="4"/>
      <c r="AA48" s="4"/>
      <c r="AB48" s="4"/>
      <c r="AC48" s="4"/>
      <c r="AD48" s="4"/>
      <c r="AE48" s="4"/>
      <c r="AF48" s="4"/>
      <c r="AG48" s="4"/>
      <c r="AH48" s="4"/>
      <c r="AI48" s="9"/>
      <c r="AJ48" s="9"/>
      <c r="AK48" s="9"/>
      <c r="AL48" s="9"/>
      <c r="AM48" s="9"/>
      <c r="AN48" s="9"/>
      <c r="AO48" s="9"/>
      <c r="AP48" s="9"/>
    </row>
    <row r="49" spans="1:42" s="302" customFormat="1" ht="78.75" x14ac:dyDescent="0.25">
      <c r="A49" s="146"/>
      <c r="B49" s="317">
        <v>1</v>
      </c>
      <c r="C49" s="329" t="str">
        <f t="shared" si="6"/>
        <v/>
      </c>
      <c r="D49" s="400" t="str">
        <f>TEXT(IFERROR(INDEX('Overview - Section A'!$A$42:$A$49,MATCH(J49,'Overview - Section A'!$I$42:$I$49,0)),""),"d-mmm-yy") &amp;" to " &amp; TEXT(IFERROR(INDEX('Overview - Section A'!$E$42:$E$49,MATCH(J49,'Overview - Section A'!$I$42:$I$49,0)),""),"d-mmm-yy")</f>
        <v>1-Jan-21 to 31-Dec-21</v>
      </c>
      <c r="E49" s="331"/>
      <c r="F49" s="332"/>
      <c r="G49" s="397" t="str">
        <f t="shared" si="7"/>
        <v/>
      </c>
      <c r="H49" s="388"/>
      <c r="I49" s="401" t="str">
        <f t="shared" si="8"/>
        <v>TCP-1(M): Number of notified cases of all forms of TB-(i.e. bacteriologically confirmed + clinically diagnosed), includes new and relapse cases</v>
      </c>
      <c r="J49" s="337" t="s">
        <v>304</v>
      </c>
      <c r="K49" s="337">
        <v>44561</v>
      </c>
      <c r="L49" s="401" t="b">
        <f t="shared" si="9"/>
        <v>1</v>
      </c>
      <c r="M49" s="401" t="b">
        <f t="shared" si="10"/>
        <v>1</v>
      </c>
      <c r="N49" s="401" t="s">
        <v>600</v>
      </c>
      <c r="O49" s="58"/>
      <c r="P49" s="165"/>
      <c r="Q49" s="164"/>
      <c r="X49" s="4"/>
      <c r="Y49" s="4"/>
      <c r="Z49" s="4"/>
      <c r="AA49" s="4"/>
      <c r="AB49" s="4"/>
      <c r="AC49" s="4"/>
      <c r="AD49" s="4"/>
      <c r="AE49" s="4"/>
      <c r="AF49" s="4"/>
      <c r="AG49" s="4"/>
      <c r="AH49" s="4"/>
      <c r="AI49" s="9"/>
      <c r="AJ49" s="9"/>
      <c r="AK49" s="9"/>
      <c r="AL49" s="9"/>
      <c r="AM49" s="9"/>
      <c r="AN49" s="9"/>
      <c r="AO49" s="9"/>
      <c r="AP49" s="9"/>
    </row>
    <row r="50" spans="1:42" s="302" customFormat="1" ht="78.75" x14ac:dyDescent="0.25">
      <c r="A50" s="146"/>
      <c r="B50" s="317">
        <v>1</v>
      </c>
      <c r="C50" s="329" t="str">
        <f t="shared" si="6"/>
        <v/>
      </c>
      <c r="D50" s="400" t="str">
        <f>TEXT(IFERROR(INDEX('Overview - Section A'!$A$42:$A$49,MATCH(J50,'Overview - Section A'!$I$42:$I$49,0)),""),"d-mmm-yy") &amp;" to " &amp; TEXT(IFERROR(INDEX('Overview - Section A'!$E$42:$E$49,MATCH(J50,'Overview - Section A'!$I$42:$I$49,0)),""),"d-mmm-yy")</f>
        <v>1-Jan-22 to 31-Dec-22</v>
      </c>
      <c r="E50" s="331"/>
      <c r="F50" s="332"/>
      <c r="G50" s="397" t="str">
        <f t="shared" si="7"/>
        <v/>
      </c>
      <c r="H50" s="388"/>
      <c r="I50" s="401" t="str">
        <f t="shared" si="8"/>
        <v>TCP-1(M): Number of notified cases of all forms of TB-(i.e. bacteriologically confirmed + clinically diagnosed), includes new and relapse cases</v>
      </c>
      <c r="J50" s="337" t="s">
        <v>306</v>
      </c>
      <c r="K50" s="337">
        <v>44926</v>
      </c>
      <c r="L50" s="401" t="b">
        <f t="shared" si="9"/>
        <v>1</v>
      </c>
      <c r="M50" s="401" t="b">
        <f t="shared" si="10"/>
        <v>1</v>
      </c>
      <c r="N50" s="401" t="s">
        <v>601</v>
      </c>
      <c r="O50" s="58"/>
      <c r="P50" s="165"/>
      <c r="Q50" s="164"/>
      <c r="X50" s="4"/>
      <c r="Y50" s="4"/>
      <c r="Z50" s="4"/>
      <c r="AA50" s="4"/>
      <c r="AB50" s="4"/>
      <c r="AC50" s="4"/>
      <c r="AD50" s="4"/>
      <c r="AE50" s="4"/>
      <c r="AF50" s="4"/>
      <c r="AG50" s="4"/>
      <c r="AH50" s="4"/>
      <c r="AI50" s="9"/>
      <c r="AJ50" s="9"/>
      <c r="AK50" s="9"/>
      <c r="AL50" s="9"/>
      <c r="AM50" s="9"/>
      <c r="AN50" s="9"/>
      <c r="AO50" s="9"/>
      <c r="AP50" s="9"/>
    </row>
    <row r="51" spans="1:42" s="302" customFormat="1" ht="129" customHeight="1" x14ac:dyDescent="0.25">
      <c r="A51" s="146"/>
      <c r="B51" s="317">
        <v>2</v>
      </c>
      <c r="C51" s="329" t="str">
        <f t="shared" si="6"/>
        <v>TCP-2(M): Treatment success rate- all forms:  Percentage of TB cases, all forms, bacteriologically confirmed plus clinically diagnosed, successfully treated (cured plus treatment completed) among all TB cases registered for treatment during a specified period, new and relapse cases</v>
      </c>
      <c r="D51" s="400" t="str">
        <f>TEXT(IFERROR(INDEX('Overview - Section A'!$A$42:$A$49,MATCH(J51,'Overview - Section A'!$I$42:$I$49,0)),""),"d-mmm-yy") &amp;" to " &amp; TEXT(IFERROR(INDEX('Overview - Section A'!$E$42:$E$49,MATCH(J51,'Overview - Section A'!$I$42:$I$49,0)),""),"d-mmm-yy")</f>
        <v>1-Jan-18 to 31-Dec-18</v>
      </c>
      <c r="E51" s="331">
        <f>F51*0.8</f>
        <v>1696000</v>
      </c>
      <c r="F51" s="332">
        <f>2650000*0.8</f>
        <v>2120000</v>
      </c>
      <c r="G51" s="397">
        <f t="shared" si="7"/>
        <v>80</v>
      </c>
      <c r="H51" s="388"/>
      <c r="I51" s="401" t="str">
        <f t="shared" si="8"/>
        <v>TCP-2(M): Treatment success rate- all forms:  Percentage of TB cases, all forms, bacteriologically confirmed plus clinically diagnosed, successfully treated (cured plus treatment completed) among all TB cases registered for treatment during a specified period, new and relapse cases</v>
      </c>
      <c r="J51" s="337" t="s">
        <v>298</v>
      </c>
      <c r="K51" s="337">
        <v>43465</v>
      </c>
      <c r="L51" s="401" t="b">
        <f t="shared" si="9"/>
        <v>1</v>
      </c>
      <c r="M51" s="401" t="b">
        <f t="shared" si="10"/>
        <v>1</v>
      </c>
      <c r="N51" s="401" t="s">
        <v>602</v>
      </c>
      <c r="O51" s="58"/>
      <c r="P51" s="165"/>
      <c r="Q51" s="164"/>
      <c r="X51" s="4"/>
      <c r="Y51" s="4"/>
      <c r="Z51" s="4"/>
      <c r="AA51" s="4"/>
      <c r="AB51" s="4"/>
      <c r="AC51" s="4"/>
      <c r="AD51" s="4"/>
      <c r="AE51" s="4"/>
      <c r="AF51" s="4"/>
      <c r="AG51" s="4"/>
      <c r="AH51" s="4"/>
      <c r="AI51" s="9"/>
      <c r="AJ51" s="9"/>
      <c r="AK51" s="9"/>
      <c r="AL51" s="9"/>
      <c r="AM51" s="9"/>
      <c r="AN51" s="9"/>
      <c r="AO51" s="9"/>
      <c r="AP51" s="9"/>
    </row>
    <row r="52" spans="1:42" s="302" customFormat="1" ht="50.1" customHeight="1" x14ac:dyDescent="0.25">
      <c r="A52" s="146"/>
      <c r="B52" s="317">
        <v>2</v>
      </c>
      <c r="C52" s="329" t="str">
        <f t="shared" si="6"/>
        <v/>
      </c>
      <c r="D52" s="400" t="str">
        <f>TEXT(IFERROR(INDEX('Overview - Section A'!$A$42:$A$49,MATCH(J52,'Overview - Section A'!$I$42:$I$49,0)),""),"d-mmm-yy") &amp;" to " &amp; TEXT(IFERROR(INDEX('Overview - Section A'!$E$42:$E$49,MATCH(J52,'Overview - Section A'!$I$42:$I$49,0)),""),"d-mmm-yy")</f>
        <v>1-Jan-19 to 31-Dec-19</v>
      </c>
      <c r="E52" s="331">
        <f>F52*0.85</f>
        <v>2040000</v>
      </c>
      <c r="F52" s="332">
        <f>3000000*0.8</f>
        <v>2400000</v>
      </c>
      <c r="G52" s="397">
        <f t="shared" si="7"/>
        <v>85</v>
      </c>
      <c r="H52" s="388"/>
      <c r="I52" s="401" t="str">
        <f t="shared" si="8"/>
        <v>TCP-2(M): Treatment success rate- all forms:  Percentage of TB cases, all forms, bacteriologically confirmed plus clinically diagnosed, successfully treated (cured plus treatment completed) among all TB cases registered for treatment during a specified period, new and relapse cases</v>
      </c>
      <c r="J52" s="337" t="s">
        <v>300</v>
      </c>
      <c r="K52" s="337">
        <v>43830</v>
      </c>
      <c r="L52" s="401" t="b">
        <f t="shared" si="9"/>
        <v>1</v>
      </c>
      <c r="M52" s="401" t="b">
        <f t="shared" si="10"/>
        <v>1</v>
      </c>
      <c r="N52" s="401" t="s">
        <v>603</v>
      </c>
      <c r="O52" s="58"/>
      <c r="P52" s="165"/>
      <c r="Q52" s="164"/>
      <c r="X52" s="4"/>
      <c r="Y52" s="4"/>
      <c r="Z52" s="4"/>
      <c r="AA52" s="4"/>
      <c r="AB52" s="4"/>
      <c r="AC52" s="4"/>
      <c r="AD52" s="4"/>
      <c r="AE52" s="4"/>
      <c r="AF52" s="4"/>
      <c r="AG52" s="4"/>
      <c r="AH52" s="4"/>
      <c r="AI52" s="9"/>
      <c r="AJ52" s="9"/>
      <c r="AK52" s="9"/>
      <c r="AL52" s="9"/>
      <c r="AM52" s="9"/>
      <c r="AN52" s="9"/>
      <c r="AO52" s="9"/>
      <c r="AP52" s="9"/>
    </row>
    <row r="53" spans="1:42" s="302" customFormat="1" ht="32.1" customHeight="1" x14ac:dyDescent="0.25">
      <c r="A53" s="146"/>
      <c r="B53" s="317">
        <v>2</v>
      </c>
      <c r="C53" s="329" t="str">
        <f t="shared" si="6"/>
        <v/>
      </c>
      <c r="D53" s="400" t="str">
        <f>TEXT(IFERROR(INDEX('Overview - Section A'!$A$42:$A$49,MATCH(J53,'Overview - Section A'!$I$42:$I$49,0)),""),"d-mmm-yy") &amp;" to " &amp; TEXT(IFERROR(INDEX('Overview - Section A'!$E$42:$E$49,MATCH(J53,'Overview - Section A'!$I$42:$I$49,0)),""),"d-mmm-yy")</f>
        <v>1-Jan-20 to 31-Dec-20</v>
      </c>
      <c r="E53" s="331">
        <f>F53*0.9</f>
        <v>2412000</v>
      </c>
      <c r="F53" s="332">
        <f>3350000*0.8</f>
        <v>2680000</v>
      </c>
      <c r="G53" s="397">
        <f t="shared" si="7"/>
        <v>90</v>
      </c>
      <c r="H53" s="388"/>
      <c r="I53" s="401" t="str">
        <f t="shared" si="8"/>
        <v>TCP-2(M): Treatment success rate- all forms:  Percentage of TB cases, all forms, bacteriologically confirmed plus clinically diagnosed, successfully treated (cured plus treatment completed) among all TB cases registered for treatment during a specified period, new and relapse cases</v>
      </c>
      <c r="J53" s="337" t="s">
        <v>302</v>
      </c>
      <c r="K53" s="337">
        <v>44196</v>
      </c>
      <c r="L53" s="401" t="b">
        <f t="shared" si="9"/>
        <v>1</v>
      </c>
      <c r="M53" s="401" t="b">
        <f t="shared" si="10"/>
        <v>1</v>
      </c>
      <c r="N53" s="401" t="s">
        <v>604</v>
      </c>
      <c r="O53" s="58"/>
      <c r="P53" s="165"/>
      <c r="Q53" s="164"/>
      <c r="X53" s="4"/>
      <c r="Y53" s="4"/>
      <c r="Z53" s="4"/>
      <c r="AA53" s="4"/>
      <c r="AB53" s="4"/>
      <c r="AC53" s="4"/>
      <c r="AD53" s="4"/>
      <c r="AE53" s="4"/>
      <c r="AF53" s="4"/>
      <c r="AG53" s="4"/>
      <c r="AH53" s="4"/>
      <c r="AI53" s="9"/>
      <c r="AJ53" s="9"/>
      <c r="AK53" s="9"/>
      <c r="AL53" s="9"/>
      <c r="AM53" s="9"/>
      <c r="AN53" s="9"/>
      <c r="AO53" s="9"/>
      <c r="AP53" s="9"/>
    </row>
    <row r="54" spans="1:42" s="302" customFormat="1" ht="157.5" x14ac:dyDescent="0.25">
      <c r="A54" s="146"/>
      <c r="B54" s="317">
        <v>2</v>
      </c>
      <c r="C54" s="329" t="str">
        <f t="shared" si="6"/>
        <v/>
      </c>
      <c r="D54" s="400" t="str">
        <f>TEXT(IFERROR(INDEX('Overview - Section A'!$A$42:$A$49,MATCH(J54,'Overview - Section A'!$I$42:$I$49,0)),""),"d-mmm-yy") &amp;" to " &amp; TEXT(IFERROR(INDEX('Overview - Section A'!$E$42:$E$49,MATCH(J54,'Overview - Section A'!$I$42:$I$49,0)),""),"d-mmm-yy")</f>
        <v>1-Jan-21 to 31-Dec-21</v>
      </c>
      <c r="E54" s="331"/>
      <c r="F54" s="332"/>
      <c r="G54" s="397" t="str">
        <f t="shared" si="7"/>
        <v/>
      </c>
      <c r="H54" s="388"/>
      <c r="I54" s="401" t="str">
        <f t="shared" si="8"/>
        <v>TCP-2(M): Treatment success rate- all forms:  Percentage of TB cases, all forms, bacteriologically confirmed plus clinically diagnosed, successfully treated (cured plus treatment completed) among all TB cases registered for treatment during a specified period, new and relapse cases</v>
      </c>
      <c r="J54" s="337" t="s">
        <v>304</v>
      </c>
      <c r="K54" s="337">
        <v>44561</v>
      </c>
      <c r="L54" s="401" t="b">
        <f t="shared" si="9"/>
        <v>1</v>
      </c>
      <c r="M54" s="401" t="b">
        <f t="shared" si="10"/>
        <v>1</v>
      </c>
      <c r="N54" s="401" t="s">
        <v>605</v>
      </c>
      <c r="O54" s="58"/>
      <c r="P54" s="165"/>
      <c r="Q54" s="164"/>
      <c r="X54" s="4"/>
      <c r="Y54" s="4"/>
      <c r="Z54" s="4"/>
      <c r="AA54" s="4"/>
      <c r="AB54" s="4"/>
      <c r="AC54" s="4"/>
      <c r="AD54" s="4"/>
      <c r="AE54" s="4"/>
      <c r="AF54" s="4"/>
      <c r="AG54" s="4"/>
      <c r="AH54" s="4"/>
      <c r="AI54" s="9"/>
      <c r="AJ54" s="9"/>
      <c r="AK54" s="9"/>
      <c r="AL54" s="9"/>
      <c r="AM54" s="9"/>
      <c r="AN54" s="9"/>
      <c r="AO54" s="9"/>
      <c r="AP54" s="9"/>
    </row>
    <row r="55" spans="1:42" s="302" customFormat="1" ht="157.5" x14ac:dyDescent="0.25">
      <c r="A55" s="146"/>
      <c r="B55" s="317">
        <v>2</v>
      </c>
      <c r="C55" s="329" t="str">
        <f t="shared" si="6"/>
        <v/>
      </c>
      <c r="D55" s="400" t="str">
        <f>TEXT(IFERROR(INDEX('Overview - Section A'!$A$42:$A$49,MATCH(J55,'Overview - Section A'!$I$42:$I$49,0)),""),"d-mmm-yy") &amp;" to " &amp; TEXT(IFERROR(INDEX('Overview - Section A'!$E$42:$E$49,MATCH(J55,'Overview - Section A'!$I$42:$I$49,0)),""),"d-mmm-yy")</f>
        <v>1-Jan-22 to 31-Dec-22</v>
      </c>
      <c r="E55" s="331"/>
      <c r="F55" s="332"/>
      <c r="G55" s="397" t="str">
        <f t="shared" si="7"/>
        <v/>
      </c>
      <c r="H55" s="388"/>
      <c r="I55" s="401" t="str">
        <f t="shared" si="8"/>
        <v>TCP-2(M): Treatment success rate- all forms:  Percentage of TB cases, all forms, bacteriologically confirmed plus clinically diagnosed, successfully treated (cured plus treatment completed) among all TB cases registered for treatment during a specified period, new and relapse cases</v>
      </c>
      <c r="J55" s="337" t="s">
        <v>306</v>
      </c>
      <c r="K55" s="337">
        <v>44926</v>
      </c>
      <c r="L55" s="401" t="b">
        <f t="shared" si="9"/>
        <v>1</v>
      </c>
      <c r="M55" s="401" t="b">
        <f t="shared" si="10"/>
        <v>1</v>
      </c>
      <c r="N55" s="401" t="s">
        <v>606</v>
      </c>
      <c r="O55" s="58"/>
      <c r="P55" s="165"/>
      <c r="Q55" s="164"/>
      <c r="X55" s="4"/>
      <c r="Y55" s="4"/>
      <c r="Z55" s="4"/>
      <c r="AA55" s="4"/>
      <c r="AB55" s="4"/>
      <c r="AC55" s="4"/>
      <c r="AD55" s="4"/>
      <c r="AE55" s="4"/>
      <c r="AF55" s="4"/>
      <c r="AG55" s="4"/>
      <c r="AH55" s="4"/>
      <c r="AI55" s="9"/>
      <c r="AJ55" s="9"/>
      <c r="AK55" s="9"/>
      <c r="AL55" s="9"/>
      <c r="AM55" s="9"/>
      <c r="AN55" s="9"/>
      <c r="AO55" s="9"/>
      <c r="AP55" s="9"/>
    </row>
    <row r="56" spans="1:42" s="302" customFormat="1" ht="31.5" x14ac:dyDescent="0.25">
      <c r="A56" s="146"/>
      <c r="B56" s="317">
        <v>3</v>
      </c>
      <c r="C56" s="329" t="str">
        <f t="shared" si="6"/>
        <v xml:space="preserve">Proportion of identified targeted KAPs screened annually </v>
      </c>
      <c r="D56" s="400" t="str">
        <f>TEXT(IFERROR(INDEX('Overview - Section A'!$A$42:$A$49,MATCH(J56,'Overview - Section A'!$I$42:$I$49,0)),""),"d-mmm-yy") &amp;" to " &amp; TEXT(IFERROR(INDEX('Overview - Section A'!$E$42:$E$49,MATCH(J56,'Overview - Section A'!$I$42:$I$49,0)),""),"d-mmm-yy")</f>
        <v>1-Jan-18 to 31-Dec-18</v>
      </c>
      <c r="E56" s="331"/>
      <c r="F56" s="332"/>
      <c r="G56" s="397">
        <v>90</v>
      </c>
      <c r="H56" s="388"/>
      <c r="I56" s="401" t="str">
        <f t="shared" si="8"/>
        <v xml:space="preserve">Proportion of identified targeted KAPs screened annually </v>
      </c>
      <c r="J56" s="337" t="s">
        <v>298</v>
      </c>
      <c r="K56" s="337">
        <v>43465</v>
      </c>
      <c r="L56" s="401" t="b">
        <f t="shared" si="9"/>
        <v>1</v>
      </c>
      <c r="M56" s="401" t="b">
        <f t="shared" si="10"/>
        <v>1</v>
      </c>
      <c r="N56" s="401" t="s">
        <v>607</v>
      </c>
      <c r="O56" s="58"/>
      <c r="P56" s="165" t="s">
        <v>3849</v>
      </c>
      <c r="Q56" s="164"/>
      <c r="X56" s="4"/>
      <c r="Y56" s="4"/>
      <c r="Z56" s="4"/>
      <c r="AA56" s="4"/>
      <c r="AB56" s="4"/>
      <c r="AC56" s="4"/>
      <c r="AD56" s="4"/>
      <c r="AE56" s="4"/>
      <c r="AF56" s="4"/>
      <c r="AG56" s="4"/>
      <c r="AH56" s="4"/>
      <c r="AI56" s="9"/>
      <c r="AJ56" s="9"/>
      <c r="AK56" s="9"/>
      <c r="AL56" s="9"/>
      <c r="AM56" s="9"/>
      <c r="AN56" s="9"/>
      <c r="AO56" s="9"/>
      <c r="AP56" s="9"/>
    </row>
    <row r="57" spans="1:42" s="302" customFormat="1" ht="31.5" x14ac:dyDescent="0.25">
      <c r="A57" s="146"/>
      <c r="B57" s="317">
        <v>3</v>
      </c>
      <c r="C57" s="329" t="str">
        <f t="shared" si="6"/>
        <v/>
      </c>
      <c r="D57" s="400" t="str">
        <f>TEXT(IFERROR(INDEX('Overview - Section A'!$A$42:$A$49,MATCH(J57,'Overview - Section A'!$I$42:$I$49,0)),""),"d-mmm-yy") &amp;" to " &amp; TEXT(IFERROR(INDEX('Overview - Section A'!$E$42:$E$49,MATCH(J57,'Overview - Section A'!$I$42:$I$49,0)),""),"d-mmm-yy")</f>
        <v>1-Jan-19 to 31-Dec-19</v>
      </c>
      <c r="E57" s="331"/>
      <c r="F57" s="332"/>
      <c r="G57" s="397">
        <v>100</v>
      </c>
      <c r="H57" s="388"/>
      <c r="I57" s="401" t="str">
        <f t="shared" si="8"/>
        <v xml:space="preserve">Proportion of identified targeted KAPs screened annually </v>
      </c>
      <c r="J57" s="337" t="s">
        <v>300</v>
      </c>
      <c r="K57" s="337">
        <v>43830</v>
      </c>
      <c r="L57" s="401" t="b">
        <f t="shared" si="9"/>
        <v>1</v>
      </c>
      <c r="M57" s="401" t="b">
        <f t="shared" si="10"/>
        <v>1</v>
      </c>
      <c r="N57" s="401" t="s">
        <v>608</v>
      </c>
      <c r="O57" s="58"/>
      <c r="P57" s="165"/>
      <c r="Q57" s="164"/>
      <c r="X57" s="4"/>
      <c r="Y57" s="4"/>
      <c r="Z57" s="4"/>
      <c r="AA57" s="4"/>
      <c r="AB57" s="4"/>
      <c r="AC57" s="4"/>
      <c r="AD57" s="4"/>
      <c r="AE57" s="4"/>
      <c r="AF57" s="4"/>
      <c r="AG57" s="4"/>
      <c r="AH57" s="4"/>
      <c r="AI57" s="9"/>
      <c r="AJ57" s="9"/>
      <c r="AK57" s="9"/>
      <c r="AL57" s="9"/>
      <c r="AM57" s="9"/>
      <c r="AN57" s="9"/>
      <c r="AO57" s="9"/>
      <c r="AP57" s="9"/>
    </row>
    <row r="58" spans="1:42" s="302" customFormat="1" ht="31.5" x14ac:dyDescent="0.25">
      <c r="A58" s="146"/>
      <c r="B58" s="317">
        <v>3</v>
      </c>
      <c r="C58" s="329" t="str">
        <f t="shared" si="6"/>
        <v/>
      </c>
      <c r="D58" s="400" t="str">
        <f>TEXT(IFERROR(INDEX('Overview - Section A'!$A$42:$A$49,MATCH(J58,'Overview - Section A'!$I$42:$I$49,0)),""),"d-mmm-yy") &amp;" to " &amp; TEXT(IFERROR(INDEX('Overview - Section A'!$E$42:$E$49,MATCH(J58,'Overview - Section A'!$I$42:$I$49,0)),""),"d-mmm-yy")</f>
        <v>1-Jan-20 to 31-Dec-20</v>
      </c>
      <c r="E58" s="331"/>
      <c r="F58" s="332"/>
      <c r="G58" s="397">
        <v>100</v>
      </c>
      <c r="H58" s="388"/>
      <c r="I58" s="401" t="str">
        <f t="shared" si="8"/>
        <v xml:space="preserve">Proportion of identified targeted KAPs screened annually </v>
      </c>
      <c r="J58" s="337" t="s">
        <v>302</v>
      </c>
      <c r="K58" s="337">
        <v>44196</v>
      </c>
      <c r="L58" s="401" t="b">
        <f t="shared" si="9"/>
        <v>1</v>
      </c>
      <c r="M58" s="401" t="b">
        <f t="shared" si="10"/>
        <v>1</v>
      </c>
      <c r="N58" s="401" t="s">
        <v>609</v>
      </c>
      <c r="O58" s="58"/>
      <c r="P58" s="165"/>
      <c r="Q58" s="164"/>
      <c r="X58" s="4"/>
      <c r="Y58" s="4"/>
      <c r="Z58" s="4"/>
      <c r="AA58" s="4"/>
      <c r="AB58" s="4"/>
      <c r="AC58" s="4"/>
      <c r="AD58" s="4"/>
      <c r="AE58" s="4"/>
      <c r="AF58" s="4"/>
      <c r="AG58" s="4"/>
      <c r="AH58" s="4"/>
      <c r="AI58" s="9"/>
      <c r="AJ58" s="9"/>
      <c r="AK58" s="9"/>
      <c r="AL58" s="9"/>
      <c r="AM58" s="9"/>
      <c r="AN58" s="9"/>
      <c r="AO58" s="9"/>
      <c r="AP58" s="9"/>
    </row>
    <row r="59" spans="1:42" s="302" customFormat="1" ht="31.5" x14ac:dyDescent="0.25">
      <c r="A59" s="146"/>
      <c r="B59" s="317">
        <v>3</v>
      </c>
      <c r="C59" s="329" t="str">
        <f t="shared" si="6"/>
        <v/>
      </c>
      <c r="D59" s="400" t="str">
        <f>TEXT(IFERROR(INDEX('Overview - Section A'!$A$42:$A$49,MATCH(J59,'Overview - Section A'!$I$42:$I$49,0)),""),"d-mmm-yy") &amp;" to " &amp; TEXT(IFERROR(INDEX('Overview - Section A'!$E$42:$E$49,MATCH(J59,'Overview - Section A'!$I$42:$I$49,0)),""),"d-mmm-yy")</f>
        <v>1-Jan-21 to 31-Dec-21</v>
      </c>
      <c r="E59" s="331"/>
      <c r="F59" s="332"/>
      <c r="G59" s="397" t="str">
        <f t="shared" si="7"/>
        <v/>
      </c>
      <c r="H59" s="388"/>
      <c r="I59" s="401" t="str">
        <f t="shared" si="8"/>
        <v xml:space="preserve">Proportion of identified targeted KAPs screened annually </v>
      </c>
      <c r="J59" s="337" t="s">
        <v>304</v>
      </c>
      <c r="K59" s="337">
        <v>44561</v>
      </c>
      <c r="L59" s="401" t="b">
        <f t="shared" si="9"/>
        <v>1</v>
      </c>
      <c r="M59" s="401" t="b">
        <f t="shared" si="10"/>
        <v>1</v>
      </c>
      <c r="N59" s="401" t="s">
        <v>610</v>
      </c>
      <c r="O59" s="58"/>
      <c r="P59" s="165"/>
      <c r="Q59" s="164"/>
      <c r="X59" s="4"/>
      <c r="Y59" s="4"/>
      <c r="Z59" s="4"/>
      <c r="AA59" s="4"/>
      <c r="AB59" s="4"/>
      <c r="AC59" s="4"/>
      <c r="AD59" s="4"/>
      <c r="AE59" s="4"/>
      <c r="AF59" s="4"/>
      <c r="AG59" s="4"/>
      <c r="AH59" s="4"/>
      <c r="AI59" s="9"/>
      <c r="AJ59" s="9"/>
      <c r="AK59" s="9"/>
      <c r="AL59" s="9"/>
      <c r="AM59" s="9"/>
      <c r="AN59" s="9"/>
      <c r="AO59" s="9"/>
      <c r="AP59" s="9"/>
    </row>
    <row r="60" spans="1:42" s="302" customFormat="1" ht="31.5" x14ac:dyDescent="0.25">
      <c r="A60" s="146"/>
      <c r="B60" s="317">
        <v>3</v>
      </c>
      <c r="C60" s="329" t="str">
        <f t="shared" si="6"/>
        <v/>
      </c>
      <c r="D60" s="400" t="str">
        <f>TEXT(IFERROR(INDEX('Overview - Section A'!$A$42:$A$49,MATCH(J60,'Overview - Section A'!$I$42:$I$49,0)),""),"d-mmm-yy") &amp;" to " &amp; TEXT(IFERROR(INDEX('Overview - Section A'!$E$42:$E$49,MATCH(J60,'Overview - Section A'!$I$42:$I$49,0)),""),"d-mmm-yy")</f>
        <v>1-Jan-22 to 31-Dec-22</v>
      </c>
      <c r="E60" s="331"/>
      <c r="F60" s="332"/>
      <c r="G60" s="397" t="str">
        <f t="shared" si="7"/>
        <v/>
      </c>
      <c r="H60" s="388"/>
      <c r="I60" s="401" t="str">
        <f t="shared" si="8"/>
        <v xml:space="preserve">Proportion of identified targeted KAPs screened annually </v>
      </c>
      <c r="J60" s="337" t="s">
        <v>306</v>
      </c>
      <c r="K60" s="337">
        <v>44926</v>
      </c>
      <c r="L60" s="401" t="b">
        <f t="shared" si="9"/>
        <v>1</v>
      </c>
      <c r="M60" s="401" t="b">
        <f t="shared" si="10"/>
        <v>1</v>
      </c>
      <c r="N60" s="401" t="s">
        <v>611</v>
      </c>
      <c r="O60" s="58"/>
      <c r="P60" s="165"/>
      <c r="Q60" s="164"/>
      <c r="X60" s="4"/>
      <c r="Y60" s="4"/>
      <c r="Z60" s="4"/>
      <c r="AA60" s="4"/>
      <c r="AB60" s="4"/>
      <c r="AC60" s="4"/>
      <c r="AD60" s="4"/>
      <c r="AE60" s="4"/>
      <c r="AF60" s="4"/>
      <c r="AG60" s="4"/>
      <c r="AH60" s="4"/>
      <c r="AI60" s="9"/>
      <c r="AJ60" s="9"/>
      <c r="AK60" s="9"/>
      <c r="AL60" s="9"/>
      <c r="AM60" s="9"/>
      <c r="AN60" s="9"/>
      <c r="AO60" s="9"/>
      <c r="AP60" s="9"/>
    </row>
    <row r="61" spans="1:42" s="302" customFormat="1" ht="47.25" x14ac:dyDescent="0.25">
      <c r="A61" s="146"/>
      <c r="B61" s="317">
        <v>4</v>
      </c>
      <c r="C61" s="329" t="str">
        <f t="shared" si="6"/>
        <v>Number of notified TB cases all forms  notified from private sector</v>
      </c>
      <c r="D61" s="400" t="str">
        <f>TEXT(IFERROR(INDEX('Overview - Section A'!$A$42:$A$49,MATCH(J61,'Overview - Section A'!$I$42:$I$49,0)),""),"d-mmm-yy") &amp;" to " &amp; TEXT(IFERROR(INDEX('Overview - Section A'!$E$42:$E$49,MATCH(J61,'Overview - Section A'!$I$42:$I$49,0)),""),"d-mmm-yy")</f>
        <v>1-Jan-18 to 31-Dec-18</v>
      </c>
      <c r="E61" s="331">
        <v>800000</v>
      </c>
      <c r="F61" s="332"/>
      <c r="G61" s="397" t="str">
        <f t="shared" si="7"/>
        <v/>
      </c>
      <c r="H61" s="388"/>
      <c r="I61" s="401" t="str">
        <f t="shared" si="8"/>
        <v>Number of notified TB cases all forms  notified from private sector</v>
      </c>
      <c r="J61" s="337" t="s">
        <v>298</v>
      </c>
      <c r="K61" s="337">
        <v>43465</v>
      </c>
      <c r="L61" s="401" t="b">
        <f t="shared" si="9"/>
        <v>1</v>
      </c>
      <c r="M61" s="401" t="b">
        <f t="shared" si="10"/>
        <v>1</v>
      </c>
      <c r="N61" s="401" t="s">
        <v>612</v>
      </c>
      <c r="O61" s="58"/>
      <c r="P61" s="165"/>
      <c r="Q61" s="164"/>
      <c r="X61" s="4"/>
      <c r="Y61" s="4"/>
      <c r="Z61" s="4"/>
      <c r="AA61" s="4"/>
      <c r="AB61" s="4"/>
      <c r="AC61" s="4"/>
      <c r="AD61" s="4"/>
      <c r="AE61" s="4"/>
      <c r="AF61" s="4"/>
      <c r="AG61" s="4"/>
      <c r="AH61" s="4"/>
      <c r="AI61" s="9"/>
      <c r="AJ61" s="9"/>
      <c r="AK61" s="9"/>
      <c r="AL61" s="9"/>
      <c r="AM61" s="9"/>
      <c r="AN61" s="9"/>
      <c r="AO61" s="9"/>
      <c r="AP61" s="9"/>
    </row>
    <row r="62" spans="1:42" s="302" customFormat="1" ht="47.25" x14ac:dyDescent="0.25">
      <c r="A62" s="146"/>
      <c r="B62" s="317">
        <v>4</v>
      </c>
      <c r="C62" s="329" t="str">
        <f t="shared" si="6"/>
        <v/>
      </c>
      <c r="D62" s="400" t="str">
        <f>TEXT(IFERROR(INDEX('Overview - Section A'!$A$42:$A$49,MATCH(J62,'Overview - Section A'!$I$42:$I$49,0)),""),"d-mmm-yy") &amp;" to " &amp; TEXT(IFERROR(INDEX('Overview - Section A'!$E$42:$E$49,MATCH(J62,'Overview - Section A'!$I$42:$I$49,0)),""),"d-mmm-yy")</f>
        <v>1-Jan-19 to 31-Dec-19</v>
      </c>
      <c r="E62" s="331">
        <v>1000000</v>
      </c>
      <c r="F62" s="332"/>
      <c r="G62" s="397" t="str">
        <f t="shared" si="7"/>
        <v/>
      </c>
      <c r="H62" s="388"/>
      <c r="I62" s="401" t="str">
        <f t="shared" si="8"/>
        <v>Number of notified TB cases all forms  notified from private sector</v>
      </c>
      <c r="J62" s="337" t="s">
        <v>300</v>
      </c>
      <c r="K62" s="337">
        <v>43830</v>
      </c>
      <c r="L62" s="401" t="b">
        <f t="shared" si="9"/>
        <v>1</v>
      </c>
      <c r="M62" s="401" t="b">
        <f t="shared" si="10"/>
        <v>1</v>
      </c>
      <c r="N62" s="401" t="s">
        <v>613</v>
      </c>
      <c r="O62" s="58"/>
      <c r="P62" s="165"/>
      <c r="Q62" s="164"/>
      <c r="X62" s="4"/>
      <c r="Y62" s="4"/>
      <c r="Z62" s="4"/>
      <c r="AA62" s="4"/>
      <c r="AB62" s="4"/>
      <c r="AC62" s="4"/>
      <c r="AD62" s="4"/>
      <c r="AE62" s="4"/>
      <c r="AF62" s="4"/>
      <c r="AG62" s="4"/>
      <c r="AH62" s="4"/>
      <c r="AI62" s="9"/>
      <c r="AJ62" s="9"/>
      <c r="AK62" s="9"/>
      <c r="AL62" s="9"/>
      <c r="AM62" s="9"/>
      <c r="AN62" s="9"/>
      <c r="AO62" s="9"/>
      <c r="AP62" s="9"/>
    </row>
    <row r="63" spans="1:42" s="302" customFormat="1" ht="47.25" x14ac:dyDescent="0.25">
      <c r="A63" s="146"/>
      <c r="B63" s="317">
        <v>4</v>
      </c>
      <c r="C63" s="329" t="str">
        <f t="shared" si="6"/>
        <v/>
      </c>
      <c r="D63" s="400" t="str">
        <f>TEXT(IFERROR(INDEX('Overview - Section A'!$A$42:$A$49,MATCH(J63,'Overview - Section A'!$I$42:$I$49,0)),""),"d-mmm-yy") &amp;" to " &amp; TEXT(IFERROR(INDEX('Overview - Section A'!$E$42:$E$49,MATCH(J63,'Overview - Section A'!$I$42:$I$49,0)),""),"d-mmm-yy")</f>
        <v>1-Jan-20 to 31-Dec-20</v>
      </c>
      <c r="E63" s="331">
        <v>1100000</v>
      </c>
      <c r="F63" s="332"/>
      <c r="G63" s="397" t="str">
        <f t="shared" si="7"/>
        <v/>
      </c>
      <c r="H63" s="388"/>
      <c r="I63" s="401" t="str">
        <f t="shared" si="8"/>
        <v>Number of notified TB cases all forms  notified from private sector</v>
      </c>
      <c r="J63" s="337" t="s">
        <v>302</v>
      </c>
      <c r="K63" s="337">
        <v>44196</v>
      </c>
      <c r="L63" s="401" t="b">
        <f t="shared" si="9"/>
        <v>1</v>
      </c>
      <c r="M63" s="401" t="b">
        <f t="shared" si="10"/>
        <v>1</v>
      </c>
      <c r="N63" s="401" t="s">
        <v>614</v>
      </c>
      <c r="O63" s="58"/>
      <c r="P63" s="165"/>
      <c r="Q63" s="164"/>
      <c r="X63" s="4"/>
      <c r="Y63" s="4"/>
      <c r="Z63" s="4"/>
      <c r="AA63" s="4"/>
      <c r="AB63" s="4"/>
      <c r="AC63" s="4"/>
      <c r="AD63" s="4"/>
      <c r="AE63" s="4"/>
      <c r="AF63" s="4"/>
      <c r="AG63" s="4"/>
      <c r="AH63" s="4"/>
      <c r="AI63" s="9"/>
      <c r="AJ63" s="9"/>
      <c r="AK63" s="9"/>
      <c r="AL63" s="9"/>
      <c r="AM63" s="9"/>
      <c r="AN63" s="9"/>
      <c r="AO63" s="9"/>
      <c r="AP63" s="9"/>
    </row>
    <row r="64" spans="1:42" s="302" customFormat="1" ht="47.25" x14ac:dyDescent="0.25">
      <c r="A64" s="146"/>
      <c r="B64" s="317">
        <v>4</v>
      </c>
      <c r="C64" s="329" t="str">
        <f t="shared" si="6"/>
        <v/>
      </c>
      <c r="D64" s="400" t="str">
        <f>TEXT(IFERROR(INDEX('Overview - Section A'!$A$42:$A$49,MATCH(J64,'Overview - Section A'!$I$42:$I$49,0)),""),"d-mmm-yy") &amp;" to " &amp; TEXT(IFERROR(INDEX('Overview - Section A'!$E$42:$E$49,MATCH(J64,'Overview - Section A'!$I$42:$I$49,0)),""),"d-mmm-yy")</f>
        <v>1-Jan-21 to 31-Dec-21</v>
      </c>
      <c r="E64" s="331"/>
      <c r="F64" s="332"/>
      <c r="G64" s="397" t="str">
        <f t="shared" si="7"/>
        <v/>
      </c>
      <c r="H64" s="388"/>
      <c r="I64" s="401" t="str">
        <f t="shared" si="8"/>
        <v>Number of notified TB cases all forms  notified from private sector</v>
      </c>
      <c r="J64" s="337" t="s">
        <v>304</v>
      </c>
      <c r="K64" s="337">
        <v>44561</v>
      </c>
      <c r="L64" s="401" t="b">
        <f t="shared" si="9"/>
        <v>1</v>
      </c>
      <c r="M64" s="401" t="b">
        <f t="shared" si="10"/>
        <v>1</v>
      </c>
      <c r="N64" s="401" t="s">
        <v>615</v>
      </c>
      <c r="O64" s="58"/>
      <c r="P64" s="165"/>
      <c r="Q64" s="164"/>
      <c r="X64" s="4"/>
      <c r="Y64" s="4"/>
      <c r="Z64" s="4"/>
      <c r="AA64" s="4"/>
      <c r="AB64" s="4"/>
      <c r="AC64" s="4"/>
      <c r="AD64" s="4"/>
      <c r="AE64" s="4"/>
      <c r="AF64" s="4"/>
      <c r="AG64" s="4"/>
      <c r="AH64" s="4"/>
      <c r="AI64" s="9"/>
      <c r="AJ64" s="9"/>
      <c r="AK64" s="9"/>
      <c r="AL64" s="9"/>
      <c r="AM64" s="9"/>
      <c r="AN64" s="9"/>
      <c r="AO64" s="9"/>
      <c r="AP64" s="9"/>
    </row>
    <row r="65" spans="1:42" s="302" customFormat="1" ht="47.25" x14ac:dyDescent="0.25">
      <c r="A65" s="146"/>
      <c r="B65" s="317">
        <v>4</v>
      </c>
      <c r="C65" s="329" t="str">
        <f t="shared" si="6"/>
        <v/>
      </c>
      <c r="D65" s="400" t="str">
        <f>TEXT(IFERROR(INDEX('Overview - Section A'!$A$42:$A$49,MATCH(J65,'Overview - Section A'!$I$42:$I$49,0)),""),"d-mmm-yy") &amp;" to " &amp; TEXT(IFERROR(INDEX('Overview - Section A'!$E$42:$E$49,MATCH(J65,'Overview - Section A'!$I$42:$I$49,0)),""),"d-mmm-yy")</f>
        <v>1-Jan-22 to 31-Dec-22</v>
      </c>
      <c r="E65" s="331"/>
      <c r="F65" s="332"/>
      <c r="G65" s="397" t="str">
        <f t="shared" si="7"/>
        <v/>
      </c>
      <c r="H65" s="388"/>
      <c r="I65" s="401" t="str">
        <f t="shared" si="8"/>
        <v>Number of notified TB cases all forms  notified from private sector</v>
      </c>
      <c r="J65" s="337" t="s">
        <v>306</v>
      </c>
      <c r="K65" s="337">
        <v>44926</v>
      </c>
      <c r="L65" s="401" t="b">
        <f t="shared" si="9"/>
        <v>1</v>
      </c>
      <c r="M65" s="401" t="b">
        <f t="shared" si="10"/>
        <v>1</v>
      </c>
      <c r="N65" s="401" t="s">
        <v>616</v>
      </c>
      <c r="O65" s="58"/>
      <c r="P65" s="165"/>
      <c r="Q65" s="164"/>
      <c r="X65" s="4"/>
      <c r="Y65" s="4"/>
      <c r="Z65" s="4"/>
      <c r="AA65" s="4"/>
      <c r="AB65" s="4"/>
      <c r="AC65" s="4"/>
      <c r="AD65" s="4"/>
      <c r="AE65" s="4"/>
      <c r="AF65" s="4"/>
      <c r="AG65" s="4"/>
      <c r="AH65" s="4"/>
      <c r="AI65" s="9"/>
      <c r="AJ65" s="9"/>
      <c r="AK65" s="9"/>
      <c r="AL65" s="9"/>
      <c r="AM65" s="9"/>
      <c r="AN65" s="9"/>
      <c r="AO65" s="9"/>
      <c r="AP65" s="9"/>
    </row>
    <row r="66" spans="1:42" s="302" customFormat="1" ht="31.5" x14ac:dyDescent="0.25">
      <c r="A66" s="146"/>
      <c r="B66" s="317">
        <v>5</v>
      </c>
      <c r="C66" s="329" t="str">
        <f t="shared" si="6"/>
        <v xml:space="preserve">Percentage of notified  TB patients receiving DST </v>
      </c>
      <c r="D66" s="400" t="str">
        <f>TEXT(IFERROR(INDEX('Overview - Section A'!$A$42:$A$49,MATCH(J66,'Overview - Section A'!$I$42:$I$49,0)),""),"d-mmm-yy") &amp;" to " &amp; TEXT(IFERROR(INDEX('Overview - Section A'!$E$42:$E$49,MATCH(J66,'Overview - Section A'!$I$42:$I$49,0)),""),"d-mmm-yy")</f>
        <v>1-Jan-18 to 31-Dec-18</v>
      </c>
      <c r="E66" s="331">
        <v>60</v>
      </c>
      <c r="F66" s="332"/>
      <c r="G66" s="397" t="str">
        <f t="shared" si="7"/>
        <v/>
      </c>
      <c r="H66" s="388"/>
      <c r="I66" s="401" t="str">
        <f t="shared" si="8"/>
        <v xml:space="preserve">Percentage of notified  TB patients receiving DST </v>
      </c>
      <c r="J66" s="337" t="s">
        <v>298</v>
      </c>
      <c r="K66" s="337">
        <v>43465</v>
      </c>
      <c r="L66" s="401" t="b">
        <f t="shared" si="9"/>
        <v>1</v>
      </c>
      <c r="M66" s="401" t="b">
        <f t="shared" si="10"/>
        <v>1</v>
      </c>
      <c r="N66" s="401" t="s">
        <v>617</v>
      </c>
      <c r="O66" s="58"/>
      <c r="P66" s="165"/>
      <c r="Q66" s="164"/>
      <c r="X66" s="4"/>
      <c r="Y66" s="4"/>
      <c r="Z66" s="4"/>
      <c r="AA66" s="4"/>
      <c r="AB66" s="4"/>
      <c r="AC66" s="4"/>
      <c r="AD66" s="4"/>
      <c r="AE66" s="4"/>
      <c r="AF66" s="4"/>
      <c r="AG66" s="4"/>
      <c r="AH66" s="4"/>
      <c r="AI66" s="9"/>
      <c r="AJ66" s="9"/>
      <c r="AK66" s="9"/>
      <c r="AL66" s="9"/>
      <c r="AM66" s="9"/>
      <c r="AN66" s="9"/>
      <c r="AO66" s="9"/>
      <c r="AP66" s="9"/>
    </row>
    <row r="67" spans="1:42" s="302" customFormat="1" ht="31.5" x14ac:dyDescent="0.25">
      <c r="A67" s="146"/>
      <c r="B67" s="317">
        <v>5</v>
      </c>
      <c r="C67" s="329" t="str">
        <f t="shared" si="6"/>
        <v/>
      </c>
      <c r="D67" s="400" t="str">
        <f>TEXT(IFERROR(INDEX('Overview - Section A'!$A$42:$A$49,MATCH(J67,'Overview - Section A'!$I$42:$I$49,0)),""),"d-mmm-yy") &amp;" to " &amp; TEXT(IFERROR(INDEX('Overview - Section A'!$E$42:$E$49,MATCH(J67,'Overview - Section A'!$I$42:$I$49,0)),""),"d-mmm-yy")</f>
        <v>1-Jan-19 to 31-Dec-19</v>
      </c>
      <c r="E67" s="331">
        <v>70</v>
      </c>
      <c r="F67" s="332"/>
      <c r="G67" s="397" t="str">
        <f t="shared" si="7"/>
        <v/>
      </c>
      <c r="H67" s="388"/>
      <c r="I67" s="401" t="str">
        <f t="shared" si="8"/>
        <v xml:space="preserve">Percentage of notified  TB patients receiving DST </v>
      </c>
      <c r="J67" s="337" t="s">
        <v>300</v>
      </c>
      <c r="K67" s="337">
        <v>43830</v>
      </c>
      <c r="L67" s="401" t="b">
        <f t="shared" si="9"/>
        <v>1</v>
      </c>
      <c r="M67" s="401" t="b">
        <f t="shared" si="10"/>
        <v>1</v>
      </c>
      <c r="N67" s="401" t="s">
        <v>618</v>
      </c>
      <c r="O67" s="58"/>
      <c r="P67" s="165"/>
      <c r="Q67" s="164"/>
      <c r="X67" s="4"/>
      <c r="Y67" s="4"/>
      <c r="Z67" s="4"/>
      <c r="AA67" s="4"/>
      <c r="AB67" s="4"/>
      <c r="AC67" s="4"/>
      <c r="AD67" s="4"/>
      <c r="AE67" s="4"/>
      <c r="AF67" s="4"/>
      <c r="AG67" s="4"/>
      <c r="AH67" s="4"/>
      <c r="AI67" s="9"/>
      <c r="AJ67" s="9"/>
      <c r="AK67" s="9"/>
      <c r="AL67" s="9"/>
      <c r="AM67" s="9"/>
      <c r="AN67" s="9"/>
      <c r="AO67" s="9"/>
      <c r="AP67" s="9"/>
    </row>
    <row r="68" spans="1:42" s="302" customFormat="1" ht="31.5" x14ac:dyDescent="0.25">
      <c r="A68" s="146"/>
      <c r="B68" s="317">
        <v>5</v>
      </c>
      <c r="C68" s="329" t="str">
        <f t="shared" si="6"/>
        <v/>
      </c>
      <c r="D68" s="400" t="str">
        <f>TEXT(IFERROR(INDEX('Overview - Section A'!$A$42:$A$49,MATCH(J68,'Overview - Section A'!$I$42:$I$49,0)),""),"d-mmm-yy") &amp;" to " &amp; TEXT(IFERROR(INDEX('Overview - Section A'!$E$42:$E$49,MATCH(J68,'Overview - Section A'!$I$42:$I$49,0)),""),"d-mmm-yy")</f>
        <v>1-Jan-20 to 31-Dec-20</v>
      </c>
      <c r="E68" s="331">
        <v>80</v>
      </c>
      <c r="F68" s="332"/>
      <c r="G68" s="397" t="str">
        <f t="shared" si="7"/>
        <v/>
      </c>
      <c r="H68" s="388"/>
      <c r="I68" s="401" t="str">
        <f t="shared" si="8"/>
        <v xml:space="preserve">Percentage of notified  TB patients receiving DST </v>
      </c>
      <c r="J68" s="337" t="s">
        <v>302</v>
      </c>
      <c r="K68" s="337">
        <v>44196</v>
      </c>
      <c r="L68" s="401" t="b">
        <f t="shared" si="9"/>
        <v>1</v>
      </c>
      <c r="M68" s="401" t="b">
        <f t="shared" si="10"/>
        <v>1</v>
      </c>
      <c r="N68" s="401" t="s">
        <v>619</v>
      </c>
      <c r="O68" s="58"/>
      <c r="P68" s="165"/>
      <c r="Q68" s="164"/>
      <c r="X68" s="4"/>
      <c r="Y68" s="4"/>
      <c r="Z68" s="4"/>
      <c r="AA68" s="4"/>
      <c r="AB68" s="4"/>
      <c r="AC68" s="4"/>
      <c r="AD68" s="4"/>
      <c r="AE68" s="4"/>
      <c r="AF68" s="4"/>
      <c r="AG68" s="4"/>
      <c r="AH68" s="4"/>
      <c r="AI68" s="9"/>
      <c r="AJ68" s="9"/>
      <c r="AK68" s="9"/>
      <c r="AL68" s="9"/>
      <c r="AM68" s="9"/>
      <c r="AN68" s="9"/>
      <c r="AO68" s="9"/>
      <c r="AP68" s="9"/>
    </row>
    <row r="69" spans="1:42" s="302" customFormat="1" ht="31.5" x14ac:dyDescent="0.25">
      <c r="A69" s="146"/>
      <c r="B69" s="317">
        <v>5</v>
      </c>
      <c r="C69" s="329" t="str">
        <f t="shared" si="6"/>
        <v/>
      </c>
      <c r="D69" s="400" t="str">
        <f>TEXT(IFERROR(INDEX('Overview - Section A'!$A$42:$A$49,MATCH(J69,'Overview - Section A'!$I$42:$I$49,0)),""),"d-mmm-yy") &amp;" to " &amp; TEXT(IFERROR(INDEX('Overview - Section A'!$E$42:$E$49,MATCH(J69,'Overview - Section A'!$I$42:$I$49,0)),""),"d-mmm-yy")</f>
        <v>1-Jan-21 to 31-Dec-21</v>
      </c>
      <c r="E69" s="331"/>
      <c r="F69" s="332"/>
      <c r="G69" s="397" t="str">
        <f t="shared" si="7"/>
        <v/>
      </c>
      <c r="H69" s="388"/>
      <c r="I69" s="401" t="str">
        <f t="shared" si="8"/>
        <v xml:space="preserve">Percentage of notified  TB patients receiving DST </v>
      </c>
      <c r="J69" s="337" t="s">
        <v>304</v>
      </c>
      <c r="K69" s="337">
        <v>44561</v>
      </c>
      <c r="L69" s="401" t="b">
        <f t="shared" si="9"/>
        <v>1</v>
      </c>
      <c r="M69" s="401" t="b">
        <f t="shared" si="10"/>
        <v>1</v>
      </c>
      <c r="N69" s="401" t="s">
        <v>620</v>
      </c>
      <c r="O69" s="58"/>
      <c r="P69" s="165"/>
      <c r="Q69" s="164"/>
      <c r="X69" s="4"/>
      <c r="Y69" s="4"/>
      <c r="Z69" s="4"/>
      <c r="AA69" s="4"/>
      <c r="AB69" s="4"/>
      <c r="AC69" s="4"/>
      <c r="AD69" s="4"/>
      <c r="AE69" s="4"/>
      <c r="AF69" s="4"/>
      <c r="AG69" s="4"/>
      <c r="AH69" s="4"/>
      <c r="AI69" s="9"/>
      <c r="AJ69" s="9"/>
      <c r="AK69" s="9"/>
      <c r="AL69" s="9"/>
      <c r="AM69" s="9"/>
      <c r="AN69" s="9"/>
      <c r="AO69" s="9"/>
      <c r="AP69" s="9"/>
    </row>
    <row r="70" spans="1:42" s="302" customFormat="1" ht="31.5" x14ac:dyDescent="0.25">
      <c r="A70" s="146"/>
      <c r="B70" s="317">
        <v>5</v>
      </c>
      <c r="C70" s="329" t="str">
        <f t="shared" si="6"/>
        <v/>
      </c>
      <c r="D70" s="400" t="str">
        <f>TEXT(IFERROR(INDEX('Overview - Section A'!$A$42:$A$49,MATCH(J70,'Overview - Section A'!$I$42:$I$49,0)),""),"d-mmm-yy") &amp;" to " &amp; TEXT(IFERROR(INDEX('Overview - Section A'!$E$42:$E$49,MATCH(J70,'Overview - Section A'!$I$42:$I$49,0)),""),"d-mmm-yy")</f>
        <v>1-Jan-22 to 31-Dec-22</v>
      </c>
      <c r="E70" s="331"/>
      <c r="F70" s="332"/>
      <c r="G70" s="397" t="str">
        <f t="shared" si="7"/>
        <v/>
      </c>
      <c r="H70" s="388"/>
      <c r="I70" s="401" t="str">
        <f t="shared" si="8"/>
        <v xml:space="preserve">Percentage of notified  TB patients receiving DST </v>
      </c>
      <c r="J70" s="337" t="s">
        <v>306</v>
      </c>
      <c r="K70" s="337">
        <v>44926</v>
      </c>
      <c r="L70" s="401" t="b">
        <f t="shared" si="9"/>
        <v>1</v>
      </c>
      <c r="M70" s="401" t="b">
        <f t="shared" si="10"/>
        <v>1</v>
      </c>
      <c r="N70" s="401" t="s">
        <v>621</v>
      </c>
      <c r="O70" s="58"/>
      <c r="P70" s="165"/>
      <c r="Q70" s="164"/>
      <c r="X70" s="4"/>
      <c r="Y70" s="4"/>
      <c r="Z70" s="4"/>
      <c r="AA70" s="4"/>
      <c r="AB70" s="4"/>
      <c r="AC70" s="4"/>
      <c r="AD70" s="4"/>
      <c r="AE70" s="4"/>
      <c r="AF70" s="4"/>
      <c r="AG70" s="4"/>
      <c r="AH70" s="4"/>
      <c r="AI70" s="9"/>
      <c r="AJ70" s="9"/>
      <c r="AK70" s="9"/>
      <c r="AL70" s="9"/>
      <c r="AM70" s="9"/>
      <c r="AN70" s="9"/>
      <c r="AO70" s="9"/>
      <c r="AP70" s="9"/>
    </row>
    <row r="71" spans="1:42" s="302" customFormat="1" ht="47.25" x14ac:dyDescent="0.25">
      <c r="A71" s="146"/>
      <c r="B71" s="317">
        <v>6</v>
      </c>
      <c r="C71" s="329" t="str">
        <f t="shared" si="6"/>
        <v>MDR TB-2(M): Number of TB cases with RR-TB and/or MDR-TB notified</v>
      </c>
      <c r="D71" s="400" t="str">
        <f>TEXT(IFERROR(INDEX('Overview - Section A'!$A$42:$A$49,MATCH(J71,'Overview - Section A'!$I$42:$I$49,0)),""),"d-mmm-yy") &amp;" to " &amp; TEXT(IFERROR(INDEX('Overview - Section A'!$E$42:$E$49,MATCH(J71,'Overview - Section A'!$I$42:$I$49,0)),""),"d-mmm-yy")</f>
        <v>1-Jan-18 to 31-Dec-18</v>
      </c>
      <c r="E71" s="331">
        <v>66000</v>
      </c>
      <c r="F71" s="332"/>
      <c r="G71" s="397"/>
      <c r="H71" s="388"/>
      <c r="I71" s="401" t="str">
        <f t="shared" si="8"/>
        <v>MDR TB-2(M): Number of TB cases with RR-TB and/or MDR-TB notified</v>
      </c>
      <c r="J71" s="337" t="s">
        <v>298</v>
      </c>
      <c r="K71" s="337">
        <v>43465</v>
      </c>
      <c r="L71" s="401" t="b">
        <f t="shared" si="9"/>
        <v>1</v>
      </c>
      <c r="M71" s="401" t="b">
        <f t="shared" si="10"/>
        <v>1</v>
      </c>
      <c r="N71" s="401" t="s">
        <v>622</v>
      </c>
      <c r="O71" s="58"/>
      <c r="P71" s="165"/>
      <c r="Q71" s="164"/>
      <c r="X71" s="4"/>
      <c r="Y71" s="4"/>
      <c r="Z71" s="4"/>
      <c r="AA71" s="4"/>
      <c r="AB71" s="4"/>
      <c r="AC71" s="4"/>
      <c r="AD71" s="4"/>
      <c r="AE71" s="4"/>
      <c r="AF71" s="4"/>
      <c r="AG71" s="4"/>
      <c r="AH71" s="4"/>
      <c r="AI71" s="9"/>
      <c r="AJ71" s="9"/>
      <c r="AK71" s="9"/>
      <c r="AL71" s="9"/>
      <c r="AM71" s="9"/>
      <c r="AN71" s="9"/>
      <c r="AO71" s="9"/>
      <c r="AP71" s="9"/>
    </row>
    <row r="72" spans="1:42" s="302" customFormat="1" ht="47.25" x14ac:dyDescent="0.25">
      <c r="A72" s="146"/>
      <c r="B72" s="317">
        <v>6</v>
      </c>
      <c r="C72" s="329" t="str">
        <f t="shared" si="6"/>
        <v/>
      </c>
      <c r="D72" s="400" t="str">
        <f>TEXT(IFERROR(INDEX('Overview - Section A'!$A$42:$A$49,MATCH(J72,'Overview - Section A'!$I$42:$I$49,0)),""),"d-mmm-yy") &amp;" to " &amp; TEXT(IFERROR(INDEX('Overview - Section A'!$E$42:$E$49,MATCH(J72,'Overview - Section A'!$I$42:$I$49,0)),""),"d-mmm-yy")</f>
        <v>1-Jan-19 to 31-Dec-19</v>
      </c>
      <c r="E72" s="331">
        <v>78975</v>
      </c>
      <c r="F72" s="332"/>
      <c r="G72" s="397"/>
      <c r="H72" s="388"/>
      <c r="I72" s="401" t="str">
        <f t="shared" si="8"/>
        <v>MDR TB-2(M): Number of TB cases with RR-TB and/or MDR-TB notified</v>
      </c>
      <c r="J72" s="337" t="s">
        <v>300</v>
      </c>
      <c r="K72" s="337">
        <v>43830</v>
      </c>
      <c r="L72" s="401" t="b">
        <f t="shared" si="9"/>
        <v>1</v>
      </c>
      <c r="M72" s="401" t="b">
        <f t="shared" si="10"/>
        <v>1</v>
      </c>
      <c r="N72" s="401" t="s">
        <v>623</v>
      </c>
      <c r="O72" s="58"/>
      <c r="P72" s="165"/>
      <c r="Q72" s="164"/>
      <c r="X72" s="4"/>
      <c r="Y72" s="4"/>
      <c r="Z72" s="4"/>
      <c r="AA72" s="4"/>
      <c r="AB72" s="4"/>
      <c r="AC72" s="4"/>
      <c r="AD72" s="4"/>
      <c r="AE72" s="4"/>
      <c r="AF72" s="4"/>
      <c r="AG72" s="4"/>
      <c r="AH72" s="4"/>
      <c r="AI72" s="9"/>
      <c r="AJ72" s="9"/>
      <c r="AK72" s="9"/>
      <c r="AL72" s="9"/>
      <c r="AM72" s="9"/>
      <c r="AN72" s="9"/>
      <c r="AO72" s="9"/>
      <c r="AP72" s="9"/>
    </row>
    <row r="73" spans="1:42" s="302" customFormat="1" ht="47.25" x14ac:dyDescent="0.25">
      <c r="A73" s="146"/>
      <c r="B73" s="317">
        <v>6</v>
      </c>
      <c r="C73" s="329" t="str">
        <f t="shared" si="6"/>
        <v/>
      </c>
      <c r="D73" s="400" t="str">
        <f>TEXT(IFERROR(INDEX('Overview - Section A'!$A$42:$A$49,MATCH(J73,'Overview - Section A'!$I$42:$I$49,0)),""),"d-mmm-yy") &amp;" to " &amp; TEXT(IFERROR(INDEX('Overview - Section A'!$E$42:$E$49,MATCH(J73,'Overview - Section A'!$I$42:$I$49,0)),""),"d-mmm-yy")</f>
        <v>1-Jan-20 to 31-Dec-20</v>
      </c>
      <c r="E73" s="331">
        <v>92000</v>
      </c>
      <c r="F73" s="332"/>
      <c r="G73" s="397"/>
      <c r="H73" s="388"/>
      <c r="I73" s="401" t="str">
        <f t="shared" si="8"/>
        <v>MDR TB-2(M): Number of TB cases with RR-TB and/or MDR-TB notified</v>
      </c>
      <c r="J73" s="337" t="s">
        <v>302</v>
      </c>
      <c r="K73" s="337">
        <v>44196</v>
      </c>
      <c r="L73" s="401" t="b">
        <f t="shared" si="9"/>
        <v>1</v>
      </c>
      <c r="M73" s="401" t="b">
        <f t="shared" si="10"/>
        <v>1</v>
      </c>
      <c r="N73" s="401" t="s">
        <v>624</v>
      </c>
      <c r="O73" s="58"/>
      <c r="P73" s="165"/>
      <c r="Q73" s="164"/>
      <c r="X73" s="4"/>
      <c r="Y73" s="4"/>
      <c r="Z73" s="4"/>
      <c r="AA73" s="4"/>
      <c r="AB73" s="4"/>
      <c r="AC73" s="4"/>
      <c r="AD73" s="4"/>
      <c r="AE73" s="4"/>
      <c r="AF73" s="4"/>
      <c r="AG73" s="4"/>
      <c r="AH73" s="4"/>
      <c r="AI73" s="9"/>
      <c r="AJ73" s="9"/>
      <c r="AK73" s="9"/>
      <c r="AL73" s="9"/>
      <c r="AM73" s="9"/>
      <c r="AN73" s="9"/>
      <c r="AO73" s="9"/>
      <c r="AP73" s="9"/>
    </row>
    <row r="74" spans="1:42" s="302" customFormat="1" ht="47.25" x14ac:dyDescent="0.25">
      <c r="A74" s="146"/>
      <c r="B74" s="317">
        <v>6</v>
      </c>
      <c r="C74" s="329" t="str">
        <f t="shared" si="6"/>
        <v/>
      </c>
      <c r="D74" s="400" t="str">
        <f>TEXT(IFERROR(INDEX('Overview - Section A'!$A$42:$A$49,MATCH(J74,'Overview - Section A'!$I$42:$I$49,0)),""),"d-mmm-yy") &amp;" to " &amp; TEXT(IFERROR(INDEX('Overview - Section A'!$E$42:$E$49,MATCH(J74,'Overview - Section A'!$I$42:$I$49,0)),""),"d-mmm-yy")</f>
        <v>1-Jan-21 to 31-Dec-21</v>
      </c>
      <c r="E74" s="331"/>
      <c r="F74" s="332"/>
      <c r="G74" s="397" t="str">
        <f t="shared" si="7"/>
        <v/>
      </c>
      <c r="H74" s="388"/>
      <c r="I74" s="401" t="str">
        <f t="shared" si="8"/>
        <v>MDR TB-2(M): Number of TB cases with RR-TB and/or MDR-TB notified</v>
      </c>
      <c r="J74" s="337" t="s">
        <v>304</v>
      </c>
      <c r="K74" s="337">
        <v>44561</v>
      </c>
      <c r="L74" s="401" t="b">
        <f t="shared" si="9"/>
        <v>1</v>
      </c>
      <c r="M74" s="401" t="b">
        <f t="shared" si="10"/>
        <v>1</v>
      </c>
      <c r="N74" s="401" t="s">
        <v>625</v>
      </c>
      <c r="O74" s="58"/>
      <c r="P74" s="165"/>
      <c r="Q74" s="164"/>
      <c r="X74" s="4"/>
      <c r="Y74" s="4"/>
      <c r="Z74" s="4"/>
      <c r="AA74" s="4"/>
      <c r="AB74" s="4"/>
      <c r="AC74" s="4"/>
      <c r="AD74" s="4"/>
      <c r="AE74" s="4"/>
      <c r="AF74" s="4"/>
      <c r="AG74" s="4"/>
      <c r="AH74" s="4"/>
      <c r="AI74" s="9"/>
      <c r="AJ74" s="9"/>
      <c r="AK74" s="9"/>
      <c r="AL74" s="9"/>
      <c r="AM74" s="9"/>
      <c r="AN74" s="9"/>
      <c r="AO74" s="9"/>
      <c r="AP74" s="9"/>
    </row>
    <row r="75" spans="1:42" s="302" customFormat="1" ht="47.25" x14ac:dyDescent="0.25">
      <c r="A75" s="146"/>
      <c r="B75" s="317">
        <v>6</v>
      </c>
      <c r="C75" s="329" t="str">
        <f t="shared" si="6"/>
        <v/>
      </c>
      <c r="D75" s="400" t="str">
        <f>TEXT(IFERROR(INDEX('Overview - Section A'!$A$42:$A$49,MATCH(J75,'Overview - Section A'!$I$42:$I$49,0)),""),"d-mmm-yy") &amp;" to " &amp; TEXT(IFERROR(INDEX('Overview - Section A'!$E$42:$E$49,MATCH(J75,'Overview - Section A'!$I$42:$I$49,0)),""),"d-mmm-yy")</f>
        <v>1-Jan-22 to 31-Dec-22</v>
      </c>
      <c r="E75" s="331"/>
      <c r="F75" s="332"/>
      <c r="G75" s="397" t="str">
        <f t="shared" si="7"/>
        <v/>
      </c>
      <c r="H75" s="388"/>
      <c r="I75" s="401" t="str">
        <f t="shared" si="8"/>
        <v>MDR TB-2(M): Number of TB cases with RR-TB and/or MDR-TB notified</v>
      </c>
      <c r="J75" s="337" t="s">
        <v>306</v>
      </c>
      <c r="K75" s="337">
        <v>44926</v>
      </c>
      <c r="L75" s="401" t="b">
        <f t="shared" si="9"/>
        <v>1</v>
      </c>
      <c r="M75" s="401" t="b">
        <f t="shared" si="10"/>
        <v>1</v>
      </c>
      <c r="N75" s="401" t="s">
        <v>626</v>
      </c>
      <c r="O75" s="58"/>
      <c r="P75" s="165"/>
      <c r="Q75" s="164"/>
      <c r="X75" s="4"/>
      <c r="Y75" s="4"/>
      <c r="Z75" s="4"/>
      <c r="AA75" s="4"/>
      <c r="AB75" s="4"/>
      <c r="AC75" s="4"/>
      <c r="AD75" s="4"/>
      <c r="AE75" s="4"/>
      <c r="AF75" s="4"/>
      <c r="AG75" s="4"/>
      <c r="AH75" s="4"/>
      <c r="AI75" s="9"/>
      <c r="AJ75" s="9"/>
      <c r="AK75" s="9"/>
      <c r="AL75" s="9"/>
      <c r="AM75" s="9"/>
      <c r="AN75" s="9"/>
      <c r="AO75" s="9"/>
      <c r="AP75" s="9"/>
    </row>
    <row r="76" spans="1:42" s="302" customFormat="1" ht="47.25" x14ac:dyDescent="0.25">
      <c r="A76" s="146"/>
      <c r="B76" s="317">
        <v>7</v>
      </c>
      <c r="C76" s="329" t="str">
        <f t="shared" si="6"/>
        <v>MDR TB-3(M): Number of cases with RR-TB and/or MDR-TB that began second-line treatment</v>
      </c>
      <c r="D76" s="400" t="str">
        <f>TEXT(IFERROR(INDEX('Overview - Section A'!$A$42:$A$49,MATCH(J76,'Overview - Section A'!$I$42:$I$49,0)),""),"d-mmm-yy") &amp;" to " &amp; TEXT(IFERROR(INDEX('Overview - Section A'!$E$42:$E$49,MATCH(J76,'Overview - Section A'!$I$42:$I$49,0)),""),"d-mmm-yy")</f>
        <v>1-Jan-18 to 31-Dec-18</v>
      </c>
      <c r="E76" s="331">
        <v>59400</v>
      </c>
      <c r="F76" s="164"/>
      <c r="G76" s="397" t="str">
        <f>IFERROR(IF(#REF!&lt;&gt;"",(E76/#REF!)*100,""),"")</f>
        <v/>
      </c>
      <c r="H76" s="388"/>
      <c r="I76" s="401" t="str">
        <f t="shared" si="8"/>
        <v>MDR TB-3(M): Number of cases with RR-TB and/or MDR-TB that began second-line treatment</v>
      </c>
      <c r="J76" s="337" t="s">
        <v>298</v>
      </c>
      <c r="K76" s="337">
        <v>43465</v>
      </c>
      <c r="L76" s="401" t="b">
        <f t="shared" si="9"/>
        <v>1</v>
      </c>
      <c r="M76" s="401" t="b">
        <f t="shared" si="10"/>
        <v>1</v>
      </c>
      <c r="N76" s="401" t="s">
        <v>627</v>
      </c>
      <c r="O76" s="58"/>
      <c r="P76" s="165"/>
      <c r="Q76" s="164"/>
      <c r="X76" s="4"/>
      <c r="Y76" s="4"/>
      <c r="Z76" s="4"/>
      <c r="AA76" s="4"/>
      <c r="AB76" s="4"/>
      <c r="AC76" s="4"/>
      <c r="AD76" s="4"/>
      <c r="AE76" s="4"/>
      <c r="AF76" s="4"/>
      <c r="AG76" s="4"/>
      <c r="AH76" s="4"/>
      <c r="AI76" s="9"/>
      <c r="AJ76" s="9"/>
      <c r="AK76" s="9"/>
      <c r="AL76" s="9"/>
      <c r="AM76" s="9"/>
      <c r="AN76" s="9"/>
      <c r="AO76" s="9"/>
      <c r="AP76" s="9"/>
    </row>
    <row r="77" spans="1:42" s="302" customFormat="1" ht="47.25" x14ac:dyDescent="0.25">
      <c r="A77" s="146"/>
      <c r="B77" s="317">
        <v>7</v>
      </c>
      <c r="C77" s="329" t="str">
        <f t="shared" si="6"/>
        <v/>
      </c>
      <c r="D77" s="400" t="str">
        <f>TEXT(IFERROR(INDEX('Overview - Section A'!$A$42:$A$49,MATCH(J77,'Overview - Section A'!$I$42:$I$49,0)),""),"d-mmm-yy") &amp;" to " &amp; TEXT(IFERROR(INDEX('Overview - Section A'!$E$42:$E$49,MATCH(J77,'Overview - Section A'!$I$42:$I$49,0)),""),"d-mmm-yy")</f>
        <v>1-Jan-19 to 31-Dec-19</v>
      </c>
      <c r="E77" s="331">
        <v>71078</v>
      </c>
      <c r="F77" s="164"/>
      <c r="G77" s="397" t="str">
        <f>IFERROR(IF(#REF!&lt;&gt;"",(E77/#REF!)*100,""),"")</f>
        <v/>
      </c>
      <c r="H77" s="388"/>
      <c r="I77" s="401" t="str">
        <f t="shared" si="8"/>
        <v>MDR TB-3(M): Number of cases with RR-TB and/or MDR-TB that began second-line treatment</v>
      </c>
      <c r="J77" s="337" t="s">
        <v>300</v>
      </c>
      <c r="K77" s="337">
        <v>43830</v>
      </c>
      <c r="L77" s="401" t="b">
        <f t="shared" si="9"/>
        <v>1</v>
      </c>
      <c r="M77" s="401" t="b">
        <f t="shared" si="10"/>
        <v>1</v>
      </c>
      <c r="N77" s="401" t="s">
        <v>628</v>
      </c>
      <c r="O77" s="58"/>
      <c r="P77" s="165"/>
      <c r="Q77" s="164"/>
      <c r="X77" s="4"/>
      <c r="Y77" s="4"/>
      <c r="Z77" s="4"/>
      <c r="AA77" s="4"/>
      <c r="AB77" s="4"/>
      <c r="AC77" s="4"/>
      <c r="AD77" s="4"/>
      <c r="AE77" s="4"/>
      <c r="AF77" s="4"/>
      <c r="AG77" s="4"/>
      <c r="AH77" s="4"/>
      <c r="AI77" s="9"/>
      <c r="AJ77" s="9"/>
      <c r="AK77" s="9"/>
      <c r="AL77" s="9"/>
      <c r="AM77" s="9"/>
      <c r="AN77" s="9"/>
      <c r="AO77" s="9"/>
      <c r="AP77" s="9"/>
    </row>
    <row r="78" spans="1:42" s="302" customFormat="1" ht="47.25" x14ac:dyDescent="0.25">
      <c r="A78" s="146"/>
      <c r="B78" s="317">
        <v>7</v>
      </c>
      <c r="C78" s="329" t="str">
        <f t="shared" si="6"/>
        <v/>
      </c>
      <c r="D78" s="400" t="str">
        <f>TEXT(IFERROR(INDEX('Overview - Section A'!$A$42:$A$49,MATCH(J78,'Overview - Section A'!$I$42:$I$49,0)),""),"d-mmm-yy") &amp;" to " &amp; TEXT(IFERROR(INDEX('Overview - Section A'!$E$42:$E$49,MATCH(J78,'Overview - Section A'!$I$42:$I$49,0)),""),"d-mmm-yy")</f>
        <v>1-Jan-20 to 31-Dec-20</v>
      </c>
      <c r="E78" s="331">
        <v>82800</v>
      </c>
      <c r="F78" s="164"/>
      <c r="G78" s="397" t="str">
        <f>IFERROR(IF(#REF!&lt;&gt;"",(E78/#REF!)*100,""),"")</f>
        <v/>
      </c>
      <c r="H78" s="388"/>
      <c r="I78" s="401" t="str">
        <f t="shared" si="8"/>
        <v>MDR TB-3(M): Number of cases with RR-TB and/or MDR-TB that began second-line treatment</v>
      </c>
      <c r="J78" s="337" t="s">
        <v>302</v>
      </c>
      <c r="K78" s="337">
        <v>44196</v>
      </c>
      <c r="L78" s="401" t="b">
        <f t="shared" si="9"/>
        <v>1</v>
      </c>
      <c r="M78" s="401" t="b">
        <f t="shared" si="10"/>
        <v>1</v>
      </c>
      <c r="N78" s="401" t="s">
        <v>629</v>
      </c>
      <c r="O78" s="58"/>
      <c r="P78" s="165"/>
      <c r="Q78" s="164"/>
      <c r="X78" s="4"/>
      <c r="Y78" s="4"/>
      <c r="Z78" s="4"/>
      <c r="AA78" s="4"/>
      <c r="AB78" s="4"/>
      <c r="AC78" s="4"/>
      <c r="AD78" s="4"/>
      <c r="AE78" s="4"/>
      <c r="AF78" s="4"/>
      <c r="AG78" s="4"/>
      <c r="AH78" s="4"/>
      <c r="AI78" s="9"/>
      <c r="AJ78" s="9"/>
      <c r="AK78" s="9"/>
      <c r="AL78" s="9"/>
      <c r="AM78" s="9"/>
      <c r="AN78" s="9"/>
      <c r="AO78" s="9"/>
      <c r="AP78" s="9"/>
    </row>
    <row r="79" spans="1:42" s="302" customFormat="1" ht="47.25" x14ac:dyDescent="0.25">
      <c r="A79" s="146"/>
      <c r="B79" s="317">
        <v>7</v>
      </c>
      <c r="C79" s="329" t="str">
        <f t="shared" si="6"/>
        <v/>
      </c>
      <c r="D79" s="400" t="str">
        <f>TEXT(IFERROR(INDEX('Overview - Section A'!$A$42:$A$49,MATCH(J79,'Overview - Section A'!$I$42:$I$49,0)),""),"d-mmm-yy") &amp;" to " &amp; TEXT(IFERROR(INDEX('Overview - Section A'!$E$42:$E$49,MATCH(J79,'Overview - Section A'!$I$42:$I$49,0)),""),"d-mmm-yy")</f>
        <v>1-Jan-21 to 31-Dec-21</v>
      </c>
      <c r="E79" s="331"/>
      <c r="F79" s="332"/>
      <c r="G79" s="397" t="str">
        <f t="shared" si="7"/>
        <v/>
      </c>
      <c r="H79" s="388"/>
      <c r="I79" s="401" t="str">
        <f t="shared" si="8"/>
        <v>MDR TB-3(M): Number of cases with RR-TB and/or MDR-TB that began second-line treatment</v>
      </c>
      <c r="J79" s="337" t="s">
        <v>304</v>
      </c>
      <c r="K79" s="337">
        <v>44561</v>
      </c>
      <c r="L79" s="401" t="b">
        <f t="shared" si="9"/>
        <v>1</v>
      </c>
      <c r="M79" s="401" t="b">
        <f t="shared" si="10"/>
        <v>1</v>
      </c>
      <c r="N79" s="401" t="s">
        <v>630</v>
      </c>
      <c r="O79" s="58"/>
      <c r="P79" s="165"/>
      <c r="Q79" s="164"/>
      <c r="X79" s="4"/>
      <c r="Y79" s="4"/>
      <c r="Z79" s="4"/>
      <c r="AA79" s="4"/>
      <c r="AB79" s="4"/>
      <c r="AC79" s="4"/>
      <c r="AD79" s="4"/>
      <c r="AE79" s="4"/>
      <c r="AF79" s="4"/>
      <c r="AG79" s="4"/>
      <c r="AH79" s="4"/>
      <c r="AI79" s="9"/>
      <c r="AJ79" s="9"/>
      <c r="AK79" s="9"/>
      <c r="AL79" s="9"/>
      <c r="AM79" s="9"/>
      <c r="AN79" s="9"/>
      <c r="AO79" s="9"/>
      <c r="AP79" s="9"/>
    </row>
    <row r="80" spans="1:42" s="302" customFormat="1" ht="47.25" x14ac:dyDescent="0.25">
      <c r="A80" s="146"/>
      <c r="B80" s="317">
        <v>7</v>
      </c>
      <c r="C80" s="329" t="str">
        <f t="shared" si="6"/>
        <v/>
      </c>
      <c r="D80" s="400" t="str">
        <f>TEXT(IFERROR(INDEX('Overview - Section A'!$A$42:$A$49,MATCH(J80,'Overview - Section A'!$I$42:$I$49,0)),""),"d-mmm-yy") &amp;" to " &amp; TEXT(IFERROR(INDEX('Overview - Section A'!$E$42:$E$49,MATCH(J80,'Overview - Section A'!$I$42:$I$49,0)),""),"d-mmm-yy")</f>
        <v>1-Jan-22 to 31-Dec-22</v>
      </c>
      <c r="E80" s="331"/>
      <c r="F80" s="332"/>
      <c r="G80" s="397" t="str">
        <f t="shared" si="7"/>
        <v/>
      </c>
      <c r="H80" s="388"/>
      <c r="I80" s="401" t="str">
        <f t="shared" si="8"/>
        <v>MDR TB-3(M): Number of cases with RR-TB and/or MDR-TB that began second-line treatment</v>
      </c>
      <c r="J80" s="337" t="s">
        <v>306</v>
      </c>
      <c r="K80" s="337">
        <v>44926</v>
      </c>
      <c r="L80" s="401" t="b">
        <f t="shared" si="9"/>
        <v>1</v>
      </c>
      <c r="M80" s="401" t="b">
        <f t="shared" si="10"/>
        <v>1</v>
      </c>
      <c r="N80" s="401" t="s">
        <v>631</v>
      </c>
      <c r="O80" s="58"/>
      <c r="P80" s="165"/>
      <c r="Q80" s="164"/>
      <c r="X80" s="4"/>
      <c r="Y80" s="4"/>
      <c r="Z80" s="4"/>
      <c r="AA80" s="4"/>
      <c r="AB80" s="4"/>
      <c r="AC80" s="4"/>
      <c r="AD80" s="4"/>
      <c r="AE80" s="4"/>
      <c r="AF80" s="4"/>
      <c r="AG80" s="4"/>
      <c r="AH80" s="4"/>
      <c r="AI80" s="9"/>
      <c r="AJ80" s="9"/>
      <c r="AK80" s="9"/>
      <c r="AL80" s="9"/>
      <c r="AM80" s="9"/>
      <c r="AN80" s="9"/>
      <c r="AO80" s="9"/>
      <c r="AP80" s="9"/>
    </row>
    <row r="81" spans="1:42" s="302" customFormat="1" ht="31.5" x14ac:dyDescent="0.25">
      <c r="A81" s="146"/>
      <c r="B81" s="317">
        <v>8</v>
      </c>
      <c r="C81" s="329" t="str">
        <f t="shared" si="6"/>
        <v>MDR TB-8: Number of cases of XDR TB enrolled on treatment</v>
      </c>
      <c r="D81" s="400" t="str">
        <f>TEXT(IFERROR(INDEX('Overview - Section A'!$A$42:$A$49,MATCH(J81,'Overview - Section A'!$I$42:$I$49,0)),""),"d-mmm-yy") &amp;" to " &amp; TEXT(IFERROR(INDEX('Overview - Section A'!$E$42:$E$49,MATCH(J81,'Overview - Section A'!$I$42:$I$49,0)),""),"d-mmm-yy")</f>
        <v>1-Jan-18 to 31-Dec-18</v>
      </c>
      <c r="E81" s="331">
        <v>2673</v>
      </c>
      <c r="F81" s="332"/>
      <c r="G81" s="397" t="str">
        <f t="shared" si="7"/>
        <v/>
      </c>
      <c r="H81" s="388"/>
      <c r="I81" s="401" t="str">
        <f t="shared" si="8"/>
        <v>MDR TB-8: Number of cases of XDR TB enrolled on treatment</v>
      </c>
      <c r="J81" s="337" t="s">
        <v>298</v>
      </c>
      <c r="K81" s="337">
        <v>43465</v>
      </c>
      <c r="L81" s="401" t="b">
        <f t="shared" si="9"/>
        <v>1</v>
      </c>
      <c r="M81" s="401" t="b">
        <f t="shared" si="10"/>
        <v>1</v>
      </c>
      <c r="N81" s="401" t="s">
        <v>632</v>
      </c>
      <c r="O81" s="58"/>
      <c r="P81" s="165"/>
      <c r="Q81" s="164"/>
      <c r="X81" s="4"/>
      <c r="Y81" s="4"/>
      <c r="Z81" s="4"/>
      <c r="AA81" s="4"/>
      <c r="AB81" s="4"/>
      <c r="AC81" s="4"/>
      <c r="AD81" s="4"/>
      <c r="AE81" s="4"/>
      <c r="AF81" s="4"/>
      <c r="AG81" s="4"/>
      <c r="AH81" s="4"/>
      <c r="AI81" s="9"/>
      <c r="AJ81" s="9"/>
      <c r="AK81" s="9"/>
      <c r="AL81" s="9"/>
      <c r="AM81" s="9"/>
      <c r="AN81" s="9"/>
      <c r="AO81" s="9"/>
      <c r="AP81" s="9"/>
    </row>
    <row r="82" spans="1:42" s="302" customFormat="1" ht="31.5" x14ac:dyDescent="0.25">
      <c r="A82" s="146"/>
      <c r="B82" s="317">
        <v>8</v>
      </c>
      <c r="C82" s="329" t="str">
        <f t="shared" si="6"/>
        <v/>
      </c>
      <c r="D82" s="400" t="str">
        <f>TEXT(IFERROR(INDEX('Overview - Section A'!$A$42:$A$49,MATCH(J82,'Overview - Section A'!$I$42:$I$49,0)),""),"d-mmm-yy") &amp;" to " &amp; TEXT(IFERROR(INDEX('Overview - Section A'!$E$42:$E$49,MATCH(J82,'Overview - Section A'!$I$42:$I$49,0)),""),"d-mmm-yy")</f>
        <v>1-Jan-19 to 31-Dec-19</v>
      </c>
      <c r="E82" s="331">
        <v>3198</v>
      </c>
      <c r="F82" s="332"/>
      <c r="G82" s="397" t="str">
        <f t="shared" si="7"/>
        <v/>
      </c>
      <c r="H82" s="388"/>
      <c r="I82" s="401" t="str">
        <f t="shared" si="8"/>
        <v>MDR TB-8: Number of cases of XDR TB enrolled on treatment</v>
      </c>
      <c r="J82" s="337" t="s">
        <v>300</v>
      </c>
      <c r="K82" s="337">
        <v>43830</v>
      </c>
      <c r="L82" s="401" t="b">
        <f t="shared" si="9"/>
        <v>1</v>
      </c>
      <c r="M82" s="401" t="b">
        <f t="shared" si="10"/>
        <v>1</v>
      </c>
      <c r="N82" s="401" t="s">
        <v>633</v>
      </c>
      <c r="O82" s="58"/>
      <c r="P82" s="165"/>
      <c r="Q82" s="164"/>
      <c r="X82" s="4"/>
      <c r="Y82" s="4"/>
      <c r="Z82" s="4"/>
      <c r="AA82" s="4"/>
      <c r="AB82" s="4"/>
      <c r="AC82" s="4"/>
      <c r="AD82" s="4"/>
      <c r="AE82" s="4"/>
      <c r="AF82" s="4"/>
      <c r="AG82" s="4"/>
      <c r="AH82" s="4"/>
      <c r="AI82" s="9"/>
      <c r="AJ82" s="9"/>
      <c r="AK82" s="9"/>
      <c r="AL82" s="9"/>
      <c r="AM82" s="9"/>
      <c r="AN82" s="9"/>
      <c r="AO82" s="9"/>
      <c r="AP82" s="9"/>
    </row>
    <row r="83" spans="1:42" s="302" customFormat="1" ht="31.5" x14ac:dyDescent="0.25">
      <c r="A83" s="146"/>
      <c r="B83" s="317">
        <v>8</v>
      </c>
      <c r="C83" s="329" t="str">
        <f t="shared" si="6"/>
        <v/>
      </c>
      <c r="D83" s="400" t="str">
        <f>TEXT(IFERROR(INDEX('Overview - Section A'!$A$42:$A$49,MATCH(J83,'Overview - Section A'!$I$42:$I$49,0)),""),"d-mmm-yy") &amp;" to " &amp; TEXT(IFERROR(INDEX('Overview - Section A'!$E$42:$E$49,MATCH(J83,'Overview - Section A'!$I$42:$I$49,0)),""),"d-mmm-yy")</f>
        <v>1-Jan-20 to 31-Dec-20</v>
      </c>
      <c r="E83" s="331">
        <v>3726</v>
      </c>
      <c r="F83" s="332"/>
      <c r="G83" s="397" t="str">
        <f t="shared" si="7"/>
        <v/>
      </c>
      <c r="H83" s="388"/>
      <c r="I83" s="401" t="str">
        <f t="shared" si="8"/>
        <v>MDR TB-8: Number of cases of XDR TB enrolled on treatment</v>
      </c>
      <c r="J83" s="337" t="s">
        <v>302</v>
      </c>
      <c r="K83" s="337">
        <v>44196</v>
      </c>
      <c r="L83" s="401" t="b">
        <f t="shared" si="9"/>
        <v>1</v>
      </c>
      <c r="M83" s="401" t="b">
        <f t="shared" si="10"/>
        <v>1</v>
      </c>
      <c r="N83" s="401" t="s">
        <v>634</v>
      </c>
      <c r="O83" s="58"/>
      <c r="P83" s="165"/>
      <c r="Q83" s="164"/>
      <c r="X83" s="4"/>
      <c r="Y83" s="4"/>
      <c r="Z83" s="4"/>
      <c r="AA83" s="4"/>
      <c r="AB83" s="4"/>
      <c r="AC83" s="4"/>
      <c r="AD83" s="4"/>
      <c r="AE83" s="4"/>
      <c r="AF83" s="4"/>
      <c r="AG83" s="4"/>
      <c r="AH83" s="4"/>
      <c r="AI83" s="9"/>
      <c r="AJ83" s="9"/>
      <c r="AK83" s="9"/>
      <c r="AL83" s="9"/>
      <c r="AM83" s="9"/>
      <c r="AN83" s="9"/>
      <c r="AO83" s="9"/>
      <c r="AP83" s="9"/>
    </row>
    <row r="84" spans="1:42" s="302" customFormat="1" ht="31.5" x14ac:dyDescent="0.25">
      <c r="A84" s="146"/>
      <c r="B84" s="317">
        <v>8</v>
      </c>
      <c r="C84" s="329" t="str">
        <f t="shared" si="6"/>
        <v/>
      </c>
      <c r="D84" s="400" t="str">
        <f>TEXT(IFERROR(INDEX('Overview - Section A'!$A$42:$A$49,MATCH(J84,'Overview - Section A'!$I$42:$I$49,0)),""),"d-mmm-yy") &amp;" to " &amp; TEXT(IFERROR(INDEX('Overview - Section A'!$E$42:$E$49,MATCH(J84,'Overview - Section A'!$I$42:$I$49,0)),""),"d-mmm-yy")</f>
        <v>1-Jan-21 to 31-Dec-21</v>
      </c>
      <c r="E84" s="331"/>
      <c r="F84" s="332"/>
      <c r="G84" s="397" t="str">
        <f t="shared" si="7"/>
        <v/>
      </c>
      <c r="H84" s="388"/>
      <c r="I84" s="401" t="str">
        <f t="shared" si="8"/>
        <v>MDR TB-8: Number of cases of XDR TB enrolled on treatment</v>
      </c>
      <c r="J84" s="337" t="s">
        <v>304</v>
      </c>
      <c r="K84" s="337">
        <v>44561</v>
      </c>
      <c r="L84" s="401" t="b">
        <f t="shared" si="9"/>
        <v>1</v>
      </c>
      <c r="M84" s="401" t="b">
        <f t="shared" si="10"/>
        <v>1</v>
      </c>
      <c r="N84" s="401" t="s">
        <v>635</v>
      </c>
      <c r="O84" s="58"/>
      <c r="P84" s="165"/>
      <c r="Q84" s="164"/>
      <c r="X84" s="4"/>
      <c r="Y84" s="4"/>
      <c r="Z84" s="4"/>
      <c r="AA84" s="4"/>
      <c r="AB84" s="4"/>
      <c r="AC84" s="4"/>
      <c r="AD84" s="4"/>
      <c r="AE84" s="4"/>
      <c r="AF84" s="4"/>
      <c r="AG84" s="4"/>
      <c r="AH84" s="4"/>
      <c r="AI84" s="9"/>
      <c r="AJ84" s="9"/>
      <c r="AK84" s="9"/>
      <c r="AL84" s="9"/>
      <c r="AM84" s="9"/>
      <c r="AN84" s="9"/>
      <c r="AO84" s="9"/>
      <c r="AP84" s="9"/>
    </row>
    <row r="85" spans="1:42" s="302" customFormat="1" ht="31.5" x14ac:dyDescent="0.25">
      <c r="A85" s="146"/>
      <c r="B85" s="317">
        <v>8</v>
      </c>
      <c r="C85" s="329" t="str">
        <f t="shared" si="6"/>
        <v/>
      </c>
      <c r="D85" s="400" t="str">
        <f>TEXT(IFERROR(INDEX('Overview - Section A'!$A$42:$A$49,MATCH(J85,'Overview - Section A'!$I$42:$I$49,0)),""),"d-mmm-yy") &amp;" to " &amp; TEXT(IFERROR(INDEX('Overview - Section A'!$E$42:$E$49,MATCH(J85,'Overview - Section A'!$I$42:$I$49,0)),""),"d-mmm-yy")</f>
        <v>1-Jan-22 to 31-Dec-22</v>
      </c>
      <c r="E85" s="331"/>
      <c r="F85" s="332"/>
      <c r="G85" s="397" t="str">
        <f t="shared" si="7"/>
        <v/>
      </c>
      <c r="H85" s="388"/>
      <c r="I85" s="401" t="str">
        <f t="shared" si="8"/>
        <v>MDR TB-8: Number of cases of XDR TB enrolled on treatment</v>
      </c>
      <c r="J85" s="337" t="s">
        <v>306</v>
      </c>
      <c r="K85" s="337">
        <v>44926</v>
      </c>
      <c r="L85" s="401" t="b">
        <f t="shared" si="9"/>
        <v>1</v>
      </c>
      <c r="M85" s="401" t="b">
        <f t="shared" si="10"/>
        <v>1</v>
      </c>
      <c r="N85" s="401" t="s">
        <v>636</v>
      </c>
      <c r="O85" s="58"/>
      <c r="P85" s="165"/>
      <c r="Q85" s="164"/>
      <c r="X85" s="4"/>
      <c r="Y85" s="4"/>
      <c r="Z85" s="4"/>
      <c r="AA85" s="4"/>
      <c r="AB85" s="4"/>
      <c r="AC85" s="4"/>
      <c r="AD85" s="4"/>
      <c r="AE85" s="4"/>
      <c r="AF85" s="4"/>
      <c r="AG85" s="4"/>
      <c r="AH85" s="4"/>
      <c r="AI85" s="9"/>
      <c r="AJ85" s="9"/>
      <c r="AK85" s="9"/>
      <c r="AL85" s="9"/>
      <c r="AM85" s="9"/>
      <c r="AN85" s="9"/>
      <c r="AO85" s="9"/>
      <c r="AP85" s="9"/>
    </row>
    <row r="86" spans="1:42" s="302" customFormat="1" ht="47.25" x14ac:dyDescent="0.25">
      <c r="A86" s="146"/>
      <c r="B86" s="317">
        <v>9</v>
      </c>
      <c r="C86" s="329" t="str">
        <f t="shared" si="6"/>
        <v>Percentage of notified TB patients with documented HIV status</v>
      </c>
      <c r="D86" s="400" t="str">
        <f>TEXT(IFERROR(INDEX('Overview - Section A'!$A$42:$A$49,MATCH(J86,'Overview - Section A'!$I$42:$I$49,0)),""),"d-mmm-yy") &amp;" to " &amp; TEXT(IFERROR(INDEX('Overview - Section A'!$E$42:$E$49,MATCH(J86,'Overview - Section A'!$I$42:$I$49,0)),""),"d-mmm-yy")</f>
        <v>1-Jan-18 to 31-Dec-18</v>
      </c>
      <c r="E86" s="331"/>
      <c r="F86" s="332"/>
      <c r="G86" s="397">
        <v>80</v>
      </c>
      <c r="H86" s="388"/>
      <c r="I86" s="401" t="str">
        <f t="shared" si="8"/>
        <v>Percentage of notified TB patients with documented HIV status</v>
      </c>
      <c r="J86" s="337" t="s">
        <v>298</v>
      </c>
      <c r="K86" s="337">
        <v>43465</v>
      </c>
      <c r="L86" s="401" t="b">
        <f t="shared" si="9"/>
        <v>1</v>
      </c>
      <c r="M86" s="401" t="b">
        <f t="shared" si="10"/>
        <v>1</v>
      </c>
      <c r="N86" s="401" t="s">
        <v>637</v>
      </c>
      <c r="O86" s="58"/>
      <c r="P86" s="165"/>
      <c r="Q86" s="164"/>
      <c r="X86" s="4"/>
      <c r="Y86" s="4"/>
      <c r="Z86" s="4"/>
      <c r="AA86" s="4"/>
      <c r="AB86" s="4"/>
      <c r="AC86" s="4"/>
      <c r="AD86" s="4"/>
      <c r="AE86" s="4"/>
      <c r="AF86" s="4"/>
      <c r="AG86" s="4"/>
      <c r="AH86" s="4"/>
      <c r="AI86" s="9"/>
      <c r="AJ86" s="9"/>
      <c r="AK86" s="9"/>
      <c r="AL86" s="9"/>
      <c r="AM86" s="9"/>
      <c r="AN86" s="9"/>
      <c r="AO86" s="9"/>
      <c r="AP86" s="9"/>
    </row>
    <row r="87" spans="1:42" s="302" customFormat="1" ht="47.25" x14ac:dyDescent="0.25">
      <c r="A87" s="146"/>
      <c r="B87" s="317">
        <v>9</v>
      </c>
      <c r="C87" s="329" t="str">
        <f t="shared" si="6"/>
        <v/>
      </c>
      <c r="D87" s="400" t="str">
        <f>TEXT(IFERROR(INDEX('Overview - Section A'!$A$42:$A$49,MATCH(J87,'Overview - Section A'!$I$42:$I$49,0)),""),"d-mmm-yy") &amp;" to " &amp; TEXT(IFERROR(INDEX('Overview - Section A'!$E$42:$E$49,MATCH(J87,'Overview - Section A'!$I$42:$I$49,0)),""),"d-mmm-yy")</f>
        <v>1-Jan-19 to 31-Dec-19</v>
      </c>
      <c r="E87" s="331"/>
      <c r="F87" s="332"/>
      <c r="G87" s="397">
        <v>83</v>
      </c>
      <c r="H87" s="388"/>
      <c r="I87" s="401" t="str">
        <f t="shared" si="8"/>
        <v>Percentage of notified TB patients with documented HIV status</v>
      </c>
      <c r="J87" s="337" t="s">
        <v>300</v>
      </c>
      <c r="K87" s="337">
        <v>43830</v>
      </c>
      <c r="L87" s="401" t="b">
        <f t="shared" si="9"/>
        <v>1</v>
      </c>
      <c r="M87" s="401" t="b">
        <f t="shared" si="10"/>
        <v>1</v>
      </c>
      <c r="N87" s="401" t="s">
        <v>638</v>
      </c>
      <c r="O87" s="58"/>
      <c r="P87" s="165"/>
      <c r="Q87" s="164"/>
      <c r="X87" s="4"/>
      <c r="Y87" s="4"/>
      <c r="Z87" s="4"/>
      <c r="AA87" s="4"/>
      <c r="AB87" s="4"/>
      <c r="AC87" s="4"/>
      <c r="AD87" s="4"/>
      <c r="AE87" s="4"/>
      <c r="AF87" s="4"/>
      <c r="AG87" s="4"/>
      <c r="AH87" s="4"/>
      <c r="AI87" s="9"/>
      <c r="AJ87" s="9"/>
      <c r="AK87" s="9"/>
      <c r="AL87" s="9"/>
      <c r="AM87" s="9"/>
      <c r="AN87" s="9"/>
      <c r="AO87" s="9"/>
      <c r="AP87" s="9"/>
    </row>
    <row r="88" spans="1:42" s="302" customFormat="1" ht="47.25" x14ac:dyDescent="0.25">
      <c r="A88" s="146"/>
      <c r="B88" s="317">
        <v>9</v>
      </c>
      <c r="C88" s="329" t="str">
        <f t="shared" si="6"/>
        <v/>
      </c>
      <c r="D88" s="400" t="str">
        <f>TEXT(IFERROR(INDEX('Overview - Section A'!$A$42:$A$49,MATCH(J88,'Overview - Section A'!$I$42:$I$49,0)),""),"d-mmm-yy") &amp;" to " &amp; TEXT(IFERROR(INDEX('Overview - Section A'!$E$42:$E$49,MATCH(J88,'Overview - Section A'!$I$42:$I$49,0)),""),"d-mmm-yy")</f>
        <v>1-Jan-20 to 31-Dec-20</v>
      </c>
      <c r="E88" s="331"/>
      <c r="F88" s="332"/>
      <c r="G88" s="397">
        <v>86</v>
      </c>
      <c r="H88" s="388"/>
      <c r="I88" s="401" t="str">
        <f t="shared" si="8"/>
        <v>Percentage of notified TB patients with documented HIV status</v>
      </c>
      <c r="J88" s="337" t="s">
        <v>302</v>
      </c>
      <c r="K88" s="337">
        <v>44196</v>
      </c>
      <c r="L88" s="401" t="b">
        <f t="shared" si="9"/>
        <v>1</v>
      </c>
      <c r="M88" s="401" t="b">
        <f t="shared" si="10"/>
        <v>1</v>
      </c>
      <c r="N88" s="401" t="s">
        <v>639</v>
      </c>
      <c r="O88" s="58"/>
      <c r="P88" s="165"/>
      <c r="Q88" s="164"/>
      <c r="X88" s="4"/>
      <c r="Y88" s="4"/>
      <c r="Z88" s="4"/>
      <c r="AA88" s="4"/>
      <c r="AB88" s="4"/>
      <c r="AC88" s="4"/>
      <c r="AD88" s="4"/>
      <c r="AE88" s="4"/>
      <c r="AF88" s="4"/>
      <c r="AG88" s="4"/>
      <c r="AH88" s="4"/>
      <c r="AI88" s="9"/>
      <c r="AJ88" s="9"/>
      <c r="AK88" s="9"/>
      <c r="AL88" s="9"/>
      <c r="AM88" s="9"/>
      <c r="AN88" s="9"/>
      <c r="AO88" s="9"/>
      <c r="AP88" s="9"/>
    </row>
    <row r="89" spans="1:42" s="302" customFormat="1" ht="47.25" x14ac:dyDescent="0.25">
      <c r="A89" s="146"/>
      <c r="B89" s="317">
        <v>9</v>
      </c>
      <c r="C89" s="329" t="str">
        <f t="shared" si="6"/>
        <v/>
      </c>
      <c r="D89" s="400" t="str">
        <f>TEXT(IFERROR(INDEX('Overview - Section A'!$A$42:$A$49,MATCH(J89,'Overview - Section A'!$I$42:$I$49,0)),""),"d-mmm-yy") &amp;" to " &amp; TEXT(IFERROR(INDEX('Overview - Section A'!$E$42:$E$49,MATCH(J89,'Overview - Section A'!$I$42:$I$49,0)),""),"d-mmm-yy")</f>
        <v>1-Jan-21 to 31-Dec-21</v>
      </c>
      <c r="E89" s="331"/>
      <c r="F89" s="332"/>
      <c r="G89" s="397" t="str">
        <f t="shared" si="7"/>
        <v/>
      </c>
      <c r="H89" s="388"/>
      <c r="I89" s="401" t="str">
        <f t="shared" si="8"/>
        <v>Percentage of notified TB patients with documented HIV status</v>
      </c>
      <c r="J89" s="337" t="s">
        <v>304</v>
      </c>
      <c r="K89" s="337">
        <v>44561</v>
      </c>
      <c r="L89" s="401" t="b">
        <f t="shared" si="9"/>
        <v>1</v>
      </c>
      <c r="M89" s="401" t="b">
        <f t="shared" si="10"/>
        <v>1</v>
      </c>
      <c r="N89" s="401" t="s">
        <v>640</v>
      </c>
      <c r="O89" s="58"/>
      <c r="P89" s="165"/>
      <c r="Q89" s="164"/>
      <c r="X89" s="4"/>
      <c r="Y89" s="4"/>
      <c r="Z89" s="4"/>
      <c r="AA89" s="4"/>
      <c r="AB89" s="4"/>
      <c r="AC89" s="4"/>
      <c r="AD89" s="4"/>
      <c r="AE89" s="4"/>
      <c r="AF89" s="4"/>
      <c r="AG89" s="4"/>
      <c r="AH89" s="4"/>
      <c r="AI89" s="9"/>
      <c r="AJ89" s="9"/>
      <c r="AK89" s="9"/>
      <c r="AL89" s="9"/>
      <c r="AM89" s="9"/>
      <c r="AN89" s="9"/>
      <c r="AO89" s="9"/>
      <c r="AP89" s="9"/>
    </row>
    <row r="90" spans="1:42" s="302" customFormat="1" ht="47.25" x14ac:dyDescent="0.25">
      <c r="A90" s="146"/>
      <c r="B90" s="317">
        <v>9</v>
      </c>
      <c r="C90" s="329" t="str">
        <f t="shared" si="6"/>
        <v/>
      </c>
      <c r="D90" s="400" t="str">
        <f>TEXT(IFERROR(INDEX('Overview - Section A'!$A$42:$A$49,MATCH(J90,'Overview - Section A'!$I$42:$I$49,0)),""),"d-mmm-yy") &amp;" to " &amp; TEXT(IFERROR(INDEX('Overview - Section A'!$E$42:$E$49,MATCH(J90,'Overview - Section A'!$I$42:$I$49,0)),""),"d-mmm-yy")</f>
        <v>1-Jan-22 to 31-Dec-22</v>
      </c>
      <c r="E90" s="331"/>
      <c r="F90" s="332"/>
      <c r="G90" s="397" t="str">
        <f t="shared" si="7"/>
        <v/>
      </c>
      <c r="H90" s="388"/>
      <c r="I90" s="401" t="str">
        <f t="shared" si="8"/>
        <v>Percentage of notified TB patients with documented HIV status</v>
      </c>
      <c r="J90" s="337" t="s">
        <v>306</v>
      </c>
      <c r="K90" s="337">
        <v>44926</v>
      </c>
      <c r="L90" s="401" t="b">
        <f t="shared" si="9"/>
        <v>1</v>
      </c>
      <c r="M90" s="401" t="b">
        <f t="shared" si="10"/>
        <v>1</v>
      </c>
      <c r="N90" s="401" t="s">
        <v>641</v>
      </c>
      <c r="O90" s="58"/>
      <c r="P90" s="165"/>
      <c r="Q90" s="164"/>
      <c r="X90" s="4"/>
      <c r="Y90" s="4"/>
      <c r="Z90" s="4"/>
      <c r="AA90" s="4"/>
      <c r="AB90" s="4"/>
      <c r="AC90" s="4"/>
      <c r="AD90" s="4"/>
      <c r="AE90" s="4"/>
      <c r="AF90" s="4"/>
      <c r="AG90" s="4"/>
      <c r="AH90" s="4"/>
      <c r="AI90" s="9"/>
      <c r="AJ90" s="9"/>
      <c r="AK90" s="9"/>
      <c r="AL90" s="9"/>
      <c r="AM90" s="9"/>
      <c r="AN90" s="9"/>
      <c r="AO90" s="9"/>
      <c r="AP90" s="9"/>
    </row>
    <row r="91" spans="1:42" s="302" customFormat="1" ht="42.95" customHeight="1" x14ac:dyDescent="0.25">
      <c r="A91" s="146"/>
      <c r="B91" s="317">
        <v>10</v>
      </c>
      <c r="C91" s="329" t="str">
        <f t="shared" si="6"/>
        <v xml:space="preserve">Percentage of key positions filled at National level </v>
      </c>
      <c r="D91" s="400" t="str">
        <f>TEXT(IFERROR(INDEX('Overview - Section A'!$A$42:$A$49,MATCH(J91,'Overview - Section A'!$I$42:$I$49,0)),""),"d-mmm-yy") &amp;" to " &amp; TEXT(IFERROR(INDEX('Overview - Section A'!$E$42:$E$49,MATCH(J91,'Overview - Section A'!$I$42:$I$49,0)),""),"d-mmm-yy")</f>
        <v>1-Jan-18 to 31-Dec-18</v>
      </c>
      <c r="E91" s="331"/>
      <c r="F91" s="332"/>
      <c r="G91" s="397" t="str">
        <f t="shared" si="7"/>
        <v/>
      </c>
      <c r="H91" s="388"/>
      <c r="I91" s="401" t="str">
        <f t="shared" si="8"/>
        <v xml:space="preserve">Percentage of key positions filled at National level </v>
      </c>
      <c r="J91" s="337" t="s">
        <v>298</v>
      </c>
      <c r="K91" s="337">
        <v>43465</v>
      </c>
      <c r="L91" s="401" t="b">
        <f t="shared" si="9"/>
        <v>1</v>
      </c>
      <c r="M91" s="401" t="b">
        <f t="shared" si="10"/>
        <v>1</v>
      </c>
      <c r="N91" s="401" t="s">
        <v>642</v>
      </c>
      <c r="O91" s="58"/>
      <c r="P91" s="165"/>
      <c r="Q91" s="164"/>
      <c r="X91" s="4"/>
      <c r="Y91" s="4"/>
      <c r="Z91" s="4"/>
      <c r="AA91" s="4"/>
      <c r="AB91" s="4"/>
      <c r="AC91" s="4"/>
      <c r="AD91" s="4"/>
      <c r="AE91" s="4"/>
      <c r="AF91" s="4"/>
      <c r="AG91" s="4"/>
      <c r="AH91" s="4"/>
      <c r="AI91" s="9"/>
      <c r="AJ91" s="9"/>
      <c r="AK91" s="9"/>
      <c r="AL91" s="9"/>
      <c r="AM91" s="9"/>
      <c r="AN91" s="9"/>
      <c r="AO91" s="9"/>
      <c r="AP91" s="9"/>
    </row>
    <row r="92" spans="1:42" s="302" customFormat="1" ht="31.5" x14ac:dyDescent="0.25">
      <c r="A92" s="146"/>
      <c r="B92" s="317">
        <v>10</v>
      </c>
      <c r="C92" s="329" t="str">
        <f t="shared" si="6"/>
        <v/>
      </c>
      <c r="D92" s="400" t="str">
        <f>TEXT(IFERROR(INDEX('Overview - Section A'!$A$42:$A$49,MATCH(J92,'Overview - Section A'!$I$42:$I$49,0)),""),"d-mmm-yy") &amp;" to " &amp; TEXT(IFERROR(INDEX('Overview - Section A'!$E$42:$E$49,MATCH(J92,'Overview - Section A'!$I$42:$I$49,0)),""),"d-mmm-yy")</f>
        <v>1-Jan-19 to 31-Dec-19</v>
      </c>
      <c r="E92" s="331"/>
      <c r="F92" s="332"/>
      <c r="G92" s="397" t="str">
        <f t="shared" si="7"/>
        <v/>
      </c>
      <c r="H92" s="388"/>
      <c r="I92" s="401" t="str">
        <f t="shared" si="8"/>
        <v xml:space="preserve">Percentage of key positions filled at National level </v>
      </c>
      <c r="J92" s="337" t="s">
        <v>300</v>
      </c>
      <c r="K92" s="337">
        <v>43830</v>
      </c>
      <c r="L92" s="401" t="b">
        <f t="shared" si="9"/>
        <v>1</v>
      </c>
      <c r="M92" s="401" t="b">
        <f t="shared" si="10"/>
        <v>1</v>
      </c>
      <c r="N92" s="401" t="s">
        <v>643</v>
      </c>
      <c r="O92" s="58"/>
      <c r="P92" s="165"/>
      <c r="Q92" s="164"/>
      <c r="X92" s="4"/>
      <c r="Y92" s="4"/>
      <c r="Z92" s="4"/>
      <c r="AA92" s="4"/>
      <c r="AB92" s="4"/>
      <c r="AC92" s="4"/>
      <c r="AD92" s="4"/>
      <c r="AE92" s="4"/>
      <c r="AF92" s="4"/>
      <c r="AG92" s="4"/>
      <c r="AH92" s="4"/>
      <c r="AI92" s="9"/>
      <c r="AJ92" s="9"/>
      <c r="AK92" s="9"/>
      <c r="AL92" s="9"/>
      <c r="AM92" s="9"/>
      <c r="AN92" s="9"/>
      <c r="AO92" s="9"/>
      <c r="AP92" s="9"/>
    </row>
    <row r="93" spans="1:42" s="302" customFormat="1" ht="31.5" x14ac:dyDescent="0.25">
      <c r="A93" s="146"/>
      <c r="B93" s="317">
        <v>10</v>
      </c>
      <c r="C93" s="329" t="str">
        <f t="shared" si="6"/>
        <v/>
      </c>
      <c r="D93" s="400" t="str">
        <f>TEXT(IFERROR(INDEX('Overview - Section A'!$A$42:$A$49,MATCH(J93,'Overview - Section A'!$I$42:$I$49,0)),""),"d-mmm-yy") &amp;" to " &amp; TEXT(IFERROR(INDEX('Overview - Section A'!$E$42:$E$49,MATCH(J93,'Overview - Section A'!$I$42:$I$49,0)),""),"d-mmm-yy")</f>
        <v>1-Jan-20 to 31-Dec-20</v>
      </c>
      <c r="E93" s="331"/>
      <c r="F93" s="332"/>
      <c r="G93" s="397" t="str">
        <f t="shared" si="7"/>
        <v/>
      </c>
      <c r="H93" s="388"/>
      <c r="I93" s="401" t="str">
        <f t="shared" si="8"/>
        <v xml:space="preserve">Percentage of key positions filled at National level </v>
      </c>
      <c r="J93" s="337" t="s">
        <v>302</v>
      </c>
      <c r="K93" s="337">
        <v>44196</v>
      </c>
      <c r="L93" s="401" t="b">
        <f t="shared" si="9"/>
        <v>1</v>
      </c>
      <c r="M93" s="401" t="b">
        <f t="shared" si="10"/>
        <v>1</v>
      </c>
      <c r="N93" s="401" t="s">
        <v>644</v>
      </c>
      <c r="O93" s="58"/>
      <c r="P93" s="165"/>
      <c r="Q93" s="164"/>
      <c r="X93" s="4"/>
      <c r="Y93" s="4"/>
      <c r="Z93" s="4"/>
      <c r="AA93" s="4"/>
      <c r="AB93" s="4"/>
      <c r="AC93" s="4"/>
      <c r="AD93" s="4"/>
      <c r="AE93" s="4"/>
      <c r="AF93" s="4"/>
      <c r="AG93" s="4"/>
      <c r="AH93" s="4"/>
      <c r="AI93" s="9"/>
      <c r="AJ93" s="9"/>
      <c r="AK93" s="9"/>
      <c r="AL93" s="9"/>
      <c r="AM93" s="9"/>
      <c r="AN93" s="9"/>
      <c r="AO93" s="9"/>
      <c r="AP93" s="9"/>
    </row>
    <row r="94" spans="1:42" s="302" customFormat="1" ht="31.5" x14ac:dyDescent="0.25">
      <c r="A94" s="146"/>
      <c r="B94" s="317">
        <v>10</v>
      </c>
      <c r="C94" s="329" t="str">
        <f t="shared" si="6"/>
        <v/>
      </c>
      <c r="D94" s="400" t="str">
        <f>TEXT(IFERROR(INDEX('Overview - Section A'!$A$42:$A$49,MATCH(J94,'Overview - Section A'!$I$42:$I$49,0)),""),"d-mmm-yy") &amp;" to " &amp; TEXT(IFERROR(INDEX('Overview - Section A'!$E$42:$E$49,MATCH(J94,'Overview - Section A'!$I$42:$I$49,0)),""),"d-mmm-yy")</f>
        <v>1-Jan-21 to 31-Dec-21</v>
      </c>
      <c r="E94" s="331"/>
      <c r="F94" s="332"/>
      <c r="G94" s="397" t="str">
        <f t="shared" si="7"/>
        <v/>
      </c>
      <c r="H94" s="388"/>
      <c r="I94" s="401" t="str">
        <f t="shared" si="8"/>
        <v xml:space="preserve">Percentage of key positions filled at National level </v>
      </c>
      <c r="J94" s="337" t="s">
        <v>304</v>
      </c>
      <c r="K94" s="337">
        <v>44561</v>
      </c>
      <c r="L94" s="401" t="b">
        <f t="shared" si="9"/>
        <v>1</v>
      </c>
      <c r="M94" s="401" t="b">
        <f t="shared" si="10"/>
        <v>1</v>
      </c>
      <c r="N94" s="401" t="s">
        <v>645</v>
      </c>
      <c r="O94" s="58"/>
      <c r="P94" s="165"/>
      <c r="Q94" s="164"/>
      <c r="X94" s="4"/>
      <c r="Y94" s="4"/>
      <c r="Z94" s="4"/>
      <c r="AA94" s="4"/>
      <c r="AB94" s="4"/>
      <c r="AC94" s="4"/>
      <c r="AD94" s="4"/>
      <c r="AE94" s="4"/>
      <c r="AF94" s="4"/>
      <c r="AG94" s="4"/>
      <c r="AH94" s="4"/>
      <c r="AI94" s="9"/>
      <c r="AJ94" s="9"/>
      <c r="AK94" s="9"/>
      <c r="AL94" s="9"/>
      <c r="AM94" s="9"/>
      <c r="AN94" s="9"/>
      <c r="AO94" s="9"/>
      <c r="AP94" s="9"/>
    </row>
    <row r="95" spans="1:42" s="302" customFormat="1" ht="31.5" x14ac:dyDescent="0.25">
      <c r="A95" s="146"/>
      <c r="B95" s="317">
        <v>10</v>
      </c>
      <c r="C95" s="329" t="str">
        <f t="shared" si="6"/>
        <v/>
      </c>
      <c r="D95" s="400" t="str">
        <f>TEXT(IFERROR(INDEX('Overview - Section A'!$A$42:$A$49,MATCH(J95,'Overview - Section A'!$I$42:$I$49,0)),""),"d-mmm-yy") &amp;" to " &amp; TEXT(IFERROR(INDEX('Overview - Section A'!$E$42:$E$49,MATCH(J95,'Overview - Section A'!$I$42:$I$49,0)),""),"d-mmm-yy")</f>
        <v>1-Jan-22 to 31-Dec-22</v>
      </c>
      <c r="E95" s="331"/>
      <c r="F95" s="332"/>
      <c r="G95" s="397" t="str">
        <f t="shared" si="7"/>
        <v/>
      </c>
      <c r="H95" s="388"/>
      <c r="I95" s="401" t="str">
        <f t="shared" si="8"/>
        <v xml:space="preserve">Percentage of key positions filled at National level </v>
      </c>
      <c r="J95" s="337" t="s">
        <v>306</v>
      </c>
      <c r="K95" s="337">
        <v>44926</v>
      </c>
      <c r="L95" s="401" t="b">
        <f t="shared" si="9"/>
        <v>1</v>
      </c>
      <c r="M95" s="401" t="b">
        <f t="shared" si="10"/>
        <v>1</v>
      </c>
      <c r="N95" s="401" t="s">
        <v>646</v>
      </c>
      <c r="O95" s="58"/>
      <c r="P95" s="165"/>
      <c r="Q95" s="164"/>
      <c r="X95" s="4"/>
      <c r="Y95" s="4"/>
      <c r="Z95" s="4"/>
      <c r="AA95" s="4"/>
      <c r="AB95" s="4"/>
      <c r="AC95" s="4"/>
      <c r="AD95" s="4"/>
      <c r="AE95" s="4"/>
      <c r="AF95" s="4"/>
      <c r="AG95" s="4"/>
      <c r="AH95" s="4"/>
      <c r="AI95" s="9"/>
      <c r="AJ95" s="9"/>
      <c r="AK95" s="9"/>
      <c r="AL95" s="9"/>
      <c r="AM95" s="9"/>
      <c r="AN95" s="9"/>
      <c r="AO95" s="9"/>
      <c r="AP95" s="9"/>
    </row>
    <row r="96" spans="1:42" s="302" customFormat="1" ht="56.1" customHeight="1" x14ac:dyDescent="0.25">
      <c r="A96" s="146"/>
      <c r="B96" s="317">
        <v>11</v>
      </c>
      <c r="C96" s="329" t="str">
        <f t="shared" si="6"/>
        <v>Percentage  of districts reporting real-time Statement of Expenditure using Automated  PFMS reporting</v>
      </c>
      <c r="D96" s="400" t="str">
        <f>TEXT(IFERROR(INDEX('Overview - Section A'!$A$42:$A$49,MATCH(J96,'Overview - Section A'!$I$42:$I$49,0)),""),"d-mmm-yy") &amp;" to " &amp; TEXT(IFERROR(INDEX('Overview - Section A'!$E$42:$E$49,MATCH(J96,'Overview - Section A'!$I$42:$I$49,0)),""),"d-mmm-yy")</f>
        <v>1-Jan-18 to 31-Dec-18</v>
      </c>
      <c r="E96" s="331"/>
      <c r="F96" s="332"/>
      <c r="G96" s="397">
        <v>90</v>
      </c>
      <c r="H96" s="388"/>
      <c r="I96" s="401" t="str">
        <f t="shared" si="8"/>
        <v>Percentage  of districts reporting real-time Statement of Expenditure using Automated  PFMS reporting</v>
      </c>
      <c r="J96" s="337" t="s">
        <v>298</v>
      </c>
      <c r="K96" s="337">
        <v>43465</v>
      </c>
      <c r="L96" s="401" t="b">
        <f t="shared" si="9"/>
        <v>1</v>
      </c>
      <c r="M96" s="401" t="b">
        <f t="shared" si="10"/>
        <v>1</v>
      </c>
      <c r="N96" s="401" t="s">
        <v>647</v>
      </c>
      <c r="O96" s="58"/>
      <c r="P96" s="165"/>
      <c r="Q96" s="164"/>
      <c r="X96" s="4"/>
      <c r="Y96" s="4"/>
      <c r="Z96" s="4"/>
      <c r="AA96" s="4"/>
      <c r="AB96" s="4"/>
      <c r="AC96" s="4"/>
      <c r="AD96" s="4"/>
      <c r="AE96" s="4"/>
      <c r="AF96" s="4"/>
      <c r="AG96" s="4"/>
      <c r="AH96" s="4"/>
      <c r="AI96" s="9"/>
      <c r="AJ96" s="9"/>
      <c r="AK96" s="9"/>
      <c r="AL96" s="9"/>
      <c r="AM96" s="9"/>
      <c r="AN96" s="9"/>
      <c r="AO96" s="9"/>
      <c r="AP96" s="9"/>
    </row>
    <row r="97" spans="1:42" s="302" customFormat="1" ht="63" x14ac:dyDescent="0.25">
      <c r="A97" s="146"/>
      <c r="B97" s="317">
        <v>11</v>
      </c>
      <c r="C97" s="329" t="str">
        <f t="shared" si="6"/>
        <v/>
      </c>
      <c r="D97" s="400" t="str">
        <f>TEXT(IFERROR(INDEX('Overview - Section A'!$A$42:$A$49,MATCH(J97,'Overview - Section A'!$I$42:$I$49,0)),""),"d-mmm-yy") &amp;" to " &amp; TEXT(IFERROR(INDEX('Overview - Section A'!$E$42:$E$49,MATCH(J97,'Overview - Section A'!$I$42:$I$49,0)),""),"d-mmm-yy")</f>
        <v>1-Jan-19 to 31-Dec-19</v>
      </c>
      <c r="E97" s="331"/>
      <c r="F97" s="332"/>
      <c r="G97" s="397">
        <v>95</v>
      </c>
      <c r="H97" s="388"/>
      <c r="I97" s="401" t="str">
        <f t="shared" si="8"/>
        <v>Percentage  of districts reporting real-time Statement of Expenditure using Automated  PFMS reporting</v>
      </c>
      <c r="J97" s="337" t="s">
        <v>300</v>
      </c>
      <c r="K97" s="337">
        <v>43830</v>
      </c>
      <c r="L97" s="401" t="b">
        <f t="shared" si="9"/>
        <v>1</v>
      </c>
      <c r="M97" s="401" t="b">
        <f t="shared" si="10"/>
        <v>1</v>
      </c>
      <c r="N97" s="401" t="s">
        <v>648</v>
      </c>
      <c r="O97" s="58"/>
      <c r="P97" s="165"/>
      <c r="Q97" s="164"/>
      <c r="X97" s="4"/>
      <c r="Y97" s="4"/>
      <c r="Z97" s="4"/>
      <c r="AA97" s="4"/>
      <c r="AB97" s="4"/>
      <c r="AC97" s="4"/>
      <c r="AD97" s="4"/>
      <c r="AE97" s="4"/>
      <c r="AF97" s="4"/>
      <c r="AG97" s="4"/>
      <c r="AH97" s="4"/>
      <c r="AI97" s="9"/>
      <c r="AJ97" s="9"/>
      <c r="AK97" s="9"/>
      <c r="AL97" s="9"/>
      <c r="AM97" s="9"/>
      <c r="AN97" s="9"/>
      <c r="AO97" s="9"/>
      <c r="AP97" s="9"/>
    </row>
    <row r="98" spans="1:42" s="302" customFormat="1" ht="63" x14ac:dyDescent="0.25">
      <c r="A98" s="146"/>
      <c r="B98" s="317">
        <v>11</v>
      </c>
      <c r="C98" s="329" t="str">
        <f t="shared" si="6"/>
        <v/>
      </c>
      <c r="D98" s="400" t="str">
        <f>TEXT(IFERROR(INDEX('Overview - Section A'!$A$42:$A$49,MATCH(J98,'Overview - Section A'!$I$42:$I$49,0)),""),"d-mmm-yy") &amp;" to " &amp; TEXT(IFERROR(INDEX('Overview - Section A'!$E$42:$E$49,MATCH(J98,'Overview - Section A'!$I$42:$I$49,0)),""),"d-mmm-yy")</f>
        <v>1-Jan-20 to 31-Dec-20</v>
      </c>
      <c r="E98" s="331"/>
      <c r="F98" s="332"/>
      <c r="G98" s="397">
        <v>100</v>
      </c>
      <c r="H98" s="388"/>
      <c r="I98" s="401" t="str">
        <f t="shared" si="8"/>
        <v>Percentage  of districts reporting real-time Statement of Expenditure using Automated  PFMS reporting</v>
      </c>
      <c r="J98" s="337" t="s">
        <v>302</v>
      </c>
      <c r="K98" s="337">
        <v>44196</v>
      </c>
      <c r="L98" s="401" t="b">
        <f t="shared" si="9"/>
        <v>1</v>
      </c>
      <c r="M98" s="401" t="b">
        <f t="shared" si="10"/>
        <v>1</v>
      </c>
      <c r="N98" s="401" t="s">
        <v>649</v>
      </c>
      <c r="O98" s="58"/>
      <c r="P98" s="165"/>
      <c r="Q98" s="164"/>
      <c r="X98" s="4"/>
      <c r="Y98" s="4"/>
      <c r="Z98" s="4"/>
      <c r="AA98" s="4"/>
      <c r="AB98" s="4"/>
      <c r="AC98" s="4"/>
      <c r="AD98" s="4"/>
      <c r="AE98" s="4"/>
      <c r="AF98" s="4"/>
      <c r="AG98" s="4"/>
      <c r="AH98" s="4"/>
      <c r="AI98" s="9"/>
      <c r="AJ98" s="9"/>
      <c r="AK98" s="9"/>
      <c r="AL98" s="9"/>
      <c r="AM98" s="9"/>
      <c r="AN98" s="9"/>
      <c r="AO98" s="9"/>
      <c r="AP98" s="9"/>
    </row>
    <row r="99" spans="1:42" s="302" customFormat="1" ht="63" x14ac:dyDescent="0.25">
      <c r="A99" s="146"/>
      <c r="B99" s="317">
        <v>11</v>
      </c>
      <c r="C99" s="329" t="str">
        <f t="shared" si="6"/>
        <v/>
      </c>
      <c r="D99" s="400" t="str">
        <f>TEXT(IFERROR(INDEX('Overview - Section A'!$A$42:$A$49,MATCH(J99,'Overview - Section A'!$I$42:$I$49,0)),""),"d-mmm-yy") &amp;" to " &amp; TEXT(IFERROR(INDEX('Overview - Section A'!$E$42:$E$49,MATCH(J99,'Overview - Section A'!$I$42:$I$49,0)),""),"d-mmm-yy")</f>
        <v>1-Jan-21 to 31-Dec-21</v>
      </c>
      <c r="E99" s="331"/>
      <c r="F99" s="332"/>
      <c r="G99" s="397" t="str">
        <f t="shared" si="7"/>
        <v/>
      </c>
      <c r="H99" s="388"/>
      <c r="I99" s="401" t="str">
        <f t="shared" si="8"/>
        <v>Percentage  of districts reporting real-time Statement of Expenditure using Automated  PFMS reporting</v>
      </c>
      <c r="J99" s="337" t="s">
        <v>304</v>
      </c>
      <c r="K99" s="337">
        <v>44561</v>
      </c>
      <c r="L99" s="401" t="b">
        <f t="shared" si="9"/>
        <v>1</v>
      </c>
      <c r="M99" s="401" t="b">
        <f t="shared" si="10"/>
        <v>1</v>
      </c>
      <c r="N99" s="401" t="s">
        <v>650</v>
      </c>
      <c r="O99" s="58"/>
      <c r="P99" s="165"/>
      <c r="Q99" s="164"/>
      <c r="X99" s="4"/>
      <c r="Y99" s="4"/>
      <c r="Z99" s="4"/>
      <c r="AA99" s="4"/>
      <c r="AB99" s="4"/>
      <c r="AC99" s="4"/>
      <c r="AD99" s="4"/>
      <c r="AE99" s="4"/>
      <c r="AF99" s="4"/>
      <c r="AG99" s="4"/>
      <c r="AH99" s="4"/>
      <c r="AI99" s="9"/>
      <c r="AJ99" s="9"/>
      <c r="AK99" s="9"/>
      <c r="AL99" s="9"/>
      <c r="AM99" s="9"/>
      <c r="AN99" s="9"/>
      <c r="AO99" s="9"/>
      <c r="AP99" s="9"/>
    </row>
    <row r="100" spans="1:42" s="302" customFormat="1" ht="63" x14ac:dyDescent="0.25">
      <c r="A100" s="146"/>
      <c r="B100" s="317">
        <v>11</v>
      </c>
      <c r="C100" s="329" t="str">
        <f t="shared" si="6"/>
        <v/>
      </c>
      <c r="D100" s="400" t="str">
        <f>TEXT(IFERROR(INDEX('Overview - Section A'!$A$42:$A$49,MATCH(J100,'Overview - Section A'!$I$42:$I$49,0)),""),"d-mmm-yy") &amp;" to " &amp; TEXT(IFERROR(INDEX('Overview - Section A'!$E$42:$E$49,MATCH(J100,'Overview - Section A'!$I$42:$I$49,0)),""),"d-mmm-yy")</f>
        <v>1-Jan-22 to 31-Dec-22</v>
      </c>
      <c r="E100" s="331"/>
      <c r="F100" s="332"/>
      <c r="G100" s="397" t="str">
        <f t="shared" si="7"/>
        <v/>
      </c>
      <c r="H100" s="388"/>
      <c r="I100" s="401" t="str">
        <f t="shared" si="8"/>
        <v>Percentage  of districts reporting real-time Statement of Expenditure using Automated  PFMS reporting</v>
      </c>
      <c r="J100" s="337" t="s">
        <v>306</v>
      </c>
      <c r="K100" s="337">
        <v>44926</v>
      </c>
      <c r="L100" s="401" t="b">
        <f t="shared" si="9"/>
        <v>1</v>
      </c>
      <c r="M100" s="401" t="b">
        <f t="shared" si="10"/>
        <v>1</v>
      </c>
      <c r="N100" s="401" t="s">
        <v>651</v>
      </c>
      <c r="O100" s="58"/>
      <c r="P100" s="165"/>
      <c r="Q100" s="164"/>
      <c r="X100" s="4"/>
      <c r="Y100" s="4"/>
      <c r="Z100" s="4"/>
      <c r="AA100" s="4"/>
      <c r="AB100" s="4"/>
      <c r="AC100" s="4"/>
      <c r="AD100" s="4"/>
      <c r="AE100" s="4"/>
      <c r="AF100" s="4"/>
      <c r="AG100" s="4"/>
      <c r="AH100" s="4"/>
      <c r="AI100" s="9"/>
      <c r="AJ100" s="9"/>
      <c r="AK100" s="9"/>
      <c r="AL100" s="9"/>
      <c r="AM100" s="9"/>
      <c r="AN100" s="9"/>
      <c r="AO100" s="9"/>
      <c r="AP100" s="9"/>
    </row>
    <row r="101" spans="1:42" s="302" customFormat="1" ht="53.1" customHeight="1" x14ac:dyDescent="0.25">
      <c r="A101" s="146"/>
      <c r="B101" s="317">
        <v>12</v>
      </c>
      <c r="C101" s="329" t="str">
        <f t="shared" si="6"/>
        <v/>
      </c>
      <c r="D101" s="400" t="str">
        <f>TEXT(IFERROR(INDEX('Overview - Section A'!$A$42:$A$49,MATCH(J101,'Overview - Section A'!$I$42:$I$49,0)),""),"d-mmm-yy") &amp;" to " &amp; TEXT(IFERROR(INDEX('Overview - Section A'!$E$42:$E$49,MATCH(J101,'Overview - Section A'!$I$42:$I$49,0)),""),"d-mmm-yy")</f>
        <v>1-Jan-18 to 31-Dec-18</v>
      </c>
      <c r="E101" s="331"/>
      <c r="F101" s="332"/>
      <c r="G101" s="397" t="str">
        <f t="shared" si="7"/>
        <v/>
      </c>
      <c r="H101" s="388"/>
      <c r="I101" s="401" t="str">
        <f t="shared" si="8"/>
        <v/>
      </c>
      <c r="J101" s="337" t="s">
        <v>298</v>
      </c>
      <c r="K101" s="337">
        <v>43465</v>
      </c>
      <c r="L101" s="401" t="b">
        <f t="shared" si="9"/>
        <v>1</v>
      </c>
      <c r="M101" s="401" t="b">
        <f t="shared" si="10"/>
        <v>0</v>
      </c>
      <c r="N101" s="401" t="s">
        <v>652</v>
      </c>
      <c r="O101" s="58"/>
      <c r="P101" s="165"/>
      <c r="Q101" s="164"/>
      <c r="X101" s="4"/>
      <c r="Y101" s="4"/>
      <c r="Z101" s="4"/>
      <c r="AA101" s="4"/>
      <c r="AB101" s="4"/>
      <c r="AC101" s="4"/>
      <c r="AD101" s="4"/>
      <c r="AE101" s="4"/>
      <c r="AF101" s="4"/>
      <c r="AG101" s="4"/>
      <c r="AH101" s="4"/>
      <c r="AI101" s="9"/>
      <c r="AJ101" s="9"/>
      <c r="AK101" s="9"/>
      <c r="AL101" s="9"/>
      <c r="AM101" s="9"/>
      <c r="AN101" s="9"/>
      <c r="AO101" s="9"/>
      <c r="AP101" s="9"/>
    </row>
    <row r="102" spans="1:42" s="302" customFormat="1" x14ac:dyDescent="0.25">
      <c r="A102" s="146"/>
      <c r="B102" s="317">
        <v>12</v>
      </c>
      <c r="C102" s="329" t="str">
        <f t="shared" si="6"/>
        <v/>
      </c>
      <c r="D102" s="400" t="str">
        <f>TEXT(IFERROR(INDEX('Overview - Section A'!$A$42:$A$49,MATCH(J102,'Overview - Section A'!$I$42:$I$49,0)),""),"d-mmm-yy") &amp;" to " &amp; TEXT(IFERROR(INDEX('Overview - Section A'!$E$42:$E$49,MATCH(J102,'Overview - Section A'!$I$42:$I$49,0)),""),"d-mmm-yy")</f>
        <v>1-Jan-19 to 31-Dec-19</v>
      </c>
      <c r="E102" s="331"/>
      <c r="F102" s="332"/>
      <c r="G102" s="397" t="str">
        <f t="shared" si="7"/>
        <v/>
      </c>
      <c r="H102" s="388"/>
      <c r="I102" s="401" t="str">
        <f t="shared" si="8"/>
        <v/>
      </c>
      <c r="J102" s="337" t="s">
        <v>300</v>
      </c>
      <c r="K102" s="337">
        <v>43830</v>
      </c>
      <c r="L102" s="401" t="b">
        <f t="shared" si="9"/>
        <v>1</v>
      </c>
      <c r="M102" s="401" t="b">
        <f t="shared" si="10"/>
        <v>0</v>
      </c>
      <c r="N102" s="401" t="s">
        <v>653</v>
      </c>
      <c r="O102" s="58"/>
      <c r="P102" s="165"/>
      <c r="Q102" s="164"/>
      <c r="X102" s="4"/>
      <c r="Y102" s="4"/>
      <c r="Z102" s="4"/>
      <c r="AA102" s="4"/>
      <c r="AB102" s="4"/>
      <c r="AC102" s="4"/>
      <c r="AD102" s="4"/>
      <c r="AE102" s="4"/>
      <c r="AF102" s="4"/>
      <c r="AG102" s="4"/>
      <c r="AH102" s="4"/>
      <c r="AI102" s="9"/>
      <c r="AJ102" s="9"/>
      <c r="AK102" s="9"/>
      <c r="AL102" s="9"/>
      <c r="AM102" s="9"/>
      <c r="AN102" s="9"/>
      <c r="AO102" s="9"/>
      <c r="AP102" s="9"/>
    </row>
    <row r="103" spans="1:42" s="302" customFormat="1" x14ac:dyDescent="0.25">
      <c r="A103" s="146"/>
      <c r="B103" s="317">
        <v>12</v>
      </c>
      <c r="C103" s="329" t="str">
        <f t="shared" si="6"/>
        <v/>
      </c>
      <c r="D103" s="400" t="str">
        <f>TEXT(IFERROR(INDEX('Overview - Section A'!$A$42:$A$49,MATCH(J103,'Overview - Section A'!$I$42:$I$49,0)),""),"d-mmm-yy") &amp;" to " &amp; TEXT(IFERROR(INDEX('Overview - Section A'!$E$42:$E$49,MATCH(J103,'Overview - Section A'!$I$42:$I$49,0)),""),"d-mmm-yy")</f>
        <v>1-Jan-20 to 31-Dec-20</v>
      </c>
      <c r="E103" s="331"/>
      <c r="F103" s="332"/>
      <c r="G103" s="397" t="str">
        <f t="shared" si="7"/>
        <v/>
      </c>
      <c r="H103" s="388"/>
      <c r="I103" s="401" t="str">
        <f t="shared" si="8"/>
        <v/>
      </c>
      <c r="J103" s="337" t="s">
        <v>302</v>
      </c>
      <c r="K103" s="337">
        <v>44196</v>
      </c>
      <c r="L103" s="401" t="b">
        <f t="shared" si="9"/>
        <v>1</v>
      </c>
      <c r="M103" s="401" t="b">
        <f t="shared" si="10"/>
        <v>0</v>
      </c>
      <c r="N103" s="401" t="s">
        <v>654</v>
      </c>
      <c r="O103" s="58"/>
      <c r="P103" s="165"/>
      <c r="Q103" s="164"/>
      <c r="X103" s="4"/>
      <c r="Y103" s="4"/>
      <c r="Z103" s="4"/>
      <c r="AA103" s="4"/>
      <c r="AB103" s="4"/>
      <c r="AC103" s="4"/>
      <c r="AD103" s="4"/>
      <c r="AE103" s="4"/>
      <c r="AF103" s="4"/>
      <c r="AG103" s="4"/>
      <c r="AH103" s="4"/>
      <c r="AI103" s="9"/>
      <c r="AJ103" s="9"/>
      <c r="AK103" s="9"/>
      <c r="AL103" s="9"/>
      <c r="AM103" s="9"/>
      <c r="AN103" s="9"/>
      <c r="AO103" s="9"/>
      <c r="AP103" s="9"/>
    </row>
    <row r="104" spans="1:42" s="302" customFormat="1" x14ac:dyDescent="0.25">
      <c r="A104" s="146"/>
      <c r="B104" s="317">
        <v>12</v>
      </c>
      <c r="C104" s="329" t="str">
        <f t="shared" si="6"/>
        <v/>
      </c>
      <c r="D104" s="400" t="str">
        <f>TEXT(IFERROR(INDEX('Overview - Section A'!$A$42:$A$49,MATCH(J104,'Overview - Section A'!$I$42:$I$49,0)),""),"d-mmm-yy") &amp;" to " &amp; TEXT(IFERROR(INDEX('Overview - Section A'!$E$42:$E$49,MATCH(J104,'Overview - Section A'!$I$42:$I$49,0)),""),"d-mmm-yy")</f>
        <v>1-Jan-21 to 31-Dec-21</v>
      </c>
      <c r="E104" s="331"/>
      <c r="F104" s="332"/>
      <c r="G104" s="397" t="str">
        <f t="shared" si="7"/>
        <v/>
      </c>
      <c r="H104" s="388"/>
      <c r="I104" s="401" t="str">
        <f t="shared" si="8"/>
        <v/>
      </c>
      <c r="J104" s="337" t="s">
        <v>304</v>
      </c>
      <c r="K104" s="337">
        <v>44561</v>
      </c>
      <c r="L104" s="401" t="b">
        <f t="shared" si="9"/>
        <v>1</v>
      </c>
      <c r="M104" s="401" t="b">
        <f t="shared" si="10"/>
        <v>0</v>
      </c>
      <c r="N104" s="401" t="s">
        <v>655</v>
      </c>
      <c r="O104" s="58"/>
      <c r="P104" s="165"/>
      <c r="Q104" s="164"/>
      <c r="X104" s="4"/>
      <c r="Y104" s="4"/>
      <c r="Z104" s="4"/>
      <c r="AA104" s="4"/>
      <c r="AB104" s="4"/>
      <c r="AC104" s="4"/>
      <c r="AD104" s="4"/>
      <c r="AE104" s="4"/>
      <c r="AF104" s="4"/>
      <c r="AG104" s="4"/>
      <c r="AH104" s="4"/>
      <c r="AI104" s="9"/>
      <c r="AJ104" s="9"/>
      <c r="AK104" s="9"/>
      <c r="AL104" s="9"/>
      <c r="AM104" s="9"/>
      <c r="AN104" s="9"/>
      <c r="AO104" s="9"/>
      <c r="AP104" s="9"/>
    </row>
    <row r="105" spans="1:42" s="302" customFormat="1" x14ac:dyDescent="0.25">
      <c r="A105" s="146"/>
      <c r="B105" s="317">
        <v>12</v>
      </c>
      <c r="C105" s="329" t="str">
        <f t="shared" si="6"/>
        <v/>
      </c>
      <c r="D105" s="400" t="str">
        <f>TEXT(IFERROR(INDEX('Overview - Section A'!$A$42:$A$49,MATCH(J105,'Overview - Section A'!$I$42:$I$49,0)),""),"d-mmm-yy") &amp;" to " &amp; TEXT(IFERROR(INDEX('Overview - Section A'!$E$42:$E$49,MATCH(J105,'Overview - Section A'!$I$42:$I$49,0)),""),"d-mmm-yy")</f>
        <v>1-Jan-22 to 31-Dec-22</v>
      </c>
      <c r="E105" s="331"/>
      <c r="F105" s="332"/>
      <c r="G105" s="397" t="str">
        <f t="shared" si="7"/>
        <v/>
      </c>
      <c r="H105" s="388"/>
      <c r="I105" s="401" t="str">
        <f t="shared" si="8"/>
        <v/>
      </c>
      <c r="J105" s="337" t="s">
        <v>306</v>
      </c>
      <c r="K105" s="337">
        <v>44926</v>
      </c>
      <c r="L105" s="401" t="b">
        <f t="shared" si="9"/>
        <v>1</v>
      </c>
      <c r="M105" s="401" t="b">
        <f t="shared" si="10"/>
        <v>0</v>
      </c>
      <c r="N105" s="401" t="s">
        <v>656</v>
      </c>
      <c r="O105" s="58"/>
      <c r="P105" s="165"/>
      <c r="Q105" s="164"/>
      <c r="X105" s="4"/>
      <c r="Y105" s="4"/>
      <c r="Z105" s="4"/>
      <c r="AA105" s="4"/>
      <c r="AB105" s="4"/>
      <c r="AC105" s="4"/>
      <c r="AD105" s="4"/>
      <c r="AE105" s="4"/>
      <c r="AF105" s="4"/>
      <c r="AG105" s="4"/>
      <c r="AH105" s="4"/>
      <c r="AI105" s="9"/>
      <c r="AJ105" s="9"/>
      <c r="AK105" s="9"/>
      <c r="AL105" s="9"/>
      <c r="AM105" s="9"/>
      <c r="AN105" s="9"/>
      <c r="AO105" s="9"/>
      <c r="AP105" s="9"/>
    </row>
    <row r="106" spans="1:42" s="302" customFormat="1" ht="39" customHeight="1" x14ac:dyDescent="0.25">
      <c r="A106" s="146"/>
      <c r="B106" s="317">
        <v>13</v>
      </c>
      <c r="C106" s="329" t="str">
        <f t="shared" si="6"/>
        <v xml:space="preserve">Number of Rapid molecular labs established </v>
      </c>
      <c r="D106" s="400" t="str">
        <f>TEXT(IFERROR(INDEX('Overview - Section A'!$A$42:$A$49,MATCH(J106,'Overview - Section A'!$I$42:$I$49,0)),""),"d-mmm-yy") &amp;" to " &amp; TEXT(IFERROR(INDEX('Overview - Section A'!$E$42:$E$49,MATCH(J106,'Overview - Section A'!$I$42:$I$49,0)),""),"d-mmm-yy")</f>
        <v>1-Jan-18 to 31-Dec-18</v>
      </c>
      <c r="E106" s="331">
        <v>1180</v>
      </c>
      <c r="F106" s="332"/>
      <c r="G106" s="397" t="str">
        <f t="shared" si="7"/>
        <v/>
      </c>
      <c r="H106" s="388"/>
      <c r="I106" s="401" t="str">
        <f t="shared" si="8"/>
        <v xml:space="preserve">Number of Rapid molecular labs established </v>
      </c>
      <c r="J106" s="337" t="s">
        <v>298</v>
      </c>
      <c r="K106" s="337">
        <v>43465</v>
      </c>
      <c r="L106" s="401" t="b">
        <f t="shared" si="9"/>
        <v>1</v>
      </c>
      <c r="M106" s="401" t="b">
        <f t="shared" si="10"/>
        <v>1</v>
      </c>
      <c r="N106" s="401" t="s">
        <v>657</v>
      </c>
      <c r="O106" s="58"/>
      <c r="P106" s="165"/>
      <c r="Q106" s="164"/>
      <c r="X106" s="4"/>
      <c r="Y106" s="4"/>
      <c r="Z106" s="4"/>
      <c r="AA106" s="4"/>
      <c r="AB106" s="4"/>
      <c r="AC106" s="4"/>
      <c r="AD106" s="4"/>
      <c r="AE106" s="4"/>
      <c r="AF106" s="4"/>
      <c r="AG106" s="4"/>
      <c r="AH106" s="4"/>
      <c r="AI106" s="9"/>
      <c r="AJ106" s="9"/>
      <c r="AK106" s="9"/>
      <c r="AL106" s="9"/>
      <c r="AM106" s="9"/>
      <c r="AN106" s="9"/>
      <c r="AO106" s="9"/>
      <c r="AP106" s="9"/>
    </row>
    <row r="107" spans="1:42" s="302" customFormat="1" ht="31.5" x14ac:dyDescent="0.25">
      <c r="A107" s="146"/>
      <c r="B107" s="317">
        <v>13</v>
      </c>
      <c r="C107" s="329" t="str">
        <f t="shared" si="6"/>
        <v/>
      </c>
      <c r="D107" s="400" t="str">
        <f>TEXT(IFERROR(INDEX('Overview - Section A'!$A$42:$A$49,MATCH(J107,'Overview - Section A'!$I$42:$I$49,0)),""),"d-mmm-yy") &amp;" to " &amp; TEXT(IFERROR(INDEX('Overview - Section A'!$E$42:$E$49,MATCH(J107,'Overview - Section A'!$I$42:$I$49,0)),""),"d-mmm-yy")</f>
        <v>1-Jan-19 to 31-Dec-19</v>
      </c>
      <c r="E107" s="331">
        <v>1430</v>
      </c>
      <c r="F107" s="332"/>
      <c r="G107" s="397" t="str">
        <f t="shared" si="7"/>
        <v/>
      </c>
      <c r="H107" s="388"/>
      <c r="I107" s="401" t="str">
        <f t="shared" si="8"/>
        <v xml:space="preserve">Number of Rapid molecular labs established </v>
      </c>
      <c r="J107" s="337" t="s">
        <v>300</v>
      </c>
      <c r="K107" s="337">
        <v>43830</v>
      </c>
      <c r="L107" s="401" t="b">
        <f t="shared" si="9"/>
        <v>1</v>
      </c>
      <c r="M107" s="401" t="b">
        <f t="shared" si="10"/>
        <v>1</v>
      </c>
      <c r="N107" s="401" t="s">
        <v>658</v>
      </c>
      <c r="O107" s="58"/>
      <c r="P107" s="165"/>
      <c r="Q107" s="164"/>
      <c r="X107" s="4"/>
      <c r="Y107" s="4"/>
      <c r="Z107" s="4"/>
      <c r="AA107" s="4"/>
      <c r="AB107" s="4"/>
      <c r="AC107" s="4"/>
      <c r="AD107" s="4"/>
      <c r="AE107" s="4"/>
      <c r="AF107" s="4"/>
      <c r="AG107" s="4"/>
      <c r="AH107" s="4"/>
      <c r="AI107" s="9"/>
      <c r="AJ107" s="9"/>
      <c r="AK107" s="9"/>
      <c r="AL107" s="9"/>
      <c r="AM107" s="9"/>
      <c r="AN107" s="9"/>
      <c r="AO107" s="9"/>
      <c r="AP107" s="9"/>
    </row>
    <row r="108" spans="1:42" s="302" customFormat="1" ht="31.5" x14ac:dyDescent="0.25">
      <c r="A108" s="146"/>
      <c r="B108" s="317">
        <v>13</v>
      </c>
      <c r="C108" s="329" t="str">
        <f t="shared" si="6"/>
        <v/>
      </c>
      <c r="D108" s="400" t="str">
        <f>TEXT(IFERROR(INDEX('Overview - Section A'!$A$42:$A$49,MATCH(J108,'Overview - Section A'!$I$42:$I$49,0)),""),"d-mmm-yy") &amp;" to " &amp; TEXT(IFERROR(INDEX('Overview - Section A'!$E$42:$E$49,MATCH(J108,'Overview - Section A'!$I$42:$I$49,0)),""),"d-mmm-yy")</f>
        <v>1-Jan-20 to 31-Dec-20</v>
      </c>
      <c r="E108" s="331">
        <v>1680</v>
      </c>
      <c r="F108" s="332"/>
      <c r="G108" s="397" t="str">
        <f t="shared" si="7"/>
        <v/>
      </c>
      <c r="H108" s="388"/>
      <c r="I108" s="401" t="str">
        <f t="shared" si="8"/>
        <v xml:space="preserve">Number of Rapid molecular labs established </v>
      </c>
      <c r="J108" s="337" t="s">
        <v>302</v>
      </c>
      <c r="K108" s="337">
        <v>44196</v>
      </c>
      <c r="L108" s="401" t="b">
        <f t="shared" si="9"/>
        <v>1</v>
      </c>
      <c r="M108" s="401" t="b">
        <f t="shared" si="10"/>
        <v>1</v>
      </c>
      <c r="N108" s="401" t="s">
        <v>659</v>
      </c>
      <c r="O108" s="58"/>
      <c r="P108" s="165"/>
      <c r="Q108" s="164"/>
      <c r="X108" s="4"/>
      <c r="Y108" s="4"/>
      <c r="Z108" s="4"/>
      <c r="AA108" s="4"/>
      <c r="AB108" s="4"/>
      <c r="AC108" s="4"/>
      <c r="AD108" s="4"/>
      <c r="AE108" s="4"/>
      <c r="AF108" s="4"/>
      <c r="AG108" s="4"/>
      <c r="AH108" s="4"/>
      <c r="AI108" s="9"/>
      <c r="AJ108" s="9"/>
      <c r="AK108" s="9"/>
      <c r="AL108" s="9"/>
      <c r="AM108" s="9"/>
      <c r="AN108" s="9"/>
      <c r="AO108" s="9"/>
      <c r="AP108" s="9"/>
    </row>
    <row r="109" spans="1:42" s="302" customFormat="1" ht="31.5" x14ac:dyDescent="0.25">
      <c r="A109" s="146"/>
      <c r="B109" s="317">
        <v>13</v>
      </c>
      <c r="C109" s="329" t="str">
        <f t="shared" si="6"/>
        <v/>
      </c>
      <c r="D109" s="400" t="str">
        <f>TEXT(IFERROR(INDEX('Overview - Section A'!$A$42:$A$49,MATCH(J109,'Overview - Section A'!$I$42:$I$49,0)),""),"d-mmm-yy") &amp;" to " &amp; TEXT(IFERROR(INDEX('Overview - Section A'!$E$42:$E$49,MATCH(J109,'Overview - Section A'!$I$42:$I$49,0)),""),"d-mmm-yy")</f>
        <v>1-Jan-21 to 31-Dec-21</v>
      </c>
      <c r="E109" s="331"/>
      <c r="F109" s="332"/>
      <c r="G109" s="397" t="str">
        <f t="shared" si="7"/>
        <v/>
      </c>
      <c r="H109" s="388"/>
      <c r="I109" s="401" t="str">
        <f t="shared" si="8"/>
        <v xml:space="preserve">Number of Rapid molecular labs established </v>
      </c>
      <c r="J109" s="337" t="s">
        <v>304</v>
      </c>
      <c r="K109" s="337">
        <v>44561</v>
      </c>
      <c r="L109" s="401" t="b">
        <f t="shared" si="9"/>
        <v>1</v>
      </c>
      <c r="M109" s="401" t="b">
        <f t="shared" si="10"/>
        <v>1</v>
      </c>
      <c r="N109" s="401" t="s">
        <v>660</v>
      </c>
      <c r="O109" s="58"/>
      <c r="P109" s="165"/>
      <c r="Q109" s="164"/>
      <c r="X109" s="4"/>
      <c r="Y109" s="4"/>
      <c r="Z109" s="4"/>
      <c r="AA109" s="4"/>
      <c r="AB109" s="4"/>
      <c r="AC109" s="4"/>
      <c r="AD109" s="4"/>
      <c r="AE109" s="4"/>
      <c r="AF109" s="4"/>
      <c r="AG109" s="4"/>
      <c r="AH109" s="4"/>
      <c r="AI109" s="9"/>
      <c r="AJ109" s="9"/>
      <c r="AK109" s="9"/>
      <c r="AL109" s="9"/>
      <c r="AM109" s="9"/>
      <c r="AN109" s="9"/>
      <c r="AO109" s="9"/>
      <c r="AP109" s="9"/>
    </row>
    <row r="110" spans="1:42" s="302" customFormat="1" ht="31.5" x14ac:dyDescent="0.25">
      <c r="A110" s="146"/>
      <c r="B110" s="317">
        <v>13</v>
      </c>
      <c r="C110" s="329" t="str">
        <f t="shared" ref="C110:C173" si="11">IF(B110=B109,"",VLOOKUP(B110,$A$10:$AA$42,27,FALSE))</f>
        <v/>
      </c>
      <c r="D110" s="400" t="str">
        <f>TEXT(IFERROR(INDEX('Overview - Section A'!$A$42:$A$49,MATCH(J110,'Overview - Section A'!$I$42:$I$49,0)),""),"d-mmm-yy") &amp;" to " &amp; TEXT(IFERROR(INDEX('Overview - Section A'!$E$42:$E$49,MATCH(J110,'Overview - Section A'!$I$42:$I$49,0)),""),"d-mmm-yy")</f>
        <v>1-Jan-22 to 31-Dec-22</v>
      </c>
      <c r="E110" s="331"/>
      <c r="F110" s="332"/>
      <c r="G110" s="397" t="str">
        <f t="shared" ref="G110:G173" si="12">IFERROR(IF(F110&lt;&gt;"",(E110/F110)*100,""),"")</f>
        <v/>
      </c>
      <c r="H110" s="388"/>
      <c r="I110" s="401" t="str">
        <f t="shared" ref="I110:I173" si="13">VLOOKUP(B110,$A$10:$AA$42,27,FALSE)</f>
        <v xml:space="preserve">Number of Rapid molecular labs established </v>
      </c>
      <c r="J110" s="337" t="s">
        <v>306</v>
      </c>
      <c r="K110" s="337">
        <v>44926</v>
      </c>
      <c r="L110" s="401" t="b">
        <f t="shared" ref="L110:L173" si="14">IFERROR(TRUE,FALSE)</f>
        <v>1</v>
      </c>
      <c r="M110" s="401" t="b">
        <f t="shared" ref="M110:M173" si="15">IFERROR(IF(I110&lt;&gt;"",TRUE,FALSE),FALSE)</f>
        <v>1</v>
      </c>
      <c r="N110" s="401" t="s">
        <v>661</v>
      </c>
      <c r="O110" s="58"/>
      <c r="P110" s="165"/>
      <c r="Q110" s="164"/>
      <c r="X110" s="4"/>
      <c r="Y110" s="4"/>
      <c r="Z110" s="4"/>
      <c r="AA110" s="4"/>
      <c r="AB110" s="4"/>
      <c r="AC110" s="4"/>
      <c r="AD110" s="4"/>
      <c r="AE110" s="4"/>
      <c r="AF110" s="4"/>
      <c r="AG110" s="4"/>
      <c r="AH110" s="4"/>
      <c r="AI110" s="9"/>
      <c r="AJ110" s="9"/>
      <c r="AK110" s="9"/>
      <c r="AL110" s="9"/>
      <c r="AM110" s="9"/>
      <c r="AN110" s="9"/>
      <c r="AO110" s="9"/>
      <c r="AP110" s="9"/>
    </row>
    <row r="111" spans="1:42" s="302" customFormat="1" ht="36.950000000000003" customHeight="1" x14ac:dyDescent="0.25">
      <c r="A111" s="146"/>
      <c r="B111" s="317">
        <v>14</v>
      </c>
      <c r="C111" s="329" t="str">
        <f t="shared" si="11"/>
        <v>Percentage of patients paid incentives using DBT/PFMS</v>
      </c>
      <c r="D111" s="400" t="str">
        <f>TEXT(IFERROR(INDEX('Overview - Section A'!$A$42:$A$49,MATCH(J111,'Overview - Section A'!$I$42:$I$49,0)),""),"d-mmm-yy") &amp;" to " &amp; TEXT(IFERROR(INDEX('Overview - Section A'!$E$42:$E$49,MATCH(J111,'Overview - Section A'!$I$42:$I$49,0)),""),"d-mmm-yy")</f>
        <v>1-Jan-18 to 31-Dec-18</v>
      </c>
      <c r="E111" s="331"/>
      <c r="F111" s="332"/>
      <c r="G111" s="397">
        <v>50</v>
      </c>
      <c r="H111" s="388"/>
      <c r="I111" s="401" t="str">
        <f t="shared" si="13"/>
        <v>Percentage of patients paid incentives using DBT/PFMS</v>
      </c>
      <c r="J111" s="337" t="s">
        <v>298</v>
      </c>
      <c r="K111" s="337">
        <v>43465</v>
      </c>
      <c r="L111" s="401" t="b">
        <f t="shared" si="14"/>
        <v>1</v>
      </c>
      <c r="M111" s="401" t="b">
        <f t="shared" si="15"/>
        <v>1</v>
      </c>
      <c r="N111" s="401" t="s">
        <v>662</v>
      </c>
      <c r="O111" s="58"/>
      <c r="P111" s="165"/>
      <c r="Q111" s="164"/>
      <c r="X111" s="4"/>
      <c r="Y111" s="4"/>
      <c r="Z111" s="4"/>
      <c r="AA111" s="4"/>
      <c r="AB111" s="4"/>
      <c r="AC111" s="4"/>
      <c r="AD111" s="4"/>
      <c r="AE111" s="4"/>
      <c r="AF111" s="4"/>
      <c r="AG111" s="4"/>
      <c r="AH111" s="4"/>
      <c r="AI111" s="9"/>
      <c r="AJ111" s="9"/>
      <c r="AK111" s="9"/>
      <c r="AL111" s="9"/>
      <c r="AM111" s="9"/>
      <c r="AN111" s="9"/>
      <c r="AO111" s="9"/>
      <c r="AP111" s="9"/>
    </row>
    <row r="112" spans="1:42" s="302" customFormat="1" ht="31.5" x14ac:dyDescent="0.25">
      <c r="A112" s="146"/>
      <c r="B112" s="317">
        <v>14</v>
      </c>
      <c r="C112" s="329" t="str">
        <f t="shared" si="11"/>
        <v/>
      </c>
      <c r="D112" s="400" t="str">
        <f>TEXT(IFERROR(INDEX('Overview - Section A'!$A$42:$A$49,MATCH(J112,'Overview - Section A'!$I$42:$I$49,0)),""),"d-mmm-yy") &amp;" to " &amp; TEXT(IFERROR(INDEX('Overview - Section A'!$E$42:$E$49,MATCH(J112,'Overview - Section A'!$I$42:$I$49,0)),""),"d-mmm-yy")</f>
        <v>1-Jan-19 to 31-Dec-19</v>
      </c>
      <c r="E112" s="331"/>
      <c r="F112" s="332"/>
      <c r="G112" s="397">
        <v>80</v>
      </c>
      <c r="H112" s="388"/>
      <c r="I112" s="401" t="str">
        <f t="shared" si="13"/>
        <v>Percentage of patients paid incentives using DBT/PFMS</v>
      </c>
      <c r="J112" s="337" t="s">
        <v>300</v>
      </c>
      <c r="K112" s="337">
        <v>43830</v>
      </c>
      <c r="L112" s="401" t="b">
        <f t="shared" si="14"/>
        <v>1</v>
      </c>
      <c r="M112" s="401" t="b">
        <f t="shared" si="15"/>
        <v>1</v>
      </c>
      <c r="N112" s="401" t="s">
        <v>663</v>
      </c>
      <c r="O112" s="58"/>
      <c r="P112" s="165"/>
      <c r="Q112" s="164"/>
      <c r="X112" s="4"/>
      <c r="Y112" s="4"/>
      <c r="Z112" s="4"/>
      <c r="AA112" s="4"/>
      <c r="AB112" s="4"/>
      <c r="AC112" s="4"/>
      <c r="AD112" s="4"/>
      <c r="AE112" s="4"/>
      <c r="AF112" s="4"/>
      <c r="AG112" s="4"/>
      <c r="AH112" s="4"/>
      <c r="AI112" s="9"/>
      <c r="AJ112" s="9"/>
      <c r="AK112" s="9"/>
      <c r="AL112" s="9"/>
      <c r="AM112" s="9"/>
      <c r="AN112" s="9"/>
      <c r="AO112" s="9"/>
      <c r="AP112" s="9"/>
    </row>
    <row r="113" spans="1:42" s="302" customFormat="1" ht="31.5" x14ac:dyDescent="0.25">
      <c r="A113" s="146"/>
      <c r="B113" s="317">
        <v>14</v>
      </c>
      <c r="C113" s="329" t="str">
        <f t="shared" si="11"/>
        <v/>
      </c>
      <c r="D113" s="400" t="str">
        <f>TEXT(IFERROR(INDEX('Overview - Section A'!$A$42:$A$49,MATCH(J113,'Overview - Section A'!$I$42:$I$49,0)),""),"d-mmm-yy") &amp;" to " &amp; TEXT(IFERROR(INDEX('Overview - Section A'!$E$42:$E$49,MATCH(J113,'Overview - Section A'!$I$42:$I$49,0)),""),"d-mmm-yy")</f>
        <v>1-Jan-20 to 31-Dec-20</v>
      </c>
      <c r="E113" s="331"/>
      <c r="F113" s="332"/>
      <c r="G113" s="397">
        <v>80</v>
      </c>
      <c r="H113" s="388"/>
      <c r="I113" s="401" t="str">
        <f t="shared" si="13"/>
        <v>Percentage of patients paid incentives using DBT/PFMS</v>
      </c>
      <c r="J113" s="337" t="s">
        <v>302</v>
      </c>
      <c r="K113" s="337">
        <v>44196</v>
      </c>
      <c r="L113" s="401" t="b">
        <f t="shared" si="14"/>
        <v>1</v>
      </c>
      <c r="M113" s="401" t="b">
        <f t="shared" si="15"/>
        <v>1</v>
      </c>
      <c r="N113" s="401" t="s">
        <v>664</v>
      </c>
      <c r="O113" s="58"/>
      <c r="P113" s="165"/>
      <c r="Q113" s="164"/>
      <c r="X113" s="4"/>
      <c r="Y113" s="4"/>
      <c r="Z113" s="4"/>
      <c r="AA113" s="4"/>
      <c r="AB113" s="4"/>
      <c r="AC113" s="4"/>
      <c r="AD113" s="4"/>
      <c r="AE113" s="4"/>
      <c r="AF113" s="4"/>
      <c r="AG113" s="4"/>
      <c r="AH113" s="4"/>
      <c r="AI113" s="9"/>
      <c r="AJ113" s="9"/>
      <c r="AK113" s="9"/>
      <c r="AL113" s="9"/>
      <c r="AM113" s="9"/>
      <c r="AN113" s="9"/>
      <c r="AO113" s="9"/>
      <c r="AP113" s="9"/>
    </row>
    <row r="114" spans="1:42" s="302" customFormat="1" ht="31.5" x14ac:dyDescent="0.25">
      <c r="A114" s="146"/>
      <c r="B114" s="317">
        <v>14</v>
      </c>
      <c r="C114" s="329" t="str">
        <f t="shared" si="11"/>
        <v/>
      </c>
      <c r="D114" s="400" t="str">
        <f>TEXT(IFERROR(INDEX('Overview - Section A'!$A$42:$A$49,MATCH(J114,'Overview - Section A'!$I$42:$I$49,0)),""),"d-mmm-yy") &amp;" to " &amp; TEXT(IFERROR(INDEX('Overview - Section A'!$E$42:$E$49,MATCH(J114,'Overview - Section A'!$I$42:$I$49,0)),""),"d-mmm-yy")</f>
        <v>1-Jan-21 to 31-Dec-21</v>
      </c>
      <c r="E114" s="331"/>
      <c r="F114" s="332"/>
      <c r="G114" s="397" t="str">
        <f t="shared" si="12"/>
        <v/>
      </c>
      <c r="H114" s="388"/>
      <c r="I114" s="401" t="str">
        <f t="shared" si="13"/>
        <v>Percentage of patients paid incentives using DBT/PFMS</v>
      </c>
      <c r="J114" s="337" t="s">
        <v>304</v>
      </c>
      <c r="K114" s="337">
        <v>44561</v>
      </c>
      <c r="L114" s="401" t="b">
        <f t="shared" si="14"/>
        <v>1</v>
      </c>
      <c r="M114" s="401" t="b">
        <f t="shared" si="15"/>
        <v>1</v>
      </c>
      <c r="N114" s="401" t="s">
        <v>665</v>
      </c>
      <c r="O114" s="58"/>
      <c r="P114" s="165"/>
      <c r="Q114" s="164"/>
      <c r="X114" s="4"/>
      <c r="Y114" s="4"/>
      <c r="Z114" s="4"/>
      <c r="AA114" s="4"/>
      <c r="AB114" s="4"/>
      <c r="AC114" s="4"/>
      <c r="AD114" s="4"/>
      <c r="AE114" s="4"/>
      <c r="AF114" s="4"/>
      <c r="AG114" s="4"/>
      <c r="AH114" s="4"/>
      <c r="AI114" s="9"/>
      <c r="AJ114" s="9"/>
      <c r="AK114" s="9"/>
      <c r="AL114" s="9"/>
      <c r="AM114" s="9"/>
      <c r="AN114" s="9"/>
      <c r="AO114" s="9"/>
      <c r="AP114" s="9"/>
    </row>
    <row r="115" spans="1:42" s="302" customFormat="1" ht="31.5" x14ac:dyDescent="0.25">
      <c r="A115" s="146"/>
      <c r="B115" s="317">
        <v>14</v>
      </c>
      <c r="C115" s="329" t="str">
        <f t="shared" si="11"/>
        <v/>
      </c>
      <c r="D115" s="400" t="str">
        <f>TEXT(IFERROR(INDEX('Overview - Section A'!$A$42:$A$49,MATCH(J115,'Overview - Section A'!$I$42:$I$49,0)),""),"d-mmm-yy") &amp;" to " &amp; TEXT(IFERROR(INDEX('Overview - Section A'!$E$42:$E$49,MATCH(J115,'Overview - Section A'!$I$42:$I$49,0)),""),"d-mmm-yy")</f>
        <v>1-Jan-22 to 31-Dec-22</v>
      </c>
      <c r="E115" s="331"/>
      <c r="F115" s="332"/>
      <c r="G115" s="397" t="str">
        <f t="shared" si="12"/>
        <v/>
      </c>
      <c r="H115" s="388"/>
      <c r="I115" s="401" t="str">
        <f t="shared" si="13"/>
        <v>Percentage of patients paid incentives using DBT/PFMS</v>
      </c>
      <c r="J115" s="337" t="s">
        <v>306</v>
      </c>
      <c r="K115" s="337">
        <v>44926</v>
      </c>
      <c r="L115" s="401" t="b">
        <f t="shared" si="14"/>
        <v>1</v>
      </c>
      <c r="M115" s="401" t="b">
        <f t="shared" si="15"/>
        <v>1</v>
      </c>
      <c r="N115" s="401" t="s">
        <v>666</v>
      </c>
      <c r="O115" s="58"/>
      <c r="P115" s="165"/>
      <c r="Q115" s="164"/>
      <c r="X115" s="4"/>
      <c r="Y115" s="4"/>
      <c r="Z115" s="4"/>
      <c r="AA115" s="4"/>
      <c r="AB115" s="4"/>
      <c r="AC115" s="4"/>
      <c r="AD115" s="4"/>
      <c r="AE115" s="4"/>
      <c r="AF115" s="4"/>
      <c r="AG115" s="4"/>
      <c r="AH115" s="4"/>
      <c r="AI115" s="9"/>
      <c r="AJ115" s="9"/>
      <c r="AK115" s="9"/>
      <c r="AL115" s="9"/>
      <c r="AM115" s="9"/>
      <c r="AN115" s="9"/>
      <c r="AO115" s="9"/>
      <c r="AP115" s="9"/>
    </row>
    <row r="116" spans="1:42" s="302" customFormat="1" ht="68.099999999999994" customHeight="1" x14ac:dyDescent="0.25">
      <c r="A116" s="146"/>
      <c r="B116" s="317">
        <v>15</v>
      </c>
      <c r="C116" s="329" t="str">
        <f t="shared" si="11"/>
        <v xml:space="preserve">Proportion of districts with electronic D&amp;L management systems deployed </v>
      </c>
      <c r="D116" s="400" t="str">
        <f>TEXT(IFERROR(INDEX('Overview - Section A'!$A$42:$A$49,MATCH(J116,'Overview - Section A'!$I$42:$I$49,0)),""),"d-mmm-yy") &amp;" to " &amp; TEXT(IFERROR(INDEX('Overview - Section A'!$E$42:$E$49,MATCH(J116,'Overview - Section A'!$I$42:$I$49,0)),""),"d-mmm-yy")</f>
        <v>1-Jan-18 to 31-Dec-18</v>
      </c>
      <c r="E116" s="331"/>
      <c r="F116" s="332"/>
      <c r="G116" s="397">
        <v>60</v>
      </c>
      <c r="H116" s="388"/>
      <c r="I116" s="401" t="str">
        <f t="shared" si="13"/>
        <v xml:space="preserve">Proportion of districts with electronic D&amp;L management systems deployed </v>
      </c>
      <c r="J116" s="337" t="s">
        <v>298</v>
      </c>
      <c r="K116" s="337">
        <v>43465</v>
      </c>
      <c r="L116" s="401" t="b">
        <f t="shared" si="14"/>
        <v>1</v>
      </c>
      <c r="M116" s="401" t="b">
        <f t="shared" si="15"/>
        <v>1</v>
      </c>
      <c r="N116" s="401" t="s">
        <v>667</v>
      </c>
      <c r="O116" s="58"/>
      <c r="P116" s="165"/>
      <c r="Q116" s="164"/>
      <c r="X116" s="4"/>
      <c r="Y116" s="4"/>
      <c r="Z116" s="4"/>
      <c r="AA116" s="4"/>
      <c r="AB116" s="4"/>
      <c r="AC116" s="4"/>
      <c r="AD116" s="4"/>
      <c r="AE116" s="4"/>
      <c r="AF116" s="4"/>
      <c r="AG116" s="4"/>
      <c r="AH116" s="4"/>
      <c r="AI116" s="9"/>
      <c r="AJ116" s="9"/>
      <c r="AK116" s="9"/>
      <c r="AL116" s="9"/>
      <c r="AM116" s="9"/>
      <c r="AN116" s="9"/>
      <c r="AO116" s="9"/>
      <c r="AP116" s="9"/>
    </row>
    <row r="117" spans="1:42" s="302" customFormat="1" ht="47.25" x14ac:dyDescent="0.25">
      <c r="A117" s="146"/>
      <c r="B117" s="317">
        <v>15</v>
      </c>
      <c r="C117" s="329" t="str">
        <f t="shared" si="11"/>
        <v/>
      </c>
      <c r="D117" s="400" t="str">
        <f>TEXT(IFERROR(INDEX('Overview - Section A'!$A$42:$A$49,MATCH(J117,'Overview - Section A'!$I$42:$I$49,0)),""),"d-mmm-yy") &amp;" to " &amp; TEXT(IFERROR(INDEX('Overview - Section A'!$E$42:$E$49,MATCH(J117,'Overview - Section A'!$I$42:$I$49,0)),""),"d-mmm-yy")</f>
        <v>1-Jan-19 to 31-Dec-19</v>
      </c>
      <c r="E117" s="331"/>
      <c r="F117" s="332"/>
      <c r="G117" s="397">
        <v>80</v>
      </c>
      <c r="H117" s="388"/>
      <c r="I117" s="401" t="str">
        <f t="shared" si="13"/>
        <v xml:space="preserve">Proportion of districts with electronic D&amp;L management systems deployed </v>
      </c>
      <c r="J117" s="337" t="s">
        <v>300</v>
      </c>
      <c r="K117" s="337">
        <v>43830</v>
      </c>
      <c r="L117" s="401" t="b">
        <f t="shared" si="14"/>
        <v>1</v>
      </c>
      <c r="M117" s="401" t="b">
        <f t="shared" si="15"/>
        <v>1</v>
      </c>
      <c r="N117" s="401" t="s">
        <v>668</v>
      </c>
      <c r="O117" s="58"/>
      <c r="P117" s="165"/>
      <c r="Q117" s="164"/>
      <c r="X117" s="4"/>
      <c r="Y117" s="4"/>
      <c r="Z117" s="4"/>
      <c r="AA117" s="4"/>
      <c r="AB117" s="4"/>
      <c r="AC117" s="4"/>
      <c r="AD117" s="4"/>
      <c r="AE117" s="4"/>
      <c r="AF117" s="4"/>
      <c r="AG117" s="4"/>
      <c r="AH117" s="4"/>
      <c r="AI117" s="9"/>
      <c r="AJ117" s="9"/>
      <c r="AK117" s="9"/>
      <c r="AL117" s="9"/>
      <c r="AM117" s="9"/>
      <c r="AN117" s="9"/>
      <c r="AO117" s="9"/>
      <c r="AP117" s="9"/>
    </row>
    <row r="118" spans="1:42" s="302" customFormat="1" ht="47.25" x14ac:dyDescent="0.25">
      <c r="A118" s="146"/>
      <c r="B118" s="317">
        <v>15</v>
      </c>
      <c r="C118" s="329" t="str">
        <f t="shared" si="11"/>
        <v/>
      </c>
      <c r="D118" s="400" t="str">
        <f>TEXT(IFERROR(INDEX('Overview - Section A'!$A$42:$A$49,MATCH(J118,'Overview - Section A'!$I$42:$I$49,0)),""),"d-mmm-yy") &amp;" to " &amp; TEXT(IFERROR(INDEX('Overview - Section A'!$E$42:$E$49,MATCH(J118,'Overview - Section A'!$I$42:$I$49,0)),""),"d-mmm-yy")</f>
        <v>1-Jan-20 to 31-Dec-20</v>
      </c>
      <c r="E118" s="331"/>
      <c r="F118" s="332"/>
      <c r="G118" s="397">
        <v>100</v>
      </c>
      <c r="H118" s="388"/>
      <c r="I118" s="401" t="str">
        <f t="shared" si="13"/>
        <v xml:space="preserve">Proportion of districts with electronic D&amp;L management systems deployed </v>
      </c>
      <c r="J118" s="337" t="s">
        <v>302</v>
      </c>
      <c r="K118" s="337">
        <v>44196</v>
      </c>
      <c r="L118" s="401" t="b">
        <f t="shared" si="14"/>
        <v>1</v>
      </c>
      <c r="M118" s="401" t="b">
        <f t="shared" si="15"/>
        <v>1</v>
      </c>
      <c r="N118" s="401" t="s">
        <v>669</v>
      </c>
      <c r="O118" s="58"/>
      <c r="P118" s="165"/>
      <c r="Q118" s="164"/>
      <c r="X118" s="4"/>
      <c r="Y118" s="4"/>
      <c r="Z118" s="4"/>
      <c r="AA118" s="4"/>
      <c r="AB118" s="4"/>
      <c r="AC118" s="4"/>
      <c r="AD118" s="4"/>
      <c r="AE118" s="4"/>
      <c r="AF118" s="4"/>
      <c r="AG118" s="4"/>
      <c r="AH118" s="4"/>
      <c r="AI118" s="9"/>
      <c r="AJ118" s="9"/>
      <c r="AK118" s="9"/>
      <c r="AL118" s="9"/>
      <c r="AM118" s="9"/>
      <c r="AN118" s="9"/>
      <c r="AO118" s="9"/>
      <c r="AP118" s="9"/>
    </row>
    <row r="119" spans="1:42" s="302" customFormat="1" ht="47.25" x14ac:dyDescent="0.25">
      <c r="A119" s="146"/>
      <c r="B119" s="317">
        <v>15</v>
      </c>
      <c r="C119" s="329" t="str">
        <f t="shared" si="11"/>
        <v/>
      </c>
      <c r="D119" s="400" t="str">
        <f>TEXT(IFERROR(INDEX('Overview - Section A'!$A$42:$A$49,MATCH(J119,'Overview - Section A'!$I$42:$I$49,0)),""),"d-mmm-yy") &amp;" to " &amp; TEXT(IFERROR(INDEX('Overview - Section A'!$E$42:$E$49,MATCH(J119,'Overview - Section A'!$I$42:$I$49,0)),""),"d-mmm-yy")</f>
        <v>1-Jan-21 to 31-Dec-21</v>
      </c>
      <c r="E119" s="331"/>
      <c r="F119" s="332"/>
      <c r="G119" s="397" t="str">
        <f t="shared" si="12"/>
        <v/>
      </c>
      <c r="H119" s="388"/>
      <c r="I119" s="401" t="str">
        <f t="shared" si="13"/>
        <v xml:space="preserve">Proportion of districts with electronic D&amp;L management systems deployed </v>
      </c>
      <c r="J119" s="337" t="s">
        <v>304</v>
      </c>
      <c r="K119" s="337">
        <v>44561</v>
      </c>
      <c r="L119" s="401" t="b">
        <f t="shared" si="14"/>
        <v>1</v>
      </c>
      <c r="M119" s="401" t="b">
        <f t="shared" si="15"/>
        <v>1</v>
      </c>
      <c r="N119" s="401" t="s">
        <v>670</v>
      </c>
      <c r="O119" s="58"/>
      <c r="P119" s="165"/>
      <c r="Q119" s="164"/>
      <c r="X119" s="4"/>
      <c r="Y119" s="4"/>
      <c r="Z119" s="4"/>
      <c r="AA119" s="4"/>
      <c r="AB119" s="4"/>
      <c r="AC119" s="4"/>
      <c r="AD119" s="4"/>
      <c r="AE119" s="4"/>
      <c r="AF119" s="4"/>
      <c r="AG119" s="4"/>
      <c r="AH119" s="4"/>
      <c r="AI119" s="9"/>
      <c r="AJ119" s="9"/>
      <c r="AK119" s="9"/>
      <c r="AL119" s="9"/>
      <c r="AM119" s="9"/>
      <c r="AN119" s="9"/>
      <c r="AO119" s="9"/>
      <c r="AP119" s="9"/>
    </row>
    <row r="120" spans="1:42" s="302" customFormat="1" ht="47.25" x14ac:dyDescent="0.25">
      <c r="A120" s="146"/>
      <c r="B120" s="317">
        <v>15</v>
      </c>
      <c r="C120" s="329" t="str">
        <f t="shared" si="11"/>
        <v/>
      </c>
      <c r="D120" s="400" t="str">
        <f>TEXT(IFERROR(INDEX('Overview - Section A'!$A$42:$A$49,MATCH(J120,'Overview - Section A'!$I$42:$I$49,0)),""),"d-mmm-yy") &amp;" to " &amp; TEXT(IFERROR(INDEX('Overview - Section A'!$E$42:$E$49,MATCH(J120,'Overview - Section A'!$I$42:$I$49,0)),""),"d-mmm-yy")</f>
        <v>1-Jan-22 to 31-Dec-22</v>
      </c>
      <c r="E120" s="331"/>
      <c r="F120" s="332"/>
      <c r="G120" s="397" t="str">
        <f t="shared" si="12"/>
        <v/>
      </c>
      <c r="H120" s="388"/>
      <c r="I120" s="401" t="str">
        <f t="shared" si="13"/>
        <v xml:space="preserve">Proportion of districts with electronic D&amp;L management systems deployed </v>
      </c>
      <c r="J120" s="337" t="s">
        <v>306</v>
      </c>
      <c r="K120" s="337">
        <v>44926</v>
      </c>
      <c r="L120" s="401" t="b">
        <f t="shared" si="14"/>
        <v>1</v>
      </c>
      <c r="M120" s="401" t="b">
        <f t="shared" si="15"/>
        <v>1</v>
      </c>
      <c r="N120" s="401" t="s">
        <v>671</v>
      </c>
      <c r="O120" s="58"/>
      <c r="P120" s="165"/>
      <c r="Q120" s="164"/>
      <c r="X120" s="4"/>
      <c r="Y120" s="4"/>
      <c r="Z120" s="4"/>
      <c r="AA120" s="4"/>
      <c r="AB120" s="4"/>
      <c r="AC120" s="4"/>
      <c r="AD120" s="4"/>
      <c r="AE120" s="4"/>
      <c r="AF120" s="4"/>
      <c r="AG120" s="4"/>
      <c r="AH120" s="4"/>
      <c r="AI120" s="9"/>
      <c r="AJ120" s="9"/>
      <c r="AK120" s="9"/>
      <c r="AL120" s="9"/>
      <c r="AM120" s="9"/>
      <c r="AN120" s="9"/>
      <c r="AO120" s="9"/>
      <c r="AP120" s="9"/>
    </row>
    <row r="121" spans="1:42" s="302" customFormat="1" ht="47.25" x14ac:dyDescent="0.25">
      <c r="A121" s="146"/>
      <c r="B121" s="317">
        <v>16</v>
      </c>
      <c r="C121" s="329" t="str">
        <f t="shared" si="11"/>
        <v>Number of notified TB cases all forms  notified from private sector</v>
      </c>
      <c r="D121" s="400" t="str">
        <f>TEXT(IFERROR(INDEX('Overview - Section A'!$A$42:$A$49,MATCH(J121,'Overview - Section A'!$I$42:$I$49,0)),""),"d-mmm-yy") &amp;" to " &amp; TEXT(IFERROR(INDEX('Overview - Section A'!$E$42:$E$49,MATCH(J121,'Overview - Section A'!$I$42:$I$49,0)),""),"d-mmm-yy")</f>
        <v>1-Jan-18 to 31-Dec-18</v>
      </c>
      <c r="E121" s="331">
        <v>150000</v>
      </c>
      <c r="F121" s="332"/>
      <c r="G121" s="397" t="str">
        <f t="shared" si="12"/>
        <v/>
      </c>
      <c r="H121" s="388"/>
      <c r="I121" s="401" t="str">
        <f t="shared" si="13"/>
        <v>Number of notified TB cases all forms  notified from private sector</v>
      </c>
      <c r="J121" s="337" t="s">
        <v>298</v>
      </c>
      <c r="K121" s="337">
        <v>43465</v>
      </c>
      <c r="L121" s="401" t="b">
        <f t="shared" si="14"/>
        <v>1</v>
      </c>
      <c r="M121" s="401" t="b">
        <f t="shared" si="15"/>
        <v>1</v>
      </c>
      <c r="N121" s="401" t="s">
        <v>672</v>
      </c>
      <c r="O121" s="58"/>
      <c r="P121" s="165"/>
      <c r="Q121" s="164"/>
      <c r="X121" s="4"/>
      <c r="Y121" s="4"/>
      <c r="Z121" s="4"/>
      <c r="AA121" s="4"/>
      <c r="AB121" s="4"/>
      <c r="AC121" s="4"/>
      <c r="AD121" s="4"/>
      <c r="AE121" s="4"/>
      <c r="AF121" s="4"/>
      <c r="AG121" s="4"/>
      <c r="AH121" s="4"/>
      <c r="AI121" s="9"/>
      <c r="AJ121" s="9"/>
      <c r="AK121" s="9"/>
      <c r="AL121" s="9"/>
      <c r="AM121" s="9"/>
      <c r="AN121" s="9"/>
      <c r="AO121" s="9"/>
      <c r="AP121" s="9"/>
    </row>
    <row r="122" spans="1:42" s="302" customFormat="1" ht="47.25" x14ac:dyDescent="0.25">
      <c r="A122" s="146"/>
      <c r="B122" s="317">
        <v>16</v>
      </c>
      <c r="C122" s="329" t="str">
        <f t="shared" si="11"/>
        <v/>
      </c>
      <c r="D122" s="400" t="str">
        <f>TEXT(IFERROR(INDEX('Overview - Section A'!$A$42:$A$49,MATCH(J122,'Overview - Section A'!$I$42:$I$49,0)),""),"d-mmm-yy") &amp;" to " &amp; TEXT(IFERROR(INDEX('Overview - Section A'!$E$42:$E$49,MATCH(J122,'Overview - Section A'!$I$42:$I$49,0)),""),"d-mmm-yy")</f>
        <v>1-Jan-19 to 31-Dec-19</v>
      </c>
      <c r="E122" s="331">
        <v>550000</v>
      </c>
      <c r="F122" s="332"/>
      <c r="G122" s="397" t="str">
        <f t="shared" si="12"/>
        <v/>
      </c>
      <c r="H122" s="388"/>
      <c r="I122" s="401" t="str">
        <f t="shared" si="13"/>
        <v>Number of notified TB cases all forms  notified from private sector</v>
      </c>
      <c r="J122" s="337" t="s">
        <v>300</v>
      </c>
      <c r="K122" s="337">
        <v>43830</v>
      </c>
      <c r="L122" s="401" t="b">
        <f t="shared" si="14"/>
        <v>1</v>
      </c>
      <c r="M122" s="401" t="b">
        <f t="shared" si="15"/>
        <v>1</v>
      </c>
      <c r="N122" s="401" t="s">
        <v>673</v>
      </c>
      <c r="O122" s="58"/>
      <c r="P122" s="165"/>
      <c r="Q122" s="164"/>
      <c r="X122" s="4"/>
      <c r="Y122" s="4"/>
      <c r="Z122" s="4"/>
      <c r="AA122" s="4"/>
      <c r="AB122" s="4"/>
      <c r="AC122" s="4"/>
      <c r="AD122" s="4"/>
      <c r="AE122" s="4"/>
      <c r="AF122" s="4"/>
      <c r="AG122" s="4"/>
      <c r="AH122" s="4"/>
      <c r="AI122" s="9"/>
      <c r="AJ122" s="9"/>
      <c r="AK122" s="9"/>
      <c r="AL122" s="9"/>
      <c r="AM122" s="9"/>
      <c r="AN122" s="9"/>
      <c r="AO122" s="9"/>
      <c r="AP122" s="9"/>
    </row>
    <row r="123" spans="1:42" s="302" customFormat="1" ht="47.25" x14ac:dyDescent="0.25">
      <c r="A123" s="146"/>
      <c r="B123" s="317">
        <v>16</v>
      </c>
      <c r="C123" s="329" t="str">
        <f t="shared" si="11"/>
        <v/>
      </c>
      <c r="D123" s="400" t="str">
        <f>TEXT(IFERROR(INDEX('Overview - Section A'!$A$42:$A$49,MATCH(J123,'Overview - Section A'!$I$42:$I$49,0)),""),"d-mmm-yy") &amp;" to " &amp; TEXT(IFERROR(INDEX('Overview - Section A'!$E$42:$E$49,MATCH(J123,'Overview - Section A'!$I$42:$I$49,0)),""),"d-mmm-yy")</f>
        <v>1-Jan-20 to 31-Dec-20</v>
      </c>
      <c r="E123" s="331">
        <v>800000</v>
      </c>
      <c r="F123" s="332"/>
      <c r="G123" s="397" t="str">
        <f t="shared" si="12"/>
        <v/>
      </c>
      <c r="H123" s="388"/>
      <c r="I123" s="401" t="str">
        <f t="shared" si="13"/>
        <v>Number of notified TB cases all forms  notified from private sector</v>
      </c>
      <c r="J123" s="337" t="s">
        <v>302</v>
      </c>
      <c r="K123" s="337">
        <v>44196</v>
      </c>
      <c r="L123" s="401" t="b">
        <f t="shared" si="14"/>
        <v>1</v>
      </c>
      <c r="M123" s="401" t="b">
        <f t="shared" si="15"/>
        <v>1</v>
      </c>
      <c r="N123" s="401" t="s">
        <v>674</v>
      </c>
      <c r="O123" s="58"/>
      <c r="P123" s="165"/>
      <c r="Q123" s="164"/>
      <c r="X123" s="4"/>
      <c r="Y123" s="4"/>
      <c r="Z123" s="4"/>
      <c r="AA123" s="4"/>
      <c r="AB123" s="4"/>
      <c r="AC123" s="4"/>
      <c r="AD123" s="4"/>
      <c r="AE123" s="4"/>
      <c r="AF123" s="4"/>
      <c r="AG123" s="4"/>
      <c r="AH123" s="4"/>
      <c r="AI123" s="9"/>
      <c r="AJ123" s="9"/>
      <c r="AK123" s="9"/>
      <c r="AL123" s="9"/>
      <c r="AM123" s="9"/>
      <c r="AN123" s="9"/>
      <c r="AO123" s="9"/>
      <c r="AP123" s="9"/>
    </row>
    <row r="124" spans="1:42" s="302" customFormat="1" ht="47.25" x14ac:dyDescent="0.25">
      <c r="A124" s="146"/>
      <c r="B124" s="317">
        <v>16</v>
      </c>
      <c r="C124" s="329" t="str">
        <f t="shared" si="11"/>
        <v/>
      </c>
      <c r="D124" s="400" t="str">
        <f>TEXT(IFERROR(INDEX('Overview - Section A'!$A$42:$A$49,MATCH(J124,'Overview - Section A'!$I$42:$I$49,0)),""),"d-mmm-yy") &amp;" to " &amp; TEXT(IFERROR(INDEX('Overview - Section A'!$E$42:$E$49,MATCH(J124,'Overview - Section A'!$I$42:$I$49,0)),""),"d-mmm-yy")</f>
        <v>1-Jan-21 to 31-Dec-21</v>
      </c>
      <c r="E124" s="331"/>
      <c r="F124" s="332"/>
      <c r="G124" s="397" t="str">
        <f t="shared" si="12"/>
        <v/>
      </c>
      <c r="H124" s="388"/>
      <c r="I124" s="401" t="str">
        <f t="shared" si="13"/>
        <v>Number of notified TB cases all forms  notified from private sector</v>
      </c>
      <c r="J124" s="337" t="s">
        <v>304</v>
      </c>
      <c r="K124" s="337">
        <v>44561</v>
      </c>
      <c r="L124" s="401" t="b">
        <f t="shared" si="14"/>
        <v>1</v>
      </c>
      <c r="M124" s="401" t="b">
        <f t="shared" si="15"/>
        <v>1</v>
      </c>
      <c r="N124" s="401" t="s">
        <v>675</v>
      </c>
      <c r="O124" s="58"/>
      <c r="P124" s="165"/>
      <c r="Q124" s="164"/>
      <c r="X124" s="4"/>
      <c r="Y124" s="4"/>
      <c r="Z124" s="4"/>
      <c r="AA124" s="4"/>
      <c r="AB124" s="4"/>
      <c r="AC124" s="4"/>
      <c r="AD124" s="4"/>
      <c r="AE124" s="4"/>
      <c r="AF124" s="4"/>
      <c r="AG124" s="4"/>
      <c r="AH124" s="4"/>
      <c r="AI124" s="9"/>
      <c r="AJ124" s="9"/>
      <c r="AK124" s="9"/>
      <c r="AL124" s="9"/>
      <c r="AM124" s="9"/>
      <c r="AN124" s="9"/>
      <c r="AO124" s="9"/>
      <c r="AP124" s="9"/>
    </row>
    <row r="125" spans="1:42" s="302" customFormat="1" ht="47.25" x14ac:dyDescent="0.25">
      <c r="A125" s="146"/>
      <c r="B125" s="317">
        <v>16</v>
      </c>
      <c r="C125" s="329" t="str">
        <f t="shared" si="11"/>
        <v/>
      </c>
      <c r="D125" s="400" t="str">
        <f>TEXT(IFERROR(INDEX('Overview - Section A'!$A$42:$A$49,MATCH(J125,'Overview - Section A'!$I$42:$I$49,0)),""),"d-mmm-yy") &amp;" to " &amp; TEXT(IFERROR(INDEX('Overview - Section A'!$E$42:$E$49,MATCH(J125,'Overview - Section A'!$I$42:$I$49,0)),""),"d-mmm-yy")</f>
        <v>1-Jan-22 to 31-Dec-22</v>
      </c>
      <c r="E125" s="331"/>
      <c r="F125" s="332"/>
      <c r="G125" s="397" t="str">
        <f t="shared" si="12"/>
        <v/>
      </c>
      <c r="H125" s="388"/>
      <c r="I125" s="401" t="str">
        <f t="shared" si="13"/>
        <v>Number of notified TB cases all forms  notified from private sector</v>
      </c>
      <c r="J125" s="337" t="s">
        <v>306</v>
      </c>
      <c r="K125" s="337">
        <v>44926</v>
      </c>
      <c r="L125" s="401" t="b">
        <f t="shared" si="14"/>
        <v>1</v>
      </c>
      <c r="M125" s="401" t="b">
        <f t="shared" si="15"/>
        <v>1</v>
      </c>
      <c r="N125" s="401" t="s">
        <v>676</v>
      </c>
      <c r="O125" s="58"/>
      <c r="P125" s="165"/>
      <c r="Q125" s="164"/>
      <c r="X125" s="4"/>
      <c r="Y125" s="4"/>
      <c r="Z125" s="4"/>
      <c r="AA125" s="4"/>
      <c r="AB125" s="4"/>
      <c r="AC125" s="4"/>
      <c r="AD125" s="4"/>
      <c r="AE125" s="4"/>
      <c r="AF125" s="4"/>
      <c r="AG125" s="4"/>
      <c r="AH125" s="4"/>
      <c r="AI125" s="9"/>
      <c r="AJ125" s="9"/>
      <c r="AK125" s="9"/>
      <c r="AL125" s="9"/>
      <c r="AM125" s="9"/>
      <c r="AN125" s="9"/>
      <c r="AO125" s="9"/>
      <c r="AP125" s="9"/>
    </row>
    <row r="126" spans="1:42" s="302" customFormat="1" ht="63" x14ac:dyDescent="0.25">
      <c r="A126" s="146"/>
      <c r="B126" s="317">
        <v>17</v>
      </c>
      <c r="C126" s="329" t="str">
        <f t="shared" si="11"/>
        <v>Number of patients notified through intensified PPM activities whose outcome was reported</v>
      </c>
      <c r="D126" s="400" t="str">
        <f>TEXT(IFERROR(INDEX('Overview - Section A'!$A$42:$A$49,MATCH(J126,'Overview - Section A'!$I$42:$I$49,0)),""),"d-mmm-yy") &amp;" to " &amp; TEXT(IFERROR(INDEX('Overview - Section A'!$E$42:$E$49,MATCH(J126,'Overview - Section A'!$I$42:$I$49,0)),""),"d-mmm-yy")</f>
        <v>1-Jan-18 to 31-Dec-18</v>
      </c>
      <c r="E126" s="331">
        <v>1800</v>
      </c>
      <c r="F126" s="332"/>
      <c r="G126" s="397" t="str">
        <f t="shared" si="12"/>
        <v/>
      </c>
      <c r="H126" s="388"/>
      <c r="I126" s="401" t="str">
        <f t="shared" si="13"/>
        <v>Number of patients notified through intensified PPM activities whose outcome was reported</v>
      </c>
      <c r="J126" s="337" t="s">
        <v>298</v>
      </c>
      <c r="K126" s="337">
        <v>43465</v>
      </c>
      <c r="L126" s="401" t="b">
        <f t="shared" si="14"/>
        <v>1</v>
      </c>
      <c r="M126" s="401" t="b">
        <f t="shared" si="15"/>
        <v>1</v>
      </c>
      <c r="N126" s="401" t="s">
        <v>677</v>
      </c>
      <c r="O126" s="58"/>
      <c r="P126" s="165"/>
      <c r="Q126" s="164"/>
      <c r="X126" s="4"/>
      <c r="Y126" s="4"/>
      <c r="Z126" s="4"/>
      <c r="AA126" s="4"/>
      <c r="AB126" s="4"/>
      <c r="AC126" s="4"/>
      <c r="AD126" s="4"/>
      <c r="AE126" s="4"/>
      <c r="AF126" s="4"/>
      <c r="AG126" s="4"/>
      <c r="AH126" s="4"/>
      <c r="AI126" s="9"/>
      <c r="AJ126" s="9"/>
      <c r="AK126" s="9"/>
      <c r="AL126" s="9"/>
      <c r="AM126" s="9"/>
      <c r="AN126" s="9"/>
      <c r="AO126" s="9"/>
      <c r="AP126" s="9"/>
    </row>
    <row r="127" spans="1:42" s="302" customFormat="1" ht="63" x14ac:dyDescent="0.25">
      <c r="A127" s="146"/>
      <c r="B127" s="317">
        <v>17</v>
      </c>
      <c r="C127" s="329" t="str">
        <f t="shared" si="11"/>
        <v/>
      </c>
      <c r="D127" s="400" t="str">
        <f>TEXT(IFERROR(INDEX('Overview - Section A'!$A$42:$A$49,MATCH(J127,'Overview - Section A'!$I$42:$I$49,0)),""),"d-mmm-yy") &amp;" to " &amp; TEXT(IFERROR(INDEX('Overview - Section A'!$E$42:$E$49,MATCH(J127,'Overview - Section A'!$I$42:$I$49,0)),""),"d-mmm-yy")</f>
        <v>1-Jan-19 to 31-Dec-19</v>
      </c>
      <c r="E127" s="331">
        <v>65200</v>
      </c>
      <c r="F127" s="332"/>
      <c r="G127" s="397" t="str">
        <f t="shared" si="12"/>
        <v/>
      </c>
      <c r="H127" s="388"/>
      <c r="I127" s="401" t="str">
        <f t="shared" si="13"/>
        <v>Number of patients notified through intensified PPM activities whose outcome was reported</v>
      </c>
      <c r="J127" s="337" t="s">
        <v>300</v>
      </c>
      <c r="K127" s="337">
        <v>43830</v>
      </c>
      <c r="L127" s="401" t="b">
        <f t="shared" si="14"/>
        <v>1</v>
      </c>
      <c r="M127" s="401" t="b">
        <f t="shared" si="15"/>
        <v>1</v>
      </c>
      <c r="N127" s="401" t="s">
        <v>678</v>
      </c>
      <c r="O127" s="58"/>
      <c r="P127" s="165"/>
      <c r="Q127" s="164"/>
      <c r="X127" s="4"/>
      <c r="Y127" s="4"/>
      <c r="Z127" s="4"/>
      <c r="AA127" s="4"/>
      <c r="AB127" s="4"/>
      <c r="AC127" s="4"/>
      <c r="AD127" s="4"/>
      <c r="AE127" s="4"/>
      <c r="AF127" s="4"/>
      <c r="AG127" s="4"/>
      <c r="AH127" s="4"/>
      <c r="AI127" s="9"/>
      <c r="AJ127" s="9"/>
      <c r="AK127" s="9"/>
      <c r="AL127" s="9"/>
      <c r="AM127" s="9"/>
      <c r="AN127" s="9"/>
      <c r="AO127" s="9"/>
      <c r="AP127" s="9"/>
    </row>
    <row r="128" spans="1:42" s="302" customFormat="1" ht="63" x14ac:dyDescent="0.25">
      <c r="A128" s="146"/>
      <c r="B128" s="317">
        <v>17</v>
      </c>
      <c r="C128" s="329" t="str">
        <f t="shared" si="11"/>
        <v/>
      </c>
      <c r="D128" s="400" t="str">
        <f>TEXT(IFERROR(INDEX('Overview - Section A'!$A$42:$A$49,MATCH(J128,'Overview - Section A'!$I$42:$I$49,0)),""),"d-mmm-yy") &amp;" to " &amp; TEXT(IFERROR(INDEX('Overview - Section A'!$E$42:$E$49,MATCH(J128,'Overview - Section A'!$I$42:$I$49,0)),""),"d-mmm-yy")</f>
        <v>1-Jan-20 to 31-Dec-20</v>
      </c>
      <c r="E128" s="331">
        <v>159000</v>
      </c>
      <c r="F128" s="332"/>
      <c r="G128" s="397" t="str">
        <f t="shared" si="12"/>
        <v/>
      </c>
      <c r="H128" s="388"/>
      <c r="I128" s="401" t="str">
        <f t="shared" si="13"/>
        <v>Number of patients notified through intensified PPM activities whose outcome was reported</v>
      </c>
      <c r="J128" s="337" t="s">
        <v>302</v>
      </c>
      <c r="K128" s="337">
        <v>44196</v>
      </c>
      <c r="L128" s="401" t="b">
        <f t="shared" si="14"/>
        <v>1</v>
      </c>
      <c r="M128" s="401" t="b">
        <f t="shared" si="15"/>
        <v>1</v>
      </c>
      <c r="N128" s="401" t="s">
        <v>679</v>
      </c>
      <c r="O128" s="58"/>
      <c r="P128" s="165"/>
      <c r="Q128" s="164"/>
      <c r="X128" s="4"/>
      <c r="Y128" s="4"/>
      <c r="Z128" s="4"/>
      <c r="AA128" s="4"/>
      <c r="AB128" s="4"/>
      <c r="AC128" s="4"/>
      <c r="AD128" s="4"/>
      <c r="AE128" s="4"/>
      <c r="AF128" s="4"/>
      <c r="AG128" s="4"/>
      <c r="AH128" s="4"/>
      <c r="AI128" s="9"/>
      <c r="AJ128" s="9"/>
      <c r="AK128" s="9"/>
      <c r="AL128" s="9"/>
      <c r="AM128" s="9"/>
      <c r="AN128" s="9"/>
      <c r="AO128" s="9"/>
      <c r="AP128" s="9"/>
    </row>
    <row r="129" spans="1:42" s="302" customFormat="1" ht="63" x14ac:dyDescent="0.25">
      <c r="A129" s="146"/>
      <c r="B129" s="317">
        <v>17</v>
      </c>
      <c r="C129" s="329" t="str">
        <f t="shared" si="11"/>
        <v/>
      </c>
      <c r="D129" s="400" t="str">
        <f>TEXT(IFERROR(INDEX('Overview - Section A'!$A$42:$A$49,MATCH(J129,'Overview - Section A'!$I$42:$I$49,0)),""),"d-mmm-yy") &amp;" to " &amp; TEXT(IFERROR(INDEX('Overview - Section A'!$E$42:$E$49,MATCH(J129,'Overview - Section A'!$I$42:$I$49,0)),""),"d-mmm-yy")</f>
        <v>1-Jan-21 to 31-Dec-21</v>
      </c>
      <c r="E129" s="331"/>
      <c r="F129" s="332"/>
      <c r="G129" s="397" t="str">
        <f t="shared" si="12"/>
        <v/>
      </c>
      <c r="H129" s="388"/>
      <c r="I129" s="401" t="str">
        <f t="shared" si="13"/>
        <v>Number of patients notified through intensified PPM activities whose outcome was reported</v>
      </c>
      <c r="J129" s="337" t="s">
        <v>304</v>
      </c>
      <c r="K129" s="337">
        <v>44561</v>
      </c>
      <c r="L129" s="401" t="b">
        <f t="shared" si="14"/>
        <v>1</v>
      </c>
      <c r="M129" s="401" t="b">
        <f t="shared" si="15"/>
        <v>1</v>
      </c>
      <c r="N129" s="401" t="s">
        <v>680</v>
      </c>
      <c r="O129" s="58"/>
      <c r="P129" s="165"/>
      <c r="Q129" s="164"/>
      <c r="X129" s="4"/>
      <c r="Y129" s="4"/>
      <c r="Z129" s="4"/>
      <c r="AA129" s="4"/>
      <c r="AB129" s="4"/>
      <c r="AC129" s="4"/>
      <c r="AD129" s="4"/>
      <c r="AE129" s="4"/>
      <c r="AF129" s="4"/>
      <c r="AG129" s="4"/>
      <c r="AH129" s="4"/>
      <c r="AI129" s="9"/>
      <c r="AJ129" s="9"/>
      <c r="AK129" s="9"/>
      <c r="AL129" s="9"/>
      <c r="AM129" s="9"/>
      <c r="AN129" s="9"/>
      <c r="AO129" s="9"/>
      <c r="AP129" s="9"/>
    </row>
    <row r="130" spans="1:42" s="302" customFormat="1" ht="63" x14ac:dyDescent="0.25">
      <c r="A130" s="146"/>
      <c r="B130" s="317">
        <v>17</v>
      </c>
      <c r="C130" s="329" t="str">
        <f t="shared" si="11"/>
        <v/>
      </c>
      <c r="D130" s="400" t="str">
        <f>TEXT(IFERROR(INDEX('Overview - Section A'!$A$42:$A$49,MATCH(J130,'Overview - Section A'!$I$42:$I$49,0)),""),"d-mmm-yy") &amp;" to " &amp; TEXT(IFERROR(INDEX('Overview - Section A'!$E$42:$E$49,MATCH(J130,'Overview - Section A'!$I$42:$I$49,0)),""),"d-mmm-yy")</f>
        <v>1-Jan-22 to 31-Dec-22</v>
      </c>
      <c r="E130" s="331"/>
      <c r="F130" s="332"/>
      <c r="G130" s="397" t="str">
        <f t="shared" si="12"/>
        <v/>
      </c>
      <c r="H130" s="388"/>
      <c r="I130" s="401" t="str">
        <f t="shared" si="13"/>
        <v>Number of patients notified through intensified PPM activities whose outcome was reported</v>
      </c>
      <c r="J130" s="337" t="s">
        <v>306</v>
      </c>
      <c r="K130" s="337">
        <v>44926</v>
      </c>
      <c r="L130" s="401" t="b">
        <f t="shared" si="14"/>
        <v>1</v>
      </c>
      <c r="M130" s="401" t="b">
        <f t="shared" si="15"/>
        <v>1</v>
      </c>
      <c r="N130" s="401" t="s">
        <v>681</v>
      </c>
      <c r="O130" s="58"/>
      <c r="P130" s="165"/>
      <c r="Q130" s="164"/>
      <c r="X130" s="4"/>
      <c r="Y130" s="4"/>
      <c r="Z130" s="4"/>
      <c r="AA130" s="4"/>
      <c r="AB130" s="4"/>
      <c r="AC130" s="4"/>
      <c r="AD130" s="4"/>
      <c r="AE130" s="4"/>
      <c r="AF130" s="4"/>
      <c r="AG130" s="4"/>
      <c r="AH130" s="4"/>
      <c r="AI130" s="9"/>
      <c r="AJ130" s="9"/>
      <c r="AK130" s="9"/>
      <c r="AL130" s="9"/>
      <c r="AM130" s="9"/>
      <c r="AN130" s="9"/>
      <c r="AO130" s="9"/>
      <c r="AP130" s="9"/>
    </row>
    <row r="131" spans="1:42" s="302" customFormat="1" x14ac:dyDescent="0.25">
      <c r="A131" s="146"/>
      <c r="B131" s="317">
        <v>18</v>
      </c>
      <c r="C131" s="329" t="str">
        <f t="shared" si="11"/>
        <v>Number of PPSA in place</v>
      </c>
      <c r="D131" s="400" t="str">
        <f>TEXT(IFERROR(INDEX('Overview - Section A'!$A$42:$A$49,MATCH(J131,'Overview - Section A'!$I$42:$I$49,0)),""),"d-mmm-yy") &amp;" to " &amp; TEXT(IFERROR(INDEX('Overview - Section A'!$E$42:$E$49,MATCH(J131,'Overview - Section A'!$I$42:$I$49,0)),""),"d-mmm-yy")</f>
        <v>1-Jan-18 to 31-Dec-18</v>
      </c>
      <c r="E131" s="331">
        <v>21</v>
      </c>
      <c r="F131" s="332"/>
      <c r="G131" s="397" t="str">
        <f t="shared" si="12"/>
        <v/>
      </c>
      <c r="H131" s="388"/>
      <c r="I131" s="401" t="str">
        <f t="shared" si="13"/>
        <v>Number of PPSA in place</v>
      </c>
      <c r="J131" s="337" t="s">
        <v>298</v>
      </c>
      <c r="K131" s="337">
        <v>43465</v>
      </c>
      <c r="L131" s="401" t="b">
        <f t="shared" si="14"/>
        <v>1</v>
      </c>
      <c r="M131" s="401" t="b">
        <f t="shared" si="15"/>
        <v>1</v>
      </c>
      <c r="N131" s="401" t="s">
        <v>682</v>
      </c>
      <c r="O131" s="58"/>
      <c r="P131" s="165"/>
      <c r="Q131" s="164"/>
      <c r="X131" s="4"/>
      <c r="Y131" s="4"/>
      <c r="Z131" s="4"/>
      <c r="AA131" s="4"/>
      <c r="AB131" s="4"/>
      <c r="AC131" s="4"/>
      <c r="AD131" s="4"/>
      <c r="AE131" s="4"/>
      <c r="AF131" s="4"/>
      <c r="AG131" s="4"/>
      <c r="AH131" s="4"/>
      <c r="AI131" s="9"/>
      <c r="AJ131" s="9"/>
      <c r="AK131" s="9"/>
      <c r="AL131" s="9"/>
      <c r="AM131" s="9"/>
      <c r="AN131" s="9"/>
      <c r="AO131" s="9"/>
      <c r="AP131" s="9"/>
    </row>
    <row r="132" spans="1:42" s="302" customFormat="1" x14ac:dyDescent="0.25">
      <c r="A132" s="146"/>
      <c r="B132" s="317">
        <v>18</v>
      </c>
      <c r="C132" s="329" t="str">
        <f t="shared" si="11"/>
        <v/>
      </c>
      <c r="D132" s="400" t="str">
        <f>TEXT(IFERROR(INDEX('Overview - Section A'!$A$42:$A$49,MATCH(J132,'Overview - Section A'!$I$42:$I$49,0)),""),"d-mmm-yy") &amp;" to " &amp; TEXT(IFERROR(INDEX('Overview - Section A'!$E$42:$E$49,MATCH(J132,'Overview - Section A'!$I$42:$I$49,0)),""),"d-mmm-yy")</f>
        <v>1-Jan-19 to 31-Dec-19</v>
      </c>
      <c r="E132" s="331">
        <v>33</v>
      </c>
      <c r="F132" s="332"/>
      <c r="G132" s="397" t="str">
        <f t="shared" si="12"/>
        <v/>
      </c>
      <c r="H132" s="388"/>
      <c r="I132" s="401" t="str">
        <f t="shared" si="13"/>
        <v>Number of PPSA in place</v>
      </c>
      <c r="J132" s="337" t="s">
        <v>300</v>
      </c>
      <c r="K132" s="337">
        <v>43830</v>
      </c>
      <c r="L132" s="401" t="b">
        <f t="shared" si="14"/>
        <v>1</v>
      </c>
      <c r="M132" s="401" t="b">
        <f t="shared" si="15"/>
        <v>1</v>
      </c>
      <c r="N132" s="401" t="s">
        <v>683</v>
      </c>
      <c r="O132" s="58"/>
      <c r="P132" s="165"/>
      <c r="Q132" s="164"/>
      <c r="X132" s="4"/>
      <c r="Y132" s="4"/>
      <c r="Z132" s="4"/>
      <c r="AA132" s="4"/>
      <c r="AB132" s="4"/>
      <c r="AC132" s="4"/>
      <c r="AD132" s="4"/>
      <c r="AE132" s="4"/>
      <c r="AF132" s="4"/>
      <c r="AG132" s="4"/>
      <c r="AH132" s="4"/>
      <c r="AI132" s="9"/>
      <c r="AJ132" s="9"/>
      <c r="AK132" s="9"/>
      <c r="AL132" s="9"/>
      <c r="AM132" s="9"/>
      <c r="AN132" s="9"/>
      <c r="AO132" s="9"/>
      <c r="AP132" s="9"/>
    </row>
    <row r="133" spans="1:42" s="302" customFormat="1" x14ac:dyDescent="0.25">
      <c r="A133" s="146"/>
      <c r="B133" s="317">
        <v>18</v>
      </c>
      <c r="C133" s="329" t="str">
        <f t="shared" si="11"/>
        <v/>
      </c>
      <c r="D133" s="400" t="str">
        <f>TEXT(IFERROR(INDEX('Overview - Section A'!$A$42:$A$49,MATCH(J133,'Overview - Section A'!$I$42:$I$49,0)),""),"d-mmm-yy") &amp;" to " &amp; TEXT(IFERROR(INDEX('Overview - Section A'!$E$42:$E$49,MATCH(J133,'Overview - Section A'!$I$42:$I$49,0)),""),"d-mmm-yy")</f>
        <v>1-Jan-20 to 31-Dec-20</v>
      </c>
      <c r="E133" s="331">
        <v>33</v>
      </c>
      <c r="F133" s="332"/>
      <c r="G133" s="397" t="str">
        <f t="shared" si="12"/>
        <v/>
      </c>
      <c r="H133" s="388"/>
      <c r="I133" s="401" t="str">
        <f t="shared" si="13"/>
        <v>Number of PPSA in place</v>
      </c>
      <c r="J133" s="337" t="s">
        <v>302</v>
      </c>
      <c r="K133" s="337">
        <v>44196</v>
      </c>
      <c r="L133" s="401" t="b">
        <f t="shared" si="14"/>
        <v>1</v>
      </c>
      <c r="M133" s="401" t="b">
        <f t="shared" si="15"/>
        <v>1</v>
      </c>
      <c r="N133" s="401" t="s">
        <v>684</v>
      </c>
      <c r="O133" s="58"/>
      <c r="P133" s="165"/>
      <c r="Q133" s="164"/>
      <c r="X133" s="4"/>
      <c r="Y133" s="4"/>
      <c r="Z133" s="4"/>
      <c r="AA133" s="4"/>
      <c r="AB133" s="4"/>
      <c r="AC133" s="4"/>
      <c r="AD133" s="4"/>
      <c r="AE133" s="4"/>
      <c r="AF133" s="4"/>
      <c r="AG133" s="4"/>
      <c r="AH133" s="4"/>
      <c r="AI133" s="9"/>
      <c r="AJ133" s="9"/>
      <c r="AK133" s="9"/>
      <c r="AL133" s="9"/>
      <c r="AM133" s="9"/>
      <c r="AN133" s="9"/>
      <c r="AO133" s="9"/>
      <c r="AP133" s="9"/>
    </row>
    <row r="134" spans="1:42" s="302" customFormat="1" x14ac:dyDescent="0.25">
      <c r="A134" s="146"/>
      <c r="B134" s="317">
        <v>18</v>
      </c>
      <c r="C134" s="329" t="str">
        <f t="shared" si="11"/>
        <v/>
      </c>
      <c r="D134" s="400" t="str">
        <f>TEXT(IFERROR(INDEX('Overview - Section A'!$A$42:$A$49,MATCH(J134,'Overview - Section A'!$I$42:$I$49,0)),""),"d-mmm-yy") &amp;" to " &amp; TEXT(IFERROR(INDEX('Overview - Section A'!$E$42:$E$49,MATCH(J134,'Overview - Section A'!$I$42:$I$49,0)),""),"d-mmm-yy")</f>
        <v>1-Jan-21 to 31-Dec-21</v>
      </c>
      <c r="E134" s="331"/>
      <c r="F134" s="332"/>
      <c r="G134" s="397" t="str">
        <f t="shared" si="12"/>
        <v/>
      </c>
      <c r="H134" s="388"/>
      <c r="I134" s="401" t="str">
        <f t="shared" si="13"/>
        <v>Number of PPSA in place</v>
      </c>
      <c r="J134" s="337" t="s">
        <v>304</v>
      </c>
      <c r="K134" s="337">
        <v>44561</v>
      </c>
      <c r="L134" s="401" t="b">
        <f t="shared" si="14"/>
        <v>1</v>
      </c>
      <c r="M134" s="401" t="b">
        <f t="shared" si="15"/>
        <v>1</v>
      </c>
      <c r="N134" s="401" t="s">
        <v>685</v>
      </c>
      <c r="O134" s="58"/>
      <c r="P134" s="165"/>
      <c r="Q134" s="164"/>
      <c r="X134" s="4"/>
      <c r="Y134" s="4"/>
      <c r="Z134" s="4"/>
      <c r="AA134" s="4"/>
      <c r="AB134" s="4"/>
      <c r="AC134" s="4"/>
      <c r="AD134" s="4"/>
      <c r="AE134" s="4"/>
      <c r="AF134" s="4"/>
      <c r="AG134" s="4"/>
      <c r="AH134" s="4"/>
      <c r="AI134" s="9"/>
      <c r="AJ134" s="9"/>
      <c r="AK134" s="9"/>
      <c r="AL134" s="9"/>
      <c r="AM134" s="9"/>
      <c r="AN134" s="9"/>
      <c r="AO134" s="9"/>
      <c r="AP134" s="9"/>
    </row>
    <row r="135" spans="1:42" s="302" customFormat="1" x14ac:dyDescent="0.25">
      <c r="A135" s="146"/>
      <c r="B135" s="317">
        <v>18</v>
      </c>
      <c r="C135" s="329" t="str">
        <f t="shared" si="11"/>
        <v/>
      </c>
      <c r="D135" s="400" t="str">
        <f>TEXT(IFERROR(INDEX('Overview - Section A'!$A$42:$A$49,MATCH(J135,'Overview - Section A'!$I$42:$I$49,0)),""),"d-mmm-yy") &amp;" to " &amp; TEXT(IFERROR(INDEX('Overview - Section A'!$E$42:$E$49,MATCH(J135,'Overview - Section A'!$I$42:$I$49,0)),""),"d-mmm-yy")</f>
        <v>1-Jan-22 to 31-Dec-22</v>
      </c>
      <c r="E135" s="331"/>
      <c r="F135" s="332"/>
      <c r="G135" s="397" t="str">
        <f t="shared" si="12"/>
        <v/>
      </c>
      <c r="H135" s="388"/>
      <c r="I135" s="401" t="str">
        <f t="shared" si="13"/>
        <v>Number of PPSA in place</v>
      </c>
      <c r="J135" s="337" t="s">
        <v>306</v>
      </c>
      <c r="K135" s="337">
        <v>44926</v>
      </c>
      <c r="L135" s="401" t="b">
        <f t="shared" si="14"/>
        <v>1</v>
      </c>
      <c r="M135" s="401" t="b">
        <f t="shared" si="15"/>
        <v>1</v>
      </c>
      <c r="N135" s="401" t="s">
        <v>686</v>
      </c>
      <c r="O135" s="58"/>
      <c r="P135" s="165"/>
      <c r="Q135" s="164"/>
      <c r="X135" s="4"/>
      <c r="Y135" s="4"/>
      <c r="Z135" s="4"/>
      <c r="AA135" s="4"/>
      <c r="AB135" s="4"/>
      <c r="AC135" s="4"/>
      <c r="AD135" s="4"/>
      <c r="AE135" s="4"/>
      <c r="AF135" s="4"/>
      <c r="AG135" s="4"/>
      <c r="AH135" s="4"/>
      <c r="AI135" s="9"/>
      <c r="AJ135" s="9"/>
      <c r="AK135" s="9"/>
      <c r="AL135" s="9"/>
      <c r="AM135" s="9"/>
      <c r="AN135" s="9"/>
      <c r="AO135" s="9"/>
      <c r="AP135" s="9"/>
    </row>
    <row r="136" spans="1:42" s="302" customFormat="1" ht="31.5" x14ac:dyDescent="0.25">
      <c r="A136" s="146"/>
      <c r="B136" s="317">
        <v>19</v>
      </c>
      <c r="C136" s="329" t="str">
        <f t="shared" si="11"/>
        <v>Number of RNTCP districts engaged with project activities</v>
      </c>
      <c r="D136" s="400" t="str">
        <f>TEXT(IFERROR(INDEX('Overview - Section A'!$A$42:$A$49,MATCH(J136,'Overview - Section A'!$I$42:$I$49,0)),""),"d-mmm-yy") &amp;" to " &amp; TEXT(IFERROR(INDEX('Overview - Section A'!$E$42:$E$49,MATCH(J136,'Overview - Section A'!$I$42:$I$49,0)),""),"d-mmm-yy")</f>
        <v>1-Jan-18 to 31-Dec-18</v>
      </c>
      <c r="E136" s="331">
        <v>96</v>
      </c>
      <c r="F136" s="332"/>
      <c r="G136" s="397" t="str">
        <f t="shared" si="12"/>
        <v/>
      </c>
      <c r="H136" s="388"/>
      <c r="I136" s="401" t="str">
        <f t="shared" si="13"/>
        <v>Number of RNTCP districts engaged with project activities</v>
      </c>
      <c r="J136" s="337" t="s">
        <v>298</v>
      </c>
      <c r="K136" s="337">
        <v>43465</v>
      </c>
      <c r="L136" s="401" t="b">
        <f t="shared" si="14"/>
        <v>1</v>
      </c>
      <c r="M136" s="401" t="b">
        <f t="shared" si="15"/>
        <v>1</v>
      </c>
      <c r="N136" s="401" t="s">
        <v>687</v>
      </c>
      <c r="O136" s="58"/>
      <c r="P136" s="165"/>
      <c r="Q136" s="164"/>
      <c r="X136" s="4"/>
      <c r="Y136" s="4"/>
      <c r="Z136" s="4"/>
      <c r="AA136" s="4"/>
      <c r="AB136" s="4"/>
      <c r="AC136" s="4"/>
      <c r="AD136" s="4"/>
      <c r="AE136" s="4"/>
      <c r="AF136" s="4"/>
      <c r="AG136" s="4"/>
      <c r="AH136" s="4"/>
      <c r="AI136" s="9"/>
      <c r="AJ136" s="9"/>
      <c r="AK136" s="9"/>
      <c r="AL136" s="9"/>
      <c r="AM136" s="9"/>
      <c r="AN136" s="9"/>
      <c r="AO136" s="9"/>
      <c r="AP136" s="9"/>
    </row>
    <row r="137" spans="1:42" s="302" customFormat="1" ht="31.5" x14ac:dyDescent="0.25">
      <c r="A137" s="146"/>
      <c r="B137" s="317">
        <v>19</v>
      </c>
      <c r="C137" s="329" t="str">
        <f t="shared" si="11"/>
        <v/>
      </c>
      <c r="D137" s="400" t="str">
        <f>TEXT(IFERROR(INDEX('Overview - Section A'!$A$42:$A$49,MATCH(J137,'Overview - Section A'!$I$42:$I$49,0)),""),"d-mmm-yy") &amp;" to " &amp; TEXT(IFERROR(INDEX('Overview - Section A'!$E$42:$E$49,MATCH(J137,'Overview - Section A'!$I$42:$I$49,0)),""),"d-mmm-yy")</f>
        <v>1-Jan-19 to 31-Dec-19</v>
      </c>
      <c r="E137" s="331">
        <v>142</v>
      </c>
      <c r="F137" s="332"/>
      <c r="G137" s="397" t="str">
        <f t="shared" si="12"/>
        <v/>
      </c>
      <c r="H137" s="388"/>
      <c r="I137" s="401" t="str">
        <f t="shared" si="13"/>
        <v>Number of RNTCP districts engaged with project activities</v>
      </c>
      <c r="J137" s="337" t="s">
        <v>300</v>
      </c>
      <c r="K137" s="337">
        <v>43830</v>
      </c>
      <c r="L137" s="401" t="b">
        <f t="shared" si="14"/>
        <v>1</v>
      </c>
      <c r="M137" s="401" t="b">
        <f t="shared" si="15"/>
        <v>1</v>
      </c>
      <c r="N137" s="401" t="s">
        <v>688</v>
      </c>
      <c r="O137" s="58"/>
      <c r="P137" s="165"/>
      <c r="Q137" s="164"/>
      <c r="X137" s="4"/>
      <c r="Y137" s="4"/>
      <c r="Z137" s="4"/>
      <c r="AA137" s="4"/>
      <c r="AB137" s="4"/>
      <c r="AC137" s="4"/>
      <c r="AD137" s="4"/>
      <c r="AE137" s="4"/>
      <c r="AF137" s="4"/>
      <c r="AG137" s="4"/>
      <c r="AH137" s="4"/>
      <c r="AI137" s="9"/>
      <c r="AJ137" s="9"/>
      <c r="AK137" s="9"/>
      <c r="AL137" s="9"/>
      <c r="AM137" s="9"/>
      <c r="AN137" s="9"/>
      <c r="AO137" s="9"/>
      <c r="AP137" s="9"/>
    </row>
    <row r="138" spans="1:42" s="302" customFormat="1" ht="31.5" x14ac:dyDescent="0.25">
      <c r="A138" s="146"/>
      <c r="B138" s="317">
        <v>19</v>
      </c>
      <c r="C138" s="329" t="str">
        <f t="shared" si="11"/>
        <v/>
      </c>
      <c r="D138" s="400" t="str">
        <f>TEXT(IFERROR(INDEX('Overview - Section A'!$A$42:$A$49,MATCH(J138,'Overview - Section A'!$I$42:$I$49,0)),""),"d-mmm-yy") &amp;" to " &amp; TEXT(IFERROR(INDEX('Overview - Section A'!$E$42:$E$49,MATCH(J138,'Overview - Section A'!$I$42:$I$49,0)),""),"d-mmm-yy")</f>
        <v>1-Jan-20 to 31-Dec-20</v>
      </c>
      <c r="E138" s="331">
        <v>142</v>
      </c>
      <c r="F138" s="332"/>
      <c r="G138" s="397" t="str">
        <f t="shared" si="12"/>
        <v/>
      </c>
      <c r="H138" s="388"/>
      <c r="I138" s="401" t="str">
        <f t="shared" si="13"/>
        <v>Number of RNTCP districts engaged with project activities</v>
      </c>
      <c r="J138" s="337" t="s">
        <v>302</v>
      </c>
      <c r="K138" s="337">
        <v>44196</v>
      </c>
      <c r="L138" s="401" t="b">
        <f t="shared" si="14"/>
        <v>1</v>
      </c>
      <c r="M138" s="401" t="b">
        <f t="shared" si="15"/>
        <v>1</v>
      </c>
      <c r="N138" s="401" t="s">
        <v>689</v>
      </c>
      <c r="O138" s="58"/>
      <c r="P138" s="165"/>
      <c r="Q138" s="164"/>
      <c r="X138" s="4"/>
      <c r="Y138" s="4"/>
      <c r="Z138" s="4"/>
      <c r="AA138" s="4"/>
      <c r="AB138" s="4"/>
      <c r="AC138" s="4"/>
      <c r="AD138" s="4"/>
      <c r="AE138" s="4"/>
      <c r="AF138" s="4"/>
      <c r="AG138" s="4"/>
      <c r="AH138" s="4"/>
      <c r="AI138" s="9"/>
      <c r="AJ138" s="9"/>
      <c r="AK138" s="9"/>
      <c r="AL138" s="9"/>
      <c r="AM138" s="9"/>
      <c r="AN138" s="9"/>
      <c r="AO138" s="9"/>
      <c r="AP138" s="9"/>
    </row>
    <row r="139" spans="1:42" s="302" customFormat="1" ht="31.5" x14ac:dyDescent="0.25">
      <c r="A139" s="146"/>
      <c r="B139" s="317">
        <v>19</v>
      </c>
      <c r="C139" s="329" t="str">
        <f t="shared" si="11"/>
        <v/>
      </c>
      <c r="D139" s="400" t="str">
        <f>TEXT(IFERROR(INDEX('Overview - Section A'!$A$42:$A$49,MATCH(J139,'Overview - Section A'!$I$42:$I$49,0)),""),"d-mmm-yy") &amp;" to " &amp; TEXT(IFERROR(INDEX('Overview - Section A'!$E$42:$E$49,MATCH(J139,'Overview - Section A'!$I$42:$I$49,0)),""),"d-mmm-yy")</f>
        <v>1-Jan-21 to 31-Dec-21</v>
      </c>
      <c r="E139" s="331"/>
      <c r="F139" s="332"/>
      <c r="G139" s="397" t="str">
        <f t="shared" si="12"/>
        <v/>
      </c>
      <c r="H139" s="388"/>
      <c r="I139" s="401" t="str">
        <f t="shared" si="13"/>
        <v>Number of RNTCP districts engaged with project activities</v>
      </c>
      <c r="J139" s="337" t="s">
        <v>304</v>
      </c>
      <c r="K139" s="337">
        <v>44561</v>
      </c>
      <c r="L139" s="401" t="b">
        <f t="shared" si="14"/>
        <v>1</v>
      </c>
      <c r="M139" s="401" t="b">
        <f t="shared" si="15"/>
        <v>1</v>
      </c>
      <c r="N139" s="401" t="s">
        <v>690</v>
      </c>
      <c r="O139" s="58"/>
      <c r="P139" s="165"/>
      <c r="Q139" s="164"/>
      <c r="X139" s="4"/>
      <c r="Y139" s="4"/>
      <c r="Z139" s="4"/>
      <c r="AA139" s="4"/>
      <c r="AB139" s="4"/>
      <c r="AC139" s="4"/>
      <c r="AD139" s="4"/>
      <c r="AE139" s="4"/>
      <c r="AF139" s="4"/>
      <c r="AG139" s="4"/>
      <c r="AH139" s="4"/>
      <c r="AI139" s="9"/>
      <c r="AJ139" s="9"/>
      <c r="AK139" s="9"/>
      <c r="AL139" s="9"/>
      <c r="AM139" s="9"/>
      <c r="AN139" s="9"/>
      <c r="AO139" s="9"/>
      <c r="AP139" s="9"/>
    </row>
    <row r="140" spans="1:42" s="302" customFormat="1" ht="31.5" x14ac:dyDescent="0.25">
      <c r="A140" s="146"/>
      <c r="B140" s="317">
        <v>19</v>
      </c>
      <c r="C140" s="329" t="str">
        <f t="shared" si="11"/>
        <v/>
      </c>
      <c r="D140" s="400" t="str">
        <f>TEXT(IFERROR(INDEX('Overview - Section A'!$A$42:$A$49,MATCH(J140,'Overview - Section A'!$I$42:$I$49,0)),""),"d-mmm-yy") &amp;" to " &amp; TEXT(IFERROR(INDEX('Overview - Section A'!$E$42:$E$49,MATCH(J140,'Overview - Section A'!$I$42:$I$49,0)),""),"d-mmm-yy")</f>
        <v>1-Jan-22 to 31-Dec-22</v>
      </c>
      <c r="E140" s="331"/>
      <c r="F140" s="332"/>
      <c r="G140" s="397" t="str">
        <f t="shared" si="12"/>
        <v/>
      </c>
      <c r="H140" s="388"/>
      <c r="I140" s="401" t="str">
        <f t="shared" si="13"/>
        <v>Number of RNTCP districts engaged with project activities</v>
      </c>
      <c r="J140" s="337" t="s">
        <v>306</v>
      </c>
      <c r="K140" s="337">
        <v>44926</v>
      </c>
      <c r="L140" s="401" t="b">
        <f t="shared" si="14"/>
        <v>1</v>
      </c>
      <c r="M140" s="401" t="b">
        <f t="shared" si="15"/>
        <v>1</v>
      </c>
      <c r="N140" s="401" t="s">
        <v>691</v>
      </c>
      <c r="O140" s="58"/>
      <c r="P140" s="165"/>
      <c r="Q140" s="164"/>
      <c r="X140" s="4"/>
      <c r="Y140" s="4"/>
      <c r="Z140" s="4"/>
      <c r="AA140" s="4"/>
      <c r="AB140" s="4"/>
      <c r="AC140" s="4"/>
      <c r="AD140" s="4"/>
      <c r="AE140" s="4"/>
      <c r="AF140" s="4"/>
      <c r="AG140" s="4"/>
      <c r="AH140" s="4"/>
      <c r="AI140" s="9"/>
      <c r="AJ140" s="9"/>
      <c r="AK140" s="9"/>
      <c r="AL140" s="9"/>
      <c r="AM140" s="9"/>
      <c r="AN140" s="9"/>
      <c r="AO140" s="9"/>
      <c r="AP140" s="9"/>
    </row>
    <row r="141" spans="1:42" s="302" customFormat="1" ht="31.5" x14ac:dyDescent="0.25">
      <c r="A141" s="146"/>
      <c r="B141" s="317">
        <v>20</v>
      </c>
      <c r="C141" s="329" t="str">
        <f t="shared" si="11"/>
        <v>Number of labs and collection centers engaged</v>
      </c>
      <c r="D141" s="400" t="str">
        <f>TEXT(IFERROR(INDEX('Overview - Section A'!$A$42:$A$49,MATCH(J141,'Overview - Section A'!$I$42:$I$49,0)),""),"d-mmm-yy") &amp;" to " &amp; TEXT(IFERROR(INDEX('Overview - Section A'!$E$42:$E$49,MATCH(J141,'Overview - Section A'!$I$42:$I$49,0)),""),"d-mmm-yy")</f>
        <v>1-Jan-18 to 31-Dec-18</v>
      </c>
      <c r="E141" s="331">
        <v>100</v>
      </c>
      <c r="F141" s="332"/>
      <c r="G141" s="397" t="str">
        <f t="shared" si="12"/>
        <v/>
      </c>
      <c r="H141" s="388"/>
      <c r="I141" s="401" t="str">
        <f t="shared" si="13"/>
        <v>Number of labs and collection centers engaged</v>
      </c>
      <c r="J141" s="337" t="s">
        <v>298</v>
      </c>
      <c r="K141" s="337">
        <v>43465</v>
      </c>
      <c r="L141" s="401" t="b">
        <f t="shared" si="14"/>
        <v>1</v>
      </c>
      <c r="M141" s="401" t="b">
        <f t="shared" si="15"/>
        <v>1</v>
      </c>
      <c r="N141" s="401" t="s">
        <v>692</v>
      </c>
      <c r="O141" s="58"/>
      <c r="P141" s="165"/>
      <c r="Q141" s="164"/>
      <c r="X141" s="4"/>
      <c r="Y141" s="4"/>
      <c r="Z141" s="4"/>
      <c r="AA141" s="4"/>
      <c r="AB141" s="4"/>
      <c r="AC141" s="4"/>
      <c r="AD141" s="4"/>
      <c r="AE141" s="4"/>
      <c r="AF141" s="4"/>
      <c r="AG141" s="4"/>
      <c r="AH141" s="4"/>
      <c r="AI141" s="9"/>
      <c r="AJ141" s="9"/>
      <c r="AK141" s="9"/>
      <c r="AL141" s="9"/>
      <c r="AM141" s="9"/>
      <c r="AN141" s="9"/>
      <c r="AO141" s="9"/>
      <c r="AP141" s="9"/>
    </row>
    <row r="142" spans="1:42" s="302" customFormat="1" ht="31.5" x14ac:dyDescent="0.25">
      <c r="A142" s="146"/>
      <c r="B142" s="317">
        <v>20</v>
      </c>
      <c r="C142" s="329" t="str">
        <f t="shared" si="11"/>
        <v/>
      </c>
      <c r="D142" s="400" t="str">
        <f>TEXT(IFERROR(INDEX('Overview - Section A'!$A$42:$A$49,MATCH(J142,'Overview - Section A'!$I$42:$I$49,0)),""),"d-mmm-yy") &amp;" to " &amp; TEXT(IFERROR(INDEX('Overview - Section A'!$E$42:$E$49,MATCH(J142,'Overview - Section A'!$I$42:$I$49,0)),""),"d-mmm-yy")</f>
        <v>1-Jan-19 to 31-Dec-19</v>
      </c>
      <c r="E142" s="331">
        <v>300</v>
      </c>
      <c r="F142" s="332"/>
      <c r="G142" s="397" t="str">
        <f t="shared" si="12"/>
        <v/>
      </c>
      <c r="H142" s="388"/>
      <c r="I142" s="401" t="str">
        <f t="shared" si="13"/>
        <v>Number of labs and collection centers engaged</v>
      </c>
      <c r="J142" s="337" t="s">
        <v>300</v>
      </c>
      <c r="K142" s="337">
        <v>43830</v>
      </c>
      <c r="L142" s="401" t="b">
        <f t="shared" si="14"/>
        <v>1</v>
      </c>
      <c r="M142" s="401" t="b">
        <f t="shared" si="15"/>
        <v>1</v>
      </c>
      <c r="N142" s="401" t="s">
        <v>693</v>
      </c>
      <c r="O142" s="58"/>
      <c r="P142" s="165"/>
      <c r="Q142" s="164"/>
      <c r="X142" s="4"/>
      <c r="Y142" s="4"/>
      <c r="Z142" s="4"/>
      <c r="AA142" s="4"/>
      <c r="AB142" s="4"/>
      <c r="AC142" s="4"/>
      <c r="AD142" s="4"/>
      <c r="AE142" s="4"/>
      <c r="AF142" s="4"/>
      <c r="AG142" s="4"/>
      <c r="AH142" s="4"/>
      <c r="AI142" s="9"/>
      <c r="AJ142" s="9"/>
      <c r="AK142" s="9"/>
      <c r="AL142" s="9"/>
      <c r="AM142" s="9"/>
      <c r="AN142" s="9"/>
      <c r="AO142" s="9"/>
      <c r="AP142" s="9"/>
    </row>
    <row r="143" spans="1:42" s="302" customFormat="1" ht="31.5" x14ac:dyDescent="0.25">
      <c r="A143" s="146"/>
      <c r="B143" s="317">
        <v>20</v>
      </c>
      <c r="C143" s="329" t="str">
        <f t="shared" si="11"/>
        <v/>
      </c>
      <c r="D143" s="400" t="str">
        <f>TEXT(IFERROR(INDEX('Overview - Section A'!$A$42:$A$49,MATCH(J143,'Overview - Section A'!$I$42:$I$49,0)),""),"d-mmm-yy") &amp;" to " &amp; TEXT(IFERROR(INDEX('Overview - Section A'!$E$42:$E$49,MATCH(J143,'Overview - Section A'!$I$42:$I$49,0)),""),"d-mmm-yy")</f>
        <v>1-Jan-20 to 31-Dec-20</v>
      </c>
      <c r="E143" s="331">
        <v>600</v>
      </c>
      <c r="F143" s="332"/>
      <c r="G143" s="397" t="str">
        <f t="shared" si="12"/>
        <v/>
      </c>
      <c r="H143" s="388"/>
      <c r="I143" s="401" t="str">
        <f t="shared" si="13"/>
        <v>Number of labs and collection centers engaged</v>
      </c>
      <c r="J143" s="337" t="s">
        <v>302</v>
      </c>
      <c r="K143" s="337">
        <v>44196</v>
      </c>
      <c r="L143" s="401" t="b">
        <f t="shared" si="14"/>
        <v>1</v>
      </c>
      <c r="M143" s="401" t="b">
        <f t="shared" si="15"/>
        <v>1</v>
      </c>
      <c r="N143" s="401" t="s">
        <v>694</v>
      </c>
      <c r="O143" s="58"/>
      <c r="P143" s="165"/>
      <c r="Q143" s="164"/>
      <c r="X143" s="4"/>
      <c r="Y143" s="4"/>
      <c r="Z143" s="4"/>
      <c r="AA143" s="4"/>
      <c r="AB143" s="4"/>
      <c r="AC143" s="4"/>
      <c r="AD143" s="4"/>
      <c r="AE143" s="4"/>
      <c r="AF143" s="4"/>
      <c r="AG143" s="4"/>
      <c r="AH143" s="4"/>
      <c r="AI143" s="9"/>
      <c r="AJ143" s="9"/>
      <c r="AK143" s="9"/>
      <c r="AL143" s="9"/>
      <c r="AM143" s="9"/>
      <c r="AN143" s="9"/>
      <c r="AO143" s="9"/>
      <c r="AP143" s="9"/>
    </row>
    <row r="144" spans="1:42" s="302" customFormat="1" ht="31.5" x14ac:dyDescent="0.25">
      <c r="A144" s="146"/>
      <c r="B144" s="317">
        <v>20</v>
      </c>
      <c r="C144" s="329" t="str">
        <f t="shared" si="11"/>
        <v/>
      </c>
      <c r="D144" s="400" t="str">
        <f>TEXT(IFERROR(INDEX('Overview - Section A'!$A$42:$A$49,MATCH(J144,'Overview - Section A'!$I$42:$I$49,0)),""),"d-mmm-yy") &amp;" to " &amp; TEXT(IFERROR(INDEX('Overview - Section A'!$E$42:$E$49,MATCH(J144,'Overview - Section A'!$I$42:$I$49,0)),""),"d-mmm-yy")</f>
        <v>1-Jan-21 to 31-Dec-21</v>
      </c>
      <c r="E144" s="331"/>
      <c r="F144" s="332"/>
      <c r="G144" s="397" t="str">
        <f t="shared" si="12"/>
        <v/>
      </c>
      <c r="H144" s="388"/>
      <c r="I144" s="401" t="str">
        <f t="shared" si="13"/>
        <v>Number of labs and collection centers engaged</v>
      </c>
      <c r="J144" s="337" t="s">
        <v>304</v>
      </c>
      <c r="K144" s="337">
        <v>44561</v>
      </c>
      <c r="L144" s="401" t="b">
        <f t="shared" si="14"/>
        <v>1</v>
      </c>
      <c r="M144" s="401" t="b">
        <f t="shared" si="15"/>
        <v>1</v>
      </c>
      <c r="N144" s="401" t="s">
        <v>695</v>
      </c>
      <c r="O144" s="58"/>
      <c r="P144" s="165"/>
      <c r="Q144" s="164"/>
      <c r="X144" s="4"/>
      <c r="Y144" s="4"/>
      <c r="Z144" s="4"/>
      <c r="AA144" s="4"/>
      <c r="AB144" s="4"/>
      <c r="AC144" s="4"/>
      <c r="AD144" s="4"/>
      <c r="AE144" s="4"/>
      <c r="AF144" s="4"/>
      <c r="AG144" s="4"/>
      <c r="AH144" s="4"/>
      <c r="AI144" s="9"/>
      <c r="AJ144" s="9"/>
      <c r="AK144" s="9"/>
      <c r="AL144" s="9"/>
      <c r="AM144" s="9"/>
      <c r="AN144" s="9"/>
      <c r="AO144" s="9"/>
      <c r="AP144" s="9"/>
    </row>
    <row r="145" spans="1:42" s="302" customFormat="1" ht="31.5" x14ac:dyDescent="0.25">
      <c r="A145" s="146"/>
      <c r="B145" s="317">
        <v>20</v>
      </c>
      <c r="C145" s="329" t="str">
        <f t="shared" si="11"/>
        <v/>
      </c>
      <c r="D145" s="400" t="str">
        <f>TEXT(IFERROR(INDEX('Overview - Section A'!$A$42:$A$49,MATCH(J145,'Overview - Section A'!$I$42:$I$49,0)),""),"d-mmm-yy") &amp;" to " &amp; TEXT(IFERROR(INDEX('Overview - Section A'!$E$42:$E$49,MATCH(J145,'Overview - Section A'!$I$42:$I$49,0)),""),"d-mmm-yy")</f>
        <v>1-Jan-22 to 31-Dec-22</v>
      </c>
      <c r="E145" s="331"/>
      <c r="F145" s="332"/>
      <c r="G145" s="397" t="str">
        <f t="shared" si="12"/>
        <v/>
      </c>
      <c r="H145" s="388"/>
      <c r="I145" s="401" t="str">
        <f t="shared" si="13"/>
        <v>Number of labs and collection centers engaged</v>
      </c>
      <c r="J145" s="337" t="s">
        <v>306</v>
      </c>
      <c r="K145" s="337">
        <v>44926</v>
      </c>
      <c r="L145" s="401" t="b">
        <f t="shared" si="14"/>
        <v>1</v>
      </c>
      <c r="M145" s="401" t="b">
        <f t="shared" si="15"/>
        <v>1</v>
      </c>
      <c r="N145" s="401" t="s">
        <v>696</v>
      </c>
      <c r="O145" s="58"/>
      <c r="P145" s="165"/>
      <c r="Q145" s="164"/>
      <c r="X145" s="4"/>
      <c r="Y145" s="4"/>
      <c r="Z145" s="4"/>
      <c r="AA145" s="4"/>
      <c r="AB145" s="4"/>
      <c r="AC145" s="4"/>
      <c r="AD145" s="4"/>
      <c r="AE145" s="4"/>
      <c r="AF145" s="4"/>
      <c r="AG145" s="4"/>
      <c r="AH145" s="4"/>
      <c r="AI145" s="9"/>
      <c r="AJ145" s="9"/>
      <c r="AK145" s="9"/>
      <c r="AL145" s="9"/>
      <c r="AM145" s="9"/>
      <c r="AN145" s="9"/>
      <c r="AO145" s="9"/>
      <c r="AP145" s="9"/>
    </row>
    <row r="146" spans="1:42" s="302" customFormat="1" x14ac:dyDescent="0.25">
      <c r="A146" s="146"/>
      <c r="B146" s="317">
        <v>21</v>
      </c>
      <c r="C146" s="329" t="str">
        <f t="shared" si="11"/>
        <v>Number of SPMU in place</v>
      </c>
      <c r="D146" s="400" t="str">
        <f>TEXT(IFERROR(INDEX('Overview - Section A'!$A$42:$A$49,MATCH(J146,'Overview - Section A'!$I$42:$I$49,0)),""),"d-mmm-yy") &amp;" to " &amp; TEXT(IFERROR(INDEX('Overview - Section A'!$E$42:$E$49,MATCH(J146,'Overview - Section A'!$I$42:$I$49,0)),""),"d-mmm-yy")</f>
        <v>1-Jan-18 to 31-Dec-18</v>
      </c>
      <c r="E146" s="331">
        <v>14</v>
      </c>
      <c r="F146" s="332"/>
      <c r="G146" s="397" t="str">
        <f t="shared" si="12"/>
        <v/>
      </c>
      <c r="H146" s="388"/>
      <c r="I146" s="401" t="str">
        <f t="shared" si="13"/>
        <v>Number of SPMU in place</v>
      </c>
      <c r="J146" s="337" t="s">
        <v>298</v>
      </c>
      <c r="K146" s="337">
        <v>43465</v>
      </c>
      <c r="L146" s="401" t="b">
        <f t="shared" si="14"/>
        <v>1</v>
      </c>
      <c r="M146" s="401" t="b">
        <f t="shared" si="15"/>
        <v>1</v>
      </c>
      <c r="N146" s="401" t="s">
        <v>697</v>
      </c>
      <c r="O146" s="58"/>
      <c r="P146" s="165"/>
      <c r="Q146" s="164"/>
      <c r="X146" s="4"/>
      <c r="Y146" s="4"/>
      <c r="Z146" s="4"/>
      <c r="AA146" s="4"/>
      <c r="AB146" s="4"/>
      <c r="AC146" s="4"/>
      <c r="AD146" s="4"/>
      <c r="AE146" s="4"/>
      <c r="AF146" s="4"/>
      <c r="AG146" s="4"/>
      <c r="AH146" s="4"/>
      <c r="AI146" s="9"/>
      <c r="AJ146" s="9"/>
      <c r="AK146" s="9"/>
      <c r="AL146" s="9"/>
      <c r="AM146" s="9"/>
      <c r="AN146" s="9"/>
      <c r="AO146" s="9"/>
      <c r="AP146" s="9"/>
    </row>
    <row r="147" spans="1:42" s="302" customFormat="1" x14ac:dyDescent="0.25">
      <c r="A147" s="146"/>
      <c r="B147" s="317">
        <v>21</v>
      </c>
      <c r="C147" s="329" t="str">
        <f t="shared" si="11"/>
        <v/>
      </c>
      <c r="D147" s="400" t="str">
        <f>TEXT(IFERROR(INDEX('Overview - Section A'!$A$42:$A$49,MATCH(J147,'Overview - Section A'!$I$42:$I$49,0)),""),"d-mmm-yy") &amp;" to " &amp; TEXT(IFERROR(INDEX('Overview - Section A'!$E$42:$E$49,MATCH(J147,'Overview - Section A'!$I$42:$I$49,0)),""),"d-mmm-yy")</f>
        <v>1-Jan-19 to 31-Dec-19</v>
      </c>
      <c r="E147" s="331">
        <v>24</v>
      </c>
      <c r="F147" s="332"/>
      <c r="G147" s="397" t="str">
        <f t="shared" si="12"/>
        <v/>
      </c>
      <c r="H147" s="388"/>
      <c r="I147" s="401" t="str">
        <f t="shared" si="13"/>
        <v>Number of SPMU in place</v>
      </c>
      <c r="J147" s="337" t="s">
        <v>300</v>
      </c>
      <c r="K147" s="337">
        <v>43830</v>
      </c>
      <c r="L147" s="401" t="b">
        <f t="shared" si="14"/>
        <v>1</v>
      </c>
      <c r="M147" s="401" t="b">
        <f t="shared" si="15"/>
        <v>1</v>
      </c>
      <c r="N147" s="401" t="s">
        <v>698</v>
      </c>
      <c r="O147" s="58"/>
      <c r="P147" s="165"/>
      <c r="Q147" s="164"/>
      <c r="X147" s="4"/>
      <c r="Y147" s="4"/>
      <c r="Z147" s="4"/>
      <c r="AA147" s="4"/>
      <c r="AB147" s="4"/>
      <c r="AC147" s="4"/>
      <c r="AD147" s="4"/>
      <c r="AE147" s="4"/>
      <c r="AF147" s="4"/>
      <c r="AG147" s="4"/>
      <c r="AH147" s="4"/>
      <c r="AI147" s="9"/>
      <c r="AJ147" s="9"/>
      <c r="AK147" s="9"/>
      <c r="AL147" s="9"/>
      <c r="AM147" s="9"/>
      <c r="AN147" s="9"/>
      <c r="AO147" s="9"/>
      <c r="AP147" s="9"/>
    </row>
    <row r="148" spans="1:42" s="302" customFormat="1" x14ac:dyDescent="0.25">
      <c r="A148" s="146"/>
      <c r="B148" s="317">
        <v>21</v>
      </c>
      <c r="C148" s="329" t="str">
        <f t="shared" si="11"/>
        <v/>
      </c>
      <c r="D148" s="400" t="str">
        <f>TEXT(IFERROR(INDEX('Overview - Section A'!$A$42:$A$49,MATCH(J148,'Overview - Section A'!$I$42:$I$49,0)),""),"d-mmm-yy") &amp;" to " &amp; TEXT(IFERROR(INDEX('Overview - Section A'!$E$42:$E$49,MATCH(J148,'Overview - Section A'!$I$42:$I$49,0)),""),"d-mmm-yy")</f>
        <v>1-Jan-20 to 31-Dec-20</v>
      </c>
      <c r="E148" s="331">
        <v>24</v>
      </c>
      <c r="F148" s="332"/>
      <c r="G148" s="397" t="str">
        <f t="shared" si="12"/>
        <v/>
      </c>
      <c r="H148" s="388"/>
      <c r="I148" s="401" t="str">
        <f t="shared" si="13"/>
        <v>Number of SPMU in place</v>
      </c>
      <c r="J148" s="337" t="s">
        <v>302</v>
      </c>
      <c r="K148" s="337">
        <v>44196</v>
      </c>
      <c r="L148" s="401" t="b">
        <f t="shared" si="14"/>
        <v>1</v>
      </c>
      <c r="M148" s="401" t="b">
        <f t="shared" si="15"/>
        <v>1</v>
      </c>
      <c r="N148" s="401" t="s">
        <v>699</v>
      </c>
      <c r="O148" s="58"/>
      <c r="P148" s="165"/>
      <c r="Q148" s="164"/>
      <c r="X148" s="4"/>
      <c r="Y148" s="4"/>
      <c r="Z148" s="4"/>
      <c r="AA148" s="4"/>
      <c r="AB148" s="4"/>
      <c r="AC148" s="4"/>
      <c r="AD148" s="4"/>
      <c r="AE148" s="4"/>
      <c r="AF148" s="4"/>
      <c r="AG148" s="4"/>
      <c r="AH148" s="4"/>
      <c r="AI148" s="9"/>
      <c r="AJ148" s="9"/>
      <c r="AK148" s="9"/>
      <c r="AL148" s="9"/>
      <c r="AM148" s="9"/>
      <c r="AN148" s="9"/>
      <c r="AO148" s="9"/>
      <c r="AP148" s="9"/>
    </row>
    <row r="149" spans="1:42" s="302" customFormat="1" x14ac:dyDescent="0.25">
      <c r="A149" s="146"/>
      <c r="B149" s="317">
        <v>21</v>
      </c>
      <c r="C149" s="329" t="str">
        <f t="shared" si="11"/>
        <v/>
      </c>
      <c r="D149" s="400" t="str">
        <f>TEXT(IFERROR(INDEX('Overview - Section A'!$A$42:$A$49,MATCH(J149,'Overview - Section A'!$I$42:$I$49,0)),""),"d-mmm-yy") &amp;" to " &amp; TEXT(IFERROR(INDEX('Overview - Section A'!$E$42:$E$49,MATCH(J149,'Overview - Section A'!$I$42:$I$49,0)),""),"d-mmm-yy")</f>
        <v>1-Jan-21 to 31-Dec-21</v>
      </c>
      <c r="E149" s="331"/>
      <c r="F149" s="332"/>
      <c r="G149" s="397" t="str">
        <f t="shared" si="12"/>
        <v/>
      </c>
      <c r="H149" s="388"/>
      <c r="I149" s="401" t="str">
        <f t="shared" si="13"/>
        <v>Number of SPMU in place</v>
      </c>
      <c r="J149" s="337" t="s">
        <v>304</v>
      </c>
      <c r="K149" s="337">
        <v>44561</v>
      </c>
      <c r="L149" s="401" t="b">
        <f t="shared" si="14"/>
        <v>1</v>
      </c>
      <c r="M149" s="401" t="b">
        <f t="shared" si="15"/>
        <v>1</v>
      </c>
      <c r="N149" s="401" t="s">
        <v>700</v>
      </c>
      <c r="O149" s="58"/>
      <c r="P149" s="165"/>
      <c r="Q149" s="164"/>
      <c r="X149" s="4"/>
      <c r="Y149" s="4"/>
      <c r="Z149" s="4"/>
      <c r="AA149" s="4"/>
      <c r="AB149" s="4"/>
      <c r="AC149" s="4"/>
      <c r="AD149" s="4"/>
      <c r="AE149" s="4"/>
      <c r="AF149" s="4"/>
      <c r="AG149" s="4"/>
      <c r="AH149" s="4"/>
      <c r="AI149" s="9"/>
      <c r="AJ149" s="9"/>
      <c r="AK149" s="9"/>
      <c r="AL149" s="9"/>
      <c r="AM149" s="9"/>
      <c r="AN149" s="9"/>
      <c r="AO149" s="9"/>
      <c r="AP149" s="9"/>
    </row>
    <row r="150" spans="1:42" s="302" customFormat="1" x14ac:dyDescent="0.25">
      <c r="A150" s="146"/>
      <c r="B150" s="317">
        <v>21</v>
      </c>
      <c r="C150" s="329" t="str">
        <f t="shared" si="11"/>
        <v/>
      </c>
      <c r="D150" s="400" t="str">
        <f>TEXT(IFERROR(INDEX('Overview - Section A'!$A$42:$A$49,MATCH(J150,'Overview - Section A'!$I$42:$I$49,0)),""),"d-mmm-yy") &amp;" to " &amp; TEXT(IFERROR(INDEX('Overview - Section A'!$E$42:$E$49,MATCH(J150,'Overview - Section A'!$I$42:$I$49,0)),""),"d-mmm-yy")</f>
        <v>1-Jan-22 to 31-Dec-22</v>
      </c>
      <c r="E150" s="331"/>
      <c r="F150" s="332"/>
      <c r="G150" s="397" t="str">
        <f t="shared" si="12"/>
        <v/>
      </c>
      <c r="H150" s="388"/>
      <c r="I150" s="401" t="str">
        <f t="shared" si="13"/>
        <v>Number of SPMU in place</v>
      </c>
      <c r="J150" s="337" t="s">
        <v>306</v>
      </c>
      <c r="K150" s="337">
        <v>44926</v>
      </c>
      <c r="L150" s="401" t="b">
        <f t="shared" si="14"/>
        <v>1</v>
      </c>
      <c r="M150" s="401" t="b">
        <f t="shared" si="15"/>
        <v>1</v>
      </c>
      <c r="N150" s="401" t="s">
        <v>701</v>
      </c>
      <c r="O150" s="58"/>
      <c r="P150" s="165"/>
      <c r="Q150" s="164"/>
      <c r="X150" s="4"/>
      <c r="Y150" s="4"/>
      <c r="Z150" s="4"/>
      <c r="AA150" s="4"/>
      <c r="AB150" s="4"/>
      <c r="AC150" s="4"/>
      <c r="AD150" s="4"/>
      <c r="AE150" s="4"/>
      <c r="AF150" s="4"/>
      <c r="AG150" s="4"/>
      <c r="AH150" s="4"/>
      <c r="AI150" s="9"/>
      <c r="AJ150" s="9"/>
      <c r="AK150" s="9"/>
      <c r="AL150" s="9"/>
      <c r="AM150" s="9"/>
      <c r="AN150" s="9"/>
      <c r="AO150" s="9"/>
      <c r="AP150" s="9"/>
    </row>
    <row r="151" spans="1:42" s="302" customFormat="1" ht="31.5" x14ac:dyDescent="0.25">
      <c r="A151" s="146"/>
      <c r="B151" s="317">
        <v>22</v>
      </c>
      <c r="C151" s="329" t="str">
        <f t="shared" si="11"/>
        <v xml:space="preserve">Number of TB patients directly notified from project activities </v>
      </c>
      <c r="D151" s="400" t="str">
        <f>TEXT(IFERROR(INDEX('Overview - Section A'!$A$42:$A$49,MATCH(J151,'Overview - Section A'!$I$42:$I$49,0)),""),"d-mmm-yy") &amp;" to " &amp; TEXT(IFERROR(INDEX('Overview - Section A'!$E$42:$E$49,MATCH(J151,'Overview - Section A'!$I$42:$I$49,0)),""),"d-mmm-yy")</f>
        <v>1-Jan-18 to 31-Dec-18</v>
      </c>
      <c r="E151" s="331">
        <v>45000</v>
      </c>
      <c r="F151" s="332"/>
      <c r="G151" s="397" t="str">
        <f t="shared" si="12"/>
        <v/>
      </c>
      <c r="H151" s="388"/>
      <c r="I151" s="401" t="str">
        <f t="shared" si="13"/>
        <v xml:space="preserve">Number of TB patients directly notified from project activities </v>
      </c>
      <c r="J151" s="337" t="s">
        <v>298</v>
      </c>
      <c r="K151" s="337">
        <v>43465</v>
      </c>
      <c r="L151" s="401" t="b">
        <f t="shared" si="14"/>
        <v>1</v>
      </c>
      <c r="M151" s="401" t="b">
        <f t="shared" si="15"/>
        <v>1</v>
      </c>
      <c r="N151" s="401" t="s">
        <v>702</v>
      </c>
      <c r="O151" s="58"/>
      <c r="P151" s="165"/>
      <c r="Q151" s="164"/>
      <c r="X151" s="4"/>
      <c r="Y151" s="4"/>
      <c r="Z151" s="4"/>
      <c r="AA151" s="4"/>
      <c r="AB151" s="4"/>
      <c r="AC151" s="4"/>
      <c r="AD151" s="4"/>
      <c r="AE151" s="4"/>
      <c r="AF151" s="4"/>
      <c r="AG151" s="4"/>
      <c r="AH151" s="4"/>
      <c r="AI151" s="9"/>
      <c r="AJ151" s="9"/>
      <c r="AK151" s="9"/>
      <c r="AL151" s="9"/>
      <c r="AM151" s="9"/>
      <c r="AN151" s="9"/>
      <c r="AO151" s="9"/>
      <c r="AP151" s="9"/>
    </row>
    <row r="152" spans="1:42" s="302" customFormat="1" ht="31.5" x14ac:dyDescent="0.25">
      <c r="A152" s="146"/>
      <c r="B152" s="317">
        <v>22</v>
      </c>
      <c r="C152" s="329" t="str">
        <f t="shared" si="11"/>
        <v/>
      </c>
      <c r="D152" s="400" t="str">
        <f>TEXT(IFERROR(INDEX('Overview - Section A'!$A$42:$A$49,MATCH(J152,'Overview - Section A'!$I$42:$I$49,0)),""),"d-mmm-yy") &amp;" to " &amp; TEXT(IFERROR(INDEX('Overview - Section A'!$E$42:$E$49,MATCH(J152,'Overview - Section A'!$I$42:$I$49,0)),""),"d-mmm-yy")</f>
        <v>1-Jan-19 to 31-Dec-19</v>
      </c>
      <c r="E152" s="331">
        <v>190000</v>
      </c>
      <c r="F152" s="332"/>
      <c r="G152" s="397" t="str">
        <f t="shared" si="12"/>
        <v/>
      </c>
      <c r="H152" s="388"/>
      <c r="I152" s="401" t="str">
        <f t="shared" si="13"/>
        <v xml:space="preserve">Number of TB patients directly notified from project activities </v>
      </c>
      <c r="J152" s="337" t="s">
        <v>300</v>
      </c>
      <c r="K152" s="337">
        <v>43830</v>
      </c>
      <c r="L152" s="401" t="b">
        <f t="shared" si="14"/>
        <v>1</v>
      </c>
      <c r="M152" s="401" t="b">
        <f t="shared" si="15"/>
        <v>1</v>
      </c>
      <c r="N152" s="401" t="s">
        <v>703</v>
      </c>
      <c r="O152" s="58"/>
      <c r="P152" s="165"/>
      <c r="Q152" s="164"/>
      <c r="X152" s="4"/>
      <c r="Y152" s="4"/>
      <c r="Z152" s="4"/>
      <c r="AA152" s="4"/>
      <c r="AB152" s="4"/>
      <c r="AC152" s="4"/>
      <c r="AD152" s="4"/>
      <c r="AE152" s="4"/>
      <c r="AF152" s="4"/>
      <c r="AG152" s="4"/>
      <c r="AH152" s="4"/>
      <c r="AI152" s="9"/>
      <c r="AJ152" s="9"/>
      <c r="AK152" s="9"/>
      <c r="AL152" s="9"/>
      <c r="AM152" s="9"/>
      <c r="AN152" s="9"/>
      <c r="AO152" s="9"/>
      <c r="AP152" s="9"/>
    </row>
    <row r="153" spans="1:42" s="302" customFormat="1" ht="31.5" x14ac:dyDescent="0.25">
      <c r="A153" s="146"/>
      <c r="B153" s="317">
        <v>22</v>
      </c>
      <c r="C153" s="329" t="str">
        <f t="shared" si="11"/>
        <v/>
      </c>
      <c r="D153" s="400" t="str">
        <f>TEXT(IFERROR(INDEX('Overview - Section A'!$A$42:$A$49,MATCH(J153,'Overview - Section A'!$I$42:$I$49,0)),""),"d-mmm-yy") &amp;" to " &amp; TEXT(IFERROR(INDEX('Overview - Section A'!$E$42:$E$49,MATCH(J153,'Overview - Section A'!$I$42:$I$49,0)),""),"d-mmm-yy")</f>
        <v>1-Jan-20 to 31-Dec-20</v>
      </c>
      <c r="E153" s="331">
        <v>219000</v>
      </c>
      <c r="F153" s="332"/>
      <c r="G153" s="397" t="str">
        <f t="shared" si="12"/>
        <v/>
      </c>
      <c r="H153" s="388"/>
      <c r="I153" s="401" t="str">
        <f t="shared" si="13"/>
        <v xml:space="preserve">Number of TB patients directly notified from project activities </v>
      </c>
      <c r="J153" s="337" t="s">
        <v>302</v>
      </c>
      <c r="K153" s="337">
        <v>44196</v>
      </c>
      <c r="L153" s="401" t="b">
        <f t="shared" si="14"/>
        <v>1</v>
      </c>
      <c r="M153" s="401" t="b">
        <f t="shared" si="15"/>
        <v>1</v>
      </c>
      <c r="N153" s="401" t="s">
        <v>704</v>
      </c>
      <c r="O153" s="58"/>
      <c r="P153" s="165"/>
      <c r="Q153" s="164"/>
      <c r="X153" s="4"/>
      <c r="Y153" s="4"/>
      <c r="Z153" s="4"/>
      <c r="AA153" s="4"/>
      <c r="AB153" s="4"/>
      <c r="AC153" s="4"/>
      <c r="AD153" s="4"/>
      <c r="AE153" s="4"/>
      <c r="AF153" s="4"/>
      <c r="AG153" s="4"/>
      <c r="AH153" s="4"/>
      <c r="AI153" s="9"/>
      <c r="AJ153" s="9"/>
      <c r="AK153" s="9"/>
      <c r="AL153" s="9"/>
      <c r="AM153" s="9"/>
      <c r="AN153" s="9"/>
      <c r="AO153" s="9"/>
      <c r="AP153" s="9"/>
    </row>
    <row r="154" spans="1:42" s="302" customFormat="1" ht="31.5" x14ac:dyDescent="0.25">
      <c r="A154" s="146"/>
      <c r="B154" s="317">
        <v>22</v>
      </c>
      <c r="C154" s="329" t="str">
        <f t="shared" si="11"/>
        <v/>
      </c>
      <c r="D154" s="400" t="str">
        <f>TEXT(IFERROR(INDEX('Overview - Section A'!$A$42:$A$49,MATCH(J154,'Overview - Section A'!$I$42:$I$49,0)),""),"d-mmm-yy") &amp;" to " &amp; TEXT(IFERROR(INDEX('Overview - Section A'!$E$42:$E$49,MATCH(J154,'Overview - Section A'!$I$42:$I$49,0)),""),"d-mmm-yy")</f>
        <v>1-Jan-21 to 31-Dec-21</v>
      </c>
      <c r="E154" s="331"/>
      <c r="F154" s="332"/>
      <c r="G154" s="397" t="str">
        <f t="shared" si="12"/>
        <v/>
      </c>
      <c r="H154" s="388"/>
      <c r="I154" s="401" t="str">
        <f t="shared" si="13"/>
        <v xml:space="preserve">Number of TB patients directly notified from project activities </v>
      </c>
      <c r="J154" s="337" t="s">
        <v>304</v>
      </c>
      <c r="K154" s="337">
        <v>44561</v>
      </c>
      <c r="L154" s="401" t="b">
        <f t="shared" si="14"/>
        <v>1</v>
      </c>
      <c r="M154" s="401" t="b">
        <f t="shared" si="15"/>
        <v>1</v>
      </c>
      <c r="N154" s="401" t="s">
        <v>705</v>
      </c>
      <c r="O154" s="58"/>
      <c r="P154" s="165"/>
      <c r="Q154" s="164"/>
      <c r="X154" s="4"/>
      <c r="Y154" s="4"/>
      <c r="Z154" s="4"/>
      <c r="AA154" s="4"/>
      <c r="AB154" s="4"/>
      <c r="AC154" s="4"/>
      <c r="AD154" s="4"/>
      <c r="AE154" s="4"/>
      <c r="AF154" s="4"/>
      <c r="AG154" s="4"/>
      <c r="AH154" s="4"/>
      <c r="AI154" s="9"/>
      <c r="AJ154" s="9"/>
      <c r="AK154" s="9"/>
      <c r="AL154" s="9"/>
      <c r="AM154" s="9"/>
      <c r="AN154" s="9"/>
      <c r="AO154" s="9"/>
      <c r="AP154" s="9"/>
    </row>
    <row r="155" spans="1:42" s="302" customFormat="1" ht="31.5" x14ac:dyDescent="0.25">
      <c r="A155" s="146"/>
      <c r="B155" s="317">
        <v>22</v>
      </c>
      <c r="C155" s="329" t="str">
        <f t="shared" si="11"/>
        <v/>
      </c>
      <c r="D155" s="400" t="str">
        <f>TEXT(IFERROR(INDEX('Overview - Section A'!$A$42:$A$49,MATCH(J155,'Overview - Section A'!$I$42:$I$49,0)),""),"d-mmm-yy") &amp;" to " &amp; TEXT(IFERROR(INDEX('Overview - Section A'!$E$42:$E$49,MATCH(J155,'Overview - Section A'!$I$42:$I$49,0)),""),"d-mmm-yy")</f>
        <v>1-Jan-22 to 31-Dec-22</v>
      </c>
      <c r="E155" s="331"/>
      <c r="F155" s="332"/>
      <c r="G155" s="397" t="str">
        <f t="shared" si="12"/>
        <v/>
      </c>
      <c r="H155" s="388"/>
      <c r="I155" s="401" t="str">
        <f t="shared" si="13"/>
        <v xml:space="preserve">Number of TB patients directly notified from project activities </v>
      </c>
      <c r="J155" s="337" t="s">
        <v>306</v>
      </c>
      <c r="K155" s="337">
        <v>44926</v>
      </c>
      <c r="L155" s="401" t="b">
        <f t="shared" si="14"/>
        <v>1</v>
      </c>
      <c r="M155" s="401" t="b">
        <f t="shared" si="15"/>
        <v>1</v>
      </c>
      <c r="N155" s="401" t="s">
        <v>706</v>
      </c>
      <c r="O155" s="58"/>
      <c r="P155" s="165"/>
      <c r="Q155" s="164"/>
      <c r="X155" s="4"/>
      <c r="Y155" s="4"/>
      <c r="Z155" s="4"/>
      <c r="AA155" s="4"/>
      <c r="AB155" s="4"/>
      <c r="AC155" s="4"/>
      <c r="AD155" s="4"/>
      <c r="AE155" s="4"/>
      <c r="AF155" s="4"/>
      <c r="AG155" s="4"/>
      <c r="AH155" s="4"/>
      <c r="AI155" s="9"/>
      <c r="AJ155" s="9"/>
      <c r="AK155" s="9"/>
      <c r="AL155" s="9"/>
      <c r="AM155" s="9"/>
      <c r="AN155" s="9"/>
      <c r="AO155" s="9"/>
      <c r="AP155" s="9"/>
    </row>
    <row r="156" spans="1:42" s="302" customFormat="1" ht="75.75" customHeight="1" x14ac:dyDescent="0.25">
      <c r="A156" s="146"/>
      <c r="B156" s="317">
        <v>23</v>
      </c>
      <c r="C156" s="329" t="str">
        <f t="shared" si="11"/>
        <v>TCP-1(M): Number of notified cases of all forms of TB-(i.e. bacteriologically confirmed + clinically diagnosed), includes new and relapse cases</v>
      </c>
      <c r="D156" s="400" t="str">
        <f>TEXT(IFERROR(INDEX('Overview - Section A'!$A$42:$A$49,MATCH(J156,'Overview - Section A'!$I$42:$I$49,0)),""),"d-mmm-yy") &amp;" to " &amp; TEXT(IFERROR(INDEX('Overview - Section A'!$E$42:$E$49,MATCH(J156,'Overview - Section A'!$I$42:$I$49,0)),""),"d-mmm-yy")</f>
        <v>1-Jan-18 to 31-Dec-18</v>
      </c>
      <c r="E156" s="331">
        <v>26000</v>
      </c>
      <c r="F156" s="332"/>
      <c r="G156" s="397" t="str">
        <f t="shared" si="12"/>
        <v/>
      </c>
      <c r="H156" s="388"/>
      <c r="I156" s="401" t="str">
        <f t="shared" si="13"/>
        <v>TCP-1(M): Number of notified cases of all forms of TB-(i.e. bacteriologically confirmed + clinically diagnosed), includes new and relapse cases</v>
      </c>
      <c r="J156" s="337" t="s">
        <v>298</v>
      </c>
      <c r="K156" s="337">
        <v>43465</v>
      </c>
      <c r="L156" s="401" t="b">
        <f t="shared" si="14"/>
        <v>1</v>
      </c>
      <c r="M156" s="401" t="b">
        <f t="shared" si="15"/>
        <v>1</v>
      </c>
      <c r="N156" s="401" t="s">
        <v>707</v>
      </c>
      <c r="O156" s="58"/>
      <c r="P156" s="165"/>
      <c r="Q156" s="164"/>
      <c r="X156" s="4"/>
      <c r="Y156" s="4"/>
      <c r="Z156" s="4"/>
      <c r="AA156" s="4"/>
      <c r="AB156" s="4"/>
      <c r="AC156" s="4"/>
      <c r="AD156" s="4"/>
      <c r="AE156" s="4"/>
      <c r="AF156" s="4"/>
      <c r="AG156" s="4"/>
      <c r="AH156" s="4"/>
      <c r="AI156" s="9"/>
      <c r="AJ156" s="9"/>
      <c r="AK156" s="9"/>
      <c r="AL156" s="9"/>
      <c r="AM156" s="9"/>
      <c r="AN156" s="9"/>
      <c r="AO156" s="9"/>
      <c r="AP156" s="9"/>
    </row>
    <row r="157" spans="1:42" s="302" customFormat="1" ht="78.75" x14ac:dyDescent="0.25">
      <c r="A157" s="146"/>
      <c r="B157" s="317">
        <v>23</v>
      </c>
      <c r="C157" s="329" t="str">
        <f t="shared" si="11"/>
        <v/>
      </c>
      <c r="D157" s="400" t="str">
        <f>TEXT(IFERROR(INDEX('Overview - Section A'!$A$42:$A$49,MATCH(J157,'Overview - Section A'!$I$42:$I$49,0)),""),"d-mmm-yy") &amp;" to " &amp; TEXT(IFERROR(INDEX('Overview - Section A'!$E$42:$E$49,MATCH(J157,'Overview - Section A'!$I$42:$I$49,0)),""),"d-mmm-yy")</f>
        <v>1-Jan-19 to 31-Dec-19</v>
      </c>
      <c r="E157" s="331">
        <v>44000</v>
      </c>
      <c r="F157" s="332"/>
      <c r="G157" s="397" t="str">
        <f t="shared" si="12"/>
        <v/>
      </c>
      <c r="H157" s="388"/>
      <c r="I157" s="401" t="str">
        <f t="shared" si="13"/>
        <v>TCP-1(M): Number of notified cases of all forms of TB-(i.e. bacteriologically confirmed + clinically diagnosed), includes new and relapse cases</v>
      </c>
      <c r="J157" s="337" t="s">
        <v>300</v>
      </c>
      <c r="K157" s="337">
        <v>43830</v>
      </c>
      <c r="L157" s="401" t="b">
        <f t="shared" si="14"/>
        <v>1</v>
      </c>
      <c r="M157" s="401" t="b">
        <f t="shared" si="15"/>
        <v>1</v>
      </c>
      <c r="N157" s="401" t="s">
        <v>708</v>
      </c>
      <c r="O157" s="58"/>
      <c r="P157" s="165"/>
      <c r="Q157" s="164"/>
      <c r="X157" s="4"/>
      <c r="Y157" s="4"/>
      <c r="Z157" s="4"/>
      <c r="AA157" s="4"/>
      <c r="AB157" s="4"/>
      <c r="AC157" s="4"/>
      <c r="AD157" s="4"/>
      <c r="AE157" s="4"/>
      <c r="AF157" s="4"/>
      <c r="AG157" s="4"/>
      <c r="AH157" s="4"/>
      <c r="AI157" s="9"/>
      <c r="AJ157" s="9"/>
      <c r="AK157" s="9"/>
      <c r="AL157" s="9"/>
      <c r="AM157" s="9"/>
      <c r="AN157" s="9"/>
      <c r="AO157" s="9"/>
      <c r="AP157" s="9"/>
    </row>
    <row r="158" spans="1:42" s="302" customFormat="1" ht="78.75" x14ac:dyDescent="0.25">
      <c r="A158" s="146"/>
      <c r="B158" s="317">
        <v>23</v>
      </c>
      <c r="C158" s="329" t="str">
        <f t="shared" si="11"/>
        <v/>
      </c>
      <c r="D158" s="400" t="str">
        <f>TEXT(IFERROR(INDEX('Overview - Section A'!$A$42:$A$49,MATCH(J158,'Overview - Section A'!$I$42:$I$49,0)),""),"d-mmm-yy") &amp;" to " &amp; TEXT(IFERROR(INDEX('Overview - Section A'!$E$42:$E$49,MATCH(J158,'Overview - Section A'!$I$42:$I$49,0)),""),"d-mmm-yy")</f>
        <v>1-Jan-20 to 31-Dec-20</v>
      </c>
      <c r="E158" s="331">
        <v>50000</v>
      </c>
      <c r="F158" s="332"/>
      <c r="G158" s="397" t="str">
        <f t="shared" si="12"/>
        <v/>
      </c>
      <c r="H158" s="388"/>
      <c r="I158" s="401" t="str">
        <f t="shared" si="13"/>
        <v>TCP-1(M): Number of notified cases of all forms of TB-(i.e. bacteriologically confirmed + clinically diagnosed), includes new and relapse cases</v>
      </c>
      <c r="J158" s="337" t="s">
        <v>302</v>
      </c>
      <c r="K158" s="337">
        <v>44196</v>
      </c>
      <c r="L158" s="401" t="b">
        <f t="shared" si="14"/>
        <v>1</v>
      </c>
      <c r="M158" s="401" t="b">
        <f t="shared" si="15"/>
        <v>1</v>
      </c>
      <c r="N158" s="401" t="s">
        <v>709</v>
      </c>
      <c r="O158" s="58"/>
      <c r="P158" s="165"/>
      <c r="Q158" s="164"/>
      <c r="X158" s="4"/>
      <c r="Y158" s="4"/>
      <c r="Z158" s="4"/>
      <c r="AA158" s="4"/>
      <c r="AB158" s="4"/>
      <c r="AC158" s="4"/>
      <c r="AD158" s="4"/>
      <c r="AE158" s="4"/>
      <c r="AF158" s="4"/>
      <c r="AG158" s="4"/>
      <c r="AH158" s="4"/>
      <c r="AI158" s="9"/>
      <c r="AJ158" s="9"/>
      <c r="AK158" s="9"/>
      <c r="AL158" s="9"/>
      <c r="AM158" s="9"/>
      <c r="AN158" s="9"/>
      <c r="AO158" s="9"/>
      <c r="AP158" s="9"/>
    </row>
    <row r="159" spans="1:42" s="302" customFormat="1" ht="78.75" x14ac:dyDescent="0.25">
      <c r="A159" s="146"/>
      <c r="B159" s="317">
        <v>23</v>
      </c>
      <c r="C159" s="329" t="str">
        <f t="shared" si="11"/>
        <v/>
      </c>
      <c r="D159" s="400" t="str">
        <f>TEXT(IFERROR(INDEX('Overview - Section A'!$A$42:$A$49,MATCH(J159,'Overview - Section A'!$I$42:$I$49,0)),""),"d-mmm-yy") &amp;" to " &amp; TEXT(IFERROR(INDEX('Overview - Section A'!$E$42:$E$49,MATCH(J159,'Overview - Section A'!$I$42:$I$49,0)),""),"d-mmm-yy")</f>
        <v>1-Jan-21 to 31-Dec-21</v>
      </c>
      <c r="E159" s="331"/>
      <c r="F159" s="332"/>
      <c r="G159" s="397" t="str">
        <f t="shared" si="12"/>
        <v/>
      </c>
      <c r="H159" s="388"/>
      <c r="I159" s="401" t="str">
        <f t="shared" si="13"/>
        <v>TCP-1(M): Number of notified cases of all forms of TB-(i.e. bacteriologically confirmed + clinically diagnosed), includes new and relapse cases</v>
      </c>
      <c r="J159" s="337" t="s">
        <v>304</v>
      </c>
      <c r="K159" s="337">
        <v>44561</v>
      </c>
      <c r="L159" s="401" t="b">
        <f t="shared" si="14"/>
        <v>1</v>
      </c>
      <c r="M159" s="401" t="b">
        <f t="shared" si="15"/>
        <v>1</v>
      </c>
      <c r="N159" s="401" t="s">
        <v>710</v>
      </c>
      <c r="O159" s="58"/>
      <c r="P159" s="165"/>
      <c r="Q159" s="164"/>
      <c r="X159" s="4"/>
      <c r="Y159" s="4"/>
      <c r="Z159" s="4"/>
      <c r="AA159" s="4"/>
      <c r="AB159" s="4"/>
      <c r="AC159" s="4"/>
      <c r="AD159" s="4"/>
      <c r="AE159" s="4"/>
      <c r="AF159" s="4"/>
      <c r="AG159" s="4"/>
      <c r="AH159" s="4"/>
      <c r="AI159" s="9"/>
      <c r="AJ159" s="9"/>
      <c r="AK159" s="9"/>
      <c r="AL159" s="9"/>
      <c r="AM159" s="9"/>
      <c r="AN159" s="9"/>
      <c r="AO159" s="9"/>
      <c r="AP159" s="9"/>
    </row>
    <row r="160" spans="1:42" s="302" customFormat="1" ht="78.75" x14ac:dyDescent="0.25">
      <c r="A160" s="146"/>
      <c r="B160" s="317">
        <v>23</v>
      </c>
      <c r="C160" s="329" t="str">
        <f t="shared" si="11"/>
        <v/>
      </c>
      <c r="D160" s="400" t="str">
        <f>TEXT(IFERROR(INDEX('Overview - Section A'!$A$42:$A$49,MATCH(J160,'Overview - Section A'!$I$42:$I$49,0)),""),"d-mmm-yy") &amp;" to " &amp; TEXT(IFERROR(INDEX('Overview - Section A'!$E$42:$E$49,MATCH(J160,'Overview - Section A'!$I$42:$I$49,0)),""),"d-mmm-yy")</f>
        <v>1-Jan-22 to 31-Dec-22</v>
      </c>
      <c r="E160" s="331"/>
      <c r="F160" s="332"/>
      <c r="G160" s="397" t="str">
        <f t="shared" si="12"/>
        <v/>
      </c>
      <c r="H160" s="388"/>
      <c r="I160" s="401" t="str">
        <f t="shared" si="13"/>
        <v>TCP-1(M): Number of notified cases of all forms of TB-(i.e. bacteriologically confirmed + clinically diagnosed), includes new and relapse cases</v>
      </c>
      <c r="J160" s="337" t="s">
        <v>306</v>
      </c>
      <c r="K160" s="337">
        <v>44926</v>
      </c>
      <c r="L160" s="401" t="b">
        <f t="shared" si="14"/>
        <v>1</v>
      </c>
      <c r="M160" s="401" t="b">
        <f t="shared" si="15"/>
        <v>1</v>
      </c>
      <c r="N160" s="401" t="s">
        <v>711</v>
      </c>
      <c r="O160" s="58"/>
      <c r="P160" s="165"/>
      <c r="Q160" s="164"/>
      <c r="X160" s="4"/>
      <c r="Y160" s="4"/>
      <c r="Z160" s="4"/>
      <c r="AA160" s="4"/>
      <c r="AB160" s="4"/>
      <c r="AC160" s="4"/>
      <c r="AD160" s="4"/>
      <c r="AE160" s="4"/>
      <c r="AF160" s="4"/>
      <c r="AG160" s="4"/>
      <c r="AH160" s="4"/>
      <c r="AI160" s="9"/>
      <c r="AJ160" s="9"/>
      <c r="AK160" s="9"/>
      <c r="AL160" s="9"/>
      <c r="AM160" s="9"/>
      <c r="AN160" s="9"/>
      <c r="AO160" s="9"/>
      <c r="AP160" s="9"/>
    </row>
    <row r="161" spans="1:42" s="302" customFormat="1" ht="69.75" customHeight="1" x14ac:dyDescent="0.25">
      <c r="A161" s="146"/>
      <c r="B161" s="317">
        <v>24</v>
      </c>
      <c r="C161" s="329" t="str">
        <f t="shared" si="11"/>
        <v>TCP-6b: Number of TB cases (all forms) notified among key affected populations/ high risk groups (other than prisoners)</v>
      </c>
      <c r="D161" s="400" t="str">
        <f>TEXT(IFERROR(INDEX('Overview - Section A'!$A$42:$A$49,MATCH(J161,'Overview - Section A'!$I$42:$I$49,0)),""),"d-mmm-yy") &amp;" to " &amp; TEXT(IFERROR(INDEX('Overview - Section A'!$E$42:$E$49,MATCH(J161,'Overview - Section A'!$I$42:$I$49,0)),""),"d-mmm-yy")</f>
        <v>1-Jan-18 to 31-Dec-18</v>
      </c>
      <c r="E161" s="331">
        <f>90%*F161</f>
        <v>23400</v>
      </c>
      <c r="F161" s="331">
        <v>26000</v>
      </c>
      <c r="G161" s="397">
        <f t="shared" si="12"/>
        <v>90</v>
      </c>
      <c r="H161" s="388"/>
      <c r="I161" s="401" t="str">
        <f t="shared" si="13"/>
        <v>TCP-6b: Number of TB cases (all forms) notified among key affected populations/ high risk groups (other than prisoners)</v>
      </c>
      <c r="J161" s="337" t="s">
        <v>298</v>
      </c>
      <c r="K161" s="337">
        <v>43465</v>
      </c>
      <c r="L161" s="401" t="b">
        <f t="shared" si="14"/>
        <v>1</v>
      </c>
      <c r="M161" s="401" t="b">
        <f t="shared" si="15"/>
        <v>1</v>
      </c>
      <c r="N161" s="401" t="s">
        <v>712</v>
      </c>
      <c r="O161" s="58"/>
      <c r="P161" s="165"/>
      <c r="Q161" s="164"/>
      <c r="X161" s="4"/>
      <c r="Y161" s="4"/>
      <c r="Z161" s="4"/>
      <c r="AA161" s="4"/>
      <c r="AB161" s="4"/>
      <c r="AC161" s="4"/>
      <c r="AD161" s="4"/>
      <c r="AE161" s="4"/>
      <c r="AF161" s="4"/>
      <c r="AG161" s="4"/>
      <c r="AH161" s="4"/>
      <c r="AI161" s="9"/>
      <c r="AJ161" s="9"/>
      <c r="AK161" s="9"/>
      <c r="AL161" s="9"/>
      <c r="AM161" s="9"/>
      <c r="AN161" s="9"/>
      <c r="AO161" s="9"/>
      <c r="AP161" s="9"/>
    </row>
    <row r="162" spans="1:42" s="302" customFormat="1" ht="63" x14ac:dyDescent="0.25">
      <c r="A162" s="146"/>
      <c r="B162" s="317">
        <v>24</v>
      </c>
      <c r="C162" s="329" t="str">
        <f t="shared" si="11"/>
        <v/>
      </c>
      <c r="D162" s="400" t="str">
        <f>TEXT(IFERROR(INDEX('Overview - Section A'!$A$42:$A$49,MATCH(J162,'Overview - Section A'!$I$42:$I$49,0)),""),"d-mmm-yy") &amp;" to " &amp; TEXT(IFERROR(INDEX('Overview - Section A'!$E$42:$E$49,MATCH(J162,'Overview - Section A'!$I$42:$I$49,0)),""),"d-mmm-yy")</f>
        <v>1-Jan-19 to 31-Dec-19</v>
      </c>
      <c r="E162" s="331">
        <f>90%*F162</f>
        <v>39600</v>
      </c>
      <c r="F162" s="331">
        <v>44000</v>
      </c>
      <c r="G162" s="397">
        <f t="shared" si="12"/>
        <v>90</v>
      </c>
      <c r="H162" s="388"/>
      <c r="I162" s="401" t="str">
        <f t="shared" si="13"/>
        <v>TCP-6b: Number of TB cases (all forms) notified among key affected populations/ high risk groups (other than prisoners)</v>
      </c>
      <c r="J162" s="337" t="s">
        <v>300</v>
      </c>
      <c r="K162" s="337">
        <v>43830</v>
      </c>
      <c r="L162" s="401" t="b">
        <f t="shared" si="14"/>
        <v>1</v>
      </c>
      <c r="M162" s="401" t="b">
        <f t="shared" si="15"/>
        <v>1</v>
      </c>
      <c r="N162" s="401" t="s">
        <v>713</v>
      </c>
      <c r="O162" s="58"/>
      <c r="P162" s="165"/>
      <c r="Q162" s="164"/>
      <c r="X162" s="4"/>
      <c r="Y162" s="4"/>
      <c r="Z162" s="4"/>
      <c r="AA162" s="4"/>
      <c r="AB162" s="4"/>
      <c r="AC162" s="4"/>
      <c r="AD162" s="4"/>
      <c r="AE162" s="4"/>
      <c r="AF162" s="4"/>
      <c r="AG162" s="4"/>
      <c r="AH162" s="4"/>
      <c r="AI162" s="9"/>
      <c r="AJ162" s="9"/>
      <c r="AK162" s="9"/>
      <c r="AL162" s="9"/>
      <c r="AM162" s="9"/>
      <c r="AN162" s="9"/>
      <c r="AO162" s="9"/>
      <c r="AP162" s="9"/>
    </row>
    <row r="163" spans="1:42" s="302" customFormat="1" ht="63" x14ac:dyDescent="0.25">
      <c r="A163" s="146"/>
      <c r="B163" s="317">
        <v>24</v>
      </c>
      <c r="C163" s="329" t="str">
        <f t="shared" si="11"/>
        <v/>
      </c>
      <c r="D163" s="400" t="str">
        <f>TEXT(IFERROR(INDEX('Overview - Section A'!$A$42:$A$49,MATCH(J163,'Overview - Section A'!$I$42:$I$49,0)),""),"d-mmm-yy") &amp;" to " &amp; TEXT(IFERROR(INDEX('Overview - Section A'!$E$42:$E$49,MATCH(J163,'Overview - Section A'!$I$42:$I$49,0)),""),"d-mmm-yy")</f>
        <v>1-Jan-20 to 31-Dec-20</v>
      </c>
      <c r="E163" s="331">
        <f>F163*90%</f>
        <v>45000</v>
      </c>
      <c r="F163" s="331">
        <v>50000</v>
      </c>
      <c r="G163" s="397">
        <f t="shared" si="12"/>
        <v>90</v>
      </c>
      <c r="H163" s="388"/>
      <c r="I163" s="401" t="str">
        <f t="shared" si="13"/>
        <v>TCP-6b: Number of TB cases (all forms) notified among key affected populations/ high risk groups (other than prisoners)</v>
      </c>
      <c r="J163" s="337" t="s">
        <v>302</v>
      </c>
      <c r="K163" s="337">
        <v>44196</v>
      </c>
      <c r="L163" s="401" t="b">
        <f t="shared" si="14"/>
        <v>1</v>
      </c>
      <c r="M163" s="401" t="b">
        <f t="shared" si="15"/>
        <v>1</v>
      </c>
      <c r="N163" s="401" t="s">
        <v>714</v>
      </c>
      <c r="O163" s="58"/>
      <c r="P163" s="165"/>
      <c r="Q163" s="164"/>
      <c r="X163" s="4"/>
      <c r="Y163" s="4"/>
      <c r="Z163" s="4"/>
      <c r="AA163" s="4"/>
      <c r="AB163" s="4"/>
      <c r="AC163" s="4"/>
      <c r="AD163" s="4"/>
      <c r="AE163" s="4"/>
      <c r="AF163" s="4"/>
      <c r="AG163" s="4"/>
      <c r="AH163" s="4"/>
      <c r="AI163" s="9"/>
      <c r="AJ163" s="9"/>
      <c r="AK163" s="9"/>
      <c r="AL163" s="9"/>
      <c r="AM163" s="9"/>
      <c r="AN163" s="9"/>
      <c r="AO163" s="9"/>
      <c r="AP163" s="9"/>
    </row>
    <row r="164" spans="1:42" s="302" customFormat="1" ht="63" x14ac:dyDescent="0.25">
      <c r="A164" s="146"/>
      <c r="B164" s="317">
        <v>24</v>
      </c>
      <c r="C164" s="329" t="str">
        <f t="shared" si="11"/>
        <v/>
      </c>
      <c r="D164" s="400" t="str">
        <f>TEXT(IFERROR(INDEX('Overview - Section A'!$A$42:$A$49,MATCH(J164,'Overview - Section A'!$I$42:$I$49,0)),""),"d-mmm-yy") &amp;" to " &amp; TEXT(IFERROR(INDEX('Overview - Section A'!$E$42:$E$49,MATCH(J164,'Overview - Section A'!$I$42:$I$49,0)),""),"d-mmm-yy")</f>
        <v>1-Jan-21 to 31-Dec-21</v>
      </c>
      <c r="E164" s="331"/>
      <c r="F164" s="332"/>
      <c r="G164" s="397" t="str">
        <f t="shared" si="12"/>
        <v/>
      </c>
      <c r="H164" s="388"/>
      <c r="I164" s="401" t="str">
        <f t="shared" si="13"/>
        <v>TCP-6b: Number of TB cases (all forms) notified among key affected populations/ high risk groups (other than prisoners)</v>
      </c>
      <c r="J164" s="337" t="s">
        <v>304</v>
      </c>
      <c r="K164" s="337">
        <v>44561</v>
      </c>
      <c r="L164" s="401" t="b">
        <f t="shared" si="14"/>
        <v>1</v>
      </c>
      <c r="M164" s="401" t="b">
        <f t="shared" si="15"/>
        <v>1</v>
      </c>
      <c r="N164" s="401" t="s">
        <v>715</v>
      </c>
      <c r="O164" s="58"/>
      <c r="P164" s="165"/>
      <c r="Q164" s="164"/>
      <c r="X164" s="4"/>
      <c r="Y164" s="4"/>
      <c r="Z164" s="4"/>
      <c r="AA164" s="4"/>
      <c r="AB164" s="4"/>
      <c r="AC164" s="4"/>
      <c r="AD164" s="4"/>
      <c r="AE164" s="4"/>
      <c r="AF164" s="4"/>
      <c r="AG164" s="4"/>
      <c r="AH164" s="4"/>
      <c r="AI164" s="9"/>
      <c r="AJ164" s="9"/>
      <c r="AK164" s="9"/>
      <c r="AL164" s="9"/>
      <c r="AM164" s="9"/>
      <c r="AN164" s="9"/>
      <c r="AO164" s="9"/>
      <c r="AP164" s="9"/>
    </row>
    <row r="165" spans="1:42" s="302" customFormat="1" ht="63" x14ac:dyDescent="0.25">
      <c r="A165" s="146"/>
      <c r="B165" s="317">
        <v>24</v>
      </c>
      <c r="C165" s="329" t="str">
        <f t="shared" si="11"/>
        <v/>
      </c>
      <c r="D165" s="400" t="str">
        <f>TEXT(IFERROR(INDEX('Overview - Section A'!$A$42:$A$49,MATCH(J165,'Overview - Section A'!$I$42:$I$49,0)),""),"d-mmm-yy") &amp;" to " &amp; TEXT(IFERROR(INDEX('Overview - Section A'!$E$42:$E$49,MATCH(J165,'Overview - Section A'!$I$42:$I$49,0)),""),"d-mmm-yy")</f>
        <v>1-Jan-22 to 31-Dec-22</v>
      </c>
      <c r="E165" s="331"/>
      <c r="F165" s="332"/>
      <c r="G165" s="397" t="str">
        <f t="shared" si="12"/>
        <v/>
      </c>
      <c r="H165" s="388"/>
      <c r="I165" s="401" t="str">
        <f t="shared" si="13"/>
        <v>TCP-6b: Number of TB cases (all forms) notified among key affected populations/ high risk groups (other than prisoners)</v>
      </c>
      <c r="J165" s="337" t="s">
        <v>306</v>
      </c>
      <c r="K165" s="337">
        <v>44926</v>
      </c>
      <c r="L165" s="401" t="b">
        <f t="shared" si="14"/>
        <v>1</v>
      </c>
      <c r="M165" s="401" t="b">
        <f t="shared" si="15"/>
        <v>1</v>
      </c>
      <c r="N165" s="401" t="s">
        <v>716</v>
      </c>
      <c r="O165" s="58"/>
      <c r="P165" s="165"/>
      <c r="Q165" s="164"/>
      <c r="X165" s="4"/>
      <c r="Y165" s="4"/>
      <c r="Z165" s="4"/>
      <c r="AA165" s="4"/>
      <c r="AB165" s="4"/>
      <c r="AC165" s="4"/>
      <c r="AD165" s="4"/>
      <c r="AE165" s="4"/>
      <c r="AF165" s="4"/>
      <c r="AG165" s="4"/>
      <c r="AH165" s="4"/>
      <c r="AI165" s="9"/>
      <c r="AJ165" s="9"/>
      <c r="AK165" s="9"/>
      <c r="AL165" s="9"/>
      <c r="AM165" s="9"/>
      <c r="AN165" s="9"/>
      <c r="AO165" s="9"/>
      <c r="AP165" s="9"/>
    </row>
    <row r="166" spans="1:42" s="302" customFormat="1" ht="134.25" customHeight="1" x14ac:dyDescent="0.25">
      <c r="A166" s="146"/>
      <c r="B166" s="317">
        <v>25</v>
      </c>
      <c r="C166" s="329" t="str">
        <f t="shared" si="11"/>
        <v>TCP-2(M): Treatment success rate- all forms:  Percentage of TB cases, all forms, bacteriologically confirmed plus clinically diagnosed, successfully treated (cured plus treatment completed) among all TB cases registered for treatment during a specified period, new and relapse cases</v>
      </c>
      <c r="D166" s="400" t="str">
        <f>TEXT(IFERROR(INDEX('Overview - Section A'!$A$42:$A$49,MATCH(J166,'Overview - Section A'!$I$42:$I$49,0)),""),"d-mmm-yy") &amp;" to " &amp; TEXT(IFERROR(INDEX('Overview - Section A'!$E$42:$E$49,MATCH(J166,'Overview - Section A'!$I$42:$I$49,0)),""),"d-mmm-yy")</f>
        <v>1-Jan-18 to 31-Dec-18</v>
      </c>
      <c r="E166" s="331">
        <f>85%*F166</f>
        <v>0</v>
      </c>
      <c r="F166" s="331">
        <v>0</v>
      </c>
      <c r="G166" s="397" t="str">
        <f t="shared" si="12"/>
        <v/>
      </c>
      <c r="H166" s="388"/>
      <c r="I166"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6" s="337" t="s">
        <v>298</v>
      </c>
      <c r="K166" s="337">
        <v>43465</v>
      </c>
      <c r="L166" s="401" t="b">
        <f t="shared" si="14"/>
        <v>1</v>
      </c>
      <c r="M166" s="401" t="b">
        <f t="shared" si="15"/>
        <v>1</v>
      </c>
      <c r="N166" s="401" t="s">
        <v>717</v>
      </c>
      <c r="O166" s="58"/>
      <c r="P166" s="165" t="s">
        <v>3893</v>
      </c>
      <c r="Q166" s="164"/>
      <c r="X166" s="4"/>
      <c r="Y166" s="4"/>
      <c r="Z166" s="4"/>
      <c r="AA166" s="4"/>
      <c r="AB166" s="4"/>
      <c r="AC166" s="4"/>
      <c r="AD166" s="4"/>
      <c r="AE166" s="4"/>
      <c r="AF166" s="4"/>
      <c r="AG166" s="4"/>
      <c r="AH166" s="4"/>
      <c r="AI166" s="9"/>
      <c r="AJ166" s="9"/>
      <c r="AK166" s="9"/>
      <c r="AL166" s="9"/>
      <c r="AM166" s="9"/>
      <c r="AN166" s="9"/>
      <c r="AO166" s="9"/>
      <c r="AP166" s="9"/>
    </row>
    <row r="167" spans="1:42" s="302" customFormat="1" ht="36" customHeight="1" x14ac:dyDescent="0.25">
      <c r="A167" s="146"/>
      <c r="B167" s="317">
        <v>25</v>
      </c>
      <c r="C167" s="329" t="str">
        <f t="shared" si="11"/>
        <v/>
      </c>
      <c r="D167" s="400" t="str">
        <f>TEXT(IFERROR(INDEX('Overview - Section A'!$A$42:$A$49,MATCH(J167,'Overview - Section A'!$I$42:$I$49,0)),""),"d-mmm-yy") &amp;" to " &amp; TEXT(IFERROR(INDEX('Overview - Section A'!$E$42:$E$49,MATCH(J167,'Overview - Section A'!$I$42:$I$49,0)),""),"d-mmm-yy")</f>
        <v>1-Jan-19 to 31-Dec-19</v>
      </c>
      <c r="E167" s="331">
        <f>85%*F167</f>
        <v>22100</v>
      </c>
      <c r="F167" s="331">
        <v>26000</v>
      </c>
      <c r="G167" s="397">
        <f t="shared" si="12"/>
        <v>85</v>
      </c>
      <c r="H167" s="388"/>
      <c r="I167"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7" s="337" t="s">
        <v>300</v>
      </c>
      <c r="K167" s="337">
        <v>43830</v>
      </c>
      <c r="L167" s="401" t="b">
        <f t="shared" si="14"/>
        <v>1</v>
      </c>
      <c r="M167" s="401" t="b">
        <f t="shared" si="15"/>
        <v>1</v>
      </c>
      <c r="N167" s="401" t="s">
        <v>718</v>
      </c>
      <c r="O167" s="58"/>
      <c r="P167" s="165"/>
      <c r="Q167" s="164"/>
      <c r="X167" s="4"/>
      <c r="Y167" s="4"/>
      <c r="Z167" s="4"/>
      <c r="AA167" s="4"/>
      <c r="AB167" s="4"/>
      <c r="AC167" s="4"/>
      <c r="AD167" s="4"/>
      <c r="AE167" s="4"/>
      <c r="AF167" s="4"/>
      <c r="AG167" s="4"/>
      <c r="AH167" s="4"/>
      <c r="AI167" s="9"/>
      <c r="AJ167" s="9"/>
      <c r="AK167" s="9"/>
      <c r="AL167" s="9"/>
      <c r="AM167" s="9"/>
      <c r="AN167" s="9"/>
      <c r="AO167" s="9"/>
      <c r="AP167" s="9"/>
    </row>
    <row r="168" spans="1:42" s="302" customFormat="1" ht="30" customHeight="1" x14ac:dyDescent="0.25">
      <c r="A168" s="146"/>
      <c r="B168" s="317">
        <v>25</v>
      </c>
      <c r="C168" s="329" t="str">
        <f t="shared" si="11"/>
        <v/>
      </c>
      <c r="D168" s="400" t="str">
        <f>TEXT(IFERROR(INDEX('Overview - Section A'!$A$42:$A$49,MATCH(J168,'Overview - Section A'!$I$42:$I$49,0)),""),"d-mmm-yy") &amp;" to " &amp; TEXT(IFERROR(INDEX('Overview - Section A'!$E$42:$E$49,MATCH(J168,'Overview - Section A'!$I$42:$I$49,0)),""),"d-mmm-yy")</f>
        <v>1-Jan-20 to 31-Dec-20</v>
      </c>
      <c r="E168" s="331">
        <f>85%*F168</f>
        <v>37400</v>
      </c>
      <c r="F168" s="331">
        <v>44000</v>
      </c>
      <c r="G168" s="397">
        <f t="shared" si="12"/>
        <v>85</v>
      </c>
      <c r="H168" s="388"/>
      <c r="I168"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8" s="337" t="s">
        <v>302</v>
      </c>
      <c r="K168" s="337">
        <v>44196</v>
      </c>
      <c r="L168" s="401" t="b">
        <f t="shared" si="14"/>
        <v>1</v>
      </c>
      <c r="M168" s="401" t="b">
        <f t="shared" si="15"/>
        <v>1</v>
      </c>
      <c r="N168" s="401" t="s">
        <v>719</v>
      </c>
      <c r="O168" s="58"/>
      <c r="P168" s="165"/>
      <c r="Q168" s="164"/>
      <c r="X168" s="4"/>
      <c r="Y168" s="4"/>
      <c r="Z168" s="4"/>
      <c r="AA168" s="4"/>
      <c r="AB168" s="4"/>
      <c r="AC168" s="4"/>
      <c r="AD168" s="4"/>
      <c r="AE168" s="4"/>
      <c r="AF168" s="4"/>
      <c r="AG168" s="4"/>
      <c r="AH168" s="4"/>
      <c r="AI168" s="9"/>
      <c r="AJ168" s="9"/>
      <c r="AK168" s="9"/>
      <c r="AL168" s="9"/>
      <c r="AM168" s="9"/>
      <c r="AN168" s="9"/>
      <c r="AO168" s="9"/>
      <c r="AP168" s="9"/>
    </row>
    <row r="169" spans="1:42" s="302" customFormat="1" ht="157.5" x14ac:dyDescent="0.25">
      <c r="A169" s="146"/>
      <c r="B169" s="317">
        <v>25</v>
      </c>
      <c r="C169" s="329" t="str">
        <f t="shared" si="11"/>
        <v/>
      </c>
      <c r="D169" s="400" t="str">
        <f>TEXT(IFERROR(INDEX('Overview - Section A'!$A$42:$A$49,MATCH(J169,'Overview - Section A'!$I$42:$I$49,0)),""),"d-mmm-yy") &amp;" to " &amp; TEXT(IFERROR(INDEX('Overview - Section A'!$E$42:$E$49,MATCH(J169,'Overview - Section A'!$I$42:$I$49,0)),""),"d-mmm-yy")</f>
        <v>1-Jan-21 to 31-Dec-21</v>
      </c>
      <c r="E169" s="331"/>
      <c r="F169" s="332"/>
      <c r="G169" s="397" t="str">
        <f t="shared" si="12"/>
        <v/>
      </c>
      <c r="H169" s="388"/>
      <c r="I169"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9" s="337" t="s">
        <v>304</v>
      </c>
      <c r="K169" s="337">
        <v>44561</v>
      </c>
      <c r="L169" s="401" t="b">
        <f t="shared" si="14"/>
        <v>1</v>
      </c>
      <c r="M169" s="401" t="b">
        <f t="shared" si="15"/>
        <v>1</v>
      </c>
      <c r="N169" s="401" t="s">
        <v>720</v>
      </c>
      <c r="O169" s="58"/>
      <c r="P169" s="165"/>
      <c r="Q169" s="164"/>
      <c r="X169" s="4"/>
      <c r="Y169" s="4"/>
      <c r="Z169" s="4"/>
      <c r="AA169" s="4"/>
      <c r="AB169" s="4"/>
      <c r="AC169" s="4"/>
      <c r="AD169" s="4"/>
      <c r="AE169" s="4"/>
      <c r="AF169" s="4"/>
      <c r="AG169" s="4"/>
      <c r="AH169" s="4"/>
      <c r="AI169" s="9"/>
      <c r="AJ169" s="9"/>
      <c r="AK169" s="9"/>
      <c r="AL169" s="9"/>
      <c r="AM169" s="9"/>
      <c r="AN169" s="9"/>
      <c r="AO169" s="9"/>
      <c r="AP169" s="9"/>
    </row>
    <row r="170" spans="1:42" s="302" customFormat="1" ht="157.5" x14ac:dyDescent="0.25">
      <c r="A170" s="146"/>
      <c r="B170" s="317">
        <v>25</v>
      </c>
      <c r="C170" s="329" t="str">
        <f t="shared" si="11"/>
        <v/>
      </c>
      <c r="D170" s="400" t="str">
        <f>TEXT(IFERROR(INDEX('Overview - Section A'!$A$42:$A$49,MATCH(J170,'Overview - Section A'!$I$42:$I$49,0)),""),"d-mmm-yy") &amp;" to " &amp; TEXT(IFERROR(INDEX('Overview - Section A'!$E$42:$E$49,MATCH(J170,'Overview - Section A'!$I$42:$I$49,0)),""),"d-mmm-yy")</f>
        <v>1-Jan-22 to 31-Dec-22</v>
      </c>
      <c r="E170" s="331"/>
      <c r="F170" s="332"/>
      <c r="G170" s="397" t="str">
        <f t="shared" si="12"/>
        <v/>
      </c>
      <c r="H170" s="388"/>
      <c r="I170"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70" s="337" t="s">
        <v>306</v>
      </c>
      <c r="K170" s="337">
        <v>44926</v>
      </c>
      <c r="L170" s="401" t="b">
        <f t="shared" si="14"/>
        <v>1</v>
      </c>
      <c r="M170" s="401" t="b">
        <f t="shared" si="15"/>
        <v>1</v>
      </c>
      <c r="N170" s="401" t="s">
        <v>721</v>
      </c>
      <c r="O170" s="58"/>
      <c r="P170" s="165"/>
      <c r="Q170" s="164"/>
      <c r="X170" s="4"/>
      <c r="Y170" s="4"/>
      <c r="Z170" s="4"/>
      <c r="AA170" s="4"/>
      <c r="AB170" s="4"/>
      <c r="AC170" s="4"/>
      <c r="AD170" s="4"/>
      <c r="AE170" s="4"/>
      <c r="AF170" s="4"/>
      <c r="AG170" s="4"/>
      <c r="AH170" s="4"/>
      <c r="AI170" s="9"/>
      <c r="AJ170" s="9"/>
      <c r="AK170" s="9"/>
      <c r="AL170" s="9"/>
      <c r="AM170" s="9"/>
      <c r="AN170" s="9"/>
      <c r="AO170" s="9"/>
      <c r="AP170" s="9"/>
    </row>
    <row r="171" spans="1:42" s="302" customFormat="1" ht="31.5" x14ac:dyDescent="0.25">
      <c r="A171" s="146"/>
      <c r="B171" s="317">
        <v>26</v>
      </c>
      <c r="C171" s="329" t="str">
        <f t="shared" si="11"/>
        <v>Number of Axshya Villages established</v>
      </c>
      <c r="D171" s="400" t="str">
        <f>TEXT(IFERROR(INDEX('Overview - Section A'!$A$42:$A$49,MATCH(J171,'Overview - Section A'!$I$42:$I$49,0)),""),"d-mmm-yy") &amp;" to " &amp; TEXT(IFERROR(INDEX('Overview - Section A'!$E$42:$E$49,MATCH(J171,'Overview - Section A'!$I$42:$I$49,0)),""),"d-mmm-yy")</f>
        <v>1-Jan-18 to 31-Dec-18</v>
      </c>
      <c r="E171" s="331">
        <v>1500</v>
      </c>
      <c r="F171" s="332"/>
      <c r="G171" s="397" t="str">
        <f t="shared" si="12"/>
        <v/>
      </c>
      <c r="H171" s="388"/>
      <c r="I171" s="401" t="str">
        <f t="shared" si="13"/>
        <v>Number of Axshya Villages established</v>
      </c>
      <c r="J171" s="337" t="s">
        <v>298</v>
      </c>
      <c r="K171" s="337">
        <v>43465</v>
      </c>
      <c r="L171" s="401" t="b">
        <f t="shared" si="14"/>
        <v>1</v>
      </c>
      <c r="M171" s="401" t="b">
        <f t="shared" si="15"/>
        <v>1</v>
      </c>
      <c r="N171" s="401" t="s">
        <v>722</v>
      </c>
      <c r="O171" s="58"/>
      <c r="P171" s="165"/>
      <c r="Q171" s="164"/>
      <c r="X171" s="4"/>
      <c r="Y171" s="4"/>
      <c r="Z171" s="4"/>
      <c r="AA171" s="4"/>
      <c r="AB171" s="4"/>
      <c r="AC171" s="4"/>
      <c r="AD171" s="4"/>
      <c r="AE171" s="4"/>
      <c r="AF171" s="4"/>
      <c r="AG171" s="4"/>
      <c r="AH171" s="4"/>
      <c r="AI171" s="9"/>
      <c r="AJ171" s="9"/>
      <c r="AK171" s="9"/>
      <c r="AL171" s="9"/>
      <c r="AM171" s="9"/>
      <c r="AN171" s="9"/>
      <c r="AO171" s="9"/>
      <c r="AP171" s="9"/>
    </row>
    <row r="172" spans="1:42" s="302" customFormat="1" ht="31.5" x14ac:dyDescent="0.25">
      <c r="A172" s="146"/>
      <c r="B172" s="317">
        <v>26</v>
      </c>
      <c r="C172" s="329" t="str">
        <f t="shared" si="11"/>
        <v/>
      </c>
      <c r="D172" s="400" t="str">
        <f>TEXT(IFERROR(INDEX('Overview - Section A'!$A$42:$A$49,MATCH(J172,'Overview - Section A'!$I$42:$I$49,0)),""),"d-mmm-yy") &amp;" to " &amp; TEXT(IFERROR(INDEX('Overview - Section A'!$E$42:$E$49,MATCH(J172,'Overview - Section A'!$I$42:$I$49,0)),""),"d-mmm-yy")</f>
        <v>1-Jan-19 to 31-Dec-19</v>
      </c>
      <c r="E172" s="331">
        <v>3000</v>
      </c>
      <c r="F172" s="332"/>
      <c r="G172" s="397" t="str">
        <f t="shared" si="12"/>
        <v/>
      </c>
      <c r="H172" s="388"/>
      <c r="I172" s="401" t="str">
        <f t="shared" si="13"/>
        <v>Number of Axshya Villages established</v>
      </c>
      <c r="J172" s="337" t="s">
        <v>300</v>
      </c>
      <c r="K172" s="337">
        <v>43830</v>
      </c>
      <c r="L172" s="401" t="b">
        <f t="shared" si="14"/>
        <v>1</v>
      </c>
      <c r="M172" s="401" t="b">
        <f t="shared" si="15"/>
        <v>1</v>
      </c>
      <c r="N172" s="401" t="s">
        <v>723</v>
      </c>
      <c r="O172" s="58"/>
      <c r="P172" s="165"/>
      <c r="Q172" s="164"/>
      <c r="X172" s="4"/>
      <c r="Y172" s="4"/>
      <c r="Z172" s="4"/>
      <c r="AA172" s="4"/>
      <c r="AB172" s="4"/>
      <c r="AC172" s="4"/>
      <c r="AD172" s="4"/>
      <c r="AE172" s="4"/>
      <c r="AF172" s="4"/>
      <c r="AG172" s="4"/>
      <c r="AH172" s="4"/>
      <c r="AI172" s="9"/>
      <c r="AJ172" s="9"/>
      <c r="AK172" s="9"/>
      <c r="AL172" s="9"/>
      <c r="AM172" s="9"/>
      <c r="AN172" s="9"/>
      <c r="AO172" s="9"/>
      <c r="AP172" s="9"/>
    </row>
    <row r="173" spans="1:42" s="302" customFormat="1" ht="31.5" x14ac:dyDescent="0.25">
      <c r="A173" s="146"/>
      <c r="B173" s="317">
        <v>26</v>
      </c>
      <c r="C173" s="329" t="str">
        <f t="shared" si="11"/>
        <v/>
      </c>
      <c r="D173" s="400" t="str">
        <f>TEXT(IFERROR(INDEX('Overview - Section A'!$A$42:$A$49,MATCH(J173,'Overview - Section A'!$I$42:$I$49,0)),""),"d-mmm-yy") &amp;" to " &amp; TEXT(IFERROR(INDEX('Overview - Section A'!$E$42:$E$49,MATCH(J173,'Overview - Section A'!$I$42:$I$49,0)),""),"d-mmm-yy")</f>
        <v>1-Jan-20 to 31-Dec-20</v>
      </c>
      <c r="E173" s="331">
        <v>4500</v>
      </c>
      <c r="F173" s="332"/>
      <c r="G173" s="397" t="str">
        <f t="shared" si="12"/>
        <v/>
      </c>
      <c r="H173" s="388"/>
      <c r="I173" s="401" t="str">
        <f t="shared" si="13"/>
        <v>Number of Axshya Villages established</v>
      </c>
      <c r="J173" s="337" t="s">
        <v>302</v>
      </c>
      <c r="K173" s="337">
        <v>44196</v>
      </c>
      <c r="L173" s="401" t="b">
        <f t="shared" si="14"/>
        <v>1</v>
      </c>
      <c r="M173" s="401" t="b">
        <f t="shared" si="15"/>
        <v>1</v>
      </c>
      <c r="N173" s="401" t="s">
        <v>724</v>
      </c>
      <c r="O173" s="58"/>
      <c r="P173" s="165"/>
      <c r="Q173" s="164"/>
      <c r="X173" s="4"/>
      <c r="Y173" s="4"/>
      <c r="Z173" s="4"/>
      <c r="AA173" s="4"/>
      <c r="AB173" s="4"/>
      <c r="AC173" s="4"/>
      <c r="AD173" s="4"/>
      <c r="AE173" s="4"/>
      <c r="AF173" s="4"/>
      <c r="AG173" s="4"/>
      <c r="AH173" s="4"/>
      <c r="AI173" s="9"/>
      <c r="AJ173" s="9"/>
      <c r="AK173" s="9"/>
      <c r="AL173" s="9"/>
      <c r="AM173" s="9"/>
      <c r="AN173" s="9"/>
      <c r="AO173" s="9"/>
      <c r="AP173" s="9"/>
    </row>
    <row r="174" spans="1:42" s="302" customFormat="1" ht="31.5" x14ac:dyDescent="0.25">
      <c r="A174" s="146"/>
      <c r="B174" s="317">
        <v>26</v>
      </c>
      <c r="C174" s="329" t="str">
        <f t="shared" ref="C174:C195" si="16">IF(B174=B173,"",VLOOKUP(B174,$A$10:$AA$42,27,FALSE))</f>
        <v/>
      </c>
      <c r="D174" s="400" t="str">
        <f>TEXT(IFERROR(INDEX('Overview - Section A'!$A$42:$A$49,MATCH(J174,'Overview - Section A'!$I$42:$I$49,0)),""),"d-mmm-yy") &amp;" to " &amp; TEXT(IFERROR(INDEX('Overview - Section A'!$E$42:$E$49,MATCH(J174,'Overview - Section A'!$I$42:$I$49,0)),""),"d-mmm-yy")</f>
        <v>1-Jan-21 to 31-Dec-21</v>
      </c>
      <c r="E174" s="331"/>
      <c r="F174" s="332"/>
      <c r="G174" s="397" t="str">
        <f t="shared" ref="G174:G195" si="17">IFERROR(IF(F174&lt;&gt;"",(E174/F174)*100,""),"")</f>
        <v/>
      </c>
      <c r="H174" s="388"/>
      <c r="I174" s="401" t="str">
        <f t="shared" ref="I174:I195" si="18">VLOOKUP(B174,$A$10:$AA$42,27,FALSE)</f>
        <v>Number of Axshya Villages established</v>
      </c>
      <c r="J174" s="337" t="s">
        <v>304</v>
      </c>
      <c r="K174" s="337">
        <v>44561</v>
      </c>
      <c r="L174" s="401" t="b">
        <f t="shared" ref="L174:L195" si="19">IFERROR(TRUE,FALSE)</f>
        <v>1</v>
      </c>
      <c r="M174" s="401" t="b">
        <f t="shared" ref="M174:M195" si="20">IFERROR(IF(I174&lt;&gt;"",TRUE,FALSE),FALSE)</f>
        <v>1</v>
      </c>
      <c r="N174" s="401" t="s">
        <v>725</v>
      </c>
      <c r="O174" s="58"/>
      <c r="P174" s="165"/>
      <c r="Q174" s="164"/>
      <c r="X174" s="4"/>
      <c r="Y174" s="4"/>
      <c r="Z174" s="4"/>
      <c r="AA174" s="4"/>
      <c r="AB174" s="4"/>
      <c r="AC174" s="4"/>
      <c r="AD174" s="4"/>
      <c r="AE174" s="4"/>
      <c r="AF174" s="4"/>
      <c r="AG174" s="4"/>
      <c r="AH174" s="4"/>
      <c r="AI174" s="9"/>
      <c r="AJ174" s="9"/>
      <c r="AK174" s="9"/>
      <c r="AL174" s="9"/>
      <c r="AM174" s="9"/>
      <c r="AN174" s="9"/>
      <c r="AO174" s="9"/>
      <c r="AP174" s="9"/>
    </row>
    <row r="175" spans="1:42" s="302" customFormat="1" ht="31.5" x14ac:dyDescent="0.25">
      <c r="A175" s="146"/>
      <c r="B175" s="317">
        <v>26</v>
      </c>
      <c r="C175" s="329" t="str">
        <f t="shared" si="16"/>
        <v/>
      </c>
      <c r="D175" s="400" t="str">
        <f>TEXT(IFERROR(INDEX('Overview - Section A'!$A$42:$A$49,MATCH(J175,'Overview - Section A'!$I$42:$I$49,0)),""),"d-mmm-yy") &amp;" to " &amp; TEXT(IFERROR(INDEX('Overview - Section A'!$E$42:$E$49,MATCH(J175,'Overview - Section A'!$I$42:$I$49,0)),""),"d-mmm-yy")</f>
        <v>1-Jan-22 to 31-Dec-22</v>
      </c>
      <c r="E175" s="331"/>
      <c r="F175" s="332"/>
      <c r="G175" s="397" t="str">
        <f t="shared" si="17"/>
        <v/>
      </c>
      <c r="H175" s="388"/>
      <c r="I175" s="401" t="str">
        <f t="shared" si="18"/>
        <v>Number of Axshya Villages established</v>
      </c>
      <c r="J175" s="337" t="s">
        <v>306</v>
      </c>
      <c r="K175" s="337">
        <v>44926</v>
      </c>
      <c r="L175" s="401" t="b">
        <f t="shared" si="19"/>
        <v>1</v>
      </c>
      <c r="M175" s="401" t="b">
        <f t="shared" si="20"/>
        <v>1</v>
      </c>
      <c r="N175" s="401" t="s">
        <v>726</v>
      </c>
      <c r="O175" s="58"/>
      <c r="P175" s="165"/>
      <c r="Q175" s="164"/>
      <c r="X175" s="4"/>
      <c r="Y175" s="4"/>
      <c r="Z175" s="4"/>
      <c r="AA175" s="4"/>
      <c r="AB175" s="4"/>
      <c r="AC175" s="4"/>
      <c r="AD175" s="4"/>
      <c r="AE175" s="4"/>
      <c r="AF175" s="4"/>
      <c r="AG175" s="4"/>
      <c r="AH175" s="4"/>
      <c r="AI175" s="9"/>
      <c r="AJ175" s="9"/>
      <c r="AK175" s="9"/>
      <c r="AL175" s="9"/>
      <c r="AM175" s="9"/>
      <c r="AN175" s="9"/>
      <c r="AO175" s="9"/>
      <c r="AP175" s="9"/>
    </row>
    <row r="176" spans="1:42" s="302" customFormat="1" ht="63" x14ac:dyDescent="0.25">
      <c r="A176" s="146"/>
      <c r="B176" s="317">
        <v>27</v>
      </c>
      <c r="C176" s="329" t="str">
        <f t="shared" si="16"/>
        <v>Number and percentage of women TB patients of all the TB patients sensitised on their rights and responsibilities</v>
      </c>
      <c r="D176" s="400" t="str">
        <f>TEXT(IFERROR(INDEX('Overview - Section A'!$A$42:$A$49,MATCH(J176,'Overview - Section A'!$I$42:$I$49,0)),""),"d-mmm-yy") &amp;" to " &amp; TEXT(IFERROR(INDEX('Overview - Section A'!$E$42:$E$49,MATCH(J176,'Overview - Section A'!$I$42:$I$49,0)),""),"d-mmm-yy")</f>
        <v>1-Jan-18 to 31-Dec-18</v>
      </c>
      <c r="E176" s="332">
        <f>25%*F176</f>
        <v>1500</v>
      </c>
      <c r="F176" s="332">
        <v>6000</v>
      </c>
      <c r="G176" s="397">
        <f t="shared" si="17"/>
        <v>25</v>
      </c>
      <c r="H176" s="388"/>
      <c r="I176" s="401" t="str">
        <f t="shared" si="18"/>
        <v>Number and percentage of women TB patients of all the TB patients sensitised on their rights and responsibilities</v>
      </c>
      <c r="J176" s="337" t="s">
        <v>298</v>
      </c>
      <c r="K176" s="337">
        <v>43465</v>
      </c>
      <c r="L176" s="401" t="b">
        <f t="shared" si="19"/>
        <v>1</v>
      </c>
      <c r="M176" s="401" t="b">
        <f t="shared" si="20"/>
        <v>1</v>
      </c>
      <c r="N176" s="401" t="s">
        <v>727</v>
      </c>
      <c r="O176" s="58"/>
      <c r="P176" s="165"/>
      <c r="Q176" s="164"/>
      <c r="X176" s="4"/>
      <c r="Y176" s="4"/>
      <c r="Z176" s="4"/>
      <c r="AA176" s="4"/>
      <c r="AB176" s="4"/>
      <c r="AC176" s="4"/>
      <c r="AD176" s="4"/>
      <c r="AE176" s="4"/>
      <c r="AF176" s="4"/>
      <c r="AG176" s="4"/>
      <c r="AH176" s="4"/>
      <c r="AI176" s="9"/>
      <c r="AJ176" s="9"/>
      <c r="AK176" s="9"/>
      <c r="AL176" s="9"/>
      <c r="AM176" s="9"/>
      <c r="AN176" s="9"/>
      <c r="AO176" s="9"/>
      <c r="AP176" s="9"/>
    </row>
    <row r="177" spans="1:42" s="302" customFormat="1" ht="63" x14ac:dyDescent="0.25">
      <c r="A177" s="146"/>
      <c r="B177" s="317">
        <v>27</v>
      </c>
      <c r="C177" s="329" t="str">
        <f t="shared" si="16"/>
        <v/>
      </c>
      <c r="D177" s="400" t="str">
        <f>TEXT(IFERROR(INDEX('Overview - Section A'!$A$42:$A$49,MATCH(J177,'Overview - Section A'!$I$42:$I$49,0)),""),"d-mmm-yy") &amp;" to " &amp; TEXT(IFERROR(INDEX('Overview - Section A'!$E$42:$E$49,MATCH(J177,'Overview - Section A'!$I$42:$I$49,0)),""),"d-mmm-yy")</f>
        <v>1-Jan-19 to 31-Dec-19</v>
      </c>
      <c r="E177" s="332">
        <f>25%*F177</f>
        <v>3000</v>
      </c>
      <c r="F177" s="331">
        <v>12000</v>
      </c>
      <c r="G177" s="397">
        <f t="shared" si="17"/>
        <v>25</v>
      </c>
      <c r="H177" s="388"/>
      <c r="I177" s="401" t="str">
        <f t="shared" si="18"/>
        <v>Number and percentage of women TB patients of all the TB patients sensitised on their rights and responsibilities</v>
      </c>
      <c r="J177" s="337" t="s">
        <v>300</v>
      </c>
      <c r="K177" s="337">
        <v>43830</v>
      </c>
      <c r="L177" s="401" t="b">
        <f t="shared" si="19"/>
        <v>1</v>
      </c>
      <c r="M177" s="401" t="b">
        <f t="shared" si="20"/>
        <v>1</v>
      </c>
      <c r="N177" s="401" t="s">
        <v>728</v>
      </c>
      <c r="O177" s="58"/>
      <c r="P177" s="165"/>
      <c r="Q177" s="164"/>
      <c r="X177" s="4"/>
      <c r="Y177" s="4"/>
      <c r="Z177" s="4"/>
      <c r="AA177" s="4"/>
      <c r="AB177" s="4"/>
      <c r="AC177" s="4"/>
      <c r="AD177" s="4"/>
      <c r="AE177" s="4"/>
      <c r="AF177" s="4"/>
      <c r="AG177" s="4"/>
      <c r="AH177" s="4"/>
      <c r="AI177" s="9"/>
      <c r="AJ177" s="9"/>
      <c r="AK177" s="9"/>
      <c r="AL177" s="9"/>
      <c r="AM177" s="9"/>
      <c r="AN177" s="9"/>
      <c r="AO177" s="9"/>
      <c r="AP177" s="9"/>
    </row>
    <row r="178" spans="1:42" s="302" customFormat="1" ht="63" x14ac:dyDescent="0.25">
      <c r="A178" s="146"/>
      <c r="B178" s="317">
        <v>27</v>
      </c>
      <c r="C178" s="329" t="str">
        <f t="shared" si="16"/>
        <v/>
      </c>
      <c r="D178" s="400" t="str">
        <f>TEXT(IFERROR(INDEX('Overview - Section A'!$A$42:$A$49,MATCH(J178,'Overview - Section A'!$I$42:$I$49,0)),""),"d-mmm-yy") &amp;" to " &amp; TEXT(IFERROR(INDEX('Overview - Section A'!$E$42:$E$49,MATCH(J178,'Overview - Section A'!$I$42:$I$49,0)),""),"d-mmm-yy")</f>
        <v>1-Jan-20 to 31-Dec-20</v>
      </c>
      <c r="E178" s="332">
        <f>25%*F178</f>
        <v>3000</v>
      </c>
      <c r="F178" s="331">
        <v>12000</v>
      </c>
      <c r="G178" s="397">
        <f t="shared" si="17"/>
        <v>25</v>
      </c>
      <c r="H178" s="388"/>
      <c r="I178" s="401" t="str">
        <f t="shared" si="18"/>
        <v>Number and percentage of women TB patients of all the TB patients sensitised on their rights and responsibilities</v>
      </c>
      <c r="J178" s="337" t="s">
        <v>302</v>
      </c>
      <c r="K178" s="337">
        <v>44196</v>
      </c>
      <c r="L178" s="401" t="b">
        <f t="shared" si="19"/>
        <v>1</v>
      </c>
      <c r="M178" s="401" t="b">
        <f t="shared" si="20"/>
        <v>1</v>
      </c>
      <c r="N178" s="401" t="s">
        <v>729</v>
      </c>
      <c r="O178" s="58"/>
      <c r="P178" s="165"/>
      <c r="Q178" s="164"/>
      <c r="X178" s="4"/>
      <c r="Y178" s="4"/>
      <c r="Z178" s="4"/>
      <c r="AA178" s="4"/>
      <c r="AB178" s="4"/>
      <c r="AC178" s="4"/>
      <c r="AD178" s="4"/>
      <c r="AE178" s="4"/>
      <c r="AF178" s="4"/>
      <c r="AG178" s="4"/>
      <c r="AH178" s="4"/>
      <c r="AI178" s="9"/>
      <c r="AJ178" s="9"/>
      <c r="AK178" s="9"/>
      <c r="AL178" s="9"/>
      <c r="AM178" s="9"/>
      <c r="AN178" s="9"/>
      <c r="AO178" s="9"/>
      <c r="AP178" s="9"/>
    </row>
    <row r="179" spans="1:42" s="302" customFormat="1" ht="63" x14ac:dyDescent="0.25">
      <c r="A179" s="146"/>
      <c r="B179" s="317">
        <v>27</v>
      </c>
      <c r="C179" s="329" t="str">
        <f t="shared" si="16"/>
        <v/>
      </c>
      <c r="D179" s="400" t="str">
        <f>TEXT(IFERROR(INDEX('Overview - Section A'!$A$42:$A$49,MATCH(J179,'Overview - Section A'!$I$42:$I$49,0)),""),"d-mmm-yy") &amp;" to " &amp; TEXT(IFERROR(INDEX('Overview - Section A'!$E$42:$E$49,MATCH(J179,'Overview - Section A'!$I$42:$I$49,0)),""),"d-mmm-yy")</f>
        <v>1-Jan-21 to 31-Dec-21</v>
      </c>
      <c r="E179" s="331"/>
      <c r="F179" s="332"/>
      <c r="G179" s="397" t="str">
        <f t="shared" si="17"/>
        <v/>
      </c>
      <c r="H179" s="388"/>
      <c r="I179" s="401" t="str">
        <f t="shared" si="18"/>
        <v>Number and percentage of women TB patients of all the TB patients sensitised on their rights and responsibilities</v>
      </c>
      <c r="J179" s="337" t="s">
        <v>304</v>
      </c>
      <c r="K179" s="337">
        <v>44561</v>
      </c>
      <c r="L179" s="401" t="b">
        <f t="shared" si="19"/>
        <v>1</v>
      </c>
      <c r="M179" s="401" t="b">
        <f t="shared" si="20"/>
        <v>1</v>
      </c>
      <c r="N179" s="401" t="s">
        <v>730</v>
      </c>
      <c r="O179" s="58"/>
      <c r="P179" s="165"/>
      <c r="Q179" s="164"/>
      <c r="X179" s="4"/>
      <c r="Y179" s="4"/>
      <c r="Z179" s="4"/>
      <c r="AA179" s="4"/>
      <c r="AB179" s="4"/>
      <c r="AC179" s="4"/>
      <c r="AD179" s="4"/>
      <c r="AE179" s="4"/>
      <c r="AF179" s="4"/>
      <c r="AG179" s="4"/>
      <c r="AH179" s="4"/>
      <c r="AI179" s="9"/>
      <c r="AJ179" s="9"/>
      <c r="AK179" s="9"/>
      <c r="AL179" s="9"/>
      <c r="AM179" s="9"/>
      <c r="AN179" s="9"/>
      <c r="AO179" s="9"/>
      <c r="AP179" s="9"/>
    </row>
    <row r="180" spans="1:42" s="302" customFormat="1" ht="63" x14ac:dyDescent="0.25">
      <c r="A180" s="146"/>
      <c r="B180" s="317">
        <v>27</v>
      </c>
      <c r="C180" s="329" t="str">
        <f t="shared" si="16"/>
        <v/>
      </c>
      <c r="D180" s="400" t="str">
        <f>TEXT(IFERROR(INDEX('Overview - Section A'!$A$42:$A$49,MATCH(J180,'Overview - Section A'!$I$42:$I$49,0)),""),"d-mmm-yy") &amp;" to " &amp; TEXT(IFERROR(INDEX('Overview - Section A'!$E$42:$E$49,MATCH(J180,'Overview - Section A'!$I$42:$I$49,0)),""),"d-mmm-yy")</f>
        <v>1-Jan-22 to 31-Dec-22</v>
      </c>
      <c r="E180" s="331"/>
      <c r="F180" s="332"/>
      <c r="G180" s="397" t="str">
        <f t="shared" si="17"/>
        <v/>
      </c>
      <c r="H180" s="388"/>
      <c r="I180" s="401" t="str">
        <f t="shared" si="18"/>
        <v>Number and percentage of women TB patients of all the TB patients sensitised on their rights and responsibilities</v>
      </c>
      <c r="J180" s="337" t="s">
        <v>306</v>
      </c>
      <c r="K180" s="337">
        <v>44926</v>
      </c>
      <c r="L180" s="401" t="b">
        <f t="shared" si="19"/>
        <v>1</v>
      </c>
      <c r="M180" s="401" t="b">
        <f t="shared" si="20"/>
        <v>1</v>
      </c>
      <c r="N180" s="401" t="s">
        <v>731</v>
      </c>
      <c r="O180" s="58"/>
      <c r="P180" s="165"/>
      <c r="Q180" s="164"/>
      <c r="X180" s="4"/>
      <c r="Y180" s="4"/>
      <c r="Z180" s="4"/>
      <c r="AA180" s="4"/>
      <c r="AB180" s="4"/>
      <c r="AC180" s="4"/>
      <c r="AD180" s="4"/>
      <c r="AE180" s="4"/>
      <c r="AF180" s="4"/>
      <c r="AG180" s="4"/>
      <c r="AH180" s="4"/>
      <c r="AI180" s="9"/>
      <c r="AJ180" s="9"/>
      <c r="AK180" s="9"/>
      <c r="AL180" s="9"/>
      <c r="AM180" s="9"/>
      <c r="AN180" s="9"/>
      <c r="AO180" s="9"/>
      <c r="AP180" s="9"/>
    </row>
    <row r="181" spans="1:42" s="302" customFormat="1" x14ac:dyDescent="0.25">
      <c r="A181" s="146"/>
      <c r="B181" s="317">
        <v>28</v>
      </c>
      <c r="C181" s="329" t="str">
        <f t="shared" si="16"/>
        <v/>
      </c>
      <c r="D181" s="400" t="str">
        <f>TEXT(IFERROR(INDEX('Overview - Section A'!$A$42:$A$49,MATCH(J181,'Overview - Section A'!$I$42:$I$49,0)),""),"d-mmm-yy") &amp;" to " &amp; TEXT(IFERROR(INDEX('Overview - Section A'!$E$42:$E$49,MATCH(J181,'Overview - Section A'!$I$42:$I$49,0)),""),"d-mmm-yy")</f>
        <v>1-Jan-18 to 31-Dec-18</v>
      </c>
      <c r="E181" s="331"/>
      <c r="F181" s="332"/>
      <c r="G181" s="397" t="str">
        <f t="shared" si="17"/>
        <v/>
      </c>
      <c r="H181" s="388"/>
      <c r="I181" s="401" t="str">
        <f t="shared" si="18"/>
        <v/>
      </c>
      <c r="J181" s="337" t="s">
        <v>298</v>
      </c>
      <c r="K181" s="337">
        <v>43465</v>
      </c>
      <c r="L181" s="401" t="b">
        <f t="shared" si="19"/>
        <v>1</v>
      </c>
      <c r="M181" s="401" t="b">
        <f t="shared" si="20"/>
        <v>0</v>
      </c>
      <c r="N181" s="401" t="s">
        <v>732</v>
      </c>
      <c r="O181" s="58"/>
      <c r="P181" s="165"/>
      <c r="Q181" s="164"/>
      <c r="X181" s="4"/>
      <c r="Y181" s="4"/>
      <c r="Z181" s="4"/>
      <c r="AA181" s="4"/>
      <c r="AB181" s="4"/>
      <c r="AC181" s="4"/>
      <c r="AD181" s="4"/>
      <c r="AE181" s="4"/>
      <c r="AF181" s="4"/>
      <c r="AG181" s="4"/>
      <c r="AH181" s="4"/>
      <c r="AI181" s="9"/>
      <c r="AJ181" s="9"/>
      <c r="AK181" s="9"/>
      <c r="AL181" s="9"/>
      <c r="AM181" s="9"/>
      <c r="AN181" s="9"/>
      <c r="AO181" s="9"/>
      <c r="AP181" s="9"/>
    </row>
    <row r="182" spans="1:42" s="302" customFormat="1" x14ac:dyDescent="0.25">
      <c r="A182" s="146"/>
      <c r="B182" s="317">
        <v>28</v>
      </c>
      <c r="C182" s="329" t="str">
        <f t="shared" si="16"/>
        <v/>
      </c>
      <c r="D182" s="400" t="str">
        <f>TEXT(IFERROR(INDEX('Overview - Section A'!$A$42:$A$49,MATCH(J182,'Overview - Section A'!$I$42:$I$49,0)),""),"d-mmm-yy") &amp;" to " &amp; TEXT(IFERROR(INDEX('Overview - Section A'!$E$42:$E$49,MATCH(J182,'Overview - Section A'!$I$42:$I$49,0)),""),"d-mmm-yy")</f>
        <v>1-Jan-19 to 31-Dec-19</v>
      </c>
      <c r="E182" s="331"/>
      <c r="F182" s="332"/>
      <c r="G182" s="397" t="str">
        <f t="shared" si="17"/>
        <v/>
      </c>
      <c r="H182" s="388"/>
      <c r="I182" s="401" t="str">
        <f t="shared" si="18"/>
        <v/>
      </c>
      <c r="J182" s="337" t="s">
        <v>300</v>
      </c>
      <c r="K182" s="337">
        <v>43830</v>
      </c>
      <c r="L182" s="401" t="b">
        <f t="shared" si="19"/>
        <v>1</v>
      </c>
      <c r="M182" s="401" t="b">
        <f t="shared" si="20"/>
        <v>0</v>
      </c>
      <c r="N182" s="401" t="s">
        <v>733</v>
      </c>
      <c r="O182" s="58"/>
      <c r="P182" s="165"/>
      <c r="Q182" s="164"/>
      <c r="X182" s="4"/>
      <c r="Y182" s="4"/>
      <c r="Z182" s="4"/>
      <c r="AA182" s="4"/>
      <c r="AB182" s="4"/>
      <c r="AC182" s="4"/>
      <c r="AD182" s="4"/>
      <c r="AE182" s="4"/>
      <c r="AF182" s="4"/>
      <c r="AG182" s="4"/>
      <c r="AH182" s="4"/>
      <c r="AI182" s="9"/>
      <c r="AJ182" s="9"/>
      <c r="AK182" s="9"/>
      <c r="AL182" s="9"/>
      <c r="AM182" s="9"/>
      <c r="AN182" s="9"/>
      <c r="AO182" s="9"/>
      <c r="AP182" s="9"/>
    </row>
    <row r="183" spans="1:42" s="302" customFormat="1" x14ac:dyDescent="0.25">
      <c r="A183" s="146"/>
      <c r="B183" s="317">
        <v>28</v>
      </c>
      <c r="C183" s="329" t="str">
        <f t="shared" si="16"/>
        <v/>
      </c>
      <c r="D183" s="400" t="str">
        <f>TEXT(IFERROR(INDEX('Overview - Section A'!$A$42:$A$49,MATCH(J183,'Overview - Section A'!$I$42:$I$49,0)),""),"d-mmm-yy") &amp;" to " &amp; TEXT(IFERROR(INDEX('Overview - Section A'!$E$42:$E$49,MATCH(J183,'Overview - Section A'!$I$42:$I$49,0)),""),"d-mmm-yy")</f>
        <v>1-Jan-20 to 31-Dec-20</v>
      </c>
      <c r="E183" s="331"/>
      <c r="F183" s="332"/>
      <c r="G183" s="397" t="str">
        <f t="shared" si="17"/>
        <v/>
      </c>
      <c r="H183" s="388"/>
      <c r="I183" s="401" t="str">
        <f t="shared" si="18"/>
        <v/>
      </c>
      <c r="J183" s="337" t="s">
        <v>302</v>
      </c>
      <c r="K183" s="337">
        <v>44196</v>
      </c>
      <c r="L183" s="401" t="b">
        <f t="shared" si="19"/>
        <v>1</v>
      </c>
      <c r="M183" s="401" t="b">
        <f t="shared" si="20"/>
        <v>0</v>
      </c>
      <c r="N183" s="401" t="s">
        <v>734</v>
      </c>
      <c r="O183" s="58"/>
      <c r="P183" s="165"/>
      <c r="Q183" s="164"/>
      <c r="X183" s="4"/>
      <c r="Y183" s="4"/>
      <c r="Z183" s="4"/>
      <c r="AA183" s="4"/>
      <c r="AB183" s="4"/>
      <c r="AC183" s="4"/>
      <c r="AD183" s="4"/>
      <c r="AE183" s="4"/>
      <c r="AF183" s="4"/>
      <c r="AG183" s="4"/>
      <c r="AH183" s="4"/>
      <c r="AI183" s="9"/>
      <c r="AJ183" s="9"/>
      <c r="AK183" s="9"/>
      <c r="AL183" s="9"/>
      <c r="AM183" s="9"/>
      <c r="AN183" s="9"/>
      <c r="AO183" s="9"/>
      <c r="AP183" s="9"/>
    </row>
    <row r="184" spans="1:42" s="302" customFormat="1" x14ac:dyDescent="0.25">
      <c r="A184" s="146"/>
      <c r="B184" s="317">
        <v>28</v>
      </c>
      <c r="C184" s="329" t="str">
        <f t="shared" si="16"/>
        <v/>
      </c>
      <c r="D184" s="400" t="str">
        <f>TEXT(IFERROR(INDEX('Overview - Section A'!$A$42:$A$49,MATCH(J184,'Overview - Section A'!$I$42:$I$49,0)),""),"d-mmm-yy") &amp;" to " &amp; TEXT(IFERROR(INDEX('Overview - Section A'!$E$42:$E$49,MATCH(J184,'Overview - Section A'!$I$42:$I$49,0)),""),"d-mmm-yy")</f>
        <v>1-Jan-21 to 31-Dec-21</v>
      </c>
      <c r="E184" s="331"/>
      <c r="F184" s="332"/>
      <c r="G184" s="397" t="str">
        <f t="shared" si="17"/>
        <v/>
      </c>
      <c r="H184" s="388"/>
      <c r="I184" s="401" t="str">
        <f t="shared" si="18"/>
        <v/>
      </c>
      <c r="J184" s="337" t="s">
        <v>304</v>
      </c>
      <c r="K184" s="337">
        <v>44561</v>
      </c>
      <c r="L184" s="401" t="b">
        <f t="shared" si="19"/>
        <v>1</v>
      </c>
      <c r="M184" s="401" t="b">
        <f t="shared" si="20"/>
        <v>0</v>
      </c>
      <c r="N184" s="401" t="s">
        <v>735</v>
      </c>
      <c r="O184" s="58"/>
      <c r="P184" s="165"/>
      <c r="Q184" s="164"/>
      <c r="X184" s="4"/>
      <c r="Y184" s="4"/>
      <c r="Z184" s="4"/>
      <c r="AA184" s="4"/>
      <c r="AB184" s="4"/>
      <c r="AC184" s="4"/>
      <c r="AD184" s="4"/>
      <c r="AE184" s="4"/>
      <c r="AF184" s="4"/>
      <c r="AG184" s="4"/>
      <c r="AH184" s="4"/>
      <c r="AI184" s="9"/>
      <c r="AJ184" s="9"/>
      <c r="AK184" s="9"/>
      <c r="AL184" s="9"/>
      <c r="AM184" s="9"/>
      <c r="AN184" s="9"/>
      <c r="AO184" s="9"/>
      <c r="AP184" s="9"/>
    </row>
    <row r="185" spans="1:42" s="302" customFormat="1" x14ac:dyDescent="0.25">
      <c r="A185" s="146"/>
      <c r="B185" s="317">
        <v>28</v>
      </c>
      <c r="C185" s="329" t="str">
        <f t="shared" si="16"/>
        <v/>
      </c>
      <c r="D185" s="400" t="str">
        <f>TEXT(IFERROR(INDEX('Overview - Section A'!$A$42:$A$49,MATCH(J185,'Overview - Section A'!$I$42:$I$49,0)),""),"d-mmm-yy") &amp;" to " &amp; TEXT(IFERROR(INDEX('Overview - Section A'!$E$42:$E$49,MATCH(J185,'Overview - Section A'!$I$42:$I$49,0)),""),"d-mmm-yy")</f>
        <v>1-Jan-22 to 31-Dec-22</v>
      </c>
      <c r="E185" s="331"/>
      <c r="F185" s="332"/>
      <c r="G185" s="397" t="str">
        <f t="shared" si="17"/>
        <v/>
      </c>
      <c r="H185" s="388"/>
      <c r="I185" s="401" t="str">
        <f t="shared" si="18"/>
        <v/>
      </c>
      <c r="J185" s="337" t="s">
        <v>306</v>
      </c>
      <c r="K185" s="337">
        <v>44926</v>
      </c>
      <c r="L185" s="401" t="b">
        <f t="shared" si="19"/>
        <v>1</v>
      </c>
      <c r="M185" s="401" t="b">
        <f t="shared" si="20"/>
        <v>0</v>
      </c>
      <c r="N185" s="401" t="s">
        <v>736</v>
      </c>
      <c r="O185" s="58"/>
      <c r="P185" s="165"/>
      <c r="Q185" s="164"/>
      <c r="X185" s="4"/>
      <c r="Y185" s="4"/>
      <c r="Z185" s="4"/>
      <c r="AA185" s="4"/>
      <c r="AB185" s="4"/>
      <c r="AC185" s="4"/>
      <c r="AD185" s="4"/>
      <c r="AE185" s="4"/>
      <c r="AF185" s="4"/>
      <c r="AG185" s="4"/>
      <c r="AH185" s="4"/>
      <c r="AI185" s="9"/>
      <c r="AJ185" s="9"/>
      <c r="AK185" s="9"/>
      <c r="AL185" s="9"/>
      <c r="AM185" s="9"/>
      <c r="AN185" s="9"/>
      <c r="AO185" s="9"/>
      <c r="AP185" s="9"/>
    </row>
    <row r="186" spans="1:42" s="302" customFormat="1" x14ac:dyDescent="0.25">
      <c r="A186" s="146"/>
      <c r="B186" s="317">
        <v>29</v>
      </c>
      <c r="C186" s="329" t="str">
        <f t="shared" si="16"/>
        <v/>
      </c>
      <c r="D186" s="400" t="str">
        <f>TEXT(IFERROR(INDEX('Overview - Section A'!$A$42:$A$49,MATCH(J186,'Overview - Section A'!$I$42:$I$49,0)),""),"d-mmm-yy") &amp;" to " &amp; TEXT(IFERROR(INDEX('Overview - Section A'!$E$42:$E$49,MATCH(J186,'Overview - Section A'!$I$42:$I$49,0)),""),"d-mmm-yy")</f>
        <v>1-Jan-18 to 31-Dec-18</v>
      </c>
      <c r="E186" s="331"/>
      <c r="F186" s="332"/>
      <c r="G186" s="397" t="str">
        <f t="shared" si="17"/>
        <v/>
      </c>
      <c r="H186" s="388"/>
      <c r="I186" s="401" t="str">
        <f t="shared" si="18"/>
        <v/>
      </c>
      <c r="J186" s="337" t="s">
        <v>298</v>
      </c>
      <c r="K186" s="337">
        <v>43465</v>
      </c>
      <c r="L186" s="401" t="b">
        <f t="shared" si="19"/>
        <v>1</v>
      </c>
      <c r="M186" s="401" t="b">
        <f t="shared" si="20"/>
        <v>0</v>
      </c>
      <c r="N186" s="401" t="s">
        <v>737</v>
      </c>
      <c r="O186" s="58"/>
      <c r="P186" s="165"/>
      <c r="Q186" s="164"/>
      <c r="X186" s="4"/>
      <c r="Y186" s="4"/>
      <c r="Z186" s="4"/>
      <c r="AA186" s="4"/>
      <c r="AB186" s="4"/>
      <c r="AC186" s="4"/>
      <c r="AD186" s="4"/>
      <c r="AE186" s="4"/>
      <c r="AF186" s="4"/>
      <c r="AG186" s="4"/>
      <c r="AH186" s="4"/>
      <c r="AI186" s="9"/>
      <c r="AJ186" s="9"/>
      <c r="AK186" s="9"/>
      <c r="AL186" s="9"/>
      <c r="AM186" s="9"/>
      <c r="AN186" s="9"/>
      <c r="AO186" s="9"/>
      <c r="AP186" s="9"/>
    </row>
    <row r="187" spans="1:42" s="302" customFormat="1" x14ac:dyDescent="0.25">
      <c r="A187" s="146"/>
      <c r="B187" s="317">
        <v>29</v>
      </c>
      <c r="C187" s="329" t="str">
        <f t="shared" si="16"/>
        <v/>
      </c>
      <c r="D187" s="400" t="str">
        <f>TEXT(IFERROR(INDEX('Overview - Section A'!$A$42:$A$49,MATCH(J187,'Overview - Section A'!$I$42:$I$49,0)),""),"d-mmm-yy") &amp;" to " &amp; TEXT(IFERROR(INDEX('Overview - Section A'!$E$42:$E$49,MATCH(J187,'Overview - Section A'!$I$42:$I$49,0)),""),"d-mmm-yy")</f>
        <v>1-Jan-19 to 31-Dec-19</v>
      </c>
      <c r="E187" s="331"/>
      <c r="F187" s="332"/>
      <c r="G187" s="397" t="str">
        <f t="shared" si="17"/>
        <v/>
      </c>
      <c r="H187" s="388"/>
      <c r="I187" s="401" t="str">
        <f t="shared" si="18"/>
        <v/>
      </c>
      <c r="J187" s="337" t="s">
        <v>300</v>
      </c>
      <c r="K187" s="337">
        <v>43830</v>
      </c>
      <c r="L187" s="401" t="b">
        <f t="shared" si="19"/>
        <v>1</v>
      </c>
      <c r="M187" s="401" t="b">
        <f t="shared" si="20"/>
        <v>0</v>
      </c>
      <c r="N187" s="401" t="s">
        <v>738</v>
      </c>
      <c r="O187" s="58"/>
      <c r="P187" s="165"/>
      <c r="Q187" s="164"/>
      <c r="X187" s="4"/>
      <c r="Y187" s="4"/>
      <c r="Z187" s="4"/>
      <c r="AA187" s="4"/>
      <c r="AB187" s="4"/>
      <c r="AC187" s="4"/>
      <c r="AD187" s="4"/>
      <c r="AE187" s="4"/>
      <c r="AF187" s="4"/>
      <c r="AG187" s="4"/>
      <c r="AH187" s="4"/>
      <c r="AI187" s="9"/>
      <c r="AJ187" s="9"/>
      <c r="AK187" s="9"/>
      <c r="AL187" s="9"/>
      <c r="AM187" s="9"/>
      <c r="AN187" s="9"/>
      <c r="AO187" s="9"/>
      <c r="AP187" s="9"/>
    </row>
    <row r="188" spans="1:42" s="302" customFormat="1" x14ac:dyDescent="0.25">
      <c r="A188" s="146"/>
      <c r="B188" s="317">
        <v>29</v>
      </c>
      <c r="C188" s="329" t="str">
        <f t="shared" si="16"/>
        <v/>
      </c>
      <c r="D188" s="400" t="str">
        <f>TEXT(IFERROR(INDEX('Overview - Section A'!$A$42:$A$49,MATCH(J188,'Overview - Section A'!$I$42:$I$49,0)),""),"d-mmm-yy") &amp;" to " &amp; TEXT(IFERROR(INDEX('Overview - Section A'!$E$42:$E$49,MATCH(J188,'Overview - Section A'!$I$42:$I$49,0)),""),"d-mmm-yy")</f>
        <v>1-Jan-20 to 31-Dec-20</v>
      </c>
      <c r="E188" s="331"/>
      <c r="F188" s="332"/>
      <c r="G188" s="397" t="str">
        <f t="shared" si="17"/>
        <v/>
      </c>
      <c r="H188" s="388"/>
      <c r="I188" s="401" t="str">
        <f t="shared" si="18"/>
        <v/>
      </c>
      <c r="J188" s="337" t="s">
        <v>302</v>
      </c>
      <c r="K188" s="337">
        <v>44196</v>
      </c>
      <c r="L188" s="401" t="b">
        <f t="shared" si="19"/>
        <v>1</v>
      </c>
      <c r="M188" s="401" t="b">
        <f t="shared" si="20"/>
        <v>0</v>
      </c>
      <c r="N188" s="401" t="s">
        <v>739</v>
      </c>
      <c r="O188" s="58"/>
      <c r="P188" s="165"/>
      <c r="Q188" s="164"/>
      <c r="X188" s="4"/>
      <c r="Y188" s="4"/>
      <c r="Z188" s="4"/>
      <c r="AA188" s="4"/>
      <c r="AB188" s="4"/>
      <c r="AC188" s="4"/>
      <c r="AD188" s="4"/>
      <c r="AE188" s="4"/>
      <c r="AF188" s="4"/>
      <c r="AG188" s="4"/>
      <c r="AH188" s="4"/>
      <c r="AI188" s="9"/>
      <c r="AJ188" s="9"/>
      <c r="AK188" s="9"/>
      <c r="AL188" s="9"/>
      <c r="AM188" s="9"/>
      <c r="AN188" s="9"/>
      <c r="AO188" s="9"/>
      <c r="AP188" s="9"/>
    </row>
    <row r="189" spans="1:42" s="302" customFormat="1" x14ac:dyDescent="0.25">
      <c r="A189" s="146"/>
      <c r="B189" s="317">
        <v>29</v>
      </c>
      <c r="C189" s="329" t="str">
        <f t="shared" si="16"/>
        <v/>
      </c>
      <c r="D189" s="400" t="str">
        <f>TEXT(IFERROR(INDEX('Overview - Section A'!$A$42:$A$49,MATCH(J189,'Overview - Section A'!$I$42:$I$49,0)),""),"d-mmm-yy") &amp;" to " &amp; TEXT(IFERROR(INDEX('Overview - Section A'!$E$42:$E$49,MATCH(J189,'Overview - Section A'!$I$42:$I$49,0)),""),"d-mmm-yy")</f>
        <v>1-Jan-21 to 31-Dec-21</v>
      </c>
      <c r="E189" s="331"/>
      <c r="F189" s="332"/>
      <c r="G189" s="397" t="str">
        <f t="shared" si="17"/>
        <v/>
      </c>
      <c r="H189" s="388"/>
      <c r="I189" s="401" t="str">
        <f t="shared" si="18"/>
        <v/>
      </c>
      <c r="J189" s="337" t="s">
        <v>304</v>
      </c>
      <c r="K189" s="337">
        <v>44561</v>
      </c>
      <c r="L189" s="401" t="b">
        <f t="shared" si="19"/>
        <v>1</v>
      </c>
      <c r="M189" s="401" t="b">
        <f t="shared" si="20"/>
        <v>0</v>
      </c>
      <c r="N189" s="401" t="s">
        <v>740</v>
      </c>
      <c r="O189" s="58"/>
      <c r="P189" s="165"/>
      <c r="Q189" s="164"/>
      <c r="X189" s="4"/>
      <c r="Y189" s="4"/>
      <c r="Z189" s="4"/>
      <c r="AA189" s="4"/>
      <c r="AB189" s="4"/>
      <c r="AC189" s="4"/>
      <c r="AD189" s="4"/>
      <c r="AE189" s="4"/>
      <c r="AF189" s="4"/>
      <c r="AG189" s="4"/>
      <c r="AH189" s="4"/>
      <c r="AI189" s="9"/>
      <c r="AJ189" s="9"/>
      <c r="AK189" s="9"/>
      <c r="AL189" s="9"/>
      <c r="AM189" s="9"/>
      <c r="AN189" s="9"/>
      <c r="AO189" s="9"/>
      <c r="AP189" s="9"/>
    </row>
    <row r="190" spans="1:42" s="302" customFormat="1" x14ac:dyDescent="0.25">
      <c r="A190" s="146"/>
      <c r="B190" s="317">
        <v>29</v>
      </c>
      <c r="C190" s="329" t="str">
        <f t="shared" si="16"/>
        <v/>
      </c>
      <c r="D190" s="400" t="str">
        <f>TEXT(IFERROR(INDEX('Overview - Section A'!$A$42:$A$49,MATCH(J190,'Overview - Section A'!$I$42:$I$49,0)),""),"d-mmm-yy") &amp;" to " &amp; TEXT(IFERROR(INDEX('Overview - Section A'!$E$42:$E$49,MATCH(J190,'Overview - Section A'!$I$42:$I$49,0)),""),"d-mmm-yy")</f>
        <v>1-Jan-22 to 31-Dec-22</v>
      </c>
      <c r="E190" s="331"/>
      <c r="F190" s="332"/>
      <c r="G190" s="397" t="str">
        <f t="shared" si="17"/>
        <v/>
      </c>
      <c r="H190" s="388"/>
      <c r="I190" s="401" t="str">
        <f t="shared" si="18"/>
        <v/>
      </c>
      <c r="J190" s="337" t="s">
        <v>306</v>
      </c>
      <c r="K190" s="337">
        <v>44926</v>
      </c>
      <c r="L190" s="401" t="b">
        <f t="shared" si="19"/>
        <v>1</v>
      </c>
      <c r="M190" s="401" t="b">
        <f t="shared" si="20"/>
        <v>0</v>
      </c>
      <c r="N190" s="401" t="s">
        <v>741</v>
      </c>
      <c r="O190" s="58"/>
      <c r="P190" s="165"/>
      <c r="Q190" s="164"/>
      <c r="X190" s="4"/>
      <c r="Y190" s="4"/>
      <c r="Z190" s="4"/>
      <c r="AA190" s="4"/>
      <c r="AB190" s="4"/>
      <c r="AC190" s="4"/>
      <c r="AD190" s="4"/>
      <c r="AE190" s="4"/>
      <c r="AF190" s="4"/>
      <c r="AG190" s="4"/>
      <c r="AH190" s="4"/>
      <c r="AI190" s="9"/>
      <c r="AJ190" s="9"/>
      <c r="AK190" s="9"/>
      <c r="AL190" s="9"/>
      <c r="AM190" s="9"/>
      <c r="AN190" s="9"/>
      <c r="AO190" s="9"/>
      <c r="AP190" s="9"/>
    </row>
    <row r="191" spans="1:42" s="302" customFormat="1" x14ac:dyDescent="0.25">
      <c r="A191" s="146"/>
      <c r="B191" s="317">
        <v>30</v>
      </c>
      <c r="C191" s="329" t="str">
        <f t="shared" si="16"/>
        <v/>
      </c>
      <c r="D191" s="400" t="str">
        <f>TEXT(IFERROR(INDEX('Overview - Section A'!$A$42:$A$49,MATCH(J191,'Overview - Section A'!$I$42:$I$49,0)),""),"d-mmm-yy") &amp;" to " &amp; TEXT(IFERROR(INDEX('Overview - Section A'!$E$42:$E$49,MATCH(J191,'Overview - Section A'!$I$42:$I$49,0)),""),"d-mmm-yy")</f>
        <v>1-Jan-18 to 31-Dec-18</v>
      </c>
      <c r="E191" s="331"/>
      <c r="F191" s="332"/>
      <c r="G191" s="397" t="str">
        <f t="shared" si="17"/>
        <v/>
      </c>
      <c r="H191" s="388"/>
      <c r="I191" s="401" t="str">
        <f t="shared" si="18"/>
        <v/>
      </c>
      <c r="J191" s="337" t="s">
        <v>298</v>
      </c>
      <c r="K191" s="337">
        <v>43465</v>
      </c>
      <c r="L191" s="401" t="b">
        <f t="shared" si="19"/>
        <v>1</v>
      </c>
      <c r="M191" s="401" t="b">
        <f t="shared" si="20"/>
        <v>0</v>
      </c>
      <c r="N191" s="401" t="s">
        <v>742</v>
      </c>
      <c r="O191" s="58"/>
      <c r="P191" s="165"/>
      <c r="Q191" s="164"/>
      <c r="X191" s="4"/>
      <c r="Y191" s="4"/>
      <c r="Z191" s="4"/>
      <c r="AA191" s="4"/>
      <c r="AB191" s="4"/>
      <c r="AC191" s="4"/>
      <c r="AD191" s="4"/>
      <c r="AE191" s="4"/>
      <c r="AF191" s="4"/>
      <c r="AG191" s="4"/>
      <c r="AH191" s="4"/>
      <c r="AI191" s="9"/>
      <c r="AJ191" s="9"/>
      <c r="AK191" s="9"/>
      <c r="AL191" s="9"/>
      <c r="AM191" s="9"/>
      <c r="AN191" s="9"/>
      <c r="AO191" s="9"/>
      <c r="AP191" s="9"/>
    </row>
    <row r="192" spans="1:42" s="302" customFormat="1" x14ac:dyDescent="0.25">
      <c r="A192" s="146"/>
      <c r="B192" s="317">
        <v>30</v>
      </c>
      <c r="C192" s="329" t="str">
        <f t="shared" si="16"/>
        <v/>
      </c>
      <c r="D192" s="400" t="str">
        <f>TEXT(IFERROR(INDEX('Overview - Section A'!$A$42:$A$49,MATCH(J192,'Overview - Section A'!$I$42:$I$49,0)),""),"d-mmm-yy") &amp;" to " &amp; TEXT(IFERROR(INDEX('Overview - Section A'!$E$42:$E$49,MATCH(J192,'Overview - Section A'!$I$42:$I$49,0)),""),"d-mmm-yy")</f>
        <v>1-Jan-19 to 31-Dec-19</v>
      </c>
      <c r="E192" s="331"/>
      <c r="F192" s="332"/>
      <c r="G192" s="397" t="str">
        <f t="shared" si="17"/>
        <v/>
      </c>
      <c r="H192" s="388"/>
      <c r="I192" s="401" t="str">
        <f t="shared" si="18"/>
        <v/>
      </c>
      <c r="J192" s="337" t="s">
        <v>300</v>
      </c>
      <c r="K192" s="337">
        <v>43830</v>
      </c>
      <c r="L192" s="401" t="b">
        <f t="shared" si="19"/>
        <v>1</v>
      </c>
      <c r="M192" s="401" t="b">
        <f t="shared" si="20"/>
        <v>0</v>
      </c>
      <c r="N192" s="401" t="s">
        <v>743</v>
      </c>
      <c r="O192" s="58"/>
      <c r="P192" s="165"/>
      <c r="Q192" s="164"/>
      <c r="X192" s="4"/>
      <c r="Y192" s="4"/>
      <c r="Z192" s="4"/>
      <c r="AA192" s="4"/>
      <c r="AB192" s="4"/>
      <c r="AC192" s="4"/>
      <c r="AD192" s="4"/>
      <c r="AE192" s="4"/>
      <c r="AF192" s="4"/>
      <c r="AG192" s="4"/>
      <c r="AH192" s="4"/>
      <c r="AI192" s="9"/>
      <c r="AJ192" s="9"/>
      <c r="AK192" s="9"/>
      <c r="AL192" s="9"/>
      <c r="AM192" s="9"/>
      <c r="AN192" s="9"/>
      <c r="AO192" s="9"/>
      <c r="AP192" s="9"/>
    </row>
    <row r="193" spans="1:42" s="302" customFormat="1" x14ac:dyDescent="0.25">
      <c r="A193" s="146"/>
      <c r="B193" s="317">
        <v>30</v>
      </c>
      <c r="C193" s="329" t="str">
        <f t="shared" si="16"/>
        <v/>
      </c>
      <c r="D193" s="400" t="str">
        <f>TEXT(IFERROR(INDEX('Overview - Section A'!$A$42:$A$49,MATCH(J193,'Overview - Section A'!$I$42:$I$49,0)),""),"d-mmm-yy") &amp;" to " &amp; TEXT(IFERROR(INDEX('Overview - Section A'!$E$42:$E$49,MATCH(J193,'Overview - Section A'!$I$42:$I$49,0)),""),"d-mmm-yy")</f>
        <v>1-Jan-20 to 31-Dec-20</v>
      </c>
      <c r="E193" s="331"/>
      <c r="F193" s="332"/>
      <c r="G193" s="397" t="str">
        <f t="shared" si="17"/>
        <v/>
      </c>
      <c r="H193" s="388"/>
      <c r="I193" s="401" t="str">
        <f t="shared" si="18"/>
        <v/>
      </c>
      <c r="J193" s="337" t="s">
        <v>302</v>
      </c>
      <c r="K193" s="337">
        <v>44196</v>
      </c>
      <c r="L193" s="401" t="b">
        <f t="shared" si="19"/>
        <v>1</v>
      </c>
      <c r="M193" s="401" t="b">
        <f t="shared" si="20"/>
        <v>0</v>
      </c>
      <c r="N193" s="401" t="s">
        <v>744</v>
      </c>
      <c r="O193" s="58"/>
      <c r="P193" s="165"/>
      <c r="Q193" s="164"/>
      <c r="X193" s="4"/>
      <c r="Y193" s="4"/>
      <c r="Z193" s="4"/>
      <c r="AA193" s="4"/>
      <c r="AB193" s="4"/>
      <c r="AC193" s="4"/>
      <c r="AD193" s="4"/>
      <c r="AE193" s="4"/>
      <c r="AF193" s="4"/>
      <c r="AG193" s="4"/>
      <c r="AH193" s="4"/>
      <c r="AI193" s="9"/>
      <c r="AJ193" s="9"/>
      <c r="AK193" s="9"/>
      <c r="AL193" s="9"/>
      <c r="AM193" s="9"/>
      <c r="AN193" s="9"/>
      <c r="AO193" s="9"/>
      <c r="AP193" s="9"/>
    </row>
    <row r="194" spans="1:42" s="302" customFormat="1" x14ac:dyDescent="0.25">
      <c r="A194" s="146"/>
      <c r="B194" s="317">
        <v>30</v>
      </c>
      <c r="C194" s="329" t="str">
        <f t="shared" si="16"/>
        <v/>
      </c>
      <c r="D194" s="400" t="str">
        <f>TEXT(IFERROR(INDEX('Overview - Section A'!$A$42:$A$49,MATCH(J194,'Overview - Section A'!$I$42:$I$49,0)),""),"d-mmm-yy") &amp;" to " &amp; TEXT(IFERROR(INDEX('Overview - Section A'!$E$42:$E$49,MATCH(J194,'Overview - Section A'!$I$42:$I$49,0)),""),"d-mmm-yy")</f>
        <v>1-Jan-21 to 31-Dec-21</v>
      </c>
      <c r="E194" s="331"/>
      <c r="F194" s="332"/>
      <c r="G194" s="397" t="str">
        <f t="shared" si="17"/>
        <v/>
      </c>
      <c r="H194" s="388"/>
      <c r="I194" s="401" t="str">
        <f t="shared" si="18"/>
        <v/>
      </c>
      <c r="J194" s="337" t="s">
        <v>304</v>
      </c>
      <c r="K194" s="337">
        <v>44561</v>
      </c>
      <c r="L194" s="401" t="b">
        <f t="shared" si="19"/>
        <v>1</v>
      </c>
      <c r="M194" s="401" t="b">
        <f t="shared" si="20"/>
        <v>0</v>
      </c>
      <c r="N194" s="401" t="s">
        <v>745</v>
      </c>
      <c r="O194" s="58"/>
      <c r="P194" s="165"/>
      <c r="Q194" s="164"/>
      <c r="X194" s="4"/>
      <c r="Y194" s="4"/>
      <c r="Z194" s="4"/>
      <c r="AA194" s="4"/>
      <c r="AB194" s="4"/>
      <c r="AC194" s="4"/>
      <c r="AD194" s="4"/>
      <c r="AE194" s="4"/>
      <c r="AF194" s="4"/>
      <c r="AG194" s="4"/>
      <c r="AH194" s="4"/>
      <c r="AI194" s="9"/>
      <c r="AJ194" s="9"/>
      <c r="AK194" s="9"/>
      <c r="AL194" s="9"/>
      <c r="AM194" s="9"/>
      <c r="AN194" s="9"/>
      <c r="AO194" s="9"/>
      <c r="AP194" s="9"/>
    </row>
    <row r="195" spans="1:42" s="302" customFormat="1" x14ac:dyDescent="0.25">
      <c r="A195" s="146"/>
      <c r="B195" s="317">
        <v>30</v>
      </c>
      <c r="C195" s="329" t="str">
        <f t="shared" si="16"/>
        <v/>
      </c>
      <c r="D195" s="400" t="str">
        <f>TEXT(IFERROR(INDEX('Overview - Section A'!$A$42:$A$49,MATCH(J195,'Overview - Section A'!$I$42:$I$49,0)),""),"d-mmm-yy") &amp;" to " &amp; TEXT(IFERROR(INDEX('Overview - Section A'!$E$42:$E$49,MATCH(J195,'Overview - Section A'!$I$42:$I$49,0)),""),"d-mmm-yy")</f>
        <v>1-Jan-22 to 31-Dec-22</v>
      </c>
      <c r="E195" s="331"/>
      <c r="F195" s="332"/>
      <c r="G195" s="397" t="str">
        <f t="shared" si="17"/>
        <v/>
      </c>
      <c r="H195" s="388"/>
      <c r="I195" s="401" t="str">
        <f t="shared" si="18"/>
        <v/>
      </c>
      <c r="J195" s="337" t="s">
        <v>306</v>
      </c>
      <c r="K195" s="337">
        <v>44926</v>
      </c>
      <c r="L195" s="401" t="b">
        <f t="shared" si="19"/>
        <v>1</v>
      </c>
      <c r="M195" s="401" t="b">
        <f t="shared" si="20"/>
        <v>0</v>
      </c>
      <c r="N195" s="401" t="s">
        <v>746</v>
      </c>
      <c r="O195" s="58"/>
      <c r="P195" s="165"/>
      <c r="Q195" s="164"/>
      <c r="X195" s="4"/>
      <c r="Y195" s="4"/>
      <c r="Z195" s="4"/>
      <c r="AA195" s="4"/>
      <c r="AB195" s="4"/>
      <c r="AC195" s="4"/>
      <c r="AD195" s="4"/>
      <c r="AE195" s="4"/>
      <c r="AF195" s="4"/>
      <c r="AG195" s="4"/>
      <c r="AH195" s="4"/>
      <c r="AI195" s="9"/>
      <c r="AJ195" s="9"/>
      <c r="AK195" s="9"/>
      <c r="AL195" s="9"/>
      <c r="AM195" s="9"/>
      <c r="AN195" s="9"/>
      <c r="AO195" s="9"/>
      <c r="AP195" s="9"/>
    </row>
    <row r="196" spans="1:42" ht="1.35" customHeight="1" thickBot="1" x14ac:dyDescent="0.3">
      <c r="B196" s="76"/>
      <c r="C196" s="77"/>
      <c r="D196" s="77"/>
      <c r="E196" s="77"/>
      <c r="F196" s="77"/>
      <c r="G196" s="77"/>
      <c r="H196" s="77"/>
      <c r="I196" s="77"/>
      <c r="J196" s="77"/>
      <c r="K196" s="77"/>
      <c r="L196" s="77"/>
      <c r="M196" s="77"/>
      <c r="N196" s="77"/>
      <c r="O196" s="68"/>
      <c r="P196" s="165"/>
      <c r="Q196" s="164"/>
    </row>
    <row r="197" spans="1:42" x14ac:dyDescent="0.25">
      <c r="P197" s="164"/>
      <c r="Q197" s="164"/>
    </row>
    <row r="198" spans="1:42" x14ac:dyDescent="0.25">
      <c r="P198" s="164"/>
      <c r="Q198" s="164"/>
    </row>
    <row r="204" spans="1:42" x14ac:dyDescent="0.25">
      <c r="A204" s="78" t="s">
        <v>95</v>
      </c>
    </row>
  </sheetData>
  <sheetProtection algorithmName="SHA-512" hashValue="rY++003PY0JbCoXh9vxhpRoyJSWZnaHIGaVjgSwcPZj2n2lRSEMoKAD7r8wUIo+hBJvcXxFybirTQbPda4DcDw==" saltValue="fcoN0fsiBOCC6fwgelmrUw==" spinCount="100000" sheet="1" objects="1" scenarios="1" formatRows="0" sort="0" autoFilter="0"/>
  <mergeCells count="4">
    <mergeCell ref="A2:V2"/>
    <mergeCell ref="A1:V1"/>
    <mergeCell ref="A8:W8"/>
    <mergeCell ref="B43:H43"/>
  </mergeCells>
  <conditionalFormatting sqref="B45:D195">
    <cfRule type="expression" dxfId="35" priority="12">
      <formula>MOD($B45,2)=0</formula>
    </cfRule>
    <cfRule type="expression" dxfId="34" priority="13">
      <formula>MOD($B45,2)=1</formula>
    </cfRule>
  </conditionalFormatting>
  <conditionalFormatting sqref="C10:D25 C26 C27:D40">
    <cfRule type="expression" dxfId="33" priority="10">
      <formula>AND($D10&lt;&gt;"",$C10&lt;&gt;"")</formula>
    </cfRule>
  </conditionalFormatting>
  <conditionalFormatting sqref="D26">
    <cfRule type="expression" dxfId="32" priority="7">
      <formula>AND($D26&lt;&gt;"",$C26&lt;&gt;"")</formula>
    </cfRule>
  </conditionalFormatting>
  <dataValidations count="19">
    <dataValidation type="list" allowBlank="1" showInputMessage="1" showErrorMessage="1" sqref="R10:R40">
      <formula1>Subset</formula1>
    </dataValidation>
    <dataValidation type="list" allowBlank="1" showInputMessage="1" showErrorMessage="1" sqref="B10:B40">
      <formula1>Coverage_Module</formula1>
    </dataValidation>
    <dataValidation type="list" allowBlank="1" showInputMessage="1" showErrorMessage="1" sqref="C10:C40">
      <formula1>OFFSET(CoverageStart,MATCH(X10,CoverageColumn,0)-1,2,COUNTIF(CoverageColumn,X10),1)</formula1>
    </dataValidation>
    <dataValidation type="list" allowBlank="1" showInputMessage="1" showErrorMessage="1" sqref="S10:S40">
      <formula1>ResponsiblePR</formula1>
    </dataValidation>
    <dataValidation type="custom" allowBlank="1" showInputMessage="1" showErrorMessage="1" errorTitle="Coverage Indicators" error="Cannot have a Standard Indicator and Custom Indicator on same line" sqref="D10:D40">
      <formula1>C10=""</formula1>
    </dataValidation>
    <dataValidation type="decimal" allowBlank="1" showInputMessage="1" showErrorMessage="1" errorTitle="X-Author for Excel" error="Please enter a valid numeric value. Valid range for Coverage Indicator Number is -1E+18 to 1E+18." promptTitle="X-Author for Excel" sqref="A10:A40 B45:B195">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10:E40">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10:F40">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10:G40">
      <formula1>-99999.99</formula1>
      <formula2>99999.99</formula2>
    </dataValidation>
    <dataValidation type="list" allowBlank="1" showInputMessage="1" showErrorMessage="1" errorTitle="X-Author for Excel" error="Please select a value from the drop-down." promptTitle="X-Author for Excel" sqref="H10:H4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U10:U4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V10:V40">
      <formula1>IF(IFERROR(ROWS(INDIRECT(SUBSTITUTE("AIM_Coverage_Indicator__c.AIM_Rating_Cumulation_Type__c"," ","_"))),-1) &lt; 0, XAuthorInvalidPicklistData,INDIRECT(SUBSTITUTE("AIM_Coverage_Indicator__c.AIM_Rating_Cumulation_Type__c"," ","_")))</formula1>
    </dataValidation>
    <dataValidation type="list" allowBlank="1" showInputMessage="1" showErrorMessage="1" errorTitle="X-Author for Excel" error="Please select either TRUE or FALSE from the dropdown." promptTitle="X-Author for Excel" sqref="AB10:AC40 L45:M195">
      <formula1>"TRUE,FALSE"</formula1>
    </dataValidation>
    <dataValidation type="custom" allowBlank="1" showInputMessage="1" showErrorMessage="1" errorTitle="X-Author for Excel" error="Id and Lookup fields are not editable." promptTitle="X-Author for Excel" sqref="AE10:AH40 N45:N195 J45:J195">
      <formula1>""</formula1>
    </dataValidation>
    <dataValidation type="decimal" allowBlank="1" showInputMessage="1" showErrorMessage="1" errorTitle="X-Author for Excel" error="Please enter a valid numeric value. Valid range for Target D# is -10000000000 to 10000000000." promptTitle="X-Author for Excel" sqref="F45:F75 F79:F195">
      <formula1>-10000000000</formula1>
      <formula2>10000000000</formula2>
    </dataValidation>
    <dataValidation type="decimal" allowBlank="1" showInputMessage="1" showErrorMessage="1" errorTitle="X-Author for Excel" error="Please enter a valid numeric value. Valid range for Target % is -99999.9 to 99999.9." promptTitle="X-Author for Excel" sqref="G45:G195">
      <formula1>-99999.9</formula1>
      <formula2>99999.9</formula2>
    </dataValidation>
    <dataValidation type="list" allowBlank="1" showInputMessage="1" showErrorMessage="1" errorTitle="X-Author for Excel" error="Please select a value from the drop-down." promptTitle="X-Author for Excel" sqref="H45:H195">
      <formula1>IF(IFERROR(ROWS(INDIRECT(SUBSTITUTE("AIM_Coverage_Indicator_Targets_Results__c.AIM_Mark_if_target_is_TBD__c"," ","_"))),-1) &lt; 0, XAuthorInvalidPicklistData,INDIRECT(SUBSTITUTE("AIM_Coverage_Indicator_Targets_Results__c.AIM_Mark_if_target_is_TBD__c"," ","_")))</formula1>
    </dataValidation>
    <dataValidation type="date" allowBlank="1" showInputMessage="1" showErrorMessage="1" errorTitle="X-Author for Excel" error="Please enter a valid date." promptTitle="X-Author for Excel" sqref="K45:K195">
      <formula1>1</formula1>
      <formula2>767376</formula2>
    </dataValidation>
    <dataValidation type="decimal" allowBlank="1" showInputMessage="1" showErrorMessage="1" errorTitle="X-Author for Excel" error="Please enter a valid numeric value. Valid range for Target N# is -10000000000 to 10000000000." promptTitle="X-Author for Excel" sqref="E45:E75 E79:E195 E76:E78">
      <formula1>-10000000000</formula1>
      <formula2>10000000000</formula2>
    </dataValidation>
  </dataValidations>
  <hyperlinks>
    <hyperlink ref="B4" location="_fba43122_7879_4bc6_ab59_ece879d4dafd" display="Coverage Indicators"/>
    <hyperlink ref="C4" location="_779b0207_1267_4760_b2e2_850e0608884a" display="Coverage Indicator Targets"/>
    <hyperlink ref="A204" location="'Coverage Indicators - Section D'!A4" display="'Coverage Indicators - Section D'!A4"/>
  </hyperlinks>
  <pageMargins left="0.7" right="0.7" top="0.75" bottom="0.75" header="0.3" footer="0.3"/>
  <pageSetup paperSize="8" scale="32" fitToHeight="0" orientation="landscape" r:id="rId1"/>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11" id="{0B2CCBC0-1F1D-4D86-B497-1C748EC8E20D}">
            <xm:f>INDEX('Overview - Section A'!$E$43:$E$49,MATCH($J45,'Overview - Section A'!$I$43:$I$49,0))&gt;'Overview - Section A'!$E$8</xm:f>
            <x14:dxf>
              <font>
                <color theme="0" tint="-0.24994659260841701"/>
              </font>
              <fill>
                <patternFill>
                  <bgColor theme="0" tint="-0.24994659260841701"/>
                </patternFill>
              </fill>
            </x14:dxf>
          </x14:cfRule>
          <xm:sqref>B45:H50 B54:H70 B51:D53 G51:H53 B74:H75 B71:D73 G71:H73 B79:H160 G76:H78 B76:E78 B164:H165 B161:D163 G161:H163 B169:H170 B166:D168 G166:H168 B174:H175 B171:D173 F171:H173 B179:H196 B176:D178 G176:H178</xm:sqref>
        </x14:conditionalFormatting>
        <x14:conditionalFormatting xmlns:xm="http://schemas.microsoft.com/office/excel/2006/main">
          <x14:cfRule type="expression" priority="9" id="{38E21850-DCA4-DB43-A523-32E99749C5A5}">
            <xm:f>INDEX('Overview - Section A'!$E$43:$E$49,MATCH($J51,'Overview - Section A'!$I$43:$I$49,0))&gt;'Overview - Section A'!$E$8</xm:f>
            <x14:dxf>
              <font>
                <color theme="0" tint="-0.24994659260841701"/>
              </font>
              <fill>
                <patternFill>
                  <bgColor theme="0" tint="-0.24994659260841701"/>
                </patternFill>
              </fill>
            </x14:dxf>
          </x14:cfRule>
          <xm:sqref>E51:F53</xm:sqref>
        </x14:conditionalFormatting>
        <x14:conditionalFormatting xmlns:xm="http://schemas.microsoft.com/office/excel/2006/main">
          <x14:cfRule type="expression" priority="8" id="{EF2AE9E4-1E97-8145-8915-86C50D75B3B8}">
            <xm:f>INDEX('Overview - Section A'!$E$43:$E$49,MATCH($J71,'Overview - Section A'!$I$43:$I$49,0))&gt;'Overview - Section A'!$E$8</xm:f>
            <x14:dxf>
              <font>
                <color theme="0" tint="-0.24994659260841701"/>
              </font>
              <fill>
                <patternFill>
                  <bgColor theme="0" tint="-0.24994659260841701"/>
                </patternFill>
              </fill>
            </x14:dxf>
          </x14:cfRule>
          <xm:sqref>E71:F73</xm:sqref>
        </x14:conditionalFormatting>
        <x14:conditionalFormatting xmlns:xm="http://schemas.microsoft.com/office/excel/2006/main">
          <x14:cfRule type="expression" priority="6" id="{5D4B6555-4F6C-4D3C-B494-3A91B91019AA}">
            <xm:f>INDEX('/Users/BharatiKalottee/Desktop/GF GRANT 2018-2020 Documents /C:\Debashish - Official\Cocept Note\Global Fund\GFATM\TB\Full TB Proposal_GFATM\The Union GFATM Proposal 2018-2020\GFATM\[FR187-IND-T_PF_14Mar17.xlsx]Overview - Section A'!#REF!,MATCH($J161,'/Users/BharatiKalottee/Desktop/GF GRANT 2018-2020 Documents /C:\Debashish - Official\Cocept Note\Global Fund\GFATM\TB\Full TB Proposal_GFATM\The Union GFATM Proposal 2018-2020\GFATM\[FR187-IND-T_PF_14Mar17.xlsx]Overview - Section A'!#REF!,0))&gt;'/Users/BharatiKalottee/Desktop/GF GRANT 2018-2020 Documents /C:\Debashish - Official\Cocept Note\Global Fund\GFATM\TB\Full TB Proposal_GFATM\The Union GFATM Proposal 2018-2020\GFATM\[FR187-IND-T_PF_14Mar17.xlsx]Overview - Section A'!#REF!</xm:f>
            <x14:dxf>
              <font>
                <color theme="0" tint="-0.24994659260841701"/>
              </font>
              <fill>
                <patternFill>
                  <bgColor theme="0" tint="-0.24994659260841701"/>
                </patternFill>
              </fill>
            </x14:dxf>
          </x14:cfRule>
          <xm:sqref>E161:F163</xm:sqref>
        </x14:conditionalFormatting>
        <x14:conditionalFormatting xmlns:xm="http://schemas.microsoft.com/office/excel/2006/main">
          <x14:cfRule type="expression" priority="5" id="{1FC7C183-F25E-466B-83AD-E6D90D2583D5}">
            <xm:f>INDEX('/Users/BharatiKalottee/Desktop/GF GRANT 2018-2020 Documents /C:\Debashish - Official\Cocept Note\Global Fund\GFATM\TB\Full TB Proposal_GFATM\The Union GFATM Proposal 2018-2020\GFATM\[FR187-IND-T_PF_14Mar17.xlsx]Overview - Section A'!#REF!,MATCH($J166,'/Users/BharatiKalottee/Desktop/GF GRANT 2018-2020 Documents /C:\Debashish - Official\Cocept Note\Global Fund\GFATM\TB\Full TB Proposal_GFATM\The Union GFATM Proposal 2018-2020\GFATM\[FR187-IND-T_PF_14Mar17.xlsx]Overview - Section A'!#REF!,0))&gt;'/Users/BharatiKalottee/Desktop/GF GRANT 2018-2020 Documents /C:\Debashish - Official\Cocept Note\Global Fund\GFATM\TB\Full TB Proposal_GFATM\The Union GFATM Proposal 2018-2020\GFATM\[FR187-IND-T_PF_14Mar17.xlsx]Overview - Section A'!#REF!</xm:f>
            <x14:dxf>
              <font>
                <color theme="0" tint="-0.24994659260841701"/>
              </font>
              <fill>
                <patternFill>
                  <bgColor theme="0" tint="-0.24994659260841701"/>
                </patternFill>
              </fill>
            </x14:dxf>
          </x14:cfRule>
          <xm:sqref>E166:E168</xm:sqref>
        </x14:conditionalFormatting>
        <x14:conditionalFormatting xmlns:xm="http://schemas.microsoft.com/office/excel/2006/main">
          <x14:cfRule type="expression" priority="4" id="{242E26BA-F137-46AC-85D7-311CC683313E}">
            <xm:f>INDEX('/Users/BharatiKalottee/Desktop/GF GRANT 2018-2020 Documents /C:\Debashish - Official\Cocept Note\Global Fund\GFATM\TB\Full TB Proposal_GFATM\The Union GFATM Proposal 2018-2020\GFATM\[FR187-IND-T_PF_14Mar17.xlsx]Overview - Section A'!#REF!,MATCH($J166,'/Users/BharatiKalottee/Desktop/GF GRANT 2018-2020 Documents /C:\Debashish - Official\Cocept Note\Global Fund\GFATM\TB\Full TB Proposal_GFATM\The Union GFATM Proposal 2018-2020\GFATM\[FR187-IND-T_PF_14Mar17.xlsx]Overview - Section A'!#REF!,0))&gt;'/Users/BharatiKalottee/Desktop/GF GRANT 2018-2020 Documents /C:\Debashish - Official\Cocept Note\Global Fund\GFATM\TB\Full TB Proposal_GFATM\The Union GFATM Proposal 2018-2020\GFATM\[FR187-IND-T_PF_14Mar17.xlsx]Overview - Section A'!#REF!</xm:f>
            <x14:dxf>
              <font>
                <color theme="0" tint="-0.24994659260841701"/>
              </font>
              <fill>
                <patternFill>
                  <bgColor theme="0" tint="-0.24994659260841701"/>
                </patternFill>
              </fill>
            </x14:dxf>
          </x14:cfRule>
          <xm:sqref>F166:F168</xm:sqref>
        </x14:conditionalFormatting>
        <x14:conditionalFormatting xmlns:xm="http://schemas.microsoft.com/office/excel/2006/main">
          <x14:cfRule type="expression" priority="3" id="{55087DAC-09C9-4048-93C6-9BD711E1874F}">
            <xm:f>INDEX('/Users/BharatiKalottee/Desktop/GF GRANT 2018-2020 Documents /C:\Debashish - Official\Cocept Note\Global Fund\GFATM\TB\Full TB Proposal_GFATM\The Union GFATM Proposal 2018-2020\GFATM\[FR187-IND-T_PF_14Mar17.xlsx]Overview - Section A'!#REF!,MATCH($J171,'/Users/BharatiKalottee/Desktop/GF GRANT 2018-2020 Documents /C:\Debashish - Official\Cocept Note\Global Fund\GFATM\TB\Full TB Proposal_GFATM\The Union GFATM Proposal 2018-2020\GFATM\[FR187-IND-T_PF_14Mar17.xlsx]Overview - Section A'!#REF!,0))&gt;'/Users/BharatiKalottee/Desktop/GF GRANT 2018-2020 Documents /C:\Debashish - Official\Cocept Note\Global Fund\GFATM\TB\Full TB Proposal_GFATM\The Union GFATM Proposal 2018-2020\GFATM\[FR187-IND-T_PF_14Mar17.xlsx]Overview - Section A'!#REF!</xm:f>
            <x14:dxf>
              <font>
                <color theme="0" tint="-0.24994659260841701"/>
              </font>
              <fill>
                <patternFill>
                  <bgColor theme="0" tint="-0.24994659260841701"/>
                </patternFill>
              </fill>
            </x14:dxf>
          </x14:cfRule>
          <xm:sqref>E171:E173</xm:sqref>
        </x14:conditionalFormatting>
        <x14:conditionalFormatting xmlns:xm="http://schemas.microsoft.com/office/excel/2006/main">
          <x14:cfRule type="expression" priority="2" id="{F1F41599-E314-4D24-8286-3F43DE66D2C9}">
            <xm:f>INDEX('/Users/BharatiKalottee/Desktop/GF GRANT 2018-2020 Documents /C:\Users\sripriya\AppData\Local\Microsoft\Windows\INetCache\Content.Outlook\7T8WW37T\[FR187-IND-T_PF_25April17_TheUnion (2).xlsx]Overview - Section A'!#REF!,MATCH($J176,'/Users/BharatiKalottee/Desktop/GF GRANT 2018-2020 Documents /C:\Users\sripriya\AppData\Local\Microsoft\Windows\INetCache\Content.Outlook\7T8WW37T\[FR187-IND-T_PF_25April17_TheUnion (2).xlsx]Overview - Section A'!#REF!,0))&gt;'/Users/BharatiKalottee/Desktop/GF GRANT 2018-2020 Documents /C:\Users\sripriya\AppData\Local\Microsoft\Windows\INetCache\Content.Outlook\7T8WW37T\[FR187-IND-T_PF_25April17_TheUnion (2).xlsx]Overview - Section A'!#REF!</xm:f>
            <x14:dxf>
              <font>
                <color theme="0" tint="-0.24994659260841701"/>
              </font>
              <fill>
                <patternFill>
                  <bgColor theme="0" tint="-0.24994659260841701"/>
                </patternFill>
              </fill>
            </x14:dxf>
          </x14:cfRule>
          <xm:sqref>E177:E178 E176:F176</xm:sqref>
        </x14:conditionalFormatting>
        <x14:conditionalFormatting xmlns:xm="http://schemas.microsoft.com/office/excel/2006/main">
          <x14:cfRule type="expression" priority="1" id="{500B62FD-13A9-4BBE-8345-4D616CCD5F9F}">
            <xm:f>INDEX('/Users/BharatiKalottee/Desktop/GF GRANT 2018-2020 Documents /C:\Debashish - Official\Cocept Note\Global Fund\GFATM\TB\Full TB Proposal_GFATM\The Union GFATM Proposal 2018-2020\GFATM\[FR187-IND-T_PF_14Mar17.xlsx]Overview - Section A'!#REF!,MATCH($J177,'/Users/BharatiKalottee/Desktop/GF GRANT 2018-2020 Documents /C:\Debashish - Official\Cocept Note\Global Fund\GFATM\TB\Full TB Proposal_GFATM\The Union GFATM Proposal 2018-2020\GFATM\[FR187-IND-T_PF_14Mar17.xlsx]Overview - Section A'!#REF!,0))&gt;'/Users/BharatiKalottee/Desktop/GF GRANT 2018-2020 Documents /C:\Debashish - Official\Cocept Note\Global Fund\GFATM\TB\Full TB Proposal_GFATM\The Union GFATM Proposal 2018-2020\GFATM\[FR187-IND-T_PF_14Mar17.xlsx]Overview - Section A'!#REF!</xm:f>
            <x14:dxf>
              <font>
                <color theme="0" tint="-0.24994659260841701"/>
              </font>
              <fill>
                <patternFill>
                  <bgColor theme="0" tint="-0.24994659260841701"/>
                </patternFill>
              </fill>
            </x14:dxf>
          </x14:cfRule>
          <xm:sqref>F177:F178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IF('Reference Records'!$B$152&lt;&gt;"",'Reference Records'!$B$152,OFFSET('Reference Records'!$A$157,1,0,MATCH(" ",'Reference Records'!$A$157:$A$488,-1)-1,1))</xm:f>
          </x14:formula1>
          <xm:sqref>T10:T40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pageSetUpPr fitToPage="1"/>
  </sheetPr>
  <dimension ref="A1:AJ631"/>
  <sheetViews>
    <sheetView showGridLines="0" view="pageBreakPreview" zoomScale="80" zoomScaleNormal="50" zoomScaleSheetLayoutView="80" zoomScalePageLayoutView="50" workbookViewId="0">
      <selection sqref="A1:U1"/>
    </sheetView>
  </sheetViews>
  <sheetFormatPr defaultColWidth="11" defaultRowHeight="15.75" x14ac:dyDescent="0.25"/>
  <cols>
    <col min="1" max="1" width="16.125" style="6" customWidth="1"/>
    <col min="2" max="2" width="30.625" style="6" customWidth="1"/>
    <col min="3" max="4" width="20.625" style="6" customWidth="1"/>
    <col min="5" max="6" width="12.125" style="6" customWidth="1"/>
    <col min="7" max="7" width="20.625" style="6" customWidth="1"/>
    <col min="8" max="8" width="51.625" style="6" customWidth="1"/>
    <col min="9" max="9" width="26.625" style="6" hidden="1" customWidth="1"/>
    <col min="10" max="11" width="31.125" style="6" hidden="1" customWidth="1"/>
    <col min="12" max="12" width="21.875" style="6" hidden="1" customWidth="1"/>
    <col min="13" max="13" width="22.125" style="6" hidden="1" customWidth="1"/>
    <col min="14" max="14" width="0.375" style="6" customWidth="1"/>
    <col min="15" max="15" width="0.125" style="6" customWidth="1"/>
    <col min="16" max="16" width="20.625" style="6" customWidth="1"/>
    <col min="17" max="17" width="55.125" style="6" customWidth="1"/>
    <col min="18" max="18" width="24.875" style="6" hidden="1" customWidth="1"/>
    <col min="19" max="19" width="26.875" style="6" hidden="1" customWidth="1"/>
    <col min="20" max="20" width="21.625" style="6" hidden="1" customWidth="1"/>
    <col min="21" max="21" width="17.875" style="6" hidden="1" customWidth="1"/>
    <col min="22" max="22" width="17.875" style="302" hidden="1" customWidth="1"/>
    <col min="23" max="23" width="0.125" style="6" customWidth="1"/>
    <col min="24" max="24" width="27.5" style="6" customWidth="1"/>
    <col min="25" max="25" width="88.625" style="6" customWidth="1"/>
    <col min="26" max="26" width="26.625" style="6" customWidth="1"/>
    <col min="27" max="27" width="20.375" style="6" customWidth="1"/>
    <col min="28" max="28" width="10.375" style="6" customWidth="1"/>
    <col min="29" max="29" width="4" style="6" customWidth="1"/>
    <col min="30" max="30" width="11" style="9" customWidth="1"/>
    <col min="31" max="31" width="28.625" style="9" customWidth="1"/>
    <col min="32" max="36" width="11" style="9"/>
    <col min="37" max="16384" width="11" style="6"/>
  </cols>
  <sheetData>
    <row r="1" spans="1:36" ht="21.75" thickBot="1" x14ac:dyDescent="0.3">
      <c r="A1" s="457" t="s">
        <v>46</v>
      </c>
      <c r="B1" s="458"/>
      <c r="C1" s="458"/>
      <c r="D1" s="458"/>
      <c r="E1" s="458"/>
      <c r="F1" s="458"/>
      <c r="G1" s="458"/>
      <c r="H1" s="458"/>
      <c r="I1" s="458"/>
      <c r="J1" s="458"/>
      <c r="K1" s="458"/>
      <c r="L1" s="458"/>
      <c r="M1" s="458"/>
      <c r="N1" s="458"/>
      <c r="O1" s="458"/>
      <c r="P1" s="458"/>
      <c r="Q1" s="458"/>
      <c r="R1" s="458"/>
      <c r="S1" s="458"/>
      <c r="T1" s="458"/>
      <c r="U1" s="458"/>
      <c r="V1" s="305"/>
    </row>
    <row r="2" spans="1:36" ht="21.75" thickBot="1" x14ac:dyDescent="0.4">
      <c r="A2" s="462" t="s">
        <v>214</v>
      </c>
      <c r="B2" s="463"/>
      <c r="C2" s="463"/>
      <c r="D2" s="463"/>
      <c r="E2" s="463"/>
      <c r="F2" s="463"/>
      <c r="G2" s="463"/>
      <c r="H2" s="463"/>
      <c r="I2" s="463"/>
      <c r="J2" s="463"/>
      <c r="K2" s="463"/>
      <c r="L2" s="463"/>
      <c r="M2" s="463"/>
      <c r="N2" s="463"/>
      <c r="O2" s="463"/>
      <c r="P2" s="463"/>
      <c r="Q2" s="464"/>
      <c r="R2" s="154"/>
      <c r="S2" s="154"/>
      <c r="T2" s="154"/>
      <c r="U2" s="154"/>
      <c r="V2" s="304"/>
    </row>
    <row r="3" spans="1:36" ht="16.5" thickBot="1" x14ac:dyDescent="0.3"/>
    <row r="4" spans="1:36" ht="44.25" customHeight="1" thickBot="1" x14ac:dyDescent="0.3">
      <c r="A4" s="49" t="s">
        <v>38</v>
      </c>
      <c r="B4" s="35" t="s">
        <v>35</v>
      </c>
      <c r="C4" s="35" t="s">
        <v>36</v>
      </c>
      <c r="D4" s="35" t="s">
        <v>37</v>
      </c>
    </row>
    <row r="5" spans="1:36" ht="35.1" customHeight="1" thickBot="1" x14ac:dyDescent="0.3"/>
    <row r="6" spans="1:36" ht="30.75" customHeight="1" thickBot="1" x14ac:dyDescent="0.3">
      <c r="A6" s="460" t="s">
        <v>29</v>
      </c>
      <c r="B6" s="461"/>
      <c r="C6" s="461"/>
      <c r="D6" s="461"/>
      <c r="E6" s="461"/>
      <c r="F6" s="461"/>
      <c r="G6" s="461"/>
      <c r="H6" s="461"/>
      <c r="I6" s="147"/>
      <c r="J6" s="147"/>
      <c r="K6" s="147"/>
      <c r="L6" s="147"/>
      <c r="M6" s="147"/>
      <c r="N6" s="147"/>
      <c r="O6" s="136"/>
      <c r="P6" s="164"/>
      <c r="Q6" s="164"/>
    </row>
    <row r="7" spans="1:36" ht="49.5" customHeight="1" x14ac:dyDescent="0.25">
      <c r="A7" s="391" t="s">
        <v>22</v>
      </c>
      <c r="B7" s="391" t="s">
        <v>134</v>
      </c>
      <c r="C7" s="391" t="s">
        <v>43</v>
      </c>
      <c r="D7" s="391" t="s">
        <v>32</v>
      </c>
      <c r="E7" s="391" t="s">
        <v>33</v>
      </c>
      <c r="F7" s="391" t="s">
        <v>34</v>
      </c>
      <c r="G7" s="391" t="s">
        <v>18</v>
      </c>
      <c r="H7" s="391" t="s">
        <v>9</v>
      </c>
      <c r="I7" s="411" t="s">
        <v>233</v>
      </c>
      <c r="J7" s="411">
        <v>0</v>
      </c>
      <c r="K7" s="402" t="s">
        <v>119</v>
      </c>
      <c r="L7" s="411" t="s">
        <v>105</v>
      </c>
      <c r="M7" s="411" t="s">
        <v>64</v>
      </c>
      <c r="N7" s="417" t="s">
        <v>66</v>
      </c>
      <c r="O7" s="161"/>
      <c r="P7" s="164"/>
      <c r="Q7" s="164"/>
      <c r="AE7" s="148"/>
    </row>
    <row r="8" spans="1:36" ht="37.5" hidden="1" customHeight="1" x14ac:dyDescent="0.25">
      <c r="A8" s="317" t="s">
        <v>91</v>
      </c>
      <c r="B8" s="329" t="str">
        <f>IFERROR(VLOOKUP(A8,'Impact Indicators - Section B'!$A$9:$R$27,18,FALSE),"")</f>
        <v/>
      </c>
      <c r="C8" s="418" t="str">
        <f>IFERROR(IF(VLOOKUP(K8,'Disaggregation Records'!$D$3:$E$56,2,FALSE)=0,"",VLOOKUP(K8,'Disaggregation Records'!$D$3:$E$56,2,FALSE)),"")</f>
        <v/>
      </c>
      <c r="D8" s="418" t="str">
        <f>IFERROR(IF(VLOOKUP(K8,'Disaggregation Records'!$D$3:$F$56,3,FALSE)=0,"",VLOOKUP(K8,'Disaggregation Records'!$D$3:$F$56,3,FALSE)),"")</f>
        <v/>
      </c>
      <c r="E8" s="320" t="s">
        <v>54</v>
      </c>
      <c r="F8" s="320" t="s">
        <v>55</v>
      </c>
      <c r="G8" s="320" t="s">
        <v>56</v>
      </c>
      <c r="H8" s="319" t="s">
        <v>100</v>
      </c>
      <c r="I8" s="345" t="str">
        <f>IFERROR(IF(VLOOKUP(K8,'Disaggregation Records'!$D$3:$G$56,4,FALSE)=0,"",VLOOKUP(K8,'Disaggregation Records'!$D$3:$G$56,4,FALSE)),"")</f>
        <v/>
      </c>
      <c r="J8" s="415">
        <f>IF(B8=B7,J7+1,0)</f>
        <v>0</v>
      </c>
      <c r="K8" s="415" t="str">
        <f>IF(B8&lt;&gt;"",B8&amp;"-"&amp;J8,"")</f>
        <v/>
      </c>
      <c r="L8" s="415" t="b">
        <f>IFERROR(TRUE,FALSE)</f>
        <v>1</v>
      </c>
      <c r="M8" s="415" t="b">
        <f>IFERROR(IF(B8&lt;&gt;"",TRUE,FALSE),"")</f>
        <v>0</v>
      </c>
      <c r="N8" s="419" t="s">
        <v>65</v>
      </c>
      <c r="O8" s="161"/>
      <c r="P8" s="164"/>
      <c r="Q8" s="164"/>
    </row>
    <row r="9" spans="1:36" s="302" customFormat="1" ht="37.5" customHeight="1" x14ac:dyDescent="0.25">
      <c r="A9" s="317">
        <v>1</v>
      </c>
      <c r="B9" s="329" t="str">
        <f>IFERROR(VLOOKUP(A9,'Impact Indicators - Section B'!$A$9:$R$27,18,FALSE),"")</f>
        <v/>
      </c>
      <c r="C9" s="418" t="str">
        <f>IFERROR(IF(VLOOKUP(K9,'Disaggregation Records'!$D$3:$E$56,2,FALSE)=0,"",VLOOKUP(K9,'Disaggregation Records'!$D$3:$E$56,2,FALSE)),"")</f>
        <v/>
      </c>
      <c r="D9" s="418" t="str">
        <f>IFERROR(IF(VLOOKUP(K9,'Disaggregation Records'!$D$3:$F$56,3,FALSE)=0,"",VLOOKUP(K9,'Disaggregation Records'!$D$3:$F$56,3,FALSE)),"")</f>
        <v/>
      </c>
      <c r="E9" s="320"/>
      <c r="F9" s="320"/>
      <c r="G9" s="320"/>
      <c r="H9" s="319"/>
      <c r="I9" s="345" t="str">
        <f>IFERROR(IF(VLOOKUP(K9,'Disaggregation Records'!$D$3:$G$56,4,FALSE)=0,"",VLOOKUP(K9,'Disaggregation Records'!$D$3:$G$56,4,FALSE)),"")</f>
        <v/>
      </c>
      <c r="J9" s="415">
        <f t="shared" ref="J9:J72" si="0">IF(B9=B8,J8+1,0)</f>
        <v>1</v>
      </c>
      <c r="K9" s="415" t="str">
        <f t="shared" ref="K9:K72" si="1">IF(B9&lt;&gt;"",B9&amp;"-"&amp;J9,"")</f>
        <v/>
      </c>
      <c r="L9" s="415" t="b">
        <f t="shared" ref="L9:L72" si="2">IFERROR(TRUE,FALSE)</f>
        <v>1</v>
      </c>
      <c r="M9" s="415" t="b">
        <f t="shared" ref="M9:M72" si="3">IFERROR(IF(B9&lt;&gt;"",TRUE,FALSE),"")</f>
        <v>0</v>
      </c>
      <c r="N9" s="419" t="s">
        <v>1227</v>
      </c>
      <c r="O9" s="161"/>
      <c r="P9" s="164"/>
      <c r="Q9" s="164"/>
      <c r="AD9" s="9"/>
      <c r="AE9" s="9"/>
      <c r="AF9" s="9"/>
      <c r="AG9" s="9"/>
      <c r="AH9" s="9"/>
      <c r="AI9" s="9"/>
      <c r="AJ9" s="9"/>
    </row>
    <row r="10" spans="1:36" s="302" customFormat="1" ht="37.5" customHeight="1" x14ac:dyDescent="0.25">
      <c r="A10" s="317">
        <v>1</v>
      </c>
      <c r="B10" s="329" t="str">
        <f>IFERROR(VLOOKUP(A10,'Impact Indicators - Section B'!$A$9:$R$27,18,FALSE),"")</f>
        <v/>
      </c>
      <c r="C10" s="418" t="str">
        <f>IFERROR(IF(VLOOKUP(K10,'Disaggregation Records'!$D$3:$E$56,2,FALSE)=0,"",VLOOKUP(K10,'Disaggregation Records'!$D$3:$E$56,2,FALSE)),"")</f>
        <v/>
      </c>
      <c r="D10" s="418" t="str">
        <f>IFERROR(IF(VLOOKUP(K10,'Disaggregation Records'!$D$3:$F$56,3,FALSE)=0,"",VLOOKUP(K10,'Disaggregation Records'!$D$3:$F$56,3,FALSE)),"")</f>
        <v/>
      </c>
      <c r="E10" s="320"/>
      <c r="F10" s="320"/>
      <c r="G10" s="320"/>
      <c r="H10" s="319"/>
      <c r="I10" s="345" t="str">
        <f>IFERROR(IF(VLOOKUP(K10,'Disaggregation Records'!$D$3:$G$56,4,FALSE)=0,"",VLOOKUP(K10,'Disaggregation Records'!$D$3:$G$56,4,FALSE)),"")</f>
        <v/>
      </c>
      <c r="J10" s="415">
        <f t="shared" si="0"/>
        <v>2</v>
      </c>
      <c r="K10" s="415" t="str">
        <f t="shared" si="1"/>
        <v/>
      </c>
      <c r="L10" s="415" t="b">
        <f t="shared" si="2"/>
        <v>1</v>
      </c>
      <c r="M10" s="415" t="b">
        <f t="shared" si="3"/>
        <v>0</v>
      </c>
      <c r="N10" s="419" t="s">
        <v>1228</v>
      </c>
      <c r="O10" s="161"/>
      <c r="P10" s="164"/>
      <c r="Q10" s="164"/>
      <c r="AD10" s="9"/>
      <c r="AE10" s="9"/>
      <c r="AF10" s="9"/>
      <c r="AG10" s="9"/>
      <c r="AH10" s="9"/>
      <c r="AI10" s="9"/>
      <c r="AJ10" s="9"/>
    </row>
    <row r="11" spans="1:36" s="302" customFormat="1" ht="37.5" customHeight="1" x14ac:dyDescent="0.25">
      <c r="A11" s="317">
        <v>1</v>
      </c>
      <c r="B11" s="329" t="str">
        <f>IFERROR(VLOOKUP(A11,'Impact Indicators - Section B'!$A$9:$R$27,18,FALSE),"")</f>
        <v/>
      </c>
      <c r="C11" s="418" t="str">
        <f>IFERROR(IF(VLOOKUP(K11,'Disaggregation Records'!$D$3:$E$56,2,FALSE)=0,"",VLOOKUP(K11,'Disaggregation Records'!$D$3:$E$56,2,FALSE)),"")</f>
        <v/>
      </c>
      <c r="D11" s="418" t="str">
        <f>IFERROR(IF(VLOOKUP(K11,'Disaggregation Records'!$D$3:$F$56,3,FALSE)=0,"",VLOOKUP(K11,'Disaggregation Records'!$D$3:$F$56,3,FALSE)),"")</f>
        <v/>
      </c>
      <c r="E11" s="320"/>
      <c r="F11" s="320"/>
      <c r="G11" s="320"/>
      <c r="H11" s="319"/>
      <c r="I11" s="345" t="str">
        <f>IFERROR(IF(VLOOKUP(K11,'Disaggregation Records'!$D$3:$G$56,4,FALSE)=0,"",VLOOKUP(K11,'Disaggregation Records'!$D$3:$G$56,4,FALSE)),"")</f>
        <v/>
      </c>
      <c r="J11" s="415">
        <f t="shared" si="0"/>
        <v>3</v>
      </c>
      <c r="K11" s="415" t="str">
        <f t="shared" si="1"/>
        <v/>
      </c>
      <c r="L11" s="415" t="b">
        <f t="shared" si="2"/>
        <v>1</v>
      </c>
      <c r="M11" s="415" t="b">
        <f t="shared" si="3"/>
        <v>0</v>
      </c>
      <c r="N11" s="419" t="s">
        <v>1229</v>
      </c>
      <c r="O11" s="161"/>
      <c r="P11" s="164"/>
      <c r="Q11" s="164"/>
      <c r="AD11" s="9"/>
      <c r="AE11" s="9"/>
      <c r="AF11" s="9"/>
      <c r="AG11" s="9"/>
      <c r="AH11" s="9"/>
      <c r="AI11" s="9"/>
      <c r="AJ11" s="9"/>
    </row>
    <row r="12" spans="1:36" s="302" customFormat="1" ht="37.5" customHeight="1" x14ac:dyDescent="0.25">
      <c r="A12" s="317">
        <v>1</v>
      </c>
      <c r="B12" s="329" t="str">
        <f>IFERROR(VLOOKUP(A12,'Impact Indicators - Section B'!$A$9:$R$27,18,FALSE),"")</f>
        <v/>
      </c>
      <c r="C12" s="418" t="str">
        <f>IFERROR(IF(VLOOKUP(K12,'Disaggregation Records'!$D$3:$E$56,2,FALSE)=0,"",VLOOKUP(K12,'Disaggregation Records'!$D$3:$E$56,2,FALSE)),"")</f>
        <v/>
      </c>
      <c r="D12" s="418" t="str">
        <f>IFERROR(IF(VLOOKUP(K12,'Disaggregation Records'!$D$3:$F$56,3,FALSE)=0,"",VLOOKUP(K12,'Disaggregation Records'!$D$3:$F$56,3,FALSE)),"")</f>
        <v/>
      </c>
      <c r="E12" s="320"/>
      <c r="F12" s="320"/>
      <c r="G12" s="320"/>
      <c r="H12" s="319"/>
      <c r="I12" s="345" t="str">
        <f>IFERROR(IF(VLOOKUP(K12,'Disaggregation Records'!$D$3:$G$56,4,FALSE)=0,"",VLOOKUP(K12,'Disaggregation Records'!$D$3:$G$56,4,FALSE)),"")</f>
        <v/>
      </c>
      <c r="J12" s="415">
        <f t="shared" si="0"/>
        <v>4</v>
      </c>
      <c r="K12" s="415" t="str">
        <f t="shared" si="1"/>
        <v/>
      </c>
      <c r="L12" s="415" t="b">
        <f t="shared" si="2"/>
        <v>1</v>
      </c>
      <c r="M12" s="415" t="b">
        <f t="shared" si="3"/>
        <v>0</v>
      </c>
      <c r="N12" s="419" t="s">
        <v>1230</v>
      </c>
      <c r="O12" s="161"/>
      <c r="P12" s="164"/>
      <c r="Q12" s="164"/>
      <c r="AD12" s="9"/>
      <c r="AE12" s="9"/>
      <c r="AF12" s="9"/>
      <c r="AG12" s="9"/>
      <c r="AH12" s="9"/>
      <c r="AI12" s="9"/>
      <c r="AJ12" s="9"/>
    </row>
    <row r="13" spans="1:36" s="302" customFormat="1" ht="37.5" customHeight="1" x14ac:dyDescent="0.25">
      <c r="A13" s="317">
        <v>1</v>
      </c>
      <c r="B13" s="329" t="str">
        <f>IFERROR(VLOOKUP(A13,'Impact Indicators - Section B'!$A$9:$R$27,18,FALSE),"")</f>
        <v/>
      </c>
      <c r="C13" s="418" t="str">
        <f>IFERROR(IF(VLOOKUP(K13,'Disaggregation Records'!$D$3:$E$56,2,FALSE)=0,"",VLOOKUP(K13,'Disaggregation Records'!$D$3:$E$56,2,FALSE)),"")</f>
        <v/>
      </c>
      <c r="D13" s="418" t="str">
        <f>IFERROR(IF(VLOOKUP(K13,'Disaggregation Records'!$D$3:$F$56,3,FALSE)=0,"",VLOOKUP(K13,'Disaggregation Records'!$D$3:$F$56,3,FALSE)),"")</f>
        <v/>
      </c>
      <c r="E13" s="320"/>
      <c r="F13" s="320"/>
      <c r="G13" s="320"/>
      <c r="H13" s="319"/>
      <c r="I13" s="345" t="str">
        <f>IFERROR(IF(VLOOKUP(K13,'Disaggregation Records'!$D$3:$G$56,4,FALSE)=0,"",VLOOKUP(K13,'Disaggregation Records'!$D$3:$G$56,4,FALSE)),"")</f>
        <v/>
      </c>
      <c r="J13" s="415">
        <f t="shared" si="0"/>
        <v>5</v>
      </c>
      <c r="K13" s="415" t="str">
        <f t="shared" si="1"/>
        <v/>
      </c>
      <c r="L13" s="415" t="b">
        <f t="shared" si="2"/>
        <v>1</v>
      </c>
      <c r="M13" s="415" t="b">
        <f t="shared" si="3"/>
        <v>0</v>
      </c>
      <c r="N13" s="419" t="s">
        <v>1231</v>
      </c>
      <c r="O13" s="161"/>
      <c r="P13" s="164"/>
      <c r="Q13" s="164"/>
      <c r="AD13" s="9"/>
      <c r="AE13" s="9"/>
      <c r="AF13" s="9"/>
      <c r="AG13" s="9"/>
      <c r="AH13" s="9"/>
      <c r="AI13" s="9"/>
      <c r="AJ13" s="9"/>
    </row>
    <row r="14" spans="1:36" s="302" customFormat="1" ht="37.5" customHeight="1" x14ac:dyDescent="0.25">
      <c r="A14" s="317">
        <v>1</v>
      </c>
      <c r="B14" s="329" t="str">
        <f>IFERROR(VLOOKUP(A14,'Impact Indicators - Section B'!$A$9:$R$27,18,FALSE),"")</f>
        <v/>
      </c>
      <c r="C14" s="418" t="str">
        <f>IFERROR(IF(VLOOKUP(K14,'Disaggregation Records'!$D$3:$E$56,2,FALSE)=0,"",VLOOKUP(K14,'Disaggregation Records'!$D$3:$E$56,2,FALSE)),"")</f>
        <v/>
      </c>
      <c r="D14" s="418" t="str">
        <f>IFERROR(IF(VLOOKUP(K14,'Disaggregation Records'!$D$3:$F$56,3,FALSE)=0,"",VLOOKUP(K14,'Disaggregation Records'!$D$3:$F$56,3,FALSE)),"")</f>
        <v/>
      </c>
      <c r="E14" s="320"/>
      <c r="F14" s="320"/>
      <c r="G14" s="320"/>
      <c r="H14" s="319"/>
      <c r="I14" s="345" t="str">
        <f>IFERROR(IF(VLOOKUP(K14,'Disaggregation Records'!$D$3:$G$56,4,FALSE)=0,"",VLOOKUP(K14,'Disaggregation Records'!$D$3:$G$56,4,FALSE)),"")</f>
        <v/>
      </c>
      <c r="J14" s="415">
        <f t="shared" si="0"/>
        <v>6</v>
      </c>
      <c r="K14" s="415" t="str">
        <f t="shared" si="1"/>
        <v/>
      </c>
      <c r="L14" s="415" t="b">
        <f t="shared" si="2"/>
        <v>1</v>
      </c>
      <c r="M14" s="415" t="b">
        <f t="shared" si="3"/>
        <v>0</v>
      </c>
      <c r="N14" s="419" t="s">
        <v>1232</v>
      </c>
      <c r="O14" s="161"/>
      <c r="P14" s="164"/>
      <c r="Q14" s="164"/>
      <c r="AD14" s="9"/>
      <c r="AE14" s="9"/>
      <c r="AF14" s="9"/>
      <c r="AG14" s="9"/>
      <c r="AH14" s="9"/>
      <c r="AI14" s="9"/>
      <c r="AJ14" s="9"/>
    </row>
    <row r="15" spans="1:36" s="302" customFormat="1" ht="37.5" customHeight="1" x14ac:dyDescent="0.25">
      <c r="A15" s="317">
        <v>1</v>
      </c>
      <c r="B15" s="329" t="str">
        <f>IFERROR(VLOOKUP(A15,'Impact Indicators - Section B'!$A$9:$R$27,18,FALSE),"")</f>
        <v/>
      </c>
      <c r="C15" s="418" t="str">
        <f>IFERROR(IF(VLOOKUP(K15,'Disaggregation Records'!$D$3:$E$56,2,FALSE)=0,"",VLOOKUP(K15,'Disaggregation Records'!$D$3:$E$56,2,FALSE)),"")</f>
        <v/>
      </c>
      <c r="D15" s="418" t="str">
        <f>IFERROR(IF(VLOOKUP(K15,'Disaggregation Records'!$D$3:$F$56,3,FALSE)=0,"",VLOOKUP(K15,'Disaggregation Records'!$D$3:$F$56,3,FALSE)),"")</f>
        <v/>
      </c>
      <c r="E15" s="320"/>
      <c r="F15" s="320"/>
      <c r="G15" s="320"/>
      <c r="H15" s="319"/>
      <c r="I15" s="345" t="str">
        <f>IFERROR(IF(VLOOKUP(K15,'Disaggregation Records'!$D$3:$G$56,4,FALSE)=0,"",VLOOKUP(K15,'Disaggregation Records'!$D$3:$G$56,4,FALSE)),"")</f>
        <v/>
      </c>
      <c r="J15" s="415">
        <f t="shared" si="0"/>
        <v>7</v>
      </c>
      <c r="K15" s="415" t="str">
        <f t="shared" si="1"/>
        <v/>
      </c>
      <c r="L15" s="415" t="b">
        <f t="shared" si="2"/>
        <v>1</v>
      </c>
      <c r="M15" s="415" t="b">
        <f t="shared" si="3"/>
        <v>0</v>
      </c>
      <c r="N15" s="419" t="s">
        <v>1233</v>
      </c>
      <c r="O15" s="161"/>
      <c r="P15" s="164"/>
      <c r="Q15" s="164"/>
      <c r="AD15" s="9"/>
      <c r="AE15" s="9"/>
      <c r="AF15" s="9"/>
      <c r="AG15" s="9"/>
      <c r="AH15" s="9"/>
      <c r="AI15" s="9"/>
      <c r="AJ15" s="9"/>
    </row>
    <row r="16" spans="1:36" s="302" customFormat="1" ht="37.5" customHeight="1" x14ac:dyDescent="0.25">
      <c r="A16" s="317">
        <v>1</v>
      </c>
      <c r="B16" s="329" t="str">
        <f>IFERROR(VLOOKUP(A16,'Impact Indicators - Section B'!$A$9:$R$27,18,FALSE),"")</f>
        <v/>
      </c>
      <c r="C16" s="418" t="str">
        <f>IFERROR(IF(VLOOKUP(K16,'Disaggregation Records'!$D$3:$E$56,2,FALSE)=0,"",VLOOKUP(K16,'Disaggregation Records'!$D$3:$E$56,2,FALSE)),"")</f>
        <v/>
      </c>
      <c r="D16" s="418" t="str">
        <f>IFERROR(IF(VLOOKUP(K16,'Disaggregation Records'!$D$3:$F$56,3,FALSE)=0,"",VLOOKUP(K16,'Disaggregation Records'!$D$3:$F$56,3,FALSE)),"")</f>
        <v/>
      </c>
      <c r="E16" s="320"/>
      <c r="F16" s="320"/>
      <c r="G16" s="320"/>
      <c r="H16" s="319"/>
      <c r="I16" s="345" t="str">
        <f>IFERROR(IF(VLOOKUP(K16,'Disaggregation Records'!$D$3:$G$56,4,FALSE)=0,"",VLOOKUP(K16,'Disaggregation Records'!$D$3:$G$56,4,FALSE)),"")</f>
        <v/>
      </c>
      <c r="J16" s="415">
        <f t="shared" si="0"/>
        <v>8</v>
      </c>
      <c r="K16" s="415" t="str">
        <f t="shared" si="1"/>
        <v/>
      </c>
      <c r="L16" s="415" t="b">
        <f t="shared" si="2"/>
        <v>1</v>
      </c>
      <c r="M16" s="415" t="b">
        <f t="shared" si="3"/>
        <v>0</v>
      </c>
      <c r="N16" s="419" t="s">
        <v>1234</v>
      </c>
      <c r="O16" s="161"/>
      <c r="P16" s="164"/>
      <c r="Q16" s="164"/>
      <c r="AD16" s="9"/>
      <c r="AE16" s="9"/>
      <c r="AF16" s="9"/>
      <c r="AG16" s="9"/>
      <c r="AH16" s="9"/>
      <c r="AI16" s="9"/>
      <c r="AJ16" s="9"/>
    </row>
    <row r="17" spans="1:36" s="302" customFormat="1" ht="37.5" customHeight="1" x14ac:dyDescent="0.25">
      <c r="A17" s="317">
        <v>1</v>
      </c>
      <c r="B17" s="329" t="str">
        <f>IFERROR(VLOOKUP(A17,'Impact Indicators - Section B'!$A$9:$R$27,18,FALSE),"")</f>
        <v/>
      </c>
      <c r="C17" s="418" t="str">
        <f>IFERROR(IF(VLOOKUP(K17,'Disaggregation Records'!$D$3:$E$56,2,FALSE)=0,"",VLOOKUP(K17,'Disaggregation Records'!$D$3:$E$56,2,FALSE)),"")</f>
        <v/>
      </c>
      <c r="D17" s="418" t="str">
        <f>IFERROR(IF(VLOOKUP(K17,'Disaggregation Records'!$D$3:$F$56,3,FALSE)=0,"",VLOOKUP(K17,'Disaggregation Records'!$D$3:$F$56,3,FALSE)),"")</f>
        <v/>
      </c>
      <c r="E17" s="320"/>
      <c r="F17" s="320"/>
      <c r="G17" s="320"/>
      <c r="H17" s="319"/>
      <c r="I17" s="345" t="str">
        <f>IFERROR(IF(VLOOKUP(K17,'Disaggregation Records'!$D$3:$G$56,4,FALSE)=0,"",VLOOKUP(K17,'Disaggregation Records'!$D$3:$G$56,4,FALSE)),"")</f>
        <v/>
      </c>
      <c r="J17" s="415">
        <f t="shared" si="0"/>
        <v>9</v>
      </c>
      <c r="K17" s="415" t="str">
        <f t="shared" si="1"/>
        <v/>
      </c>
      <c r="L17" s="415" t="b">
        <f t="shared" si="2"/>
        <v>1</v>
      </c>
      <c r="M17" s="415" t="b">
        <f t="shared" si="3"/>
        <v>0</v>
      </c>
      <c r="N17" s="419" t="s">
        <v>1235</v>
      </c>
      <c r="O17" s="161"/>
      <c r="P17" s="164"/>
      <c r="Q17" s="164"/>
      <c r="AD17" s="9"/>
      <c r="AE17" s="9"/>
      <c r="AF17" s="9"/>
      <c r="AG17" s="9"/>
      <c r="AH17" s="9"/>
      <c r="AI17" s="9"/>
      <c r="AJ17" s="9"/>
    </row>
    <row r="18" spans="1:36" s="302" customFormat="1" ht="37.5" customHeight="1" x14ac:dyDescent="0.25">
      <c r="A18" s="317">
        <v>1</v>
      </c>
      <c r="B18" s="329" t="str">
        <f>IFERROR(VLOOKUP(A18,'Impact Indicators - Section B'!$A$9:$R$27,18,FALSE),"")</f>
        <v/>
      </c>
      <c r="C18" s="418" t="str">
        <f>IFERROR(IF(VLOOKUP(K18,'Disaggregation Records'!$D$3:$E$56,2,FALSE)=0,"",VLOOKUP(K18,'Disaggregation Records'!$D$3:$E$56,2,FALSE)),"")</f>
        <v/>
      </c>
      <c r="D18" s="418" t="str">
        <f>IFERROR(IF(VLOOKUP(K18,'Disaggregation Records'!$D$3:$F$56,3,FALSE)=0,"",VLOOKUP(K18,'Disaggregation Records'!$D$3:$F$56,3,FALSE)),"")</f>
        <v/>
      </c>
      <c r="E18" s="320"/>
      <c r="F18" s="320"/>
      <c r="G18" s="320"/>
      <c r="H18" s="319"/>
      <c r="I18" s="345" t="str">
        <f>IFERROR(IF(VLOOKUP(K18,'Disaggregation Records'!$D$3:$G$56,4,FALSE)=0,"",VLOOKUP(K18,'Disaggregation Records'!$D$3:$G$56,4,FALSE)),"")</f>
        <v/>
      </c>
      <c r="J18" s="415">
        <f t="shared" si="0"/>
        <v>10</v>
      </c>
      <c r="K18" s="415" t="str">
        <f t="shared" si="1"/>
        <v/>
      </c>
      <c r="L18" s="415" t="b">
        <f t="shared" si="2"/>
        <v>1</v>
      </c>
      <c r="M18" s="415" t="b">
        <f t="shared" si="3"/>
        <v>0</v>
      </c>
      <c r="N18" s="419" t="s">
        <v>1236</v>
      </c>
      <c r="O18" s="161"/>
      <c r="P18" s="164"/>
      <c r="Q18" s="164"/>
      <c r="AD18" s="9"/>
      <c r="AE18" s="9"/>
      <c r="AF18" s="9"/>
      <c r="AG18" s="9"/>
      <c r="AH18" s="9"/>
      <c r="AI18" s="9"/>
      <c r="AJ18" s="9"/>
    </row>
    <row r="19" spans="1:36" s="302" customFormat="1" ht="37.5" customHeight="1" x14ac:dyDescent="0.25">
      <c r="A19" s="317">
        <v>2</v>
      </c>
      <c r="B19" s="329" t="str">
        <f>IFERROR(VLOOKUP(A19,'Impact Indicators - Section B'!$A$9:$R$27,18,FALSE),"")</f>
        <v/>
      </c>
      <c r="C19" s="418" t="str">
        <f>IFERROR(IF(VLOOKUP(K19,'Disaggregation Records'!$D$3:$E$56,2,FALSE)=0,"",VLOOKUP(K19,'Disaggregation Records'!$D$3:$E$56,2,FALSE)),"")</f>
        <v/>
      </c>
      <c r="D19" s="418" t="str">
        <f>IFERROR(IF(VLOOKUP(K19,'Disaggregation Records'!$D$3:$F$56,3,FALSE)=0,"",VLOOKUP(K19,'Disaggregation Records'!$D$3:$F$56,3,FALSE)),"")</f>
        <v/>
      </c>
      <c r="E19" s="320"/>
      <c r="F19" s="320"/>
      <c r="G19" s="320"/>
      <c r="H19" s="319"/>
      <c r="I19" s="345" t="str">
        <f>IFERROR(IF(VLOOKUP(K19,'Disaggregation Records'!$D$3:$G$56,4,FALSE)=0,"",VLOOKUP(K19,'Disaggregation Records'!$D$3:$G$56,4,FALSE)),"")</f>
        <v/>
      </c>
      <c r="J19" s="415">
        <f t="shared" si="0"/>
        <v>11</v>
      </c>
      <c r="K19" s="415" t="str">
        <f t="shared" si="1"/>
        <v/>
      </c>
      <c r="L19" s="415" t="b">
        <f t="shared" si="2"/>
        <v>1</v>
      </c>
      <c r="M19" s="415" t="b">
        <f t="shared" si="3"/>
        <v>0</v>
      </c>
      <c r="N19" s="419" t="s">
        <v>1237</v>
      </c>
      <c r="O19" s="161"/>
      <c r="P19" s="164"/>
      <c r="Q19" s="164"/>
      <c r="AD19" s="9"/>
      <c r="AE19" s="9"/>
      <c r="AF19" s="9"/>
      <c r="AG19" s="9"/>
      <c r="AH19" s="9"/>
      <c r="AI19" s="9"/>
      <c r="AJ19" s="9"/>
    </row>
    <row r="20" spans="1:36" s="302" customFormat="1" ht="37.5" customHeight="1" x14ac:dyDescent="0.25">
      <c r="A20" s="317">
        <v>2</v>
      </c>
      <c r="B20" s="329" t="str">
        <f>IFERROR(VLOOKUP(A20,'Impact Indicators - Section B'!$A$9:$R$27,18,FALSE),"")</f>
        <v/>
      </c>
      <c r="C20" s="418" t="str">
        <f>IFERROR(IF(VLOOKUP(K20,'Disaggregation Records'!$D$3:$E$56,2,FALSE)=0,"",VLOOKUP(K20,'Disaggregation Records'!$D$3:$E$56,2,FALSE)),"")</f>
        <v/>
      </c>
      <c r="D20" s="418" t="str">
        <f>IFERROR(IF(VLOOKUP(K20,'Disaggregation Records'!$D$3:$F$56,3,FALSE)=0,"",VLOOKUP(K20,'Disaggregation Records'!$D$3:$F$56,3,FALSE)),"")</f>
        <v/>
      </c>
      <c r="E20" s="320"/>
      <c r="F20" s="320"/>
      <c r="G20" s="320"/>
      <c r="H20" s="319"/>
      <c r="I20" s="345" t="str">
        <f>IFERROR(IF(VLOOKUP(K20,'Disaggregation Records'!$D$3:$G$56,4,FALSE)=0,"",VLOOKUP(K20,'Disaggregation Records'!$D$3:$G$56,4,FALSE)),"")</f>
        <v/>
      </c>
      <c r="J20" s="415">
        <f t="shared" si="0"/>
        <v>12</v>
      </c>
      <c r="K20" s="415" t="str">
        <f t="shared" si="1"/>
        <v/>
      </c>
      <c r="L20" s="415" t="b">
        <f t="shared" si="2"/>
        <v>1</v>
      </c>
      <c r="M20" s="415" t="b">
        <f t="shared" si="3"/>
        <v>0</v>
      </c>
      <c r="N20" s="419" t="s">
        <v>1238</v>
      </c>
      <c r="O20" s="161"/>
      <c r="P20" s="164"/>
      <c r="Q20" s="164"/>
      <c r="AD20" s="9"/>
      <c r="AE20" s="9"/>
      <c r="AF20" s="9"/>
      <c r="AG20" s="9"/>
      <c r="AH20" s="9"/>
      <c r="AI20" s="9"/>
      <c r="AJ20" s="9"/>
    </row>
    <row r="21" spans="1:36" s="302" customFormat="1" ht="37.5" customHeight="1" x14ac:dyDescent="0.25">
      <c r="A21" s="317">
        <v>2</v>
      </c>
      <c r="B21" s="329" t="str">
        <f>IFERROR(VLOOKUP(A21,'Impact Indicators - Section B'!$A$9:$R$27,18,FALSE),"")</f>
        <v/>
      </c>
      <c r="C21" s="418" t="str">
        <f>IFERROR(IF(VLOOKUP(K21,'Disaggregation Records'!$D$3:$E$56,2,FALSE)=0,"",VLOOKUP(K21,'Disaggregation Records'!$D$3:$E$56,2,FALSE)),"")</f>
        <v/>
      </c>
      <c r="D21" s="418" t="str">
        <f>IFERROR(IF(VLOOKUP(K21,'Disaggregation Records'!$D$3:$F$56,3,FALSE)=0,"",VLOOKUP(K21,'Disaggregation Records'!$D$3:$F$56,3,FALSE)),"")</f>
        <v/>
      </c>
      <c r="E21" s="320"/>
      <c r="F21" s="320"/>
      <c r="G21" s="320"/>
      <c r="H21" s="319"/>
      <c r="I21" s="345" t="str">
        <f>IFERROR(IF(VLOOKUP(K21,'Disaggregation Records'!$D$3:$G$56,4,FALSE)=0,"",VLOOKUP(K21,'Disaggregation Records'!$D$3:$G$56,4,FALSE)),"")</f>
        <v/>
      </c>
      <c r="J21" s="415">
        <f t="shared" si="0"/>
        <v>13</v>
      </c>
      <c r="K21" s="415" t="str">
        <f t="shared" si="1"/>
        <v/>
      </c>
      <c r="L21" s="415" t="b">
        <f t="shared" si="2"/>
        <v>1</v>
      </c>
      <c r="M21" s="415" t="b">
        <f t="shared" si="3"/>
        <v>0</v>
      </c>
      <c r="N21" s="419" t="s">
        <v>1239</v>
      </c>
      <c r="O21" s="161"/>
      <c r="P21" s="164"/>
      <c r="Q21" s="164"/>
      <c r="AD21" s="9"/>
      <c r="AE21" s="9"/>
      <c r="AF21" s="9"/>
      <c r="AG21" s="9"/>
      <c r="AH21" s="9"/>
      <c r="AI21" s="9"/>
      <c r="AJ21" s="9"/>
    </row>
    <row r="22" spans="1:36" s="302" customFormat="1" ht="37.5" customHeight="1" x14ac:dyDescent="0.25">
      <c r="A22" s="317">
        <v>2</v>
      </c>
      <c r="B22" s="329" t="str">
        <f>IFERROR(VLOOKUP(A22,'Impact Indicators - Section B'!$A$9:$R$27,18,FALSE),"")</f>
        <v/>
      </c>
      <c r="C22" s="418" t="str">
        <f>IFERROR(IF(VLOOKUP(K22,'Disaggregation Records'!$D$3:$E$56,2,FALSE)=0,"",VLOOKUP(K22,'Disaggregation Records'!$D$3:$E$56,2,FALSE)),"")</f>
        <v/>
      </c>
      <c r="D22" s="418" t="str">
        <f>IFERROR(IF(VLOOKUP(K22,'Disaggregation Records'!$D$3:$F$56,3,FALSE)=0,"",VLOOKUP(K22,'Disaggregation Records'!$D$3:$F$56,3,FALSE)),"")</f>
        <v/>
      </c>
      <c r="E22" s="320"/>
      <c r="F22" s="320"/>
      <c r="G22" s="320"/>
      <c r="H22" s="319"/>
      <c r="I22" s="345" t="str">
        <f>IFERROR(IF(VLOOKUP(K22,'Disaggregation Records'!$D$3:$G$56,4,FALSE)=0,"",VLOOKUP(K22,'Disaggregation Records'!$D$3:$G$56,4,FALSE)),"")</f>
        <v/>
      </c>
      <c r="J22" s="415">
        <f t="shared" si="0"/>
        <v>14</v>
      </c>
      <c r="K22" s="415" t="str">
        <f t="shared" si="1"/>
        <v/>
      </c>
      <c r="L22" s="415" t="b">
        <f t="shared" si="2"/>
        <v>1</v>
      </c>
      <c r="M22" s="415" t="b">
        <f t="shared" si="3"/>
        <v>0</v>
      </c>
      <c r="N22" s="419" t="s">
        <v>1240</v>
      </c>
      <c r="O22" s="161"/>
      <c r="P22" s="164"/>
      <c r="Q22" s="164"/>
      <c r="AD22" s="9"/>
      <c r="AE22" s="9"/>
      <c r="AF22" s="9"/>
      <c r="AG22" s="9"/>
      <c r="AH22" s="9"/>
      <c r="AI22" s="9"/>
      <c r="AJ22" s="9"/>
    </row>
    <row r="23" spans="1:36" s="302" customFormat="1" ht="37.5" customHeight="1" x14ac:dyDescent="0.25">
      <c r="A23" s="317">
        <v>2</v>
      </c>
      <c r="B23" s="329" t="str">
        <f>IFERROR(VLOOKUP(A23,'Impact Indicators - Section B'!$A$9:$R$27,18,FALSE),"")</f>
        <v/>
      </c>
      <c r="C23" s="418" t="str">
        <f>IFERROR(IF(VLOOKUP(K23,'Disaggregation Records'!$D$3:$E$56,2,FALSE)=0,"",VLOOKUP(K23,'Disaggregation Records'!$D$3:$E$56,2,FALSE)),"")</f>
        <v/>
      </c>
      <c r="D23" s="418" t="str">
        <f>IFERROR(IF(VLOOKUP(K23,'Disaggregation Records'!$D$3:$F$56,3,FALSE)=0,"",VLOOKUP(K23,'Disaggregation Records'!$D$3:$F$56,3,FALSE)),"")</f>
        <v/>
      </c>
      <c r="E23" s="320"/>
      <c r="F23" s="320"/>
      <c r="G23" s="320"/>
      <c r="H23" s="319"/>
      <c r="I23" s="345" t="str">
        <f>IFERROR(IF(VLOOKUP(K23,'Disaggregation Records'!$D$3:$G$56,4,FALSE)=0,"",VLOOKUP(K23,'Disaggregation Records'!$D$3:$G$56,4,FALSE)),"")</f>
        <v/>
      </c>
      <c r="J23" s="415">
        <f t="shared" si="0"/>
        <v>15</v>
      </c>
      <c r="K23" s="415" t="str">
        <f t="shared" si="1"/>
        <v/>
      </c>
      <c r="L23" s="415" t="b">
        <f t="shared" si="2"/>
        <v>1</v>
      </c>
      <c r="M23" s="415" t="b">
        <f t="shared" si="3"/>
        <v>0</v>
      </c>
      <c r="N23" s="419" t="s">
        <v>1241</v>
      </c>
      <c r="O23" s="161"/>
      <c r="P23" s="164"/>
      <c r="Q23" s="164"/>
      <c r="AD23" s="9"/>
      <c r="AE23" s="9"/>
      <c r="AF23" s="9"/>
      <c r="AG23" s="9"/>
      <c r="AH23" s="9"/>
      <c r="AI23" s="9"/>
      <c r="AJ23" s="9"/>
    </row>
    <row r="24" spans="1:36" s="302" customFormat="1" ht="37.5" customHeight="1" x14ac:dyDescent="0.25">
      <c r="A24" s="317">
        <v>2</v>
      </c>
      <c r="B24" s="329" t="str">
        <f>IFERROR(VLOOKUP(A24,'Impact Indicators - Section B'!$A$9:$R$27,18,FALSE),"")</f>
        <v/>
      </c>
      <c r="C24" s="418" t="str">
        <f>IFERROR(IF(VLOOKUP(K24,'Disaggregation Records'!$D$3:$E$56,2,FALSE)=0,"",VLOOKUP(K24,'Disaggregation Records'!$D$3:$E$56,2,FALSE)),"")</f>
        <v/>
      </c>
      <c r="D24" s="418" t="str">
        <f>IFERROR(IF(VLOOKUP(K24,'Disaggregation Records'!$D$3:$F$56,3,FALSE)=0,"",VLOOKUP(K24,'Disaggregation Records'!$D$3:$F$56,3,FALSE)),"")</f>
        <v/>
      </c>
      <c r="E24" s="320"/>
      <c r="F24" s="320"/>
      <c r="G24" s="320"/>
      <c r="H24" s="319"/>
      <c r="I24" s="345" t="str">
        <f>IFERROR(IF(VLOOKUP(K24,'Disaggregation Records'!$D$3:$G$56,4,FALSE)=0,"",VLOOKUP(K24,'Disaggregation Records'!$D$3:$G$56,4,FALSE)),"")</f>
        <v/>
      </c>
      <c r="J24" s="415">
        <f t="shared" si="0"/>
        <v>16</v>
      </c>
      <c r="K24" s="415" t="str">
        <f t="shared" si="1"/>
        <v/>
      </c>
      <c r="L24" s="415" t="b">
        <f t="shared" si="2"/>
        <v>1</v>
      </c>
      <c r="M24" s="415" t="b">
        <f t="shared" si="3"/>
        <v>0</v>
      </c>
      <c r="N24" s="419" t="s">
        <v>1242</v>
      </c>
      <c r="O24" s="161"/>
      <c r="P24" s="164"/>
      <c r="Q24" s="164"/>
      <c r="AD24" s="9"/>
      <c r="AE24" s="9"/>
      <c r="AF24" s="9"/>
      <c r="AG24" s="9"/>
      <c r="AH24" s="9"/>
      <c r="AI24" s="9"/>
      <c r="AJ24" s="9"/>
    </row>
    <row r="25" spans="1:36" s="302" customFormat="1" ht="37.5" customHeight="1" x14ac:dyDescent="0.25">
      <c r="A25" s="317">
        <v>2</v>
      </c>
      <c r="B25" s="329" t="str">
        <f>IFERROR(VLOOKUP(A25,'Impact Indicators - Section B'!$A$9:$R$27,18,FALSE),"")</f>
        <v/>
      </c>
      <c r="C25" s="418" t="str">
        <f>IFERROR(IF(VLOOKUP(K25,'Disaggregation Records'!$D$3:$E$56,2,FALSE)=0,"",VLOOKUP(K25,'Disaggregation Records'!$D$3:$E$56,2,FALSE)),"")</f>
        <v/>
      </c>
      <c r="D25" s="418" t="str">
        <f>IFERROR(IF(VLOOKUP(K25,'Disaggregation Records'!$D$3:$F$56,3,FALSE)=0,"",VLOOKUP(K25,'Disaggregation Records'!$D$3:$F$56,3,FALSE)),"")</f>
        <v/>
      </c>
      <c r="E25" s="320"/>
      <c r="F25" s="320"/>
      <c r="G25" s="320"/>
      <c r="H25" s="319"/>
      <c r="I25" s="345" t="str">
        <f>IFERROR(IF(VLOOKUP(K25,'Disaggregation Records'!$D$3:$G$56,4,FALSE)=0,"",VLOOKUP(K25,'Disaggregation Records'!$D$3:$G$56,4,FALSE)),"")</f>
        <v/>
      </c>
      <c r="J25" s="415">
        <f t="shared" si="0"/>
        <v>17</v>
      </c>
      <c r="K25" s="415" t="str">
        <f t="shared" si="1"/>
        <v/>
      </c>
      <c r="L25" s="415" t="b">
        <f t="shared" si="2"/>
        <v>1</v>
      </c>
      <c r="M25" s="415" t="b">
        <f t="shared" si="3"/>
        <v>0</v>
      </c>
      <c r="N25" s="419" t="s">
        <v>1243</v>
      </c>
      <c r="O25" s="161"/>
      <c r="P25" s="164"/>
      <c r="Q25" s="164"/>
      <c r="AD25" s="9"/>
      <c r="AE25" s="9"/>
      <c r="AF25" s="9"/>
      <c r="AG25" s="9"/>
      <c r="AH25" s="9"/>
      <c r="AI25" s="9"/>
      <c r="AJ25" s="9"/>
    </row>
    <row r="26" spans="1:36" s="302" customFormat="1" ht="37.5" customHeight="1" x14ac:dyDescent="0.25">
      <c r="A26" s="317">
        <v>2</v>
      </c>
      <c r="B26" s="329" t="str">
        <f>IFERROR(VLOOKUP(A26,'Impact Indicators - Section B'!$A$9:$R$27,18,FALSE),"")</f>
        <v/>
      </c>
      <c r="C26" s="418" t="str">
        <f>IFERROR(IF(VLOOKUP(K26,'Disaggregation Records'!$D$3:$E$56,2,FALSE)=0,"",VLOOKUP(K26,'Disaggregation Records'!$D$3:$E$56,2,FALSE)),"")</f>
        <v/>
      </c>
      <c r="D26" s="418" t="str">
        <f>IFERROR(IF(VLOOKUP(K26,'Disaggregation Records'!$D$3:$F$56,3,FALSE)=0,"",VLOOKUP(K26,'Disaggregation Records'!$D$3:$F$56,3,FALSE)),"")</f>
        <v/>
      </c>
      <c r="E26" s="320"/>
      <c r="F26" s="320"/>
      <c r="G26" s="320"/>
      <c r="H26" s="319"/>
      <c r="I26" s="345" t="str">
        <f>IFERROR(IF(VLOOKUP(K26,'Disaggregation Records'!$D$3:$G$56,4,FALSE)=0,"",VLOOKUP(K26,'Disaggregation Records'!$D$3:$G$56,4,FALSE)),"")</f>
        <v/>
      </c>
      <c r="J26" s="415">
        <f t="shared" si="0"/>
        <v>18</v>
      </c>
      <c r="K26" s="415" t="str">
        <f t="shared" si="1"/>
        <v/>
      </c>
      <c r="L26" s="415" t="b">
        <f t="shared" si="2"/>
        <v>1</v>
      </c>
      <c r="M26" s="415" t="b">
        <f t="shared" si="3"/>
        <v>0</v>
      </c>
      <c r="N26" s="419" t="s">
        <v>1244</v>
      </c>
      <c r="O26" s="161"/>
      <c r="P26" s="164"/>
      <c r="Q26" s="164"/>
      <c r="AD26" s="9"/>
      <c r="AE26" s="9"/>
      <c r="AF26" s="9"/>
      <c r="AG26" s="9"/>
      <c r="AH26" s="9"/>
      <c r="AI26" s="9"/>
      <c r="AJ26" s="9"/>
    </row>
    <row r="27" spans="1:36" s="302" customFormat="1" ht="37.5" customHeight="1" x14ac:dyDescent="0.25">
      <c r="A27" s="317">
        <v>2</v>
      </c>
      <c r="B27" s="329" t="str">
        <f>IFERROR(VLOOKUP(A27,'Impact Indicators - Section B'!$A$9:$R$27,18,FALSE),"")</f>
        <v/>
      </c>
      <c r="C27" s="418" t="str">
        <f>IFERROR(IF(VLOOKUP(K27,'Disaggregation Records'!$D$3:$E$56,2,FALSE)=0,"",VLOOKUP(K27,'Disaggregation Records'!$D$3:$E$56,2,FALSE)),"")</f>
        <v/>
      </c>
      <c r="D27" s="418" t="str">
        <f>IFERROR(IF(VLOOKUP(K27,'Disaggregation Records'!$D$3:$F$56,3,FALSE)=0,"",VLOOKUP(K27,'Disaggregation Records'!$D$3:$F$56,3,FALSE)),"")</f>
        <v/>
      </c>
      <c r="E27" s="320"/>
      <c r="F27" s="320"/>
      <c r="G27" s="320"/>
      <c r="H27" s="319"/>
      <c r="I27" s="345" t="str">
        <f>IFERROR(IF(VLOOKUP(K27,'Disaggregation Records'!$D$3:$G$56,4,FALSE)=0,"",VLOOKUP(K27,'Disaggregation Records'!$D$3:$G$56,4,FALSE)),"")</f>
        <v/>
      </c>
      <c r="J27" s="415">
        <f t="shared" si="0"/>
        <v>19</v>
      </c>
      <c r="K27" s="415" t="str">
        <f t="shared" si="1"/>
        <v/>
      </c>
      <c r="L27" s="415" t="b">
        <f t="shared" si="2"/>
        <v>1</v>
      </c>
      <c r="M27" s="415" t="b">
        <f t="shared" si="3"/>
        <v>0</v>
      </c>
      <c r="N27" s="419" t="s">
        <v>1245</v>
      </c>
      <c r="O27" s="161"/>
      <c r="P27" s="164"/>
      <c r="Q27" s="164"/>
      <c r="AD27" s="9"/>
      <c r="AE27" s="9"/>
      <c r="AF27" s="9"/>
      <c r="AG27" s="9"/>
      <c r="AH27" s="9"/>
      <c r="AI27" s="9"/>
      <c r="AJ27" s="9"/>
    </row>
    <row r="28" spans="1:36" s="302" customFormat="1" ht="37.5" customHeight="1" x14ac:dyDescent="0.25">
      <c r="A28" s="317">
        <v>2</v>
      </c>
      <c r="B28" s="329" t="str">
        <f>IFERROR(VLOOKUP(A28,'Impact Indicators - Section B'!$A$9:$R$27,18,FALSE),"")</f>
        <v/>
      </c>
      <c r="C28" s="418" t="str">
        <f>IFERROR(IF(VLOOKUP(K28,'Disaggregation Records'!$D$3:$E$56,2,FALSE)=0,"",VLOOKUP(K28,'Disaggregation Records'!$D$3:$E$56,2,FALSE)),"")</f>
        <v/>
      </c>
      <c r="D28" s="418" t="str">
        <f>IFERROR(IF(VLOOKUP(K28,'Disaggregation Records'!$D$3:$F$56,3,FALSE)=0,"",VLOOKUP(K28,'Disaggregation Records'!$D$3:$F$56,3,FALSE)),"")</f>
        <v/>
      </c>
      <c r="E28" s="320"/>
      <c r="F28" s="320"/>
      <c r="G28" s="320"/>
      <c r="H28" s="319"/>
      <c r="I28" s="345" t="str">
        <f>IFERROR(IF(VLOOKUP(K28,'Disaggregation Records'!$D$3:$G$56,4,FALSE)=0,"",VLOOKUP(K28,'Disaggregation Records'!$D$3:$G$56,4,FALSE)),"")</f>
        <v/>
      </c>
      <c r="J28" s="415">
        <f t="shared" si="0"/>
        <v>20</v>
      </c>
      <c r="K28" s="415" t="str">
        <f t="shared" si="1"/>
        <v/>
      </c>
      <c r="L28" s="415" t="b">
        <f t="shared" si="2"/>
        <v>1</v>
      </c>
      <c r="M28" s="415" t="b">
        <f t="shared" si="3"/>
        <v>0</v>
      </c>
      <c r="N28" s="419" t="s">
        <v>1246</v>
      </c>
      <c r="O28" s="161"/>
      <c r="P28" s="164"/>
      <c r="Q28" s="164"/>
      <c r="AD28" s="9"/>
      <c r="AE28" s="9"/>
      <c r="AF28" s="9"/>
      <c r="AG28" s="9"/>
      <c r="AH28" s="9"/>
      <c r="AI28" s="9"/>
      <c r="AJ28" s="9"/>
    </row>
    <row r="29" spans="1:36" s="302" customFormat="1" ht="37.5" customHeight="1" x14ac:dyDescent="0.25">
      <c r="A29" s="317">
        <v>3</v>
      </c>
      <c r="B29" s="329" t="str">
        <f>IFERROR(VLOOKUP(A29,'Impact Indicators - Section B'!$A$9:$R$27,18,FALSE),"")</f>
        <v/>
      </c>
      <c r="C29" s="418" t="str">
        <f>IFERROR(IF(VLOOKUP(K29,'Disaggregation Records'!$D$3:$E$56,2,FALSE)=0,"",VLOOKUP(K29,'Disaggregation Records'!$D$3:$E$56,2,FALSE)),"")</f>
        <v/>
      </c>
      <c r="D29" s="418" t="str">
        <f>IFERROR(IF(VLOOKUP(K29,'Disaggregation Records'!$D$3:$F$56,3,FALSE)=0,"",VLOOKUP(K29,'Disaggregation Records'!$D$3:$F$56,3,FALSE)),"")</f>
        <v/>
      </c>
      <c r="E29" s="320"/>
      <c r="F29" s="320"/>
      <c r="G29" s="320"/>
      <c r="H29" s="319"/>
      <c r="I29" s="345" t="str">
        <f>IFERROR(IF(VLOOKUP(K29,'Disaggregation Records'!$D$3:$G$56,4,FALSE)=0,"",VLOOKUP(K29,'Disaggregation Records'!$D$3:$G$56,4,FALSE)),"")</f>
        <v/>
      </c>
      <c r="J29" s="415">
        <f t="shared" si="0"/>
        <v>21</v>
      </c>
      <c r="K29" s="415" t="str">
        <f t="shared" si="1"/>
        <v/>
      </c>
      <c r="L29" s="415" t="b">
        <f t="shared" si="2"/>
        <v>1</v>
      </c>
      <c r="M29" s="415" t="b">
        <f t="shared" si="3"/>
        <v>0</v>
      </c>
      <c r="N29" s="419" t="s">
        <v>1247</v>
      </c>
      <c r="O29" s="161"/>
      <c r="P29" s="164"/>
      <c r="Q29" s="164"/>
      <c r="AD29" s="9"/>
      <c r="AE29" s="9"/>
      <c r="AF29" s="9"/>
      <c r="AG29" s="9"/>
      <c r="AH29" s="9"/>
      <c r="AI29" s="9"/>
      <c r="AJ29" s="9"/>
    </row>
    <row r="30" spans="1:36" s="302" customFormat="1" ht="37.5" customHeight="1" x14ac:dyDescent="0.25">
      <c r="A30" s="317">
        <v>3</v>
      </c>
      <c r="B30" s="329" t="str">
        <f>IFERROR(VLOOKUP(A30,'Impact Indicators - Section B'!$A$9:$R$27,18,FALSE),"")</f>
        <v/>
      </c>
      <c r="C30" s="418" t="str">
        <f>IFERROR(IF(VLOOKUP(K30,'Disaggregation Records'!$D$3:$E$56,2,FALSE)=0,"",VLOOKUP(K30,'Disaggregation Records'!$D$3:$E$56,2,FALSE)),"")</f>
        <v/>
      </c>
      <c r="D30" s="418" t="str">
        <f>IFERROR(IF(VLOOKUP(K30,'Disaggregation Records'!$D$3:$F$56,3,FALSE)=0,"",VLOOKUP(K30,'Disaggregation Records'!$D$3:$F$56,3,FALSE)),"")</f>
        <v/>
      </c>
      <c r="E30" s="320"/>
      <c r="F30" s="320"/>
      <c r="G30" s="320"/>
      <c r="H30" s="319"/>
      <c r="I30" s="345" t="str">
        <f>IFERROR(IF(VLOOKUP(K30,'Disaggregation Records'!$D$3:$G$56,4,FALSE)=0,"",VLOOKUP(K30,'Disaggregation Records'!$D$3:$G$56,4,FALSE)),"")</f>
        <v/>
      </c>
      <c r="J30" s="415">
        <f t="shared" si="0"/>
        <v>22</v>
      </c>
      <c r="K30" s="415" t="str">
        <f t="shared" si="1"/>
        <v/>
      </c>
      <c r="L30" s="415" t="b">
        <f t="shared" si="2"/>
        <v>1</v>
      </c>
      <c r="M30" s="415" t="b">
        <f t="shared" si="3"/>
        <v>0</v>
      </c>
      <c r="N30" s="419" t="s">
        <v>1248</v>
      </c>
      <c r="O30" s="161"/>
      <c r="P30" s="164"/>
      <c r="Q30" s="164"/>
      <c r="AD30" s="9"/>
      <c r="AE30" s="9"/>
      <c r="AF30" s="9"/>
      <c r="AG30" s="9"/>
      <c r="AH30" s="9"/>
      <c r="AI30" s="9"/>
      <c r="AJ30" s="9"/>
    </row>
    <row r="31" spans="1:36" s="302" customFormat="1" ht="37.5" customHeight="1" x14ac:dyDescent="0.25">
      <c r="A31" s="317">
        <v>3</v>
      </c>
      <c r="B31" s="329" t="str">
        <f>IFERROR(VLOOKUP(A31,'Impact Indicators - Section B'!$A$9:$R$27,18,FALSE),"")</f>
        <v/>
      </c>
      <c r="C31" s="418" t="str">
        <f>IFERROR(IF(VLOOKUP(K31,'Disaggregation Records'!$D$3:$E$56,2,FALSE)=0,"",VLOOKUP(K31,'Disaggregation Records'!$D$3:$E$56,2,FALSE)),"")</f>
        <v/>
      </c>
      <c r="D31" s="418" t="str">
        <f>IFERROR(IF(VLOOKUP(K31,'Disaggregation Records'!$D$3:$F$56,3,FALSE)=0,"",VLOOKUP(K31,'Disaggregation Records'!$D$3:$F$56,3,FALSE)),"")</f>
        <v/>
      </c>
      <c r="E31" s="320"/>
      <c r="F31" s="320"/>
      <c r="G31" s="320"/>
      <c r="H31" s="319"/>
      <c r="I31" s="345" t="str">
        <f>IFERROR(IF(VLOOKUP(K31,'Disaggregation Records'!$D$3:$G$56,4,FALSE)=0,"",VLOOKUP(K31,'Disaggregation Records'!$D$3:$G$56,4,FALSE)),"")</f>
        <v/>
      </c>
      <c r="J31" s="415">
        <f t="shared" si="0"/>
        <v>23</v>
      </c>
      <c r="K31" s="415" t="str">
        <f t="shared" si="1"/>
        <v/>
      </c>
      <c r="L31" s="415" t="b">
        <f t="shared" si="2"/>
        <v>1</v>
      </c>
      <c r="M31" s="415" t="b">
        <f t="shared" si="3"/>
        <v>0</v>
      </c>
      <c r="N31" s="419" t="s">
        <v>1249</v>
      </c>
      <c r="O31" s="161"/>
      <c r="P31" s="164"/>
      <c r="Q31" s="164"/>
      <c r="AD31" s="9"/>
      <c r="AE31" s="9"/>
      <c r="AF31" s="9"/>
      <c r="AG31" s="9"/>
      <c r="AH31" s="9"/>
      <c r="AI31" s="9"/>
      <c r="AJ31" s="9"/>
    </row>
    <row r="32" spans="1:36" s="302" customFormat="1" ht="37.5" customHeight="1" x14ac:dyDescent="0.25">
      <c r="A32" s="317">
        <v>3</v>
      </c>
      <c r="B32" s="329" t="str">
        <f>IFERROR(VLOOKUP(A32,'Impact Indicators - Section B'!$A$9:$R$27,18,FALSE),"")</f>
        <v/>
      </c>
      <c r="C32" s="418" t="str">
        <f>IFERROR(IF(VLOOKUP(K32,'Disaggregation Records'!$D$3:$E$56,2,FALSE)=0,"",VLOOKUP(K32,'Disaggregation Records'!$D$3:$E$56,2,FALSE)),"")</f>
        <v/>
      </c>
      <c r="D32" s="418" t="str">
        <f>IFERROR(IF(VLOOKUP(K32,'Disaggregation Records'!$D$3:$F$56,3,FALSE)=0,"",VLOOKUP(K32,'Disaggregation Records'!$D$3:$F$56,3,FALSE)),"")</f>
        <v/>
      </c>
      <c r="E32" s="320"/>
      <c r="F32" s="320"/>
      <c r="G32" s="320"/>
      <c r="H32" s="319"/>
      <c r="I32" s="345" t="str">
        <f>IFERROR(IF(VLOOKUP(K32,'Disaggregation Records'!$D$3:$G$56,4,FALSE)=0,"",VLOOKUP(K32,'Disaggregation Records'!$D$3:$G$56,4,FALSE)),"")</f>
        <v/>
      </c>
      <c r="J32" s="415">
        <f t="shared" si="0"/>
        <v>24</v>
      </c>
      <c r="K32" s="415" t="str">
        <f t="shared" si="1"/>
        <v/>
      </c>
      <c r="L32" s="415" t="b">
        <f t="shared" si="2"/>
        <v>1</v>
      </c>
      <c r="M32" s="415" t="b">
        <f t="shared" si="3"/>
        <v>0</v>
      </c>
      <c r="N32" s="419" t="s">
        <v>1250</v>
      </c>
      <c r="O32" s="161"/>
      <c r="P32" s="164"/>
      <c r="Q32" s="164"/>
      <c r="AD32" s="9"/>
      <c r="AE32" s="9"/>
      <c r="AF32" s="9"/>
      <c r="AG32" s="9"/>
      <c r="AH32" s="9"/>
      <c r="AI32" s="9"/>
      <c r="AJ32" s="9"/>
    </row>
    <row r="33" spans="1:36" s="302" customFormat="1" ht="37.5" customHeight="1" x14ac:dyDescent="0.25">
      <c r="A33" s="317">
        <v>3</v>
      </c>
      <c r="B33" s="329" t="str">
        <f>IFERROR(VLOOKUP(A33,'Impact Indicators - Section B'!$A$9:$R$27,18,FALSE),"")</f>
        <v/>
      </c>
      <c r="C33" s="418" t="str">
        <f>IFERROR(IF(VLOOKUP(K33,'Disaggregation Records'!$D$3:$E$56,2,FALSE)=0,"",VLOOKUP(K33,'Disaggregation Records'!$D$3:$E$56,2,FALSE)),"")</f>
        <v/>
      </c>
      <c r="D33" s="418" t="str">
        <f>IFERROR(IF(VLOOKUP(K33,'Disaggregation Records'!$D$3:$F$56,3,FALSE)=0,"",VLOOKUP(K33,'Disaggregation Records'!$D$3:$F$56,3,FALSE)),"")</f>
        <v/>
      </c>
      <c r="E33" s="320"/>
      <c r="F33" s="320"/>
      <c r="G33" s="320"/>
      <c r="H33" s="319"/>
      <c r="I33" s="345" t="str">
        <f>IFERROR(IF(VLOOKUP(K33,'Disaggregation Records'!$D$3:$G$56,4,FALSE)=0,"",VLOOKUP(K33,'Disaggregation Records'!$D$3:$G$56,4,FALSE)),"")</f>
        <v/>
      </c>
      <c r="J33" s="415">
        <f t="shared" si="0"/>
        <v>25</v>
      </c>
      <c r="K33" s="415" t="str">
        <f t="shared" si="1"/>
        <v/>
      </c>
      <c r="L33" s="415" t="b">
        <f t="shared" si="2"/>
        <v>1</v>
      </c>
      <c r="M33" s="415" t="b">
        <f t="shared" si="3"/>
        <v>0</v>
      </c>
      <c r="N33" s="419" t="s">
        <v>1251</v>
      </c>
      <c r="O33" s="161"/>
      <c r="P33" s="164"/>
      <c r="Q33" s="164"/>
      <c r="AD33" s="9"/>
      <c r="AE33" s="9"/>
      <c r="AF33" s="9"/>
      <c r="AG33" s="9"/>
      <c r="AH33" s="9"/>
      <c r="AI33" s="9"/>
      <c r="AJ33" s="9"/>
    </row>
    <row r="34" spans="1:36" s="302" customFormat="1" ht="37.5" customHeight="1" x14ac:dyDescent="0.25">
      <c r="A34" s="317">
        <v>3</v>
      </c>
      <c r="B34" s="329" t="str">
        <f>IFERROR(VLOOKUP(A34,'Impact Indicators - Section B'!$A$9:$R$27,18,FALSE),"")</f>
        <v/>
      </c>
      <c r="C34" s="418" t="str">
        <f>IFERROR(IF(VLOOKUP(K34,'Disaggregation Records'!$D$3:$E$56,2,FALSE)=0,"",VLOOKUP(K34,'Disaggregation Records'!$D$3:$E$56,2,FALSE)),"")</f>
        <v/>
      </c>
      <c r="D34" s="418" t="str">
        <f>IFERROR(IF(VLOOKUP(K34,'Disaggregation Records'!$D$3:$F$56,3,FALSE)=0,"",VLOOKUP(K34,'Disaggregation Records'!$D$3:$F$56,3,FALSE)),"")</f>
        <v/>
      </c>
      <c r="E34" s="320"/>
      <c r="F34" s="320"/>
      <c r="G34" s="320"/>
      <c r="H34" s="319"/>
      <c r="I34" s="345" t="str">
        <f>IFERROR(IF(VLOOKUP(K34,'Disaggregation Records'!$D$3:$G$56,4,FALSE)=0,"",VLOOKUP(K34,'Disaggregation Records'!$D$3:$G$56,4,FALSE)),"")</f>
        <v/>
      </c>
      <c r="J34" s="415">
        <f t="shared" si="0"/>
        <v>26</v>
      </c>
      <c r="K34" s="415" t="str">
        <f t="shared" si="1"/>
        <v/>
      </c>
      <c r="L34" s="415" t="b">
        <f t="shared" si="2"/>
        <v>1</v>
      </c>
      <c r="M34" s="415" t="b">
        <f t="shared" si="3"/>
        <v>0</v>
      </c>
      <c r="N34" s="419" t="s">
        <v>1252</v>
      </c>
      <c r="O34" s="161"/>
      <c r="P34" s="164"/>
      <c r="Q34" s="164"/>
      <c r="AD34" s="9"/>
      <c r="AE34" s="9"/>
      <c r="AF34" s="9"/>
      <c r="AG34" s="9"/>
      <c r="AH34" s="9"/>
      <c r="AI34" s="9"/>
      <c r="AJ34" s="9"/>
    </row>
    <row r="35" spans="1:36" s="302" customFormat="1" ht="37.5" customHeight="1" x14ac:dyDescent="0.25">
      <c r="A35" s="317">
        <v>3</v>
      </c>
      <c r="B35" s="329" t="str">
        <f>IFERROR(VLOOKUP(A35,'Impact Indicators - Section B'!$A$9:$R$27,18,FALSE),"")</f>
        <v/>
      </c>
      <c r="C35" s="418" t="str">
        <f>IFERROR(IF(VLOOKUP(K35,'Disaggregation Records'!$D$3:$E$56,2,FALSE)=0,"",VLOOKUP(K35,'Disaggregation Records'!$D$3:$E$56,2,FALSE)),"")</f>
        <v/>
      </c>
      <c r="D35" s="418" t="str">
        <f>IFERROR(IF(VLOOKUP(K35,'Disaggregation Records'!$D$3:$F$56,3,FALSE)=0,"",VLOOKUP(K35,'Disaggregation Records'!$D$3:$F$56,3,FALSE)),"")</f>
        <v/>
      </c>
      <c r="E35" s="320"/>
      <c r="F35" s="320"/>
      <c r="G35" s="320"/>
      <c r="H35" s="319"/>
      <c r="I35" s="345" t="str">
        <f>IFERROR(IF(VLOOKUP(K35,'Disaggregation Records'!$D$3:$G$56,4,FALSE)=0,"",VLOOKUP(K35,'Disaggregation Records'!$D$3:$G$56,4,FALSE)),"")</f>
        <v/>
      </c>
      <c r="J35" s="415">
        <f t="shared" si="0"/>
        <v>27</v>
      </c>
      <c r="K35" s="415" t="str">
        <f t="shared" si="1"/>
        <v/>
      </c>
      <c r="L35" s="415" t="b">
        <f t="shared" si="2"/>
        <v>1</v>
      </c>
      <c r="M35" s="415" t="b">
        <f t="shared" si="3"/>
        <v>0</v>
      </c>
      <c r="N35" s="419" t="s">
        <v>1253</v>
      </c>
      <c r="O35" s="161"/>
      <c r="P35" s="164"/>
      <c r="Q35" s="164"/>
      <c r="AD35" s="9"/>
      <c r="AE35" s="9"/>
      <c r="AF35" s="9"/>
      <c r="AG35" s="9"/>
      <c r="AH35" s="9"/>
      <c r="AI35" s="9"/>
      <c r="AJ35" s="9"/>
    </row>
    <row r="36" spans="1:36" s="302" customFormat="1" ht="37.5" customHeight="1" x14ac:dyDescent="0.25">
      <c r="A36" s="317">
        <v>3</v>
      </c>
      <c r="B36" s="329" t="str">
        <f>IFERROR(VLOOKUP(A36,'Impact Indicators - Section B'!$A$9:$R$27,18,FALSE),"")</f>
        <v/>
      </c>
      <c r="C36" s="418" t="str">
        <f>IFERROR(IF(VLOOKUP(K36,'Disaggregation Records'!$D$3:$E$56,2,FALSE)=0,"",VLOOKUP(K36,'Disaggregation Records'!$D$3:$E$56,2,FALSE)),"")</f>
        <v/>
      </c>
      <c r="D36" s="418" t="str">
        <f>IFERROR(IF(VLOOKUP(K36,'Disaggregation Records'!$D$3:$F$56,3,FALSE)=0,"",VLOOKUP(K36,'Disaggregation Records'!$D$3:$F$56,3,FALSE)),"")</f>
        <v/>
      </c>
      <c r="E36" s="320"/>
      <c r="F36" s="320"/>
      <c r="G36" s="320"/>
      <c r="H36" s="319"/>
      <c r="I36" s="345" t="str">
        <f>IFERROR(IF(VLOOKUP(K36,'Disaggregation Records'!$D$3:$G$56,4,FALSE)=0,"",VLOOKUP(K36,'Disaggregation Records'!$D$3:$G$56,4,FALSE)),"")</f>
        <v/>
      </c>
      <c r="J36" s="415">
        <f t="shared" si="0"/>
        <v>28</v>
      </c>
      <c r="K36" s="415" t="str">
        <f t="shared" si="1"/>
        <v/>
      </c>
      <c r="L36" s="415" t="b">
        <f t="shared" si="2"/>
        <v>1</v>
      </c>
      <c r="M36" s="415" t="b">
        <f t="shared" si="3"/>
        <v>0</v>
      </c>
      <c r="N36" s="419" t="s">
        <v>1254</v>
      </c>
      <c r="O36" s="161"/>
      <c r="P36" s="164"/>
      <c r="Q36" s="164"/>
      <c r="AD36" s="9"/>
      <c r="AE36" s="9"/>
      <c r="AF36" s="9"/>
      <c r="AG36" s="9"/>
      <c r="AH36" s="9"/>
      <c r="AI36" s="9"/>
      <c r="AJ36" s="9"/>
    </row>
    <row r="37" spans="1:36" s="302" customFormat="1" ht="37.5" customHeight="1" x14ac:dyDescent="0.25">
      <c r="A37" s="317">
        <v>3</v>
      </c>
      <c r="B37" s="329" t="str">
        <f>IFERROR(VLOOKUP(A37,'Impact Indicators - Section B'!$A$9:$R$27,18,FALSE),"")</f>
        <v/>
      </c>
      <c r="C37" s="418" t="str">
        <f>IFERROR(IF(VLOOKUP(K37,'Disaggregation Records'!$D$3:$E$56,2,FALSE)=0,"",VLOOKUP(K37,'Disaggregation Records'!$D$3:$E$56,2,FALSE)),"")</f>
        <v/>
      </c>
      <c r="D37" s="418" t="str">
        <f>IFERROR(IF(VLOOKUP(K37,'Disaggregation Records'!$D$3:$F$56,3,FALSE)=0,"",VLOOKUP(K37,'Disaggregation Records'!$D$3:$F$56,3,FALSE)),"")</f>
        <v/>
      </c>
      <c r="E37" s="320"/>
      <c r="F37" s="320"/>
      <c r="G37" s="320"/>
      <c r="H37" s="319"/>
      <c r="I37" s="345" t="str">
        <f>IFERROR(IF(VLOOKUP(K37,'Disaggregation Records'!$D$3:$G$56,4,FALSE)=0,"",VLOOKUP(K37,'Disaggregation Records'!$D$3:$G$56,4,FALSE)),"")</f>
        <v/>
      </c>
      <c r="J37" s="415">
        <f t="shared" si="0"/>
        <v>29</v>
      </c>
      <c r="K37" s="415" t="str">
        <f t="shared" si="1"/>
        <v/>
      </c>
      <c r="L37" s="415" t="b">
        <f t="shared" si="2"/>
        <v>1</v>
      </c>
      <c r="M37" s="415" t="b">
        <f t="shared" si="3"/>
        <v>0</v>
      </c>
      <c r="N37" s="419" t="s">
        <v>1255</v>
      </c>
      <c r="O37" s="161"/>
      <c r="P37" s="164"/>
      <c r="Q37" s="164"/>
      <c r="AD37" s="9"/>
      <c r="AE37" s="9"/>
      <c r="AF37" s="9"/>
      <c r="AG37" s="9"/>
      <c r="AH37" s="9"/>
      <c r="AI37" s="9"/>
      <c r="AJ37" s="9"/>
    </row>
    <row r="38" spans="1:36" s="302" customFormat="1" ht="37.5" customHeight="1" x14ac:dyDescent="0.25">
      <c r="A38" s="317">
        <v>3</v>
      </c>
      <c r="B38" s="329" t="str">
        <f>IFERROR(VLOOKUP(A38,'Impact Indicators - Section B'!$A$9:$R$27,18,FALSE),"")</f>
        <v/>
      </c>
      <c r="C38" s="418" t="str">
        <f>IFERROR(IF(VLOOKUP(K38,'Disaggregation Records'!$D$3:$E$56,2,FALSE)=0,"",VLOOKUP(K38,'Disaggregation Records'!$D$3:$E$56,2,FALSE)),"")</f>
        <v/>
      </c>
      <c r="D38" s="418" t="str">
        <f>IFERROR(IF(VLOOKUP(K38,'Disaggregation Records'!$D$3:$F$56,3,FALSE)=0,"",VLOOKUP(K38,'Disaggregation Records'!$D$3:$F$56,3,FALSE)),"")</f>
        <v/>
      </c>
      <c r="E38" s="320"/>
      <c r="F38" s="320"/>
      <c r="G38" s="320"/>
      <c r="H38" s="319"/>
      <c r="I38" s="345" t="str">
        <f>IFERROR(IF(VLOOKUP(K38,'Disaggregation Records'!$D$3:$G$56,4,FALSE)=0,"",VLOOKUP(K38,'Disaggregation Records'!$D$3:$G$56,4,FALSE)),"")</f>
        <v/>
      </c>
      <c r="J38" s="415">
        <f t="shared" si="0"/>
        <v>30</v>
      </c>
      <c r="K38" s="415" t="str">
        <f t="shared" si="1"/>
        <v/>
      </c>
      <c r="L38" s="415" t="b">
        <f t="shared" si="2"/>
        <v>1</v>
      </c>
      <c r="M38" s="415" t="b">
        <f t="shared" si="3"/>
        <v>0</v>
      </c>
      <c r="N38" s="419" t="s">
        <v>1256</v>
      </c>
      <c r="O38" s="161"/>
      <c r="P38" s="164"/>
      <c r="Q38" s="164"/>
      <c r="AD38" s="9"/>
      <c r="AE38" s="9"/>
      <c r="AF38" s="9"/>
      <c r="AG38" s="9"/>
      <c r="AH38" s="9"/>
      <c r="AI38" s="9"/>
      <c r="AJ38" s="9"/>
    </row>
    <row r="39" spans="1:36" s="302" customFormat="1" ht="37.5" customHeight="1" x14ac:dyDescent="0.25">
      <c r="A39" s="317">
        <v>4</v>
      </c>
      <c r="B39" s="329" t="str">
        <f>IFERROR(VLOOKUP(A39,'Impact Indicators - Section B'!$A$9:$R$27,18,FALSE),"")</f>
        <v/>
      </c>
      <c r="C39" s="418" t="str">
        <f>IFERROR(IF(VLOOKUP(K39,'Disaggregation Records'!$D$3:$E$56,2,FALSE)=0,"",VLOOKUP(K39,'Disaggregation Records'!$D$3:$E$56,2,FALSE)),"")</f>
        <v/>
      </c>
      <c r="D39" s="418" t="str">
        <f>IFERROR(IF(VLOOKUP(K39,'Disaggregation Records'!$D$3:$F$56,3,FALSE)=0,"",VLOOKUP(K39,'Disaggregation Records'!$D$3:$F$56,3,FALSE)),"")</f>
        <v/>
      </c>
      <c r="E39" s="320"/>
      <c r="F39" s="320"/>
      <c r="G39" s="320"/>
      <c r="H39" s="319"/>
      <c r="I39" s="345" t="str">
        <f>IFERROR(IF(VLOOKUP(K39,'Disaggregation Records'!$D$3:$G$56,4,FALSE)=0,"",VLOOKUP(K39,'Disaggregation Records'!$D$3:$G$56,4,FALSE)),"")</f>
        <v/>
      </c>
      <c r="J39" s="415">
        <f t="shared" si="0"/>
        <v>31</v>
      </c>
      <c r="K39" s="415" t="str">
        <f t="shared" si="1"/>
        <v/>
      </c>
      <c r="L39" s="415" t="b">
        <f t="shared" si="2"/>
        <v>1</v>
      </c>
      <c r="M39" s="415" t="b">
        <f t="shared" si="3"/>
        <v>0</v>
      </c>
      <c r="N39" s="419" t="s">
        <v>1257</v>
      </c>
      <c r="O39" s="161"/>
      <c r="P39" s="164"/>
      <c r="Q39" s="164"/>
      <c r="AD39" s="9"/>
      <c r="AE39" s="9"/>
      <c r="AF39" s="9"/>
      <c r="AG39" s="9"/>
      <c r="AH39" s="9"/>
      <c r="AI39" s="9"/>
      <c r="AJ39" s="9"/>
    </row>
    <row r="40" spans="1:36" s="302" customFormat="1" ht="37.5" customHeight="1" x14ac:dyDescent="0.25">
      <c r="A40" s="317">
        <v>4</v>
      </c>
      <c r="B40" s="329" t="str">
        <f>IFERROR(VLOOKUP(A40,'Impact Indicators - Section B'!$A$9:$R$27,18,FALSE),"")</f>
        <v/>
      </c>
      <c r="C40" s="418" t="str">
        <f>IFERROR(IF(VLOOKUP(K40,'Disaggregation Records'!$D$3:$E$56,2,FALSE)=0,"",VLOOKUP(K40,'Disaggregation Records'!$D$3:$E$56,2,FALSE)),"")</f>
        <v/>
      </c>
      <c r="D40" s="418" t="str">
        <f>IFERROR(IF(VLOOKUP(K40,'Disaggregation Records'!$D$3:$F$56,3,FALSE)=0,"",VLOOKUP(K40,'Disaggregation Records'!$D$3:$F$56,3,FALSE)),"")</f>
        <v/>
      </c>
      <c r="E40" s="320"/>
      <c r="F40" s="320"/>
      <c r="G40" s="320"/>
      <c r="H40" s="319"/>
      <c r="I40" s="345" t="str">
        <f>IFERROR(IF(VLOOKUP(K40,'Disaggregation Records'!$D$3:$G$56,4,FALSE)=0,"",VLOOKUP(K40,'Disaggregation Records'!$D$3:$G$56,4,FALSE)),"")</f>
        <v/>
      </c>
      <c r="J40" s="415">
        <f t="shared" si="0"/>
        <v>32</v>
      </c>
      <c r="K40" s="415" t="str">
        <f t="shared" si="1"/>
        <v/>
      </c>
      <c r="L40" s="415" t="b">
        <f t="shared" si="2"/>
        <v>1</v>
      </c>
      <c r="M40" s="415" t="b">
        <f t="shared" si="3"/>
        <v>0</v>
      </c>
      <c r="N40" s="419" t="s">
        <v>1258</v>
      </c>
      <c r="O40" s="161"/>
      <c r="P40" s="164"/>
      <c r="Q40" s="164"/>
      <c r="AD40" s="9"/>
      <c r="AE40" s="9"/>
      <c r="AF40" s="9"/>
      <c r="AG40" s="9"/>
      <c r="AH40" s="9"/>
      <c r="AI40" s="9"/>
      <c r="AJ40" s="9"/>
    </row>
    <row r="41" spans="1:36" s="302" customFormat="1" ht="37.5" customHeight="1" x14ac:dyDescent="0.25">
      <c r="A41" s="317">
        <v>4</v>
      </c>
      <c r="B41" s="329" t="str">
        <f>IFERROR(VLOOKUP(A41,'Impact Indicators - Section B'!$A$9:$R$27,18,FALSE),"")</f>
        <v/>
      </c>
      <c r="C41" s="418" t="str">
        <f>IFERROR(IF(VLOOKUP(K41,'Disaggregation Records'!$D$3:$E$56,2,FALSE)=0,"",VLOOKUP(K41,'Disaggregation Records'!$D$3:$E$56,2,FALSE)),"")</f>
        <v/>
      </c>
      <c r="D41" s="418" t="str">
        <f>IFERROR(IF(VLOOKUP(K41,'Disaggregation Records'!$D$3:$F$56,3,FALSE)=0,"",VLOOKUP(K41,'Disaggregation Records'!$D$3:$F$56,3,FALSE)),"")</f>
        <v/>
      </c>
      <c r="E41" s="320"/>
      <c r="F41" s="320"/>
      <c r="G41" s="320"/>
      <c r="H41" s="319"/>
      <c r="I41" s="345" t="str">
        <f>IFERROR(IF(VLOOKUP(K41,'Disaggregation Records'!$D$3:$G$56,4,FALSE)=0,"",VLOOKUP(K41,'Disaggregation Records'!$D$3:$G$56,4,FALSE)),"")</f>
        <v/>
      </c>
      <c r="J41" s="415">
        <f t="shared" si="0"/>
        <v>33</v>
      </c>
      <c r="K41" s="415" t="str">
        <f t="shared" si="1"/>
        <v/>
      </c>
      <c r="L41" s="415" t="b">
        <f t="shared" si="2"/>
        <v>1</v>
      </c>
      <c r="M41" s="415" t="b">
        <f t="shared" si="3"/>
        <v>0</v>
      </c>
      <c r="N41" s="419" t="s">
        <v>1259</v>
      </c>
      <c r="O41" s="161"/>
      <c r="P41" s="164"/>
      <c r="Q41" s="164"/>
      <c r="AD41" s="9"/>
      <c r="AE41" s="9"/>
      <c r="AF41" s="9"/>
      <c r="AG41" s="9"/>
      <c r="AH41" s="9"/>
      <c r="AI41" s="9"/>
      <c r="AJ41" s="9"/>
    </row>
    <row r="42" spans="1:36" s="302" customFormat="1" ht="37.5" customHeight="1" x14ac:dyDescent="0.25">
      <c r="A42" s="317">
        <v>4</v>
      </c>
      <c r="B42" s="329" t="str">
        <f>IFERROR(VLOOKUP(A42,'Impact Indicators - Section B'!$A$9:$R$27,18,FALSE),"")</f>
        <v/>
      </c>
      <c r="C42" s="418" t="str">
        <f>IFERROR(IF(VLOOKUP(K42,'Disaggregation Records'!$D$3:$E$56,2,FALSE)=0,"",VLOOKUP(K42,'Disaggregation Records'!$D$3:$E$56,2,FALSE)),"")</f>
        <v/>
      </c>
      <c r="D42" s="418" t="str">
        <f>IFERROR(IF(VLOOKUP(K42,'Disaggregation Records'!$D$3:$F$56,3,FALSE)=0,"",VLOOKUP(K42,'Disaggregation Records'!$D$3:$F$56,3,FALSE)),"")</f>
        <v/>
      </c>
      <c r="E42" s="320"/>
      <c r="F42" s="320"/>
      <c r="G42" s="320"/>
      <c r="H42" s="319"/>
      <c r="I42" s="345" t="str">
        <f>IFERROR(IF(VLOOKUP(K42,'Disaggregation Records'!$D$3:$G$56,4,FALSE)=0,"",VLOOKUP(K42,'Disaggregation Records'!$D$3:$G$56,4,FALSE)),"")</f>
        <v/>
      </c>
      <c r="J42" s="415">
        <f t="shared" si="0"/>
        <v>34</v>
      </c>
      <c r="K42" s="415" t="str">
        <f t="shared" si="1"/>
        <v/>
      </c>
      <c r="L42" s="415" t="b">
        <f t="shared" si="2"/>
        <v>1</v>
      </c>
      <c r="M42" s="415" t="b">
        <f t="shared" si="3"/>
        <v>0</v>
      </c>
      <c r="N42" s="419" t="s">
        <v>1260</v>
      </c>
      <c r="O42" s="161"/>
      <c r="P42" s="164"/>
      <c r="Q42" s="164"/>
      <c r="AD42" s="9"/>
      <c r="AE42" s="9"/>
      <c r="AF42" s="9"/>
      <c r="AG42" s="9"/>
      <c r="AH42" s="9"/>
      <c r="AI42" s="9"/>
      <c r="AJ42" s="9"/>
    </row>
    <row r="43" spans="1:36" s="302" customFormat="1" ht="37.5" customHeight="1" x14ac:dyDescent="0.25">
      <c r="A43" s="317">
        <v>4</v>
      </c>
      <c r="B43" s="329" t="str">
        <f>IFERROR(VLOOKUP(A43,'Impact Indicators - Section B'!$A$9:$R$27,18,FALSE),"")</f>
        <v/>
      </c>
      <c r="C43" s="418" t="str">
        <f>IFERROR(IF(VLOOKUP(K43,'Disaggregation Records'!$D$3:$E$56,2,FALSE)=0,"",VLOOKUP(K43,'Disaggregation Records'!$D$3:$E$56,2,FALSE)),"")</f>
        <v/>
      </c>
      <c r="D43" s="418" t="str">
        <f>IFERROR(IF(VLOOKUP(K43,'Disaggregation Records'!$D$3:$F$56,3,FALSE)=0,"",VLOOKUP(K43,'Disaggregation Records'!$D$3:$F$56,3,FALSE)),"")</f>
        <v/>
      </c>
      <c r="E43" s="320"/>
      <c r="F43" s="320"/>
      <c r="G43" s="320"/>
      <c r="H43" s="319"/>
      <c r="I43" s="345" t="str">
        <f>IFERROR(IF(VLOOKUP(K43,'Disaggregation Records'!$D$3:$G$56,4,FALSE)=0,"",VLOOKUP(K43,'Disaggregation Records'!$D$3:$G$56,4,FALSE)),"")</f>
        <v/>
      </c>
      <c r="J43" s="415">
        <f t="shared" si="0"/>
        <v>35</v>
      </c>
      <c r="K43" s="415" t="str">
        <f t="shared" si="1"/>
        <v/>
      </c>
      <c r="L43" s="415" t="b">
        <f t="shared" si="2"/>
        <v>1</v>
      </c>
      <c r="M43" s="415" t="b">
        <f t="shared" si="3"/>
        <v>0</v>
      </c>
      <c r="N43" s="419" t="s">
        <v>1261</v>
      </c>
      <c r="O43" s="161"/>
      <c r="P43" s="164"/>
      <c r="Q43" s="164"/>
      <c r="AD43" s="9"/>
      <c r="AE43" s="9"/>
      <c r="AF43" s="9"/>
      <c r="AG43" s="9"/>
      <c r="AH43" s="9"/>
      <c r="AI43" s="9"/>
      <c r="AJ43" s="9"/>
    </row>
    <row r="44" spans="1:36" s="302" customFormat="1" ht="37.5" customHeight="1" x14ac:dyDescent="0.25">
      <c r="A44" s="317">
        <v>4</v>
      </c>
      <c r="B44" s="329" t="str">
        <f>IFERROR(VLOOKUP(A44,'Impact Indicators - Section B'!$A$9:$R$27,18,FALSE),"")</f>
        <v/>
      </c>
      <c r="C44" s="418" t="str">
        <f>IFERROR(IF(VLOOKUP(K44,'Disaggregation Records'!$D$3:$E$56,2,FALSE)=0,"",VLOOKUP(K44,'Disaggregation Records'!$D$3:$E$56,2,FALSE)),"")</f>
        <v/>
      </c>
      <c r="D44" s="418" t="str">
        <f>IFERROR(IF(VLOOKUP(K44,'Disaggregation Records'!$D$3:$F$56,3,FALSE)=0,"",VLOOKUP(K44,'Disaggregation Records'!$D$3:$F$56,3,FALSE)),"")</f>
        <v/>
      </c>
      <c r="E44" s="320"/>
      <c r="F44" s="320"/>
      <c r="G44" s="320"/>
      <c r="H44" s="319"/>
      <c r="I44" s="345" t="str">
        <f>IFERROR(IF(VLOOKUP(K44,'Disaggregation Records'!$D$3:$G$56,4,FALSE)=0,"",VLOOKUP(K44,'Disaggregation Records'!$D$3:$G$56,4,FALSE)),"")</f>
        <v/>
      </c>
      <c r="J44" s="415">
        <f t="shared" si="0"/>
        <v>36</v>
      </c>
      <c r="K44" s="415" t="str">
        <f t="shared" si="1"/>
        <v/>
      </c>
      <c r="L44" s="415" t="b">
        <f t="shared" si="2"/>
        <v>1</v>
      </c>
      <c r="M44" s="415" t="b">
        <f t="shared" si="3"/>
        <v>0</v>
      </c>
      <c r="N44" s="419" t="s">
        <v>1262</v>
      </c>
      <c r="O44" s="161"/>
      <c r="P44" s="164"/>
      <c r="Q44" s="164"/>
      <c r="AD44" s="9"/>
      <c r="AE44" s="9"/>
      <c r="AF44" s="9"/>
      <c r="AG44" s="9"/>
      <c r="AH44" s="9"/>
      <c r="AI44" s="9"/>
      <c r="AJ44" s="9"/>
    </row>
    <row r="45" spans="1:36" s="302" customFormat="1" ht="37.5" customHeight="1" x14ac:dyDescent="0.25">
      <c r="A45" s="317">
        <v>4</v>
      </c>
      <c r="B45" s="329" t="str">
        <f>IFERROR(VLOOKUP(A45,'Impact Indicators - Section B'!$A$9:$R$27,18,FALSE),"")</f>
        <v/>
      </c>
      <c r="C45" s="418" t="str">
        <f>IFERROR(IF(VLOOKUP(K45,'Disaggregation Records'!$D$3:$E$56,2,FALSE)=0,"",VLOOKUP(K45,'Disaggregation Records'!$D$3:$E$56,2,FALSE)),"")</f>
        <v/>
      </c>
      <c r="D45" s="418" t="str">
        <f>IFERROR(IF(VLOOKUP(K45,'Disaggregation Records'!$D$3:$F$56,3,FALSE)=0,"",VLOOKUP(K45,'Disaggregation Records'!$D$3:$F$56,3,FALSE)),"")</f>
        <v/>
      </c>
      <c r="E45" s="320"/>
      <c r="F45" s="320"/>
      <c r="G45" s="320"/>
      <c r="H45" s="319"/>
      <c r="I45" s="345" t="str">
        <f>IFERROR(IF(VLOOKUP(K45,'Disaggregation Records'!$D$3:$G$56,4,FALSE)=0,"",VLOOKUP(K45,'Disaggregation Records'!$D$3:$G$56,4,FALSE)),"")</f>
        <v/>
      </c>
      <c r="J45" s="415">
        <f t="shared" si="0"/>
        <v>37</v>
      </c>
      <c r="K45" s="415" t="str">
        <f t="shared" si="1"/>
        <v/>
      </c>
      <c r="L45" s="415" t="b">
        <f t="shared" si="2"/>
        <v>1</v>
      </c>
      <c r="M45" s="415" t="b">
        <f t="shared" si="3"/>
        <v>0</v>
      </c>
      <c r="N45" s="419" t="s">
        <v>1263</v>
      </c>
      <c r="O45" s="161"/>
      <c r="P45" s="164"/>
      <c r="Q45" s="164"/>
      <c r="AD45" s="9"/>
      <c r="AE45" s="9"/>
      <c r="AF45" s="9"/>
      <c r="AG45" s="9"/>
      <c r="AH45" s="9"/>
      <c r="AI45" s="9"/>
      <c r="AJ45" s="9"/>
    </row>
    <row r="46" spans="1:36" s="302" customFormat="1" ht="37.5" customHeight="1" x14ac:dyDescent="0.25">
      <c r="A46" s="317">
        <v>4</v>
      </c>
      <c r="B46" s="329" t="str">
        <f>IFERROR(VLOOKUP(A46,'Impact Indicators - Section B'!$A$9:$R$27,18,FALSE),"")</f>
        <v/>
      </c>
      <c r="C46" s="418" t="str">
        <f>IFERROR(IF(VLOOKUP(K46,'Disaggregation Records'!$D$3:$E$56,2,FALSE)=0,"",VLOOKUP(K46,'Disaggregation Records'!$D$3:$E$56,2,FALSE)),"")</f>
        <v/>
      </c>
      <c r="D46" s="418" t="str">
        <f>IFERROR(IF(VLOOKUP(K46,'Disaggregation Records'!$D$3:$F$56,3,FALSE)=0,"",VLOOKUP(K46,'Disaggregation Records'!$D$3:$F$56,3,FALSE)),"")</f>
        <v/>
      </c>
      <c r="E46" s="320"/>
      <c r="F46" s="320"/>
      <c r="G46" s="320"/>
      <c r="H46" s="319"/>
      <c r="I46" s="345" t="str">
        <f>IFERROR(IF(VLOOKUP(K46,'Disaggregation Records'!$D$3:$G$56,4,FALSE)=0,"",VLOOKUP(K46,'Disaggregation Records'!$D$3:$G$56,4,FALSE)),"")</f>
        <v/>
      </c>
      <c r="J46" s="415">
        <f t="shared" si="0"/>
        <v>38</v>
      </c>
      <c r="K46" s="415" t="str">
        <f t="shared" si="1"/>
        <v/>
      </c>
      <c r="L46" s="415" t="b">
        <f t="shared" si="2"/>
        <v>1</v>
      </c>
      <c r="M46" s="415" t="b">
        <f t="shared" si="3"/>
        <v>0</v>
      </c>
      <c r="N46" s="419" t="s">
        <v>1264</v>
      </c>
      <c r="O46" s="161"/>
      <c r="P46" s="164"/>
      <c r="Q46" s="164"/>
      <c r="AD46" s="9"/>
      <c r="AE46" s="9"/>
      <c r="AF46" s="9"/>
      <c r="AG46" s="9"/>
      <c r="AH46" s="9"/>
      <c r="AI46" s="9"/>
      <c r="AJ46" s="9"/>
    </row>
    <row r="47" spans="1:36" s="302" customFormat="1" ht="37.5" customHeight="1" x14ac:dyDescent="0.25">
      <c r="A47" s="317">
        <v>4</v>
      </c>
      <c r="B47" s="329" t="str">
        <f>IFERROR(VLOOKUP(A47,'Impact Indicators - Section B'!$A$9:$R$27,18,FALSE),"")</f>
        <v/>
      </c>
      <c r="C47" s="418" t="str">
        <f>IFERROR(IF(VLOOKUP(K47,'Disaggregation Records'!$D$3:$E$56,2,FALSE)=0,"",VLOOKUP(K47,'Disaggregation Records'!$D$3:$E$56,2,FALSE)),"")</f>
        <v/>
      </c>
      <c r="D47" s="418" t="str">
        <f>IFERROR(IF(VLOOKUP(K47,'Disaggregation Records'!$D$3:$F$56,3,FALSE)=0,"",VLOOKUP(K47,'Disaggregation Records'!$D$3:$F$56,3,FALSE)),"")</f>
        <v/>
      </c>
      <c r="E47" s="320"/>
      <c r="F47" s="320"/>
      <c r="G47" s="320"/>
      <c r="H47" s="319"/>
      <c r="I47" s="345" t="str">
        <f>IFERROR(IF(VLOOKUP(K47,'Disaggregation Records'!$D$3:$G$56,4,FALSE)=0,"",VLOOKUP(K47,'Disaggregation Records'!$D$3:$G$56,4,FALSE)),"")</f>
        <v/>
      </c>
      <c r="J47" s="415">
        <f t="shared" si="0"/>
        <v>39</v>
      </c>
      <c r="K47" s="415" t="str">
        <f t="shared" si="1"/>
        <v/>
      </c>
      <c r="L47" s="415" t="b">
        <f t="shared" si="2"/>
        <v>1</v>
      </c>
      <c r="M47" s="415" t="b">
        <f t="shared" si="3"/>
        <v>0</v>
      </c>
      <c r="N47" s="419" t="s">
        <v>1265</v>
      </c>
      <c r="O47" s="161"/>
      <c r="P47" s="164"/>
      <c r="Q47" s="164"/>
      <c r="AD47" s="9"/>
      <c r="AE47" s="9"/>
      <c r="AF47" s="9"/>
      <c r="AG47" s="9"/>
      <c r="AH47" s="9"/>
      <c r="AI47" s="9"/>
      <c r="AJ47" s="9"/>
    </row>
    <row r="48" spans="1:36" s="302" customFormat="1" ht="37.5" customHeight="1" x14ac:dyDescent="0.25">
      <c r="A48" s="317">
        <v>4</v>
      </c>
      <c r="B48" s="329" t="str">
        <f>IFERROR(VLOOKUP(A48,'Impact Indicators - Section B'!$A$9:$R$27,18,FALSE),"")</f>
        <v/>
      </c>
      <c r="C48" s="418" t="str">
        <f>IFERROR(IF(VLOOKUP(K48,'Disaggregation Records'!$D$3:$E$56,2,FALSE)=0,"",VLOOKUP(K48,'Disaggregation Records'!$D$3:$E$56,2,FALSE)),"")</f>
        <v/>
      </c>
      <c r="D48" s="418" t="str">
        <f>IFERROR(IF(VLOOKUP(K48,'Disaggregation Records'!$D$3:$F$56,3,FALSE)=0,"",VLOOKUP(K48,'Disaggregation Records'!$D$3:$F$56,3,FALSE)),"")</f>
        <v/>
      </c>
      <c r="E48" s="320"/>
      <c r="F48" s="320"/>
      <c r="G48" s="320"/>
      <c r="H48" s="319"/>
      <c r="I48" s="345" t="str">
        <f>IFERROR(IF(VLOOKUP(K48,'Disaggregation Records'!$D$3:$G$56,4,FALSE)=0,"",VLOOKUP(K48,'Disaggregation Records'!$D$3:$G$56,4,FALSE)),"")</f>
        <v/>
      </c>
      <c r="J48" s="415">
        <f t="shared" si="0"/>
        <v>40</v>
      </c>
      <c r="K48" s="415" t="str">
        <f t="shared" si="1"/>
        <v/>
      </c>
      <c r="L48" s="415" t="b">
        <f t="shared" si="2"/>
        <v>1</v>
      </c>
      <c r="M48" s="415" t="b">
        <f t="shared" si="3"/>
        <v>0</v>
      </c>
      <c r="N48" s="419" t="s">
        <v>1266</v>
      </c>
      <c r="O48" s="161"/>
      <c r="P48" s="164"/>
      <c r="Q48" s="164"/>
      <c r="AD48" s="9"/>
      <c r="AE48" s="9"/>
      <c r="AF48" s="9"/>
      <c r="AG48" s="9"/>
      <c r="AH48" s="9"/>
      <c r="AI48" s="9"/>
      <c r="AJ48" s="9"/>
    </row>
    <row r="49" spans="1:36" s="302" customFormat="1" ht="37.5" customHeight="1" x14ac:dyDescent="0.25">
      <c r="A49" s="317">
        <v>5</v>
      </c>
      <c r="B49" s="329" t="str">
        <f>IFERROR(VLOOKUP(A49,'Impact Indicators - Section B'!$A$9:$R$27,18,FALSE),"")</f>
        <v/>
      </c>
      <c r="C49" s="418" t="str">
        <f>IFERROR(IF(VLOOKUP(K49,'Disaggregation Records'!$D$3:$E$56,2,FALSE)=0,"",VLOOKUP(K49,'Disaggregation Records'!$D$3:$E$56,2,FALSE)),"")</f>
        <v/>
      </c>
      <c r="D49" s="418" t="str">
        <f>IFERROR(IF(VLOOKUP(K49,'Disaggregation Records'!$D$3:$F$56,3,FALSE)=0,"",VLOOKUP(K49,'Disaggregation Records'!$D$3:$F$56,3,FALSE)),"")</f>
        <v/>
      </c>
      <c r="E49" s="320"/>
      <c r="F49" s="320"/>
      <c r="G49" s="320"/>
      <c r="H49" s="319"/>
      <c r="I49" s="345" t="str">
        <f>IFERROR(IF(VLOOKUP(K49,'Disaggregation Records'!$D$3:$G$56,4,FALSE)=0,"",VLOOKUP(K49,'Disaggregation Records'!$D$3:$G$56,4,FALSE)),"")</f>
        <v/>
      </c>
      <c r="J49" s="415">
        <f t="shared" si="0"/>
        <v>41</v>
      </c>
      <c r="K49" s="415" t="str">
        <f t="shared" si="1"/>
        <v/>
      </c>
      <c r="L49" s="415" t="b">
        <f t="shared" si="2"/>
        <v>1</v>
      </c>
      <c r="M49" s="415" t="b">
        <f t="shared" si="3"/>
        <v>0</v>
      </c>
      <c r="N49" s="419" t="s">
        <v>1267</v>
      </c>
      <c r="O49" s="161"/>
      <c r="P49" s="164"/>
      <c r="Q49" s="164"/>
      <c r="AD49" s="9"/>
      <c r="AE49" s="9"/>
      <c r="AF49" s="9"/>
      <c r="AG49" s="9"/>
      <c r="AH49" s="9"/>
      <c r="AI49" s="9"/>
      <c r="AJ49" s="9"/>
    </row>
    <row r="50" spans="1:36" s="302" customFormat="1" ht="37.5" customHeight="1" x14ac:dyDescent="0.25">
      <c r="A50" s="317">
        <v>5</v>
      </c>
      <c r="B50" s="329" t="str">
        <f>IFERROR(VLOOKUP(A50,'Impact Indicators - Section B'!$A$9:$R$27,18,FALSE),"")</f>
        <v/>
      </c>
      <c r="C50" s="418" t="str">
        <f>IFERROR(IF(VLOOKUP(K50,'Disaggregation Records'!$D$3:$E$56,2,FALSE)=0,"",VLOOKUP(K50,'Disaggregation Records'!$D$3:$E$56,2,FALSE)),"")</f>
        <v/>
      </c>
      <c r="D50" s="418" t="str">
        <f>IFERROR(IF(VLOOKUP(K50,'Disaggregation Records'!$D$3:$F$56,3,FALSE)=0,"",VLOOKUP(K50,'Disaggregation Records'!$D$3:$F$56,3,FALSE)),"")</f>
        <v/>
      </c>
      <c r="E50" s="320"/>
      <c r="F50" s="320"/>
      <c r="G50" s="320"/>
      <c r="H50" s="319"/>
      <c r="I50" s="345" t="str">
        <f>IFERROR(IF(VLOOKUP(K50,'Disaggregation Records'!$D$3:$G$56,4,FALSE)=0,"",VLOOKUP(K50,'Disaggregation Records'!$D$3:$G$56,4,FALSE)),"")</f>
        <v/>
      </c>
      <c r="J50" s="415">
        <f t="shared" si="0"/>
        <v>42</v>
      </c>
      <c r="K50" s="415" t="str">
        <f t="shared" si="1"/>
        <v/>
      </c>
      <c r="L50" s="415" t="b">
        <f t="shared" si="2"/>
        <v>1</v>
      </c>
      <c r="M50" s="415" t="b">
        <f t="shared" si="3"/>
        <v>0</v>
      </c>
      <c r="N50" s="419" t="s">
        <v>1268</v>
      </c>
      <c r="O50" s="161"/>
      <c r="P50" s="164"/>
      <c r="Q50" s="164"/>
      <c r="AD50" s="9"/>
      <c r="AE50" s="9"/>
      <c r="AF50" s="9"/>
      <c r="AG50" s="9"/>
      <c r="AH50" s="9"/>
      <c r="AI50" s="9"/>
      <c r="AJ50" s="9"/>
    </row>
    <row r="51" spans="1:36" s="302" customFormat="1" ht="37.5" customHeight="1" x14ac:dyDescent="0.25">
      <c r="A51" s="317">
        <v>5</v>
      </c>
      <c r="B51" s="329" t="str">
        <f>IFERROR(VLOOKUP(A51,'Impact Indicators - Section B'!$A$9:$R$27,18,FALSE),"")</f>
        <v/>
      </c>
      <c r="C51" s="418" t="str">
        <f>IFERROR(IF(VLOOKUP(K51,'Disaggregation Records'!$D$3:$E$56,2,FALSE)=0,"",VLOOKUP(K51,'Disaggregation Records'!$D$3:$E$56,2,FALSE)),"")</f>
        <v/>
      </c>
      <c r="D51" s="418" t="str">
        <f>IFERROR(IF(VLOOKUP(K51,'Disaggregation Records'!$D$3:$F$56,3,FALSE)=0,"",VLOOKUP(K51,'Disaggregation Records'!$D$3:$F$56,3,FALSE)),"")</f>
        <v/>
      </c>
      <c r="E51" s="320"/>
      <c r="F51" s="320"/>
      <c r="G51" s="320"/>
      <c r="H51" s="319"/>
      <c r="I51" s="345" t="str">
        <f>IFERROR(IF(VLOOKUP(K51,'Disaggregation Records'!$D$3:$G$56,4,FALSE)=0,"",VLOOKUP(K51,'Disaggregation Records'!$D$3:$G$56,4,FALSE)),"")</f>
        <v/>
      </c>
      <c r="J51" s="415">
        <f t="shared" si="0"/>
        <v>43</v>
      </c>
      <c r="K51" s="415" t="str">
        <f t="shared" si="1"/>
        <v/>
      </c>
      <c r="L51" s="415" t="b">
        <f t="shared" si="2"/>
        <v>1</v>
      </c>
      <c r="M51" s="415" t="b">
        <f t="shared" si="3"/>
        <v>0</v>
      </c>
      <c r="N51" s="419" t="s">
        <v>1269</v>
      </c>
      <c r="O51" s="161"/>
      <c r="P51" s="164"/>
      <c r="Q51" s="164"/>
      <c r="AD51" s="9"/>
      <c r="AE51" s="9"/>
      <c r="AF51" s="9"/>
      <c r="AG51" s="9"/>
      <c r="AH51" s="9"/>
      <c r="AI51" s="9"/>
      <c r="AJ51" s="9"/>
    </row>
    <row r="52" spans="1:36" s="302" customFormat="1" ht="37.5" customHeight="1" x14ac:dyDescent="0.25">
      <c r="A52" s="317">
        <v>5</v>
      </c>
      <c r="B52" s="329" t="str">
        <f>IFERROR(VLOOKUP(A52,'Impact Indicators - Section B'!$A$9:$R$27,18,FALSE),"")</f>
        <v/>
      </c>
      <c r="C52" s="418" t="str">
        <f>IFERROR(IF(VLOOKUP(K52,'Disaggregation Records'!$D$3:$E$56,2,FALSE)=0,"",VLOOKUP(K52,'Disaggregation Records'!$D$3:$E$56,2,FALSE)),"")</f>
        <v/>
      </c>
      <c r="D52" s="418" t="str">
        <f>IFERROR(IF(VLOOKUP(K52,'Disaggregation Records'!$D$3:$F$56,3,FALSE)=0,"",VLOOKUP(K52,'Disaggregation Records'!$D$3:$F$56,3,FALSE)),"")</f>
        <v/>
      </c>
      <c r="E52" s="320"/>
      <c r="F52" s="320"/>
      <c r="G52" s="320"/>
      <c r="H52" s="319"/>
      <c r="I52" s="345" t="str">
        <f>IFERROR(IF(VLOOKUP(K52,'Disaggregation Records'!$D$3:$G$56,4,FALSE)=0,"",VLOOKUP(K52,'Disaggregation Records'!$D$3:$G$56,4,FALSE)),"")</f>
        <v/>
      </c>
      <c r="J52" s="415">
        <f t="shared" si="0"/>
        <v>44</v>
      </c>
      <c r="K52" s="415" t="str">
        <f t="shared" si="1"/>
        <v/>
      </c>
      <c r="L52" s="415" t="b">
        <f t="shared" si="2"/>
        <v>1</v>
      </c>
      <c r="M52" s="415" t="b">
        <f t="shared" si="3"/>
        <v>0</v>
      </c>
      <c r="N52" s="419" t="s">
        <v>1270</v>
      </c>
      <c r="O52" s="161"/>
      <c r="P52" s="164"/>
      <c r="Q52" s="164"/>
      <c r="AD52" s="9"/>
      <c r="AE52" s="9"/>
      <c r="AF52" s="9"/>
      <c r="AG52" s="9"/>
      <c r="AH52" s="9"/>
      <c r="AI52" s="9"/>
      <c r="AJ52" s="9"/>
    </row>
    <row r="53" spans="1:36" s="302" customFormat="1" ht="37.5" customHeight="1" x14ac:dyDescent="0.25">
      <c r="A53" s="317">
        <v>5</v>
      </c>
      <c r="B53" s="329" t="str">
        <f>IFERROR(VLOOKUP(A53,'Impact Indicators - Section B'!$A$9:$R$27,18,FALSE),"")</f>
        <v/>
      </c>
      <c r="C53" s="418" t="str">
        <f>IFERROR(IF(VLOOKUP(K53,'Disaggregation Records'!$D$3:$E$56,2,FALSE)=0,"",VLOOKUP(K53,'Disaggregation Records'!$D$3:$E$56,2,FALSE)),"")</f>
        <v/>
      </c>
      <c r="D53" s="418" t="str">
        <f>IFERROR(IF(VLOOKUP(K53,'Disaggregation Records'!$D$3:$F$56,3,FALSE)=0,"",VLOOKUP(K53,'Disaggregation Records'!$D$3:$F$56,3,FALSE)),"")</f>
        <v/>
      </c>
      <c r="E53" s="320"/>
      <c r="F53" s="320"/>
      <c r="G53" s="320"/>
      <c r="H53" s="319"/>
      <c r="I53" s="345" t="str">
        <f>IFERROR(IF(VLOOKUP(K53,'Disaggregation Records'!$D$3:$G$56,4,FALSE)=0,"",VLOOKUP(K53,'Disaggregation Records'!$D$3:$G$56,4,FALSE)),"")</f>
        <v/>
      </c>
      <c r="J53" s="415">
        <f t="shared" si="0"/>
        <v>45</v>
      </c>
      <c r="K53" s="415" t="str">
        <f t="shared" si="1"/>
        <v/>
      </c>
      <c r="L53" s="415" t="b">
        <f t="shared" si="2"/>
        <v>1</v>
      </c>
      <c r="M53" s="415" t="b">
        <f t="shared" si="3"/>
        <v>0</v>
      </c>
      <c r="N53" s="419" t="s">
        <v>1271</v>
      </c>
      <c r="O53" s="161"/>
      <c r="P53" s="164"/>
      <c r="Q53" s="164"/>
      <c r="AD53" s="9"/>
      <c r="AE53" s="9"/>
      <c r="AF53" s="9"/>
      <c r="AG53" s="9"/>
      <c r="AH53" s="9"/>
      <c r="AI53" s="9"/>
      <c r="AJ53" s="9"/>
    </row>
    <row r="54" spans="1:36" s="302" customFormat="1" ht="37.5" customHeight="1" x14ac:dyDescent="0.25">
      <c r="A54" s="317">
        <v>5</v>
      </c>
      <c r="B54" s="329" t="str">
        <f>IFERROR(VLOOKUP(A54,'Impact Indicators - Section B'!$A$9:$R$27,18,FALSE),"")</f>
        <v/>
      </c>
      <c r="C54" s="418" t="str">
        <f>IFERROR(IF(VLOOKUP(K54,'Disaggregation Records'!$D$3:$E$56,2,FALSE)=0,"",VLOOKUP(K54,'Disaggregation Records'!$D$3:$E$56,2,FALSE)),"")</f>
        <v/>
      </c>
      <c r="D54" s="418" t="str">
        <f>IFERROR(IF(VLOOKUP(K54,'Disaggregation Records'!$D$3:$F$56,3,FALSE)=0,"",VLOOKUP(K54,'Disaggregation Records'!$D$3:$F$56,3,FALSE)),"")</f>
        <v/>
      </c>
      <c r="E54" s="320"/>
      <c r="F54" s="320"/>
      <c r="G54" s="320"/>
      <c r="H54" s="319"/>
      <c r="I54" s="345" t="str">
        <f>IFERROR(IF(VLOOKUP(K54,'Disaggregation Records'!$D$3:$G$56,4,FALSE)=0,"",VLOOKUP(K54,'Disaggregation Records'!$D$3:$G$56,4,FALSE)),"")</f>
        <v/>
      </c>
      <c r="J54" s="415">
        <f t="shared" si="0"/>
        <v>46</v>
      </c>
      <c r="K54" s="415" t="str">
        <f t="shared" si="1"/>
        <v/>
      </c>
      <c r="L54" s="415" t="b">
        <f t="shared" si="2"/>
        <v>1</v>
      </c>
      <c r="M54" s="415" t="b">
        <f t="shared" si="3"/>
        <v>0</v>
      </c>
      <c r="N54" s="419" t="s">
        <v>1272</v>
      </c>
      <c r="O54" s="161"/>
      <c r="P54" s="164"/>
      <c r="Q54" s="164"/>
      <c r="AD54" s="9"/>
      <c r="AE54" s="9"/>
      <c r="AF54" s="9"/>
      <c r="AG54" s="9"/>
      <c r="AH54" s="9"/>
      <c r="AI54" s="9"/>
      <c r="AJ54" s="9"/>
    </row>
    <row r="55" spans="1:36" s="302" customFormat="1" ht="37.5" customHeight="1" x14ac:dyDescent="0.25">
      <c r="A55" s="317">
        <v>5</v>
      </c>
      <c r="B55" s="329" t="str">
        <f>IFERROR(VLOOKUP(A55,'Impact Indicators - Section B'!$A$9:$R$27,18,FALSE),"")</f>
        <v/>
      </c>
      <c r="C55" s="418" t="str">
        <f>IFERROR(IF(VLOOKUP(K55,'Disaggregation Records'!$D$3:$E$56,2,FALSE)=0,"",VLOOKUP(K55,'Disaggregation Records'!$D$3:$E$56,2,FALSE)),"")</f>
        <v/>
      </c>
      <c r="D55" s="418" t="str">
        <f>IFERROR(IF(VLOOKUP(K55,'Disaggregation Records'!$D$3:$F$56,3,FALSE)=0,"",VLOOKUP(K55,'Disaggregation Records'!$D$3:$F$56,3,FALSE)),"")</f>
        <v/>
      </c>
      <c r="E55" s="320"/>
      <c r="F55" s="320"/>
      <c r="G55" s="320"/>
      <c r="H55" s="319"/>
      <c r="I55" s="345" t="str">
        <f>IFERROR(IF(VLOOKUP(K55,'Disaggregation Records'!$D$3:$G$56,4,FALSE)=0,"",VLOOKUP(K55,'Disaggregation Records'!$D$3:$G$56,4,FALSE)),"")</f>
        <v/>
      </c>
      <c r="J55" s="415">
        <f t="shared" si="0"/>
        <v>47</v>
      </c>
      <c r="K55" s="415" t="str">
        <f t="shared" si="1"/>
        <v/>
      </c>
      <c r="L55" s="415" t="b">
        <f t="shared" si="2"/>
        <v>1</v>
      </c>
      <c r="M55" s="415" t="b">
        <f t="shared" si="3"/>
        <v>0</v>
      </c>
      <c r="N55" s="419" t="s">
        <v>1273</v>
      </c>
      <c r="O55" s="161"/>
      <c r="P55" s="164"/>
      <c r="Q55" s="164"/>
      <c r="AD55" s="9"/>
      <c r="AE55" s="9"/>
      <c r="AF55" s="9"/>
      <c r="AG55" s="9"/>
      <c r="AH55" s="9"/>
      <c r="AI55" s="9"/>
      <c r="AJ55" s="9"/>
    </row>
    <row r="56" spans="1:36" s="302" customFormat="1" ht="37.5" customHeight="1" x14ac:dyDescent="0.25">
      <c r="A56" s="317">
        <v>5</v>
      </c>
      <c r="B56" s="329" t="str">
        <f>IFERROR(VLOOKUP(A56,'Impact Indicators - Section B'!$A$9:$R$27,18,FALSE),"")</f>
        <v/>
      </c>
      <c r="C56" s="418" t="str">
        <f>IFERROR(IF(VLOOKUP(K56,'Disaggregation Records'!$D$3:$E$56,2,FALSE)=0,"",VLOOKUP(K56,'Disaggregation Records'!$D$3:$E$56,2,FALSE)),"")</f>
        <v/>
      </c>
      <c r="D56" s="418" t="str">
        <f>IFERROR(IF(VLOOKUP(K56,'Disaggregation Records'!$D$3:$F$56,3,FALSE)=0,"",VLOOKUP(K56,'Disaggregation Records'!$D$3:$F$56,3,FALSE)),"")</f>
        <v/>
      </c>
      <c r="E56" s="320"/>
      <c r="F56" s="320"/>
      <c r="G56" s="320"/>
      <c r="H56" s="319"/>
      <c r="I56" s="345" t="str">
        <f>IFERROR(IF(VLOOKUP(K56,'Disaggregation Records'!$D$3:$G$56,4,FALSE)=0,"",VLOOKUP(K56,'Disaggregation Records'!$D$3:$G$56,4,FALSE)),"")</f>
        <v/>
      </c>
      <c r="J56" s="415">
        <f t="shared" si="0"/>
        <v>48</v>
      </c>
      <c r="K56" s="415" t="str">
        <f t="shared" si="1"/>
        <v/>
      </c>
      <c r="L56" s="415" t="b">
        <f t="shared" si="2"/>
        <v>1</v>
      </c>
      <c r="M56" s="415" t="b">
        <f t="shared" si="3"/>
        <v>0</v>
      </c>
      <c r="N56" s="419" t="s">
        <v>1274</v>
      </c>
      <c r="O56" s="161"/>
      <c r="P56" s="164"/>
      <c r="Q56" s="164"/>
      <c r="AD56" s="9"/>
      <c r="AE56" s="9"/>
      <c r="AF56" s="9"/>
      <c r="AG56" s="9"/>
      <c r="AH56" s="9"/>
      <c r="AI56" s="9"/>
      <c r="AJ56" s="9"/>
    </row>
    <row r="57" spans="1:36" s="302" customFormat="1" ht="37.5" customHeight="1" x14ac:dyDescent="0.25">
      <c r="A57" s="317">
        <v>5</v>
      </c>
      <c r="B57" s="329" t="str">
        <f>IFERROR(VLOOKUP(A57,'Impact Indicators - Section B'!$A$9:$R$27,18,FALSE),"")</f>
        <v/>
      </c>
      <c r="C57" s="418" t="str">
        <f>IFERROR(IF(VLOOKUP(K57,'Disaggregation Records'!$D$3:$E$56,2,FALSE)=0,"",VLOOKUP(K57,'Disaggregation Records'!$D$3:$E$56,2,FALSE)),"")</f>
        <v/>
      </c>
      <c r="D57" s="418" t="str">
        <f>IFERROR(IF(VLOOKUP(K57,'Disaggregation Records'!$D$3:$F$56,3,FALSE)=0,"",VLOOKUP(K57,'Disaggregation Records'!$D$3:$F$56,3,FALSE)),"")</f>
        <v/>
      </c>
      <c r="E57" s="320"/>
      <c r="F57" s="320"/>
      <c r="G57" s="320"/>
      <c r="H57" s="319"/>
      <c r="I57" s="345" t="str">
        <f>IFERROR(IF(VLOOKUP(K57,'Disaggregation Records'!$D$3:$G$56,4,FALSE)=0,"",VLOOKUP(K57,'Disaggregation Records'!$D$3:$G$56,4,FALSE)),"")</f>
        <v/>
      </c>
      <c r="J57" s="415">
        <f t="shared" si="0"/>
        <v>49</v>
      </c>
      <c r="K57" s="415" t="str">
        <f t="shared" si="1"/>
        <v/>
      </c>
      <c r="L57" s="415" t="b">
        <f t="shared" si="2"/>
        <v>1</v>
      </c>
      <c r="M57" s="415" t="b">
        <f t="shared" si="3"/>
        <v>0</v>
      </c>
      <c r="N57" s="419" t="s">
        <v>1275</v>
      </c>
      <c r="O57" s="161"/>
      <c r="P57" s="164"/>
      <c r="Q57" s="164"/>
      <c r="AD57" s="9"/>
      <c r="AE57" s="9"/>
      <c r="AF57" s="9"/>
      <c r="AG57" s="9"/>
      <c r="AH57" s="9"/>
      <c r="AI57" s="9"/>
      <c r="AJ57" s="9"/>
    </row>
    <row r="58" spans="1:36" s="302" customFormat="1" ht="37.5" customHeight="1" x14ac:dyDescent="0.25">
      <c r="A58" s="317">
        <v>5</v>
      </c>
      <c r="B58" s="329" t="str">
        <f>IFERROR(VLOOKUP(A58,'Impact Indicators - Section B'!$A$9:$R$27,18,FALSE),"")</f>
        <v/>
      </c>
      <c r="C58" s="418" t="str">
        <f>IFERROR(IF(VLOOKUP(K58,'Disaggregation Records'!$D$3:$E$56,2,FALSE)=0,"",VLOOKUP(K58,'Disaggregation Records'!$D$3:$E$56,2,FALSE)),"")</f>
        <v/>
      </c>
      <c r="D58" s="418" t="str">
        <f>IFERROR(IF(VLOOKUP(K58,'Disaggregation Records'!$D$3:$F$56,3,FALSE)=0,"",VLOOKUP(K58,'Disaggregation Records'!$D$3:$F$56,3,FALSE)),"")</f>
        <v/>
      </c>
      <c r="E58" s="320"/>
      <c r="F58" s="320"/>
      <c r="G58" s="320"/>
      <c r="H58" s="319"/>
      <c r="I58" s="345" t="str">
        <f>IFERROR(IF(VLOOKUP(K58,'Disaggregation Records'!$D$3:$G$56,4,FALSE)=0,"",VLOOKUP(K58,'Disaggregation Records'!$D$3:$G$56,4,FALSE)),"")</f>
        <v/>
      </c>
      <c r="J58" s="415">
        <f t="shared" si="0"/>
        <v>50</v>
      </c>
      <c r="K58" s="415" t="str">
        <f t="shared" si="1"/>
        <v/>
      </c>
      <c r="L58" s="415" t="b">
        <f t="shared" si="2"/>
        <v>1</v>
      </c>
      <c r="M58" s="415" t="b">
        <f t="shared" si="3"/>
        <v>0</v>
      </c>
      <c r="N58" s="419" t="s">
        <v>1276</v>
      </c>
      <c r="O58" s="161"/>
      <c r="P58" s="164"/>
      <c r="Q58" s="164"/>
      <c r="AD58" s="9"/>
      <c r="AE58" s="9"/>
      <c r="AF58" s="9"/>
      <c r="AG58" s="9"/>
      <c r="AH58" s="9"/>
      <c r="AI58" s="9"/>
      <c r="AJ58" s="9"/>
    </row>
    <row r="59" spans="1:36" s="302" customFormat="1" ht="37.5" customHeight="1" x14ac:dyDescent="0.25">
      <c r="A59" s="317">
        <v>6</v>
      </c>
      <c r="B59" s="329" t="str">
        <f>IFERROR(VLOOKUP(A59,'Impact Indicators - Section B'!$A$9:$R$27,18,FALSE),"")</f>
        <v/>
      </c>
      <c r="C59" s="418" t="str">
        <f>IFERROR(IF(VLOOKUP(K59,'Disaggregation Records'!$D$3:$E$56,2,FALSE)=0,"",VLOOKUP(K59,'Disaggregation Records'!$D$3:$E$56,2,FALSE)),"")</f>
        <v/>
      </c>
      <c r="D59" s="418" t="str">
        <f>IFERROR(IF(VLOOKUP(K59,'Disaggregation Records'!$D$3:$F$56,3,FALSE)=0,"",VLOOKUP(K59,'Disaggregation Records'!$D$3:$F$56,3,FALSE)),"")</f>
        <v/>
      </c>
      <c r="E59" s="320"/>
      <c r="F59" s="320"/>
      <c r="G59" s="320"/>
      <c r="H59" s="319"/>
      <c r="I59" s="345" t="str">
        <f>IFERROR(IF(VLOOKUP(K59,'Disaggregation Records'!$D$3:$G$56,4,FALSE)=0,"",VLOOKUP(K59,'Disaggregation Records'!$D$3:$G$56,4,FALSE)),"")</f>
        <v/>
      </c>
      <c r="J59" s="415">
        <f t="shared" si="0"/>
        <v>51</v>
      </c>
      <c r="K59" s="415" t="str">
        <f t="shared" si="1"/>
        <v/>
      </c>
      <c r="L59" s="415" t="b">
        <f t="shared" si="2"/>
        <v>1</v>
      </c>
      <c r="M59" s="415" t="b">
        <f t="shared" si="3"/>
        <v>0</v>
      </c>
      <c r="N59" s="419" t="s">
        <v>1277</v>
      </c>
      <c r="O59" s="161"/>
      <c r="P59" s="164"/>
      <c r="Q59" s="164"/>
      <c r="AD59" s="9"/>
      <c r="AE59" s="9"/>
      <c r="AF59" s="9"/>
      <c r="AG59" s="9"/>
      <c r="AH59" s="9"/>
      <c r="AI59" s="9"/>
      <c r="AJ59" s="9"/>
    </row>
    <row r="60" spans="1:36" s="302" customFormat="1" ht="37.5" customHeight="1" x14ac:dyDescent="0.25">
      <c r="A60" s="317">
        <v>6</v>
      </c>
      <c r="B60" s="329" t="str">
        <f>IFERROR(VLOOKUP(A60,'Impact Indicators - Section B'!$A$9:$R$27,18,FALSE),"")</f>
        <v/>
      </c>
      <c r="C60" s="418" t="str">
        <f>IFERROR(IF(VLOOKUP(K60,'Disaggregation Records'!$D$3:$E$56,2,FALSE)=0,"",VLOOKUP(K60,'Disaggregation Records'!$D$3:$E$56,2,FALSE)),"")</f>
        <v/>
      </c>
      <c r="D60" s="418" t="str">
        <f>IFERROR(IF(VLOOKUP(K60,'Disaggregation Records'!$D$3:$F$56,3,FALSE)=0,"",VLOOKUP(K60,'Disaggregation Records'!$D$3:$F$56,3,FALSE)),"")</f>
        <v/>
      </c>
      <c r="E60" s="320"/>
      <c r="F60" s="320"/>
      <c r="G60" s="320"/>
      <c r="H60" s="319"/>
      <c r="I60" s="345" t="str">
        <f>IFERROR(IF(VLOOKUP(K60,'Disaggregation Records'!$D$3:$G$56,4,FALSE)=0,"",VLOOKUP(K60,'Disaggregation Records'!$D$3:$G$56,4,FALSE)),"")</f>
        <v/>
      </c>
      <c r="J60" s="415">
        <f t="shared" si="0"/>
        <v>52</v>
      </c>
      <c r="K60" s="415" t="str">
        <f t="shared" si="1"/>
        <v/>
      </c>
      <c r="L60" s="415" t="b">
        <f t="shared" si="2"/>
        <v>1</v>
      </c>
      <c r="M60" s="415" t="b">
        <f t="shared" si="3"/>
        <v>0</v>
      </c>
      <c r="N60" s="419" t="s">
        <v>1278</v>
      </c>
      <c r="O60" s="161"/>
      <c r="P60" s="164"/>
      <c r="Q60" s="164"/>
      <c r="AD60" s="9"/>
      <c r="AE60" s="9"/>
      <c r="AF60" s="9"/>
      <c r="AG60" s="9"/>
      <c r="AH60" s="9"/>
      <c r="AI60" s="9"/>
      <c r="AJ60" s="9"/>
    </row>
    <row r="61" spans="1:36" s="302" customFormat="1" ht="37.5" customHeight="1" x14ac:dyDescent="0.25">
      <c r="A61" s="317">
        <v>6</v>
      </c>
      <c r="B61" s="329" t="str">
        <f>IFERROR(VLOOKUP(A61,'Impact Indicators - Section B'!$A$9:$R$27,18,FALSE),"")</f>
        <v/>
      </c>
      <c r="C61" s="418" t="str">
        <f>IFERROR(IF(VLOOKUP(K61,'Disaggregation Records'!$D$3:$E$56,2,FALSE)=0,"",VLOOKUP(K61,'Disaggregation Records'!$D$3:$E$56,2,FALSE)),"")</f>
        <v/>
      </c>
      <c r="D61" s="418" t="str">
        <f>IFERROR(IF(VLOOKUP(K61,'Disaggregation Records'!$D$3:$F$56,3,FALSE)=0,"",VLOOKUP(K61,'Disaggregation Records'!$D$3:$F$56,3,FALSE)),"")</f>
        <v/>
      </c>
      <c r="E61" s="320"/>
      <c r="F61" s="320"/>
      <c r="G61" s="320"/>
      <c r="H61" s="319"/>
      <c r="I61" s="345" t="str">
        <f>IFERROR(IF(VLOOKUP(K61,'Disaggregation Records'!$D$3:$G$56,4,FALSE)=0,"",VLOOKUP(K61,'Disaggregation Records'!$D$3:$G$56,4,FALSE)),"")</f>
        <v/>
      </c>
      <c r="J61" s="415">
        <f t="shared" si="0"/>
        <v>53</v>
      </c>
      <c r="K61" s="415" t="str">
        <f t="shared" si="1"/>
        <v/>
      </c>
      <c r="L61" s="415" t="b">
        <f t="shared" si="2"/>
        <v>1</v>
      </c>
      <c r="M61" s="415" t="b">
        <f t="shared" si="3"/>
        <v>0</v>
      </c>
      <c r="N61" s="419" t="s">
        <v>1279</v>
      </c>
      <c r="O61" s="161"/>
      <c r="P61" s="164"/>
      <c r="Q61" s="164"/>
      <c r="AD61" s="9"/>
      <c r="AE61" s="9"/>
      <c r="AF61" s="9"/>
      <c r="AG61" s="9"/>
      <c r="AH61" s="9"/>
      <c r="AI61" s="9"/>
      <c r="AJ61" s="9"/>
    </row>
    <row r="62" spans="1:36" s="302" customFormat="1" ht="37.5" customHeight="1" x14ac:dyDescent="0.25">
      <c r="A62" s="317">
        <v>6</v>
      </c>
      <c r="B62" s="329" t="str">
        <f>IFERROR(VLOOKUP(A62,'Impact Indicators - Section B'!$A$9:$R$27,18,FALSE),"")</f>
        <v/>
      </c>
      <c r="C62" s="418" t="str">
        <f>IFERROR(IF(VLOOKUP(K62,'Disaggregation Records'!$D$3:$E$56,2,FALSE)=0,"",VLOOKUP(K62,'Disaggregation Records'!$D$3:$E$56,2,FALSE)),"")</f>
        <v/>
      </c>
      <c r="D62" s="418" t="str">
        <f>IFERROR(IF(VLOOKUP(K62,'Disaggregation Records'!$D$3:$F$56,3,FALSE)=0,"",VLOOKUP(K62,'Disaggregation Records'!$D$3:$F$56,3,FALSE)),"")</f>
        <v/>
      </c>
      <c r="E62" s="320"/>
      <c r="F62" s="320"/>
      <c r="G62" s="320"/>
      <c r="H62" s="319"/>
      <c r="I62" s="345" t="str">
        <f>IFERROR(IF(VLOOKUP(K62,'Disaggregation Records'!$D$3:$G$56,4,FALSE)=0,"",VLOOKUP(K62,'Disaggregation Records'!$D$3:$G$56,4,FALSE)),"")</f>
        <v/>
      </c>
      <c r="J62" s="415">
        <f t="shared" si="0"/>
        <v>54</v>
      </c>
      <c r="K62" s="415" t="str">
        <f t="shared" si="1"/>
        <v/>
      </c>
      <c r="L62" s="415" t="b">
        <f t="shared" si="2"/>
        <v>1</v>
      </c>
      <c r="M62" s="415" t="b">
        <f t="shared" si="3"/>
        <v>0</v>
      </c>
      <c r="N62" s="419" t="s">
        <v>1280</v>
      </c>
      <c r="O62" s="161"/>
      <c r="P62" s="164"/>
      <c r="Q62" s="164"/>
      <c r="AD62" s="9"/>
      <c r="AE62" s="9"/>
      <c r="AF62" s="9"/>
      <c r="AG62" s="9"/>
      <c r="AH62" s="9"/>
      <c r="AI62" s="9"/>
      <c r="AJ62" s="9"/>
    </row>
    <row r="63" spans="1:36" s="302" customFormat="1" ht="37.5" customHeight="1" x14ac:dyDescent="0.25">
      <c r="A63" s="317">
        <v>6</v>
      </c>
      <c r="B63" s="329" t="str">
        <f>IFERROR(VLOOKUP(A63,'Impact Indicators - Section B'!$A$9:$R$27,18,FALSE),"")</f>
        <v/>
      </c>
      <c r="C63" s="418" t="str">
        <f>IFERROR(IF(VLOOKUP(K63,'Disaggregation Records'!$D$3:$E$56,2,FALSE)=0,"",VLOOKUP(K63,'Disaggregation Records'!$D$3:$E$56,2,FALSE)),"")</f>
        <v/>
      </c>
      <c r="D63" s="418" t="str">
        <f>IFERROR(IF(VLOOKUP(K63,'Disaggregation Records'!$D$3:$F$56,3,FALSE)=0,"",VLOOKUP(K63,'Disaggregation Records'!$D$3:$F$56,3,FALSE)),"")</f>
        <v/>
      </c>
      <c r="E63" s="320"/>
      <c r="F63" s="320"/>
      <c r="G63" s="320"/>
      <c r="H63" s="319"/>
      <c r="I63" s="345" t="str">
        <f>IFERROR(IF(VLOOKUP(K63,'Disaggregation Records'!$D$3:$G$56,4,FALSE)=0,"",VLOOKUP(K63,'Disaggregation Records'!$D$3:$G$56,4,FALSE)),"")</f>
        <v/>
      </c>
      <c r="J63" s="415">
        <f t="shared" si="0"/>
        <v>55</v>
      </c>
      <c r="K63" s="415" t="str">
        <f t="shared" si="1"/>
        <v/>
      </c>
      <c r="L63" s="415" t="b">
        <f t="shared" si="2"/>
        <v>1</v>
      </c>
      <c r="M63" s="415" t="b">
        <f t="shared" si="3"/>
        <v>0</v>
      </c>
      <c r="N63" s="419" t="s">
        <v>1281</v>
      </c>
      <c r="O63" s="161"/>
      <c r="P63" s="164"/>
      <c r="Q63" s="164"/>
      <c r="AD63" s="9"/>
      <c r="AE63" s="9"/>
      <c r="AF63" s="9"/>
      <c r="AG63" s="9"/>
      <c r="AH63" s="9"/>
      <c r="AI63" s="9"/>
      <c r="AJ63" s="9"/>
    </row>
    <row r="64" spans="1:36" s="302" customFormat="1" ht="37.5" customHeight="1" x14ac:dyDescent="0.25">
      <c r="A64" s="317">
        <v>6</v>
      </c>
      <c r="B64" s="329" t="str">
        <f>IFERROR(VLOOKUP(A64,'Impact Indicators - Section B'!$A$9:$R$27,18,FALSE),"")</f>
        <v/>
      </c>
      <c r="C64" s="418" t="str">
        <f>IFERROR(IF(VLOOKUP(K64,'Disaggregation Records'!$D$3:$E$56,2,FALSE)=0,"",VLOOKUP(K64,'Disaggregation Records'!$D$3:$E$56,2,FALSE)),"")</f>
        <v/>
      </c>
      <c r="D64" s="418" t="str">
        <f>IFERROR(IF(VLOOKUP(K64,'Disaggregation Records'!$D$3:$F$56,3,FALSE)=0,"",VLOOKUP(K64,'Disaggregation Records'!$D$3:$F$56,3,FALSE)),"")</f>
        <v/>
      </c>
      <c r="E64" s="320"/>
      <c r="F64" s="320"/>
      <c r="G64" s="320"/>
      <c r="H64" s="319"/>
      <c r="I64" s="345" t="str">
        <f>IFERROR(IF(VLOOKUP(K64,'Disaggregation Records'!$D$3:$G$56,4,FALSE)=0,"",VLOOKUP(K64,'Disaggregation Records'!$D$3:$G$56,4,FALSE)),"")</f>
        <v/>
      </c>
      <c r="J64" s="415">
        <f t="shared" si="0"/>
        <v>56</v>
      </c>
      <c r="K64" s="415" t="str">
        <f t="shared" si="1"/>
        <v/>
      </c>
      <c r="L64" s="415" t="b">
        <f t="shared" si="2"/>
        <v>1</v>
      </c>
      <c r="M64" s="415" t="b">
        <f t="shared" si="3"/>
        <v>0</v>
      </c>
      <c r="N64" s="419" t="s">
        <v>1282</v>
      </c>
      <c r="O64" s="161"/>
      <c r="P64" s="164"/>
      <c r="Q64" s="164"/>
      <c r="AD64" s="9"/>
      <c r="AE64" s="9"/>
      <c r="AF64" s="9"/>
      <c r="AG64" s="9"/>
      <c r="AH64" s="9"/>
      <c r="AI64" s="9"/>
      <c r="AJ64" s="9"/>
    </row>
    <row r="65" spans="1:36" s="302" customFormat="1" ht="37.5" customHeight="1" x14ac:dyDescent="0.25">
      <c r="A65" s="317">
        <v>6</v>
      </c>
      <c r="B65" s="329" t="str">
        <f>IFERROR(VLOOKUP(A65,'Impact Indicators - Section B'!$A$9:$R$27,18,FALSE),"")</f>
        <v/>
      </c>
      <c r="C65" s="418" t="str">
        <f>IFERROR(IF(VLOOKUP(K65,'Disaggregation Records'!$D$3:$E$56,2,FALSE)=0,"",VLOOKUP(K65,'Disaggregation Records'!$D$3:$E$56,2,FALSE)),"")</f>
        <v/>
      </c>
      <c r="D65" s="418" t="str">
        <f>IFERROR(IF(VLOOKUP(K65,'Disaggregation Records'!$D$3:$F$56,3,FALSE)=0,"",VLOOKUP(K65,'Disaggregation Records'!$D$3:$F$56,3,FALSE)),"")</f>
        <v/>
      </c>
      <c r="E65" s="320"/>
      <c r="F65" s="320"/>
      <c r="G65" s="320"/>
      <c r="H65" s="319"/>
      <c r="I65" s="345" t="str">
        <f>IFERROR(IF(VLOOKUP(K65,'Disaggregation Records'!$D$3:$G$56,4,FALSE)=0,"",VLOOKUP(K65,'Disaggregation Records'!$D$3:$G$56,4,FALSE)),"")</f>
        <v/>
      </c>
      <c r="J65" s="415">
        <f t="shared" si="0"/>
        <v>57</v>
      </c>
      <c r="K65" s="415" t="str">
        <f t="shared" si="1"/>
        <v/>
      </c>
      <c r="L65" s="415" t="b">
        <f t="shared" si="2"/>
        <v>1</v>
      </c>
      <c r="M65" s="415" t="b">
        <f t="shared" si="3"/>
        <v>0</v>
      </c>
      <c r="N65" s="419" t="s">
        <v>1283</v>
      </c>
      <c r="O65" s="161"/>
      <c r="P65" s="164"/>
      <c r="Q65" s="164"/>
      <c r="AD65" s="9"/>
      <c r="AE65" s="9"/>
      <c r="AF65" s="9"/>
      <c r="AG65" s="9"/>
      <c r="AH65" s="9"/>
      <c r="AI65" s="9"/>
      <c r="AJ65" s="9"/>
    </row>
    <row r="66" spans="1:36" s="302" customFormat="1" ht="37.5" customHeight="1" x14ac:dyDescent="0.25">
      <c r="A66" s="317">
        <v>6</v>
      </c>
      <c r="B66" s="329" t="str">
        <f>IFERROR(VLOOKUP(A66,'Impact Indicators - Section B'!$A$9:$R$27,18,FALSE),"")</f>
        <v/>
      </c>
      <c r="C66" s="418" t="str">
        <f>IFERROR(IF(VLOOKUP(K66,'Disaggregation Records'!$D$3:$E$56,2,FALSE)=0,"",VLOOKUP(K66,'Disaggregation Records'!$D$3:$E$56,2,FALSE)),"")</f>
        <v/>
      </c>
      <c r="D66" s="418" t="str">
        <f>IFERROR(IF(VLOOKUP(K66,'Disaggregation Records'!$D$3:$F$56,3,FALSE)=0,"",VLOOKUP(K66,'Disaggregation Records'!$D$3:$F$56,3,FALSE)),"")</f>
        <v/>
      </c>
      <c r="E66" s="320"/>
      <c r="F66" s="320"/>
      <c r="G66" s="320"/>
      <c r="H66" s="319"/>
      <c r="I66" s="345" t="str">
        <f>IFERROR(IF(VLOOKUP(K66,'Disaggregation Records'!$D$3:$G$56,4,FALSE)=0,"",VLOOKUP(K66,'Disaggregation Records'!$D$3:$G$56,4,FALSE)),"")</f>
        <v/>
      </c>
      <c r="J66" s="415">
        <f t="shared" si="0"/>
        <v>58</v>
      </c>
      <c r="K66" s="415" t="str">
        <f t="shared" si="1"/>
        <v/>
      </c>
      <c r="L66" s="415" t="b">
        <f t="shared" si="2"/>
        <v>1</v>
      </c>
      <c r="M66" s="415" t="b">
        <f t="shared" si="3"/>
        <v>0</v>
      </c>
      <c r="N66" s="419" t="s">
        <v>1284</v>
      </c>
      <c r="O66" s="161"/>
      <c r="P66" s="164"/>
      <c r="Q66" s="164"/>
      <c r="AD66" s="9"/>
      <c r="AE66" s="9"/>
      <c r="AF66" s="9"/>
      <c r="AG66" s="9"/>
      <c r="AH66" s="9"/>
      <c r="AI66" s="9"/>
      <c r="AJ66" s="9"/>
    </row>
    <row r="67" spans="1:36" s="302" customFormat="1" ht="37.5" customHeight="1" x14ac:dyDescent="0.25">
      <c r="A67" s="317">
        <v>6</v>
      </c>
      <c r="B67" s="329" t="str">
        <f>IFERROR(VLOOKUP(A67,'Impact Indicators - Section B'!$A$9:$R$27,18,FALSE),"")</f>
        <v/>
      </c>
      <c r="C67" s="418" t="str">
        <f>IFERROR(IF(VLOOKUP(K67,'Disaggregation Records'!$D$3:$E$56,2,FALSE)=0,"",VLOOKUP(K67,'Disaggregation Records'!$D$3:$E$56,2,FALSE)),"")</f>
        <v/>
      </c>
      <c r="D67" s="418" t="str">
        <f>IFERROR(IF(VLOOKUP(K67,'Disaggregation Records'!$D$3:$F$56,3,FALSE)=0,"",VLOOKUP(K67,'Disaggregation Records'!$D$3:$F$56,3,FALSE)),"")</f>
        <v/>
      </c>
      <c r="E67" s="320"/>
      <c r="F67" s="320"/>
      <c r="G67" s="320"/>
      <c r="H67" s="319"/>
      <c r="I67" s="345" t="str">
        <f>IFERROR(IF(VLOOKUP(K67,'Disaggregation Records'!$D$3:$G$56,4,FALSE)=0,"",VLOOKUP(K67,'Disaggregation Records'!$D$3:$G$56,4,FALSE)),"")</f>
        <v/>
      </c>
      <c r="J67" s="415">
        <f t="shared" si="0"/>
        <v>59</v>
      </c>
      <c r="K67" s="415" t="str">
        <f t="shared" si="1"/>
        <v/>
      </c>
      <c r="L67" s="415" t="b">
        <f t="shared" si="2"/>
        <v>1</v>
      </c>
      <c r="M67" s="415" t="b">
        <f t="shared" si="3"/>
        <v>0</v>
      </c>
      <c r="N67" s="419" t="s">
        <v>1285</v>
      </c>
      <c r="O67" s="161"/>
      <c r="P67" s="164"/>
      <c r="Q67" s="164"/>
      <c r="AD67" s="9"/>
      <c r="AE67" s="9"/>
      <c r="AF67" s="9"/>
      <c r="AG67" s="9"/>
      <c r="AH67" s="9"/>
      <c r="AI67" s="9"/>
      <c r="AJ67" s="9"/>
    </row>
    <row r="68" spans="1:36" s="302" customFormat="1" ht="37.5" customHeight="1" x14ac:dyDescent="0.25">
      <c r="A68" s="317">
        <v>6</v>
      </c>
      <c r="B68" s="329" t="str">
        <f>IFERROR(VLOOKUP(A68,'Impact Indicators - Section B'!$A$9:$R$27,18,FALSE),"")</f>
        <v/>
      </c>
      <c r="C68" s="418" t="str">
        <f>IFERROR(IF(VLOOKUP(K68,'Disaggregation Records'!$D$3:$E$56,2,FALSE)=0,"",VLOOKUP(K68,'Disaggregation Records'!$D$3:$E$56,2,FALSE)),"")</f>
        <v/>
      </c>
      <c r="D68" s="418" t="str">
        <f>IFERROR(IF(VLOOKUP(K68,'Disaggregation Records'!$D$3:$F$56,3,FALSE)=0,"",VLOOKUP(K68,'Disaggregation Records'!$D$3:$F$56,3,FALSE)),"")</f>
        <v/>
      </c>
      <c r="E68" s="320"/>
      <c r="F68" s="320"/>
      <c r="G68" s="320"/>
      <c r="H68" s="319"/>
      <c r="I68" s="345" t="str">
        <f>IFERROR(IF(VLOOKUP(K68,'Disaggregation Records'!$D$3:$G$56,4,FALSE)=0,"",VLOOKUP(K68,'Disaggregation Records'!$D$3:$G$56,4,FALSE)),"")</f>
        <v/>
      </c>
      <c r="J68" s="415">
        <f t="shared" si="0"/>
        <v>60</v>
      </c>
      <c r="K68" s="415" t="str">
        <f t="shared" si="1"/>
        <v/>
      </c>
      <c r="L68" s="415" t="b">
        <f t="shared" si="2"/>
        <v>1</v>
      </c>
      <c r="M68" s="415" t="b">
        <f t="shared" si="3"/>
        <v>0</v>
      </c>
      <c r="N68" s="419" t="s">
        <v>1286</v>
      </c>
      <c r="O68" s="161"/>
      <c r="P68" s="164"/>
      <c r="Q68" s="164"/>
      <c r="AD68" s="9"/>
      <c r="AE68" s="9"/>
      <c r="AF68" s="9"/>
      <c r="AG68" s="9"/>
      <c r="AH68" s="9"/>
      <c r="AI68" s="9"/>
      <c r="AJ68" s="9"/>
    </row>
    <row r="69" spans="1:36" s="302" customFormat="1" ht="37.5" customHeight="1" x14ac:dyDescent="0.25">
      <c r="A69" s="317">
        <v>7</v>
      </c>
      <c r="B69" s="329" t="str">
        <f>IFERROR(VLOOKUP(A69,'Impact Indicators - Section B'!$A$9:$R$27,18,FALSE),"")</f>
        <v/>
      </c>
      <c r="C69" s="418" t="str">
        <f>IFERROR(IF(VLOOKUP(K69,'Disaggregation Records'!$D$3:$E$56,2,FALSE)=0,"",VLOOKUP(K69,'Disaggregation Records'!$D$3:$E$56,2,FALSE)),"")</f>
        <v/>
      </c>
      <c r="D69" s="418" t="str">
        <f>IFERROR(IF(VLOOKUP(K69,'Disaggregation Records'!$D$3:$F$56,3,FALSE)=0,"",VLOOKUP(K69,'Disaggregation Records'!$D$3:$F$56,3,FALSE)),"")</f>
        <v/>
      </c>
      <c r="E69" s="320"/>
      <c r="F69" s="320"/>
      <c r="G69" s="320"/>
      <c r="H69" s="319"/>
      <c r="I69" s="345" t="str">
        <f>IFERROR(IF(VLOOKUP(K69,'Disaggregation Records'!$D$3:$G$56,4,FALSE)=0,"",VLOOKUP(K69,'Disaggregation Records'!$D$3:$G$56,4,FALSE)),"")</f>
        <v/>
      </c>
      <c r="J69" s="415">
        <f t="shared" si="0"/>
        <v>61</v>
      </c>
      <c r="K69" s="415" t="str">
        <f t="shared" si="1"/>
        <v/>
      </c>
      <c r="L69" s="415" t="b">
        <f t="shared" si="2"/>
        <v>1</v>
      </c>
      <c r="M69" s="415" t="b">
        <f t="shared" si="3"/>
        <v>0</v>
      </c>
      <c r="N69" s="419" t="s">
        <v>1287</v>
      </c>
      <c r="O69" s="161"/>
      <c r="P69" s="164"/>
      <c r="Q69" s="164"/>
      <c r="AD69" s="9"/>
      <c r="AE69" s="9"/>
      <c r="AF69" s="9"/>
      <c r="AG69" s="9"/>
      <c r="AH69" s="9"/>
      <c r="AI69" s="9"/>
      <c r="AJ69" s="9"/>
    </row>
    <row r="70" spans="1:36" s="302" customFormat="1" ht="37.5" customHeight="1" x14ac:dyDescent="0.25">
      <c r="A70" s="317">
        <v>7</v>
      </c>
      <c r="B70" s="329" t="str">
        <f>IFERROR(VLOOKUP(A70,'Impact Indicators - Section B'!$A$9:$R$27,18,FALSE),"")</f>
        <v/>
      </c>
      <c r="C70" s="418" t="str">
        <f>IFERROR(IF(VLOOKUP(K70,'Disaggregation Records'!$D$3:$E$56,2,FALSE)=0,"",VLOOKUP(K70,'Disaggregation Records'!$D$3:$E$56,2,FALSE)),"")</f>
        <v/>
      </c>
      <c r="D70" s="418" t="str">
        <f>IFERROR(IF(VLOOKUP(K70,'Disaggregation Records'!$D$3:$F$56,3,FALSE)=0,"",VLOOKUP(K70,'Disaggregation Records'!$D$3:$F$56,3,FALSE)),"")</f>
        <v/>
      </c>
      <c r="E70" s="320"/>
      <c r="F70" s="320"/>
      <c r="G70" s="320"/>
      <c r="H70" s="319"/>
      <c r="I70" s="345" t="str">
        <f>IFERROR(IF(VLOOKUP(K70,'Disaggregation Records'!$D$3:$G$56,4,FALSE)=0,"",VLOOKUP(K70,'Disaggregation Records'!$D$3:$G$56,4,FALSE)),"")</f>
        <v/>
      </c>
      <c r="J70" s="415">
        <f t="shared" si="0"/>
        <v>62</v>
      </c>
      <c r="K70" s="415" t="str">
        <f t="shared" si="1"/>
        <v/>
      </c>
      <c r="L70" s="415" t="b">
        <f t="shared" si="2"/>
        <v>1</v>
      </c>
      <c r="M70" s="415" t="b">
        <f t="shared" si="3"/>
        <v>0</v>
      </c>
      <c r="N70" s="419" t="s">
        <v>1288</v>
      </c>
      <c r="O70" s="161"/>
      <c r="P70" s="164"/>
      <c r="Q70" s="164"/>
      <c r="AD70" s="9"/>
      <c r="AE70" s="9"/>
      <c r="AF70" s="9"/>
      <c r="AG70" s="9"/>
      <c r="AH70" s="9"/>
      <c r="AI70" s="9"/>
      <c r="AJ70" s="9"/>
    </row>
    <row r="71" spans="1:36" s="302" customFormat="1" ht="37.5" customHeight="1" x14ac:dyDescent="0.25">
      <c r="A71" s="317">
        <v>7</v>
      </c>
      <c r="B71" s="329" t="str">
        <f>IFERROR(VLOOKUP(A71,'Impact Indicators - Section B'!$A$9:$R$27,18,FALSE),"")</f>
        <v/>
      </c>
      <c r="C71" s="418" t="str">
        <f>IFERROR(IF(VLOOKUP(K71,'Disaggregation Records'!$D$3:$E$56,2,FALSE)=0,"",VLOOKUP(K71,'Disaggregation Records'!$D$3:$E$56,2,FALSE)),"")</f>
        <v/>
      </c>
      <c r="D71" s="418" t="str">
        <f>IFERROR(IF(VLOOKUP(K71,'Disaggregation Records'!$D$3:$F$56,3,FALSE)=0,"",VLOOKUP(K71,'Disaggregation Records'!$D$3:$F$56,3,FALSE)),"")</f>
        <v/>
      </c>
      <c r="E71" s="320"/>
      <c r="F71" s="320"/>
      <c r="G71" s="320"/>
      <c r="H71" s="319"/>
      <c r="I71" s="345" t="str">
        <f>IFERROR(IF(VLOOKUP(K71,'Disaggregation Records'!$D$3:$G$56,4,FALSE)=0,"",VLOOKUP(K71,'Disaggregation Records'!$D$3:$G$56,4,FALSE)),"")</f>
        <v/>
      </c>
      <c r="J71" s="415">
        <f t="shared" si="0"/>
        <v>63</v>
      </c>
      <c r="K71" s="415" t="str">
        <f t="shared" si="1"/>
        <v/>
      </c>
      <c r="L71" s="415" t="b">
        <f t="shared" si="2"/>
        <v>1</v>
      </c>
      <c r="M71" s="415" t="b">
        <f t="shared" si="3"/>
        <v>0</v>
      </c>
      <c r="N71" s="419" t="s">
        <v>1289</v>
      </c>
      <c r="O71" s="161"/>
      <c r="P71" s="164"/>
      <c r="Q71" s="164"/>
      <c r="AD71" s="9"/>
      <c r="AE71" s="9"/>
      <c r="AF71" s="9"/>
      <c r="AG71" s="9"/>
      <c r="AH71" s="9"/>
      <c r="AI71" s="9"/>
      <c r="AJ71" s="9"/>
    </row>
    <row r="72" spans="1:36" s="302" customFormat="1" ht="37.5" customHeight="1" x14ac:dyDescent="0.25">
      <c r="A72" s="317">
        <v>7</v>
      </c>
      <c r="B72" s="329" t="str">
        <f>IFERROR(VLOOKUP(A72,'Impact Indicators - Section B'!$A$9:$R$27,18,FALSE),"")</f>
        <v/>
      </c>
      <c r="C72" s="418" t="str">
        <f>IFERROR(IF(VLOOKUP(K72,'Disaggregation Records'!$D$3:$E$56,2,FALSE)=0,"",VLOOKUP(K72,'Disaggregation Records'!$D$3:$E$56,2,FALSE)),"")</f>
        <v/>
      </c>
      <c r="D72" s="418" t="str">
        <f>IFERROR(IF(VLOOKUP(K72,'Disaggregation Records'!$D$3:$F$56,3,FALSE)=0,"",VLOOKUP(K72,'Disaggregation Records'!$D$3:$F$56,3,FALSE)),"")</f>
        <v/>
      </c>
      <c r="E72" s="320"/>
      <c r="F72" s="320"/>
      <c r="G72" s="320"/>
      <c r="H72" s="319"/>
      <c r="I72" s="345" t="str">
        <f>IFERROR(IF(VLOOKUP(K72,'Disaggregation Records'!$D$3:$G$56,4,FALSE)=0,"",VLOOKUP(K72,'Disaggregation Records'!$D$3:$G$56,4,FALSE)),"")</f>
        <v/>
      </c>
      <c r="J72" s="415">
        <f t="shared" si="0"/>
        <v>64</v>
      </c>
      <c r="K72" s="415" t="str">
        <f t="shared" si="1"/>
        <v/>
      </c>
      <c r="L72" s="415" t="b">
        <f t="shared" si="2"/>
        <v>1</v>
      </c>
      <c r="M72" s="415" t="b">
        <f t="shared" si="3"/>
        <v>0</v>
      </c>
      <c r="N72" s="419" t="s">
        <v>1290</v>
      </c>
      <c r="O72" s="161"/>
      <c r="P72" s="164"/>
      <c r="Q72" s="164"/>
      <c r="AD72" s="9"/>
      <c r="AE72" s="9"/>
      <c r="AF72" s="9"/>
      <c r="AG72" s="9"/>
      <c r="AH72" s="9"/>
      <c r="AI72" s="9"/>
      <c r="AJ72" s="9"/>
    </row>
    <row r="73" spans="1:36" s="302" customFormat="1" ht="37.5" customHeight="1" x14ac:dyDescent="0.25">
      <c r="A73" s="317">
        <v>7</v>
      </c>
      <c r="B73" s="329" t="str">
        <f>IFERROR(VLOOKUP(A73,'Impact Indicators - Section B'!$A$9:$R$27,18,FALSE),"")</f>
        <v/>
      </c>
      <c r="C73" s="418" t="str">
        <f>IFERROR(IF(VLOOKUP(K73,'Disaggregation Records'!$D$3:$E$56,2,FALSE)=0,"",VLOOKUP(K73,'Disaggregation Records'!$D$3:$E$56,2,FALSE)),"")</f>
        <v/>
      </c>
      <c r="D73" s="418" t="str">
        <f>IFERROR(IF(VLOOKUP(K73,'Disaggregation Records'!$D$3:$F$56,3,FALSE)=0,"",VLOOKUP(K73,'Disaggregation Records'!$D$3:$F$56,3,FALSE)),"")</f>
        <v/>
      </c>
      <c r="E73" s="320"/>
      <c r="F73" s="320"/>
      <c r="G73" s="320"/>
      <c r="H73" s="319"/>
      <c r="I73" s="345" t="str">
        <f>IFERROR(IF(VLOOKUP(K73,'Disaggregation Records'!$D$3:$G$56,4,FALSE)=0,"",VLOOKUP(K73,'Disaggregation Records'!$D$3:$G$56,4,FALSE)),"")</f>
        <v/>
      </c>
      <c r="J73" s="415">
        <f t="shared" ref="J73:J136" si="4">IF(B73=B72,J72+1,0)</f>
        <v>65</v>
      </c>
      <c r="K73" s="415" t="str">
        <f t="shared" ref="K73:K136" si="5">IF(B73&lt;&gt;"",B73&amp;"-"&amp;J73,"")</f>
        <v/>
      </c>
      <c r="L73" s="415" t="b">
        <f t="shared" ref="L73:L136" si="6">IFERROR(TRUE,FALSE)</f>
        <v>1</v>
      </c>
      <c r="M73" s="415" t="b">
        <f t="shared" ref="M73:M136" si="7">IFERROR(IF(B73&lt;&gt;"",TRUE,FALSE),"")</f>
        <v>0</v>
      </c>
      <c r="N73" s="419" t="s">
        <v>1291</v>
      </c>
      <c r="O73" s="161"/>
      <c r="P73" s="164"/>
      <c r="Q73" s="164"/>
      <c r="AD73" s="9"/>
      <c r="AE73" s="9"/>
      <c r="AF73" s="9"/>
      <c r="AG73" s="9"/>
      <c r="AH73" s="9"/>
      <c r="AI73" s="9"/>
      <c r="AJ73" s="9"/>
    </row>
    <row r="74" spans="1:36" s="302" customFormat="1" ht="37.5" customHeight="1" x14ac:dyDescent="0.25">
      <c r="A74" s="317">
        <v>7</v>
      </c>
      <c r="B74" s="329" t="str">
        <f>IFERROR(VLOOKUP(A74,'Impact Indicators - Section B'!$A$9:$R$27,18,FALSE),"")</f>
        <v/>
      </c>
      <c r="C74" s="418" t="str">
        <f>IFERROR(IF(VLOOKUP(K74,'Disaggregation Records'!$D$3:$E$56,2,FALSE)=0,"",VLOOKUP(K74,'Disaggregation Records'!$D$3:$E$56,2,FALSE)),"")</f>
        <v/>
      </c>
      <c r="D74" s="418" t="str">
        <f>IFERROR(IF(VLOOKUP(K74,'Disaggregation Records'!$D$3:$F$56,3,FALSE)=0,"",VLOOKUP(K74,'Disaggregation Records'!$D$3:$F$56,3,FALSE)),"")</f>
        <v/>
      </c>
      <c r="E74" s="320"/>
      <c r="F74" s="320"/>
      <c r="G74" s="320"/>
      <c r="H74" s="319"/>
      <c r="I74" s="345" t="str">
        <f>IFERROR(IF(VLOOKUP(K74,'Disaggregation Records'!$D$3:$G$56,4,FALSE)=0,"",VLOOKUP(K74,'Disaggregation Records'!$D$3:$G$56,4,FALSE)),"")</f>
        <v/>
      </c>
      <c r="J74" s="415">
        <f t="shared" si="4"/>
        <v>66</v>
      </c>
      <c r="K74" s="415" t="str">
        <f t="shared" si="5"/>
        <v/>
      </c>
      <c r="L74" s="415" t="b">
        <f t="shared" si="6"/>
        <v>1</v>
      </c>
      <c r="M74" s="415" t="b">
        <f t="shared" si="7"/>
        <v>0</v>
      </c>
      <c r="N74" s="419" t="s">
        <v>1292</v>
      </c>
      <c r="O74" s="161"/>
      <c r="P74" s="164"/>
      <c r="Q74" s="164"/>
      <c r="AD74" s="9"/>
      <c r="AE74" s="9"/>
      <c r="AF74" s="9"/>
      <c r="AG74" s="9"/>
      <c r="AH74" s="9"/>
      <c r="AI74" s="9"/>
      <c r="AJ74" s="9"/>
    </row>
    <row r="75" spans="1:36" s="302" customFormat="1" ht="37.5" customHeight="1" x14ac:dyDescent="0.25">
      <c r="A75" s="317">
        <v>7</v>
      </c>
      <c r="B75" s="329" t="str">
        <f>IFERROR(VLOOKUP(A75,'Impact Indicators - Section B'!$A$9:$R$27,18,FALSE),"")</f>
        <v/>
      </c>
      <c r="C75" s="418" t="str">
        <f>IFERROR(IF(VLOOKUP(K75,'Disaggregation Records'!$D$3:$E$56,2,FALSE)=0,"",VLOOKUP(K75,'Disaggregation Records'!$D$3:$E$56,2,FALSE)),"")</f>
        <v/>
      </c>
      <c r="D75" s="418" t="str">
        <f>IFERROR(IF(VLOOKUP(K75,'Disaggregation Records'!$D$3:$F$56,3,FALSE)=0,"",VLOOKUP(K75,'Disaggregation Records'!$D$3:$F$56,3,FALSE)),"")</f>
        <v/>
      </c>
      <c r="E75" s="320"/>
      <c r="F75" s="320"/>
      <c r="G75" s="320"/>
      <c r="H75" s="319"/>
      <c r="I75" s="345" t="str">
        <f>IFERROR(IF(VLOOKUP(K75,'Disaggregation Records'!$D$3:$G$56,4,FALSE)=0,"",VLOOKUP(K75,'Disaggregation Records'!$D$3:$G$56,4,FALSE)),"")</f>
        <v/>
      </c>
      <c r="J75" s="415">
        <f t="shared" si="4"/>
        <v>67</v>
      </c>
      <c r="K75" s="415" t="str">
        <f t="shared" si="5"/>
        <v/>
      </c>
      <c r="L75" s="415" t="b">
        <f t="shared" si="6"/>
        <v>1</v>
      </c>
      <c r="M75" s="415" t="b">
        <f t="shared" si="7"/>
        <v>0</v>
      </c>
      <c r="N75" s="419" t="s">
        <v>1293</v>
      </c>
      <c r="O75" s="161"/>
      <c r="P75" s="164"/>
      <c r="Q75" s="164"/>
      <c r="AD75" s="9"/>
      <c r="AE75" s="9"/>
      <c r="AF75" s="9"/>
      <c r="AG75" s="9"/>
      <c r="AH75" s="9"/>
      <c r="AI75" s="9"/>
      <c r="AJ75" s="9"/>
    </row>
    <row r="76" spans="1:36" s="302" customFormat="1" ht="37.5" customHeight="1" x14ac:dyDescent="0.25">
      <c r="A76" s="317">
        <v>7</v>
      </c>
      <c r="B76" s="329" t="str">
        <f>IFERROR(VLOOKUP(A76,'Impact Indicators - Section B'!$A$9:$R$27,18,FALSE),"")</f>
        <v/>
      </c>
      <c r="C76" s="418" t="str">
        <f>IFERROR(IF(VLOOKUP(K76,'Disaggregation Records'!$D$3:$E$56,2,FALSE)=0,"",VLOOKUP(K76,'Disaggregation Records'!$D$3:$E$56,2,FALSE)),"")</f>
        <v/>
      </c>
      <c r="D76" s="418" t="str">
        <f>IFERROR(IF(VLOOKUP(K76,'Disaggregation Records'!$D$3:$F$56,3,FALSE)=0,"",VLOOKUP(K76,'Disaggregation Records'!$D$3:$F$56,3,FALSE)),"")</f>
        <v/>
      </c>
      <c r="E76" s="320"/>
      <c r="F76" s="320"/>
      <c r="G76" s="320"/>
      <c r="H76" s="319"/>
      <c r="I76" s="345" t="str">
        <f>IFERROR(IF(VLOOKUP(K76,'Disaggregation Records'!$D$3:$G$56,4,FALSE)=0,"",VLOOKUP(K76,'Disaggregation Records'!$D$3:$G$56,4,FALSE)),"")</f>
        <v/>
      </c>
      <c r="J76" s="415">
        <f t="shared" si="4"/>
        <v>68</v>
      </c>
      <c r="K76" s="415" t="str">
        <f t="shared" si="5"/>
        <v/>
      </c>
      <c r="L76" s="415" t="b">
        <f t="shared" si="6"/>
        <v>1</v>
      </c>
      <c r="M76" s="415" t="b">
        <f t="shared" si="7"/>
        <v>0</v>
      </c>
      <c r="N76" s="419" t="s">
        <v>1294</v>
      </c>
      <c r="O76" s="161"/>
      <c r="P76" s="164"/>
      <c r="Q76" s="164"/>
      <c r="AD76" s="9"/>
      <c r="AE76" s="9"/>
      <c r="AF76" s="9"/>
      <c r="AG76" s="9"/>
      <c r="AH76" s="9"/>
      <c r="AI76" s="9"/>
      <c r="AJ76" s="9"/>
    </row>
    <row r="77" spans="1:36" s="302" customFormat="1" ht="37.5" customHeight="1" x14ac:dyDescent="0.25">
      <c r="A77" s="317">
        <v>7</v>
      </c>
      <c r="B77" s="329" t="str">
        <f>IFERROR(VLOOKUP(A77,'Impact Indicators - Section B'!$A$9:$R$27,18,FALSE),"")</f>
        <v/>
      </c>
      <c r="C77" s="418" t="str">
        <f>IFERROR(IF(VLOOKUP(K77,'Disaggregation Records'!$D$3:$E$56,2,FALSE)=0,"",VLOOKUP(K77,'Disaggregation Records'!$D$3:$E$56,2,FALSE)),"")</f>
        <v/>
      </c>
      <c r="D77" s="418" t="str">
        <f>IFERROR(IF(VLOOKUP(K77,'Disaggregation Records'!$D$3:$F$56,3,FALSE)=0,"",VLOOKUP(K77,'Disaggregation Records'!$D$3:$F$56,3,FALSE)),"")</f>
        <v/>
      </c>
      <c r="E77" s="320"/>
      <c r="F77" s="320"/>
      <c r="G77" s="320"/>
      <c r="H77" s="319"/>
      <c r="I77" s="345" t="str">
        <f>IFERROR(IF(VLOOKUP(K77,'Disaggregation Records'!$D$3:$G$56,4,FALSE)=0,"",VLOOKUP(K77,'Disaggregation Records'!$D$3:$G$56,4,FALSE)),"")</f>
        <v/>
      </c>
      <c r="J77" s="415">
        <f t="shared" si="4"/>
        <v>69</v>
      </c>
      <c r="K77" s="415" t="str">
        <f t="shared" si="5"/>
        <v/>
      </c>
      <c r="L77" s="415" t="b">
        <f t="shared" si="6"/>
        <v>1</v>
      </c>
      <c r="M77" s="415" t="b">
        <f t="shared" si="7"/>
        <v>0</v>
      </c>
      <c r="N77" s="419" t="s">
        <v>1295</v>
      </c>
      <c r="O77" s="161"/>
      <c r="P77" s="164"/>
      <c r="Q77" s="164"/>
      <c r="AD77" s="9"/>
      <c r="AE77" s="9"/>
      <c r="AF77" s="9"/>
      <c r="AG77" s="9"/>
      <c r="AH77" s="9"/>
      <c r="AI77" s="9"/>
      <c r="AJ77" s="9"/>
    </row>
    <row r="78" spans="1:36" s="302" customFormat="1" ht="37.5" customHeight="1" x14ac:dyDescent="0.25">
      <c r="A78" s="317">
        <v>7</v>
      </c>
      <c r="B78" s="329" t="str">
        <f>IFERROR(VLOOKUP(A78,'Impact Indicators - Section B'!$A$9:$R$27,18,FALSE),"")</f>
        <v/>
      </c>
      <c r="C78" s="418" t="str">
        <f>IFERROR(IF(VLOOKUP(K78,'Disaggregation Records'!$D$3:$E$56,2,FALSE)=0,"",VLOOKUP(K78,'Disaggregation Records'!$D$3:$E$56,2,FALSE)),"")</f>
        <v/>
      </c>
      <c r="D78" s="418" t="str">
        <f>IFERROR(IF(VLOOKUP(K78,'Disaggregation Records'!$D$3:$F$56,3,FALSE)=0,"",VLOOKUP(K78,'Disaggregation Records'!$D$3:$F$56,3,FALSE)),"")</f>
        <v/>
      </c>
      <c r="E78" s="320"/>
      <c r="F78" s="320"/>
      <c r="G78" s="320"/>
      <c r="H78" s="319"/>
      <c r="I78" s="345" t="str">
        <f>IFERROR(IF(VLOOKUP(K78,'Disaggregation Records'!$D$3:$G$56,4,FALSE)=0,"",VLOOKUP(K78,'Disaggregation Records'!$D$3:$G$56,4,FALSE)),"")</f>
        <v/>
      </c>
      <c r="J78" s="415">
        <f t="shared" si="4"/>
        <v>70</v>
      </c>
      <c r="K78" s="415" t="str">
        <f t="shared" si="5"/>
        <v/>
      </c>
      <c r="L78" s="415" t="b">
        <f t="shared" si="6"/>
        <v>1</v>
      </c>
      <c r="M78" s="415" t="b">
        <f t="shared" si="7"/>
        <v>0</v>
      </c>
      <c r="N78" s="419" t="s">
        <v>1296</v>
      </c>
      <c r="O78" s="161"/>
      <c r="P78" s="164"/>
      <c r="Q78" s="164"/>
      <c r="AD78" s="9"/>
      <c r="AE78" s="9"/>
      <c r="AF78" s="9"/>
      <c r="AG78" s="9"/>
      <c r="AH78" s="9"/>
      <c r="AI78" s="9"/>
      <c r="AJ78" s="9"/>
    </row>
    <row r="79" spans="1:36" s="302" customFormat="1" ht="37.5" customHeight="1" x14ac:dyDescent="0.25">
      <c r="A79" s="317">
        <v>8</v>
      </c>
      <c r="B79" s="329" t="str">
        <f>IFERROR(VLOOKUP(A79,'Impact Indicators - Section B'!$A$9:$R$27,18,FALSE),"")</f>
        <v/>
      </c>
      <c r="C79" s="418" t="str">
        <f>IFERROR(IF(VLOOKUP(K79,'Disaggregation Records'!$D$3:$E$56,2,FALSE)=0,"",VLOOKUP(K79,'Disaggregation Records'!$D$3:$E$56,2,FALSE)),"")</f>
        <v/>
      </c>
      <c r="D79" s="418" t="str">
        <f>IFERROR(IF(VLOOKUP(K79,'Disaggregation Records'!$D$3:$F$56,3,FALSE)=0,"",VLOOKUP(K79,'Disaggregation Records'!$D$3:$F$56,3,FALSE)),"")</f>
        <v/>
      </c>
      <c r="E79" s="320"/>
      <c r="F79" s="320"/>
      <c r="G79" s="320"/>
      <c r="H79" s="319"/>
      <c r="I79" s="345" t="str">
        <f>IFERROR(IF(VLOOKUP(K79,'Disaggregation Records'!$D$3:$G$56,4,FALSE)=0,"",VLOOKUP(K79,'Disaggregation Records'!$D$3:$G$56,4,FALSE)),"")</f>
        <v/>
      </c>
      <c r="J79" s="415">
        <f t="shared" si="4"/>
        <v>71</v>
      </c>
      <c r="K79" s="415" t="str">
        <f t="shared" si="5"/>
        <v/>
      </c>
      <c r="L79" s="415" t="b">
        <f t="shared" si="6"/>
        <v>1</v>
      </c>
      <c r="M79" s="415" t="b">
        <f t="shared" si="7"/>
        <v>0</v>
      </c>
      <c r="N79" s="419" t="s">
        <v>1297</v>
      </c>
      <c r="O79" s="161"/>
      <c r="P79" s="164"/>
      <c r="Q79" s="164"/>
      <c r="AD79" s="9"/>
      <c r="AE79" s="9"/>
      <c r="AF79" s="9"/>
      <c r="AG79" s="9"/>
      <c r="AH79" s="9"/>
      <c r="AI79" s="9"/>
      <c r="AJ79" s="9"/>
    </row>
    <row r="80" spans="1:36" s="302" customFormat="1" ht="37.5" customHeight="1" x14ac:dyDescent="0.25">
      <c r="A80" s="317">
        <v>8</v>
      </c>
      <c r="B80" s="329" t="str">
        <f>IFERROR(VLOOKUP(A80,'Impact Indicators - Section B'!$A$9:$R$27,18,FALSE),"")</f>
        <v/>
      </c>
      <c r="C80" s="418" t="str">
        <f>IFERROR(IF(VLOOKUP(K80,'Disaggregation Records'!$D$3:$E$56,2,FALSE)=0,"",VLOOKUP(K80,'Disaggregation Records'!$D$3:$E$56,2,FALSE)),"")</f>
        <v/>
      </c>
      <c r="D80" s="418" t="str">
        <f>IFERROR(IF(VLOOKUP(K80,'Disaggregation Records'!$D$3:$F$56,3,FALSE)=0,"",VLOOKUP(K80,'Disaggregation Records'!$D$3:$F$56,3,FALSE)),"")</f>
        <v/>
      </c>
      <c r="E80" s="320"/>
      <c r="F80" s="320"/>
      <c r="G80" s="320"/>
      <c r="H80" s="319"/>
      <c r="I80" s="345" t="str">
        <f>IFERROR(IF(VLOOKUP(K80,'Disaggregation Records'!$D$3:$G$56,4,FALSE)=0,"",VLOOKUP(K80,'Disaggregation Records'!$D$3:$G$56,4,FALSE)),"")</f>
        <v/>
      </c>
      <c r="J80" s="415">
        <f t="shared" si="4"/>
        <v>72</v>
      </c>
      <c r="K80" s="415" t="str">
        <f t="shared" si="5"/>
        <v/>
      </c>
      <c r="L80" s="415" t="b">
        <f t="shared" si="6"/>
        <v>1</v>
      </c>
      <c r="M80" s="415" t="b">
        <f t="shared" si="7"/>
        <v>0</v>
      </c>
      <c r="N80" s="419" t="s">
        <v>1298</v>
      </c>
      <c r="O80" s="161"/>
      <c r="P80" s="164"/>
      <c r="Q80" s="164"/>
      <c r="AD80" s="9"/>
      <c r="AE80" s="9"/>
      <c r="AF80" s="9"/>
      <c r="AG80" s="9"/>
      <c r="AH80" s="9"/>
      <c r="AI80" s="9"/>
      <c r="AJ80" s="9"/>
    </row>
    <row r="81" spans="1:36" s="302" customFormat="1" ht="37.5" customHeight="1" x14ac:dyDescent="0.25">
      <c r="A81" s="317">
        <v>8</v>
      </c>
      <c r="B81" s="329" t="str">
        <f>IFERROR(VLOOKUP(A81,'Impact Indicators - Section B'!$A$9:$R$27,18,FALSE),"")</f>
        <v/>
      </c>
      <c r="C81" s="418" t="str">
        <f>IFERROR(IF(VLOOKUP(K81,'Disaggregation Records'!$D$3:$E$56,2,FALSE)=0,"",VLOOKUP(K81,'Disaggregation Records'!$D$3:$E$56,2,FALSE)),"")</f>
        <v/>
      </c>
      <c r="D81" s="418" t="str">
        <f>IFERROR(IF(VLOOKUP(K81,'Disaggregation Records'!$D$3:$F$56,3,FALSE)=0,"",VLOOKUP(K81,'Disaggregation Records'!$D$3:$F$56,3,FALSE)),"")</f>
        <v/>
      </c>
      <c r="E81" s="320"/>
      <c r="F81" s="320"/>
      <c r="G81" s="320"/>
      <c r="H81" s="319"/>
      <c r="I81" s="345" t="str">
        <f>IFERROR(IF(VLOOKUP(K81,'Disaggregation Records'!$D$3:$G$56,4,FALSE)=0,"",VLOOKUP(K81,'Disaggregation Records'!$D$3:$G$56,4,FALSE)),"")</f>
        <v/>
      </c>
      <c r="J81" s="415">
        <f t="shared" si="4"/>
        <v>73</v>
      </c>
      <c r="K81" s="415" t="str">
        <f t="shared" si="5"/>
        <v/>
      </c>
      <c r="L81" s="415" t="b">
        <f t="shared" si="6"/>
        <v>1</v>
      </c>
      <c r="M81" s="415" t="b">
        <f t="shared" si="7"/>
        <v>0</v>
      </c>
      <c r="N81" s="419" t="s">
        <v>1299</v>
      </c>
      <c r="O81" s="161"/>
      <c r="P81" s="164"/>
      <c r="Q81" s="164"/>
      <c r="AD81" s="9"/>
      <c r="AE81" s="9"/>
      <c r="AF81" s="9"/>
      <c r="AG81" s="9"/>
      <c r="AH81" s="9"/>
      <c r="AI81" s="9"/>
      <c r="AJ81" s="9"/>
    </row>
    <row r="82" spans="1:36" s="302" customFormat="1" ht="37.5" customHeight="1" x14ac:dyDescent="0.25">
      <c r="A82" s="317">
        <v>8</v>
      </c>
      <c r="B82" s="329" t="str">
        <f>IFERROR(VLOOKUP(A82,'Impact Indicators - Section B'!$A$9:$R$27,18,FALSE),"")</f>
        <v/>
      </c>
      <c r="C82" s="418" t="str">
        <f>IFERROR(IF(VLOOKUP(K82,'Disaggregation Records'!$D$3:$E$56,2,FALSE)=0,"",VLOOKUP(K82,'Disaggregation Records'!$D$3:$E$56,2,FALSE)),"")</f>
        <v/>
      </c>
      <c r="D82" s="418" t="str">
        <f>IFERROR(IF(VLOOKUP(K82,'Disaggregation Records'!$D$3:$F$56,3,FALSE)=0,"",VLOOKUP(K82,'Disaggregation Records'!$D$3:$F$56,3,FALSE)),"")</f>
        <v/>
      </c>
      <c r="E82" s="320"/>
      <c r="F82" s="320"/>
      <c r="G82" s="320"/>
      <c r="H82" s="319"/>
      <c r="I82" s="345" t="str">
        <f>IFERROR(IF(VLOOKUP(K82,'Disaggregation Records'!$D$3:$G$56,4,FALSE)=0,"",VLOOKUP(K82,'Disaggregation Records'!$D$3:$G$56,4,FALSE)),"")</f>
        <v/>
      </c>
      <c r="J82" s="415">
        <f t="shared" si="4"/>
        <v>74</v>
      </c>
      <c r="K82" s="415" t="str">
        <f t="shared" si="5"/>
        <v/>
      </c>
      <c r="L82" s="415" t="b">
        <f t="shared" si="6"/>
        <v>1</v>
      </c>
      <c r="M82" s="415" t="b">
        <f t="shared" si="7"/>
        <v>0</v>
      </c>
      <c r="N82" s="419" t="s">
        <v>1300</v>
      </c>
      <c r="O82" s="161"/>
      <c r="P82" s="164"/>
      <c r="Q82" s="164"/>
      <c r="AD82" s="9"/>
      <c r="AE82" s="9"/>
      <c r="AF82" s="9"/>
      <c r="AG82" s="9"/>
      <c r="AH82" s="9"/>
      <c r="AI82" s="9"/>
      <c r="AJ82" s="9"/>
    </row>
    <row r="83" spans="1:36" s="302" customFormat="1" ht="37.5" customHeight="1" x14ac:dyDescent="0.25">
      <c r="A83" s="317">
        <v>8</v>
      </c>
      <c r="B83" s="329" t="str">
        <f>IFERROR(VLOOKUP(A83,'Impact Indicators - Section B'!$A$9:$R$27,18,FALSE),"")</f>
        <v/>
      </c>
      <c r="C83" s="418" t="str">
        <f>IFERROR(IF(VLOOKUP(K83,'Disaggregation Records'!$D$3:$E$56,2,FALSE)=0,"",VLOOKUP(K83,'Disaggregation Records'!$D$3:$E$56,2,FALSE)),"")</f>
        <v/>
      </c>
      <c r="D83" s="418" t="str">
        <f>IFERROR(IF(VLOOKUP(K83,'Disaggregation Records'!$D$3:$F$56,3,FALSE)=0,"",VLOOKUP(K83,'Disaggregation Records'!$D$3:$F$56,3,FALSE)),"")</f>
        <v/>
      </c>
      <c r="E83" s="320"/>
      <c r="F83" s="320"/>
      <c r="G83" s="320"/>
      <c r="H83" s="319"/>
      <c r="I83" s="345" t="str">
        <f>IFERROR(IF(VLOOKUP(K83,'Disaggregation Records'!$D$3:$G$56,4,FALSE)=0,"",VLOOKUP(K83,'Disaggregation Records'!$D$3:$G$56,4,FALSE)),"")</f>
        <v/>
      </c>
      <c r="J83" s="415">
        <f t="shared" si="4"/>
        <v>75</v>
      </c>
      <c r="K83" s="415" t="str">
        <f t="shared" si="5"/>
        <v/>
      </c>
      <c r="L83" s="415" t="b">
        <f t="shared" si="6"/>
        <v>1</v>
      </c>
      <c r="M83" s="415" t="b">
        <f t="shared" si="7"/>
        <v>0</v>
      </c>
      <c r="N83" s="419" t="s">
        <v>1301</v>
      </c>
      <c r="O83" s="161"/>
      <c r="P83" s="164"/>
      <c r="Q83" s="164"/>
      <c r="AD83" s="9"/>
      <c r="AE83" s="9"/>
      <c r="AF83" s="9"/>
      <c r="AG83" s="9"/>
      <c r="AH83" s="9"/>
      <c r="AI83" s="9"/>
      <c r="AJ83" s="9"/>
    </row>
    <row r="84" spans="1:36" s="302" customFormat="1" ht="37.5" customHeight="1" x14ac:dyDescent="0.25">
      <c r="A84" s="317">
        <v>8</v>
      </c>
      <c r="B84" s="329" t="str">
        <f>IFERROR(VLOOKUP(A84,'Impact Indicators - Section B'!$A$9:$R$27,18,FALSE),"")</f>
        <v/>
      </c>
      <c r="C84" s="418" t="str">
        <f>IFERROR(IF(VLOOKUP(K84,'Disaggregation Records'!$D$3:$E$56,2,FALSE)=0,"",VLOOKUP(K84,'Disaggregation Records'!$D$3:$E$56,2,FALSE)),"")</f>
        <v/>
      </c>
      <c r="D84" s="418" t="str">
        <f>IFERROR(IF(VLOOKUP(K84,'Disaggregation Records'!$D$3:$F$56,3,FALSE)=0,"",VLOOKUP(K84,'Disaggregation Records'!$D$3:$F$56,3,FALSE)),"")</f>
        <v/>
      </c>
      <c r="E84" s="320"/>
      <c r="F84" s="320"/>
      <c r="G84" s="320"/>
      <c r="H84" s="319"/>
      <c r="I84" s="345" t="str">
        <f>IFERROR(IF(VLOOKUP(K84,'Disaggregation Records'!$D$3:$G$56,4,FALSE)=0,"",VLOOKUP(K84,'Disaggregation Records'!$D$3:$G$56,4,FALSE)),"")</f>
        <v/>
      </c>
      <c r="J84" s="415">
        <f t="shared" si="4"/>
        <v>76</v>
      </c>
      <c r="K84" s="415" t="str">
        <f t="shared" si="5"/>
        <v/>
      </c>
      <c r="L84" s="415" t="b">
        <f t="shared" si="6"/>
        <v>1</v>
      </c>
      <c r="M84" s="415" t="b">
        <f t="shared" si="7"/>
        <v>0</v>
      </c>
      <c r="N84" s="419" t="s">
        <v>1302</v>
      </c>
      <c r="O84" s="161"/>
      <c r="P84" s="164"/>
      <c r="Q84" s="164"/>
      <c r="AD84" s="9"/>
      <c r="AE84" s="9"/>
      <c r="AF84" s="9"/>
      <c r="AG84" s="9"/>
      <c r="AH84" s="9"/>
      <c r="AI84" s="9"/>
      <c r="AJ84" s="9"/>
    </row>
    <row r="85" spans="1:36" s="302" customFormat="1" ht="37.5" customHeight="1" x14ac:dyDescent="0.25">
      <c r="A85" s="317">
        <v>8</v>
      </c>
      <c r="B85" s="329" t="str">
        <f>IFERROR(VLOOKUP(A85,'Impact Indicators - Section B'!$A$9:$R$27,18,FALSE),"")</f>
        <v/>
      </c>
      <c r="C85" s="418" t="str">
        <f>IFERROR(IF(VLOOKUP(K85,'Disaggregation Records'!$D$3:$E$56,2,FALSE)=0,"",VLOOKUP(K85,'Disaggregation Records'!$D$3:$E$56,2,FALSE)),"")</f>
        <v/>
      </c>
      <c r="D85" s="418" t="str">
        <f>IFERROR(IF(VLOOKUP(K85,'Disaggregation Records'!$D$3:$F$56,3,FALSE)=0,"",VLOOKUP(K85,'Disaggregation Records'!$D$3:$F$56,3,FALSE)),"")</f>
        <v/>
      </c>
      <c r="E85" s="320"/>
      <c r="F85" s="320"/>
      <c r="G85" s="320"/>
      <c r="H85" s="319"/>
      <c r="I85" s="345" t="str">
        <f>IFERROR(IF(VLOOKUP(K85,'Disaggregation Records'!$D$3:$G$56,4,FALSE)=0,"",VLOOKUP(K85,'Disaggregation Records'!$D$3:$G$56,4,FALSE)),"")</f>
        <v/>
      </c>
      <c r="J85" s="415">
        <f t="shared" si="4"/>
        <v>77</v>
      </c>
      <c r="K85" s="415" t="str">
        <f t="shared" si="5"/>
        <v/>
      </c>
      <c r="L85" s="415" t="b">
        <f t="shared" si="6"/>
        <v>1</v>
      </c>
      <c r="M85" s="415" t="b">
        <f t="shared" si="7"/>
        <v>0</v>
      </c>
      <c r="N85" s="419" t="s">
        <v>1303</v>
      </c>
      <c r="O85" s="161"/>
      <c r="P85" s="164"/>
      <c r="Q85" s="164"/>
      <c r="AD85" s="9"/>
      <c r="AE85" s="9"/>
      <c r="AF85" s="9"/>
      <c r="AG85" s="9"/>
      <c r="AH85" s="9"/>
      <c r="AI85" s="9"/>
      <c r="AJ85" s="9"/>
    </row>
    <row r="86" spans="1:36" s="302" customFormat="1" ht="37.5" customHeight="1" x14ac:dyDescent="0.25">
      <c r="A86" s="317">
        <v>8</v>
      </c>
      <c r="B86" s="329" t="str">
        <f>IFERROR(VLOOKUP(A86,'Impact Indicators - Section B'!$A$9:$R$27,18,FALSE),"")</f>
        <v/>
      </c>
      <c r="C86" s="418" t="str">
        <f>IFERROR(IF(VLOOKUP(K86,'Disaggregation Records'!$D$3:$E$56,2,FALSE)=0,"",VLOOKUP(K86,'Disaggregation Records'!$D$3:$E$56,2,FALSE)),"")</f>
        <v/>
      </c>
      <c r="D86" s="418" t="str">
        <f>IFERROR(IF(VLOOKUP(K86,'Disaggregation Records'!$D$3:$F$56,3,FALSE)=0,"",VLOOKUP(K86,'Disaggregation Records'!$D$3:$F$56,3,FALSE)),"")</f>
        <v/>
      </c>
      <c r="E86" s="320"/>
      <c r="F86" s="320"/>
      <c r="G86" s="320"/>
      <c r="H86" s="319"/>
      <c r="I86" s="345" t="str">
        <f>IFERROR(IF(VLOOKUP(K86,'Disaggregation Records'!$D$3:$G$56,4,FALSE)=0,"",VLOOKUP(K86,'Disaggregation Records'!$D$3:$G$56,4,FALSE)),"")</f>
        <v/>
      </c>
      <c r="J86" s="415">
        <f t="shared" si="4"/>
        <v>78</v>
      </c>
      <c r="K86" s="415" t="str">
        <f t="shared" si="5"/>
        <v/>
      </c>
      <c r="L86" s="415" t="b">
        <f t="shared" si="6"/>
        <v>1</v>
      </c>
      <c r="M86" s="415" t="b">
        <f t="shared" si="7"/>
        <v>0</v>
      </c>
      <c r="N86" s="419" t="s">
        <v>1304</v>
      </c>
      <c r="O86" s="161"/>
      <c r="P86" s="164"/>
      <c r="Q86" s="164"/>
      <c r="AD86" s="9"/>
      <c r="AE86" s="9"/>
      <c r="AF86" s="9"/>
      <c r="AG86" s="9"/>
      <c r="AH86" s="9"/>
      <c r="AI86" s="9"/>
      <c r="AJ86" s="9"/>
    </row>
    <row r="87" spans="1:36" s="302" customFormat="1" ht="37.5" customHeight="1" x14ac:dyDescent="0.25">
      <c r="A87" s="317">
        <v>8</v>
      </c>
      <c r="B87" s="329" t="str">
        <f>IFERROR(VLOOKUP(A87,'Impact Indicators - Section B'!$A$9:$R$27,18,FALSE),"")</f>
        <v/>
      </c>
      <c r="C87" s="418" t="str">
        <f>IFERROR(IF(VLOOKUP(K87,'Disaggregation Records'!$D$3:$E$56,2,FALSE)=0,"",VLOOKUP(K87,'Disaggregation Records'!$D$3:$E$56,2,FALSE)),"")</f>
        <v/>
      </c>
      <c r="D87" s="418" t="str">
        <f>IFERROR(IF(VLOOKUP(K87,'Disaggregation Records'!$D$3:$F$56,3,FALSE)=0,"",VLOOKUP(K87,'Disaggregation Records'!$D$3:$F$56,3,FALSE)),"")</f>
        <v/>
      </c>
      <c r="E87" s="320"/>
      <c r="F87" s="320"/>
      <c r="G87" s="320"/>
      <c r="H87" s="319"/>
      <c r="I87" s="345" t="str">
        <f>IFERROR(IF(VLOOKUP(K87,'Disaggregation Records'!$D$3:$G$56,4,FALSE)=0,"",VLOOKUP(K87,'Disaggregation Records'!$D$3:$G$56,4,FALSE)),"")</f>
        <v/>
      </c>
      <c r="J87" s="415">
        <f t="shared" si="4"/>
        <v>79</v>
      </c>
      <c r="K87" s="415" t="str">
        <f t="shared" si="5"/>
        <v/>
      </c>
      <c r="L87" s="415" t="b">
        <f t="shared" si="6"/>
        <v>1</v>
      </c>
      <c r="M87" s="415" t="b">
        <f t="shared" si="7"/>
        <v>0</v>
      </c>
      <c r="N87" s="419" t="s">
        <v>1305</v>
      </c>
      <c r="O87" s="161"/>
      <c r="P87" s="164"/>
      <c r="Q87" s="164"/>
      <c r="AD87" s="9"/>
      <c r="AE87" s="9"/>
      <c r="AF87" s="9"/>
      <c r="AG87" s="9"/>
      <c r="AH87" s="9"/>
      <c r="AI87" s="9"/>
      <c r="AJ87" s="9"/>
    </row>
    <row r="88" spans="1:36" s="302" customFormat="1" ht="37.5" customHeight="1" x14ac:dyDescent="0.25">
      <c r="A88" s="317">
        <v>8</v>
      </c>
      <c r="B88" s="329" t="str">
        <f>IFERROR(VLOOKUP(A88,'Impact Indicators - Section B'!$A$9:$R$27,18,FALSE),"")</f>
        <v/>
      </c>
      <c r="C88" s="418" t="str">
        <f>IFERROR(IF(VLOOKUP(K88,'Disaggregation Records'!$D$3:$E$56,2,FALSE)=0,"",VLOOKUP(K88,'Disaggregation Records'!$D$3:$E$56,2,FALSE)),"")</f>
        <v/>
      </c>
      <c r="D88" s="418" t="str">
        <f>IFERROR(IF(VLOOKUP(K88,'Disaggregation Records'!$D$3:$F$56,3,FALSE)=0,"",VLOOKUP(K88,'Disaggregation Records'!$D$3:$F$56,3,FALSE)),"")</f>
        <v/>
      </c>
      <c r="E88" s="320"/>
      <c r="F88" s="320"/>
      <c r="G88" s="320"/>
      <c r="H88" s="319"/>
      <c r="I88" s="345" t="str">
        <f>IFERROR(IF(VLOOKUP(K88,'Disaggregation Records'!$D$3:$G$56,4,FALSE)=0,"",VLOOKUP(K88,'Disaggregation Records'!$D$3:$G$56,4,FALSE)),"")</f>
        <v/>
      </c>
      <c r="J88" s="415">
        <f t="shared" si="4"/>
        <v>80</v>
      </c>
      <c r="K88" s="415" t="str">
        <f t="shared" si="5"/>
        <v/>
      </c>
      <c r="L88" s="415" t="b">
        <f t="shared" si="6"/>
        <v>1</v>
      </c>
      <c r="M88" s="415" t="b">
        <f t="shared" si="7"/>
        <v>0</v>
      </c>
      <c r="N88" s="419" t="s">
        <v>1306</v>
      </c>
      <c r="O88" s="161"/>
      <c r="P88" s="164"/>
      <c r="Q88" s="164"/>
      <c r="AD88" s="9"/>
      <c r="AE88" s="9"/>
      <c r="AF88" s="9"/>
      <c r="AG88" s="9"/>
      <c r="AH88" s="9"/>
      <c r="AI88" s="9"/>
      <c r="AJ88" s="9"/>
    </row>
    <row r="89" spans="1:36" s="302" customFormat="1" ht="37.5" customHeight="1" x14ac:dyDescent="0.25">
      <c r="A89" s="317">
        <v>9</v>
      </c>
      <c r="B89" s="329" t="str">
        <f>IFERROR(VLOOKUP(A89,'Impact Indicators - Section B'!$A$9:$R$27,18,FALSE),"")</f>
        <v/>
      </c>
      <c r="C89" s="418" t="str">
        <f>IFERROR(IF(VLOOKUP(K89,'Disaggregation Records'!$D$3:$E$56,2,FALSE)=0,"",VLOOKUP(K89,'Disaggregation Records'!$D$3:$E$56,2,FALSE)),"")</f>
        <v/>
      </c>
      <c r="D89" s="418" t="str">
        <f>IFERROR(IF(VLOOKUP(K89,'Disaggregation Records'!$D$3:$F$56,3,FALSE)=0,"",VLOOKUP(K89,'Disaggregation Records'!$D$3:$F$56,3,FALSE)),"")</f>
        <v/>
      </c>
      <c r="E89" s="320"/>
      <c r="F89" s="320"/>
      <c r="G89" s="320"/>
      <c r="H89" s="319"/>
      <c r="I89" s="345" t="str">
        <f>IFERROR(IF(VLOOKUP(K89,'Disaggregation Records'!$D$3:$G$56,4,FALSE)=0,"",VLOOKUP(K89,'Disaggregation Records'!$D$3:$G$56,4,FALSE)),"")</f>
        <v/>
      </c>
      <c r="J89" s="415">
        <f t="shared" si="4"/>
        <v>81</v>
      </c>
      <c r="K89" s="415" t="str">
        <f t="shared" si="5"/>
        <v/>
      </c>
      <c r="L89" s="415" t="b">
        <f t="shared" si="6"/>
        <v>1</v>
      </c>
      <c r="M89" s="415" t="b">
        <f t="shared" si="7"/>
        <v>0</v>
      </c>
      <c r="N89" s="419" t="s">
        <v>1307</v>
      </c>
      <c r="O89" s="161"/>
      <c r="P89" s="164"/>
      <c r="Q89" s="164"/>
      <c r="AD89" s="9"/>
      <c r="AE89" s="9"/>
      <c r="AF89" s="9"/>
      <c r="AG89" s="9"/>
      <c r="AH89" s="9"/>
      <c r="AI89" s="9"/>
      <c r="AJ89" s="9"/>
    </row>
    <row r="90" spans="1:36" s="302" customFormat="1" ht="37.5" customHeight="1" x14ac:dyDescent="0.25">
      <c r="A90" s="317">
        <v>9</v>
      </c>
      <c r="B90" s="329" t="str">
        <f>IFERROR(VLOOKUP(A90,'Impact Indicators - Section B'!$A$9:$R$27,18,FALSE),"")</f>
        <v/>
      </c>
      <c r="C90" s="418" t="str">
        <f>IFERROR(IF(VLOOKUP(K90,'Disaggregation Records'!$D$3:$E$56,2,FALSE)=0,"",VLOOKUP(K90,'Disaggregation Records'!$D$3:$E$56,2,FALSE)),"")</f>
        <v/>
      </c>
      <c r="D90" s="418" t="str">
        <f>IFERROR(IF(VLOOKUP(K90,'Disaggregation Records'!$D$3:$F$56,3,FALSE)=0,"",VLOOKUP(K90,'Disaggregation Records'!$D$3:$F$56,3,FALSE)),"")</f>
        <v/>
      </c>
      <c r="E90" s="320"/>
      <c r="F90" s="320"/>
      <c r="G90" s="320"/>
      <c r="H90" s="319"/>
      <c r="I90" s="345" t="str">
        <f>IFERROR(IF(VLOOKUP(K90,'Disaggregation Records'!$D$3:$G$56,4,FALSE)=0,"",VLOOKUP(K90,'Disaggregation Records'!$D$3:$G$56,4,FALSE)),"")</f>
        <v/>
      </c>
      <c r="J90" s="415">
        <f t="shared" si="4"/>
        <v>82</v>
      </c>
      <c r="K90" s="415" t="str">
        <f t="shared" si="5"/>
        <v/>
      </c>
      <c r="L90" s="415" t="b">
        <f t="shared" si="6"/>
        <v>1</v>
      </c>
      <c r="M90" s="415" t="b">
        <f t="shared" si="7"/>
        <v>0</v>
      </c>
      <c r="N90" s="419" t="s">
        <v>1308</v>
      </c>
      <c r="O90" s="161"/>
      <c r="P90" s="164"/>
      <c r="Q90" s="164"/>
      <c r="AD90" s="9"/>
      <c r="AE90" s="9"/>
      <c r="AF90" s="9"/>
      <c r="AG90" s="9"/>
      <c r="AH90" s="9"/>
      <c r="AI90" s="9"/>
      <c r="AJ90" s="9"/>
    </row>
    <row r="91" spans="1:36" s="302" customFormat="1" ht="37.5" customHeight="1" x14ac:dyDescent="0.25">
      <c r="A91" s="317">
        <v>9</v>
      </c>
      <c r="B91" s="329" t="str">
        <f>IFERROR(VLOOKUP(A91,'Impact Indicators - Section B'!$A$9:$R$27,18,FALSE),"")</f>
        <v/>
      </c>
      <c r="C91" s="418" t="str">
        <f>IFERROR(IF(VLOOKUP(K91,'Disaggregation Records'!$D$3:$E$56,2,FALSE)=0,"",VLOOKUP(K91,'Disaggregation Records'!$D$3:$E$56,2,FALSE)),"")</f>
        <v/>
      </c>
      <c r="D91" s="418" t="str">
        <f>IFERROR(IF(VLOOKUP(K91,'Disaggregation Records'!$D$3:$F$56,3,FALSE)=0,"",VLOOKUP(K91,'Disaggregation Records'!$D$3:$F$56,3,FALSE)),"")</f>
        <v/>
      </c>
      <c r="E91" s="320"/>
      <c r="F91" s="320"/>
      <c r="G91" s="320"/>
      <c r="H91" s="319"/>
      <c r="I91" s="345" t="str">
        <f>IFERROR(IF(VLOOKUP(K91,'Disaggregation Records'!$D$3:$G$56,4,FALSE)=0,"",VLOOKUP(K91,'Disaggregation Records'!$D$3:$G$56,4,FALSE)),"")</f>
        <v/>
      </c>
      <c r="J91" s="415">
        <f t="shared" si="4"/>
        <v>83</v>
      </c>
      <c r="K91" s="415" t="str">
        <f t="shared" si="5"/>
        <v/>
      </c>
      <c r="L91" s="415" t="b">
        <f t="shared" si="6"/>
        <v>1</v>
      </c>
      <c r="M91" s="415" t="b">
        <f t="shared" si="7"/>
        <v>0</v>
      </c>
      <c r="N91" s="419" t="s">
        <v>1309</v>
      </c>
      <c r="O91" s="161"/>
      <c r="P91" s="164"/>
      <c r="Q91" s="164"/>
      <c r="AD91" s="9"/>
      <c r="AE91" s="9"/>
      <c r="AF91" s="9"/>
      <c r="AG91" s="9"/>
      <c r="AH91" s="9"/>
      <c r="AI91" s="9"/>
      <c r="AJ91" s="9"/>
    </row>
    <row r="92" spans="1:36" s="302" customFormat="1" ht="37.5" customHeight="1" x14ac:dyDescent="0.25">
      <c r="A92" s="317">
        <v>9</v>
      </c>
      <c r="B92" s="329" t="str">
        <f>IFERROR(VLOOKUP(A92,'Impact Indicators - Section B'!$A$9:$R$27,18,FALSE),"")</f>
        <v/>
      </c>
      <c r="C92" s="418" t="str">
        <f>IFERROR(IF(VLOOKUP(K92,'Disaggregation Records'!$D$3:$E$56,2,FALSE)=0,"",VLOOKUP(K92,'Disaggregation Records'!$D$3:$E$56,2,FALSE)),"")</f>
        <v/>
      </c>
      <c r="D92" s="418" t="str">
        <f>IFERROR(IF(VLOOKUP(K92,'Disaggregation Records'!$D$3:$F$56,3,FALSE)=0,"",VLOOKUP(K92,'Disaggregation Records'!$D$3:$F$56,3,FALSE)),"")</f>
        <v/>
      </c>
      <c r="E92" s="320"/>
      <c r="F92" s="320"/>
      <c r="G92" s="320"/>
      <c r="H92" s="319"/>
      <c r="I92" s="345" t="str">
        <f>IFERROR(IF(VLOOKUP(K92,'Disaggregation Records'!$D$3:$G$56,4,FALSE)=0,"",VLOOKUP(K92,'Disaggregation Records'!$D$3:$G$56,4,FALSE)),"")</f>
        <v/>
      </c>
      <c r="J92" s="415">
        <f t="shared" si="4"/>
        <v>84</v>
      </c>
      <c r="K92" s="415" t="str">
        <f t="shared" si="5"/>
        <v/>
      </c>
      <c r="L92" s="415" t="b">
        <f t="shared" si="6"/>
        <v>1</v>
      </c>
      <c r="M92" s="415" t="b">
        <f t="shared" si="7"/>
        <v>0</v>
      </c>
      <c r="N92" s="419" t="s">
        <v>1310</v>
      </c>
      <c r="O92" s="161"/>
      <c r="P92" s="164"/>
      <c r="Q92" s="164"/>
      <c r="AD92" s="9"/>
      <c r="AE92" s="9"/>
      <c r="AF92" s="9"/>
      <c r="AG92" s="9"/>
      <c r="AH92" s="9"/>
      <c r="AI92" s="9"/>
      <c r="AJ92" s="9"/>
    </row>
    <row r="93" spans="1:36" s="302" customFormat="1" ht="37.5" customHeight="1" x14ac:dyDescent="0.25">
      <c r="A93" s="317">
        <v>9</v>
      </c>
      <c r="B93" s="329" t="str">
        <f>IFERROR(VLOOKUP(A93,'Impact Indicators - Section B'!$A$9:$R$27,18,FALSE),"")</f>
        <v/>
      </c>
      <c r="C93" s="418" t="str">
        <f>IFERROR(IF(VLOOKUP(K93,'Disaggregation Records'!$D$3:$E$56,2,FALSE)=0,"",VLOOKUP(K93,'Disaggregation Records'!$D$3:$E$56,2,FALSE)),"")</f>
        <v/>
      </c>
      <c r="D93" s="418" t="str">
        <f>IFERROR(IF(VLOOKUP(K93,'Disaggregation Records'!$D$3:$F$56,3,FALSE)=0,"",VLOOKUP(K93,'Disaggregation Records'!$D$3:$F$56,3,FALSE)),"")</f>
        <v/>
      </c>
      <c r="E93" s="320"/>
      <c r="F93" s="320"/>
      <c r="G93" s="320"/>
      <c r="H93" s="319"/>
      <c r="I93" s="345" t="str">
        <f>IFERROR(IF(VLOOKUP(K93,'Disaggregation Records'!$D$3:$G$56,4,FALSE)=0,"",VLOOKUP(K93,'Disaggregation Records'!$D$3:$G$56,4,FALSE)),"")</f>
        <v/>
      </c>
      <c r="J93" s="415">
        <f t="shared" si="4"/>
        <v>85</v>
      </c>
      <c r="K93" s="415" t="str">
        <f t="shared" si="5"/>
        <v/>
      </c>
      <c r="L93" s="415" t="b">
        <f t="shared" si="6"/>
        <v>1</v>
      </c>
      <c r="M93" s="415" t="b">
        <f t="shared" si="7"/>
        <v>0</v>
      </c>
      <c r="N93" s="419" t="s">
        <v>1311</v>
      </c>
      <c r="O93" s="161"/>
      <c r="P93" s="164"/>
      <c r="Q93" s="164"/>
      <c r="AD93" s="9"/>
      <c r="AE93" s="9"/>
      <c r="AF93" s="9"/>
      <c r="AG93" s="9"/>
      <c r="AH93" s="9"/>
      <c r="AI93" s="9"/>
      <c r="AJ93" s="9"/>
    </row>
    <row r="94" spans="1:36" s="302" customFormat="1" ht="37.5" customHeight="1" x14ac:dyDescent="0.25">
      <c r="A94" s="317">
        <v>9</v>
      </c>
      <c r="B94" s="329" t="str">
        <f>IFERROR(VLOOKUP(A94,'Impact Indicators - Section B'!$A$9:$R$27,18,FALSE),"")</f>
        <v/>
      </c>
      <c r="C94" s="418" t="str">
        <f>IFERROR(IF(VLOOKUP(K94,'Disaggregation Records'!$D$3:$E$56,2,FALSE)=0,"",VLOOKUP(K94,'Disaggregation Records'!$D$3:$E$56,2,FALSE)),"")</f>
        <v/>
      </c>
      <c r="D94" s="418" t="str">
        <f>IFERROR(IF(VLOOKUP(K94,'Disaggregation Records'!$D$3:$F$56,3,FALSE)=0,"",VLOOKUP(K94,'Disaggregation Records'!$D$3:$F$56,3,FALSE)),"")</f>
        <v/>
      </c>
      <c r="E94" s="320"/>
      <c r="F94" s="320"/>
      <c r="G94" s="320"/>
      <c r="H94" s="319"/>
      <c r="I94" s="345" t="str">
        <f>IFERROR(IF(VLOOKUP(K94,'Disaggregation Records'!$D$3:$G$56,4,FALSE)=0,"",VLOOKUP(K94,'Disaggregation Records'!$D$3:$G$56,4,FALSE)),"")</f>
        <v/>
      </c>
      <c r="J94" s="415">
        <f t="shared" si="4"/>
        <v>86</v>
      </c>
      <c r="K94" s="415" t="str">
        <f t="shared" si="5"/>
        <v/>
      </c>
      <c r="L94" s="415" t="b">
        <f t="shared" si="6"/>
        <v>1</v>
      </c>
      <c r="M94" s="415" t="b">
        <f t="shared" si="7"/>
        <v>0</v>
      </c>
      <c r="N94" s="419" t="s">
        <v>1312</v>
      </c>
      <c r="O94" s="161"/>
      <c r="P94" s="164"/>
      <c r="Q94" s="164"/>
      <c r="AD94" s="9"/>
      <c r="AE94" s="9"/>
      <c r="AF94" s="9"/>
      <c r="AG94" s="9"/>
      <c r="AH94" s="9"/>
      <c r="AI94" s="9"/>
      <c r="AJ94" s="9"/>
    </row>
    <row r="95" spans="1:36" s="302" customFormat="1" ht="37.5" customHeight="1" x14ac:dyDescent="0.25">
      <c r="A95" s="317">
        <v>9</v>
      </c>
      <c r="B95" s="329" t="str">
        <f>IFERROR(VLOOKUP(A95,'Impact Indicators - Section B'!$A$9:$R$27,18,FALSE),"")</f>
        <v/>
      </c>
      <c r="C95" s="418" t="str">
        <f>IFERROR(IF(VLOOKUP(K95,'Disaggregation Records'!$D$3:$E$56,2,FALSE)=0,"",VLOOKUP(K95,'Disaggregation Records'!$D$3:$E$56,2,FALSE)),"")</f>
        <v/>
      </c>
      <c r="D95" s="418" t="str">
        <f>IFERROR(IF(VLOOKUP(K95,'Disaggregation Records'!$D$3:$F$56,3,FALSE)=0,"",VLOOKUP(K95,'Disaggregation Records'!$D$3:$F$56,3,FALSE)),"")</f>
        <v/>
      </c>
      <c r="E95" s="320"/>
      <c r="F95" s="320"/>
      <c r="G95" s="320"/>
      <c r="H95" s="319"/>
      <c r="I95" s="345" t="str">
        <f>IFERROR(IF(VLOOKUP(K95,'Disaggregation Records'!$D$3:$G$56,4,FALSE)=0,"",VLOOKUP(K95,'Disaggregation Records'!$D$3:$G$56,4,FALSE)),"")</f>
        <v/>
      </c>
      <c r="J95" s="415">
        <f t="shared" si="4"/>
        <v>87</v>
      </c>
      <c r="K95" s="415" t="str">
        <f t="shared" si="5"/>
        <v/>
      </c>
      <c r="L95" s="415" t="b">
        <f t="shared" si="6"/>
        <v>1</v>
      </c>
      <c r="M95" s="415" t="b">
        <f t="shared" si="7"/>
        <v>0</v>
      </c>
      <c r="N95" s="419" t="s">
        <v>1313</v>
      </c>
      <c r="O95" s="161"/>
      <c r="P95" s="164"/>
      <c r="Q95" s="164"/>
      <c r="AD95" s="9"/>
      <c r="AE95" s="9"/>
      <c r="AF95" s="9"/>
      <c r="AG95" s="9"/>
      <c r="AH95" s="9"/>
      <c r="AI95" s="9"/>
      <c r="AJ95" s="9"/>
    </row>
    <row r="96" spans="1:36" s="302" customFormat="1" ht="37.5" customHeight="1" x14ac:dyDescent="0.25">
      <c r="A96" s="317">
        <v>9</v>
      </c>
      <c r="B96" s="329" t="str">
        <f>IFERROR(VLOOKUP(A96,'Impact Indicators - Section B'!$A$9:$R$27,18,FALSE),"")</f>
        <v/>
      </c>
      <c r="C96" s="418" t="str">
        <f>IFERROR(IF(VLOOKUP(K96,'Disaggregation Records'!$D$3:$E$56,2,FALSE)=0,"",VLOOKUP(K96,'Disaggregation Records'!$D$3:$E$56,2,FALSE)),"")</f>
        <v/>
      </c>
      <c r="D96" s="418" t="str">
        <f>IFERROR(IF(VLOOKUP(K96,'Disaggregation Records'!$D$3:$F$56,3,FALSE)=0,"",VLOOKUP(K96,'Disaggregation Records'!$D$3:$F$56,3,FALSE)),"")</f>
        <v/>
      </c>
      <c r="E96" s="320"/>
      <c r="F96" s="320"/>
      <c r="G96" s="320"/>
      <c r="H96" s="319"/>
      <c r="I96" s="345" t="str">
        <f>IFERROR(IF(VLOOKUP(K96,'Disaggregation Records'!$D$3:$G$56,4,FALSE)=0,"",VLOOKUP(K96,'Disaggregation Records'!$D$3:$G$56,4,FALSE)),"")</f>
        <v/>
      </c>
      <c r="J96" s="415">
        <f t="shared" si="4"/>
        <v>88</v>
      </c>
      <c r="K96" s="415" t="str">
        <f t="shared" si="5"/>
        <v/>
      </c>
      <c r="L96" s="415" t="b">
        <f t="shared" si="6"/>
        <v>1</v>
      </c>
      <c r="M96" s="415" t="b">
        <f t="shared" si="7"/>
        <v>0</v>
      </c>
      <c r="N96" s="419" t="s">
        <v>1314</v>
      </c>
      <c r="O96" s="161"/>
      <c r="P96" s="164"/>
      <c r="Q96" s="164"/>
      <c r="AD96" s="9"/>
      <c r="AE96" s="9"/>
      <c r="AF96" s="9"/>
      <c r="AG96" s="9"/>
      <c r="AH96" s="9"/>
      <c r="AI96" s="9"/>
      <c r="AJ96" s="9"/>
    </row>
    <row r="97" spans="1:36" s="302" customFormat="1" ht="37.5" customHeight="1" x14ac:dyDescent="0.25">
      <c r="A97" s="317">
        <v>9</v>
      </c>
      <c r="B97" s="329" t="str">
        <f>IFERROR(VLOOKUP(A97,'Impact Indicators - Section B'!$A$9:$R$27,18,FALSE),"")</f>
        <v/>
      </c>
      <c r="C97" s="418" t="str">
        <f>IFERROR(IF(VLOOKUP(K97,'Disaggregation Records'!$D$3:$E$56,2,FALSE)=0,"",VLOOKUP(K97,'Disaggregation Records'!$D$3:$E$56,2,FALSE)),"")</f>
        <v/>
      </c>
      <c r="D97" s="418" t="str">
        <f>IFERROR(IF(VLOOKUP(K97,'Disaggregation Records'!$D$3:$F$56,3,FALSE)=0,"",VLOOKUP(K97,'Disaggregation Records'!$D$3:$F$56,3,FALSE)),"")</f>
        <v/>
      </c>
      <c r="E97" s="320"/>
      <c r="F97" s="320"/>
      <c r="G97" s="320"/>
      <c r="H97" s="319"/>
      <c r="I97" s="345" t="str">
        <f>IFERROR(IF(VLOOKUP(K97,'Disaggregation Records'!$D$3:$G$56,4,FALSE)=0,"",VLOOKUP(K97,'Disaggregation Records'!$D$3:$G$56,4,FALSE)),"")</f>
        <v/>
      </c>
      <c r="J97" s="415">
        <f t="shared" si="4"/>
        <v>89</v>
      </c>
      <c r="K97" s="415" t="str">
        <f t="shared" si="5"/>
        <v/>
      </c>
      <c r="L97" s="415" t="b">
        <f t="shared" si="6"/>
        <v>1</v>
      </c>
      <c r="M97" s="415" t="b">
        <f t="shared" si="7"/>
        <v>0</v>
      </c>
      <c r="N97" s="419" t="s">
        <v>1315</v>
      </c>
      <c r="O97" s="161"/>
      <c r="P97" s="164"/>
      <c r="Q97" s="164"/>
      <c r="AD97" s="9"/>
      <c r="AE97" s="9"/>
      <c r="AF97" s="9"/>
      <c r="AG97" s="9"/>
      <c r="AH97" s="9"/>
      <c r="AI97" s="9"/>
      <c r="AJ97" s="9"/>
    </row>
    <row r="98" spans="1:36" s="302" customFormat="1" ht="37.5" customHeight="1" x14ac:dyDescent="0.25">
      <c r="A98" s="317">
        <v>9</v>
      </c>
      <c r="B98" s="329" t="str">
        <f>IFERROR(VLOOKUP(A98,'Impact Indicators - Section B'!$A$9:$R$27,18,FALSE),"")</f>
        <v/>
      </c>
      <c r="C98" s="418" t="str">
        <f>IFERROR(IF(VLOOKUP(K98,'Disaggregation Records'!$D$3:$E$56,2,FALSE)=0,"",VLOOKUP(K98,'Disaggregation Records'!$D$3:$E$56,2,FALSE)),"")</f>
        <v/>
      </c>
      <c r="D98" s="418" t="str">
        <f>IFERROR(IF(VLOOKUP(K98,'Disaggregation Records'!$D$3:$F$56,3,FALSE)=0,"",VLOOKUP(K98,'Disaggregation Records'!$D$3:$F$56,3,FALSE)),"")</f>
        <v/>
      </c>
      <c r="E98" s="320"/>
      <c r="F98" s="320"/>
      <c r="G98" s="320"/>
      <c r="H98" s="319"/>
      <c r="I98" s="345" t="str">
        <f>IFERROR(IF(VLOOKUP(K98,'Disaggregation Records'!$D$3:$G$56,4,FALSE)=0,"",VLOOKUP(K98,'Disaggregation Records'!$D$3:$G$56,4,FALSE)),"")</f>
        <v/>
      </c>
      <c r="J98" s="415">
        <f t="shared" si="4"/>
        <v>90</v>
      </c>
      <c r="K98" s="415" t="str">
        <f t="shared" si="5"/>
        <v/>
      </c>
      <c r="L98" s="415" t="b">
        <f t="shared" si="6"/>
        <v>1</v>
      </c>
      <c r="M98" s="415" t="b">
        <f t="shared" si="7"/>
        <v>0</v>
      </c>
      <c r="N98" s="419" t="s">
        <v>1316</v>
      </c>
      <c r="O98" s="161"/>
      <c r="P98" s="164"/>
      <c r="Q98" s="164"/>
      <c r="AD98" s="9"/>
      <c r="AE98" s="9"/>
      <c r="AF98" s="9"/>
      <c r="AG98" s="9"/>
      <c r="AH98" s="9"/>
      <c r="AI98" s="9"/>
      <c r="AJ98" s="9"/>
    </row>
    <row r="99" spans="1:36" s="302" customFormat="1" ht="37.5" customHeight="1" x14ac:dyDescent="0.25">
      <c r="A99" s="317">
        <v>10</v>
      </c>
      <c r="B99" s="329" t="str">
        <f>IFERROR(VLOOKUP(A99,'Impact Indicators - Section B'!$A$9:$R$27,18,FALSE),"")</f>
        <v/>
      </c>
      <c r="C99" s="418" t="str">
        <f>IFERROR(IF(VLOOKUP(K99,'Disaggregation Records'!$D$3:$E$56,2,FALSE)=0,"",VLOOKUP(K99,'Disaggregation Records'!$D$3:$E$56,2,FALSE)),"")</f>
        <v/>
      </c>
      <c r="D99" s="418" t="str">
        <f>IFERROR(IF(VLOOKUP(K99,'Disaggregation Records'!$D$3:$F$56,3,FALSE)=0,"",VLOOKUP(K99,'Disaggregation Records'!$D$3:$F$56,3,FALSE)),"")</f>
        <v/>
      </c>
      <c r="E99" s="320"/>
      <c r="F99" s="320"/>
      <c r="G99" s="320"/>
      <c r="H99" s="319"/>
      <c r="I99" s="345" t="str">
        <f>IFERROR(IF(VLOOKUP(K99,'Disaggregation Records'!$D$3:$G$56,4,FALSE)=0,"",VLOOKUP(K99,'Disaggregation Records'!$D$3:$G$56,4,FALSE)),"")</f>
        <v/>
      </c>
      <c r="J99" s="415">
        <f t="shared" si="4"/>
        <v>91</v>
      </c>
      <c r="K99" s="415" t="str">
        <f t="shared" si="5"/>
        <v/>
      </c>
      <c r="L99" s="415" t="b">
        <f t="shared" si="6"/>
        <v>1</v>
      </c>
      <c r="M99" s="415" t="b">
        <f t="shared" si="7"/>
        <v>0</v>
      </c>
      <c r="N99" s="419" t="s">
        <v>1317</v>
      </c>
      <c r="O99" s="161"/>
      <c r="P99" s="164"/>
      <c r="Q99" s="164"/>
      <c r="AD99" s="9"/>
      <c r="AE99" s="9"/>
      <c r="AF99" s="9"/>
      <c r="AG99" s="9"/>
      <c r="AH99" s="9"/>
      <c r="AI99" s="9"/>
      <c r="AJ99" s="9"/>
    </row>
    <row r="100" spans="1:36" s="302" customFormat="1" ht="37.5" customHeight="1" x14ac:dyDescent="0.25">
      <c r="A100" s="317">
        <v>10</v>
      </c>
      <c r="B100" s="329" t="str">
        <f>IFERROR(VLOOKUP(A100,'Impact Indicators - Section B'!$A$9:$R$27,18,FALSE),"")</f>
        <v/>
      </c>
      <c r="C100" s="418" t="str">
        <f>IFERROR(IF(VLOOKUP(K100,'Disaggregation Records'!$D$3:$E$56,2,FALSE)=0,"",VLOOKUP(K100,'Disaggregation Records'!$D$3:$E$56,2,FALSE)),"")</f>
        <v/>
      </c>
      <c r="D100" s="418" t="str">
        <f>IFERROR(IF(VLOOKUP(K100,'Disaggregation Records'!$D$3:$F$56,3,FALSE)=0,"",VLOOKUP(K100,'Disaggregation Records'!$D$3:$F$56,3,FALSE)),"")</f>
        <v/>
      </c>
      <c r="E100" s="320"/>
      <c r="F100" s="320"/>
      <c r="G100" s="320"/>
      <c r="H100" s="319"/>
      <c r="I100" s="345" t="str">
        <f>IFERROR(IF(VLOOKUP(K100,'Disaggregation Records'!$D$3:$G$56,4,FALSE)=0,"",VLOOKUP(K100,'Disaggregation Records'!$D$3:$G$56,4,FALSE)),"")</f>
        <v/>
      </c>
      <c r="J100" s="415">
        <f t="shared" si="4"/>
        <v>92</v>
      </c>
      <c r="K100" s="415" t="str">
        <f t="shared" si="5"/>
        <v/>
      </c>
      <c r="L100" s="415" t="b">
        <f t="shared" si="6"/>
        <v>1</v>
      </c>
      <c r="M100" s="415" t="b">
        <f t="shared" si="7"/>
        <v>0</v>
      </c>
      <c r="N100" s="419" t="s">
        <v>1318</v>
      </c>
      <c r="O100" s="161"/>
      <c r="P100" s="164"/>
      <c r="Q100" s="164"/>
      <c r="AD100" s="9"/>
      <c r="AE100" s="9"/>
      <c r="AF100" s="9"/>
      <c r="AG100" s="9"/>
      <c r="AH100" s="9"/>
      <c r="AI100" s="9"/>
      <c r="AJ100" s="9"/>
    </row>
    <row r="101" spans="1:36" s="302" customFormat="1" ht="37.5" customHeight="1" x14ac:dyDescent="0.25">
      <c r="A101" s="317">
        <v>10</v>
      </c>
      <c r="B101" s="329" t="str">
        <f>IFERROR(VLOOKUP(A101,'Impact Indicators - Section B'!$A$9:$R$27,18,FALSE),"")</f>
        <v/>
      </c>
      <c r="C101" s="418" t="str">
        <f>IFERROR(IF(VLOOKUP(K101,'Disaggregation Records'!$D$3:$E$56,2,FALSE)=0,"",VLOOKUP(K101,'Disaggregation Records'!$D$3:$E$56,2,FALSE)),"")</f>
        <v/>
      </c>
      <c r="D101" s="418" t="str">
        <f>IFERROR(IF(VLOOKUP(K101,'Disaggregation Records'!$D$3:$F$56,3,FALSE)=0,"",VLOOKUP(K101,'Disaggregation Records'!$D$3:$F$56,3,FALSE)),"")</f>
        <v/>
      </c>
      <c r="E101" s="320"/>
      <c r="F101" s="320"/>
      <c r="G101" s="320"/>
      <c r="H101" s="319"/>
      <c r="I101" s="345" t="str">
        <f>IFERROR(IF(VLOOKUP(K101,'Disaggregation Records'!$D$3:$G$56,4,FALSE)=0,"",VLOOKUP(K101,'Disaggregation Records'!$D$3:$G$56,4,FALSE)),"")</f>
        <v/>
      </c>
      <c r="J101" s="415">
        <f t="shared" si="4"/>
        <v>93</v>
      </c>
      <c r="K101" s="415" t="str">
        <f t="shared" si="5"/>
        <v/>
      </c>
      <c r="L101" s="415" t="b">
        <f t="shared" si="6"/>
        <v>1</v>
      </c>
      <c r="M101" s="415" t="b">
        <f t="shared" si="7"/>
        <v>0</v>
      </c>
      <c r="N101" s="419" t="s">
        <v>1319</v>
      </c>
      <c r="O101" s="161"/>
      <c r="P101" s="164"/>
      <c r="Q101" s="164"/>
      <c r="AD101" s="9"/>
      <c r="AE101" s="9"/>
      <c r="AF101" s="9"/>
      <c r="AG101" s="9"/>
      <c r="AH101" s="9"/>
      <c r="AI101" s="9"/>
      <c r="AJ101" s="9"/>
    </row>
    <row r="102" spans="1:36" s="302" customFormat="1" ht="37.5" customHeight="1" x14ac:dyDescent="0.25">
      <c r="A102" s="317">
        <v>10</v>
      </c>
      <c r="B102" s="329" t="str">
        <f>IFERROR(VLOOKUP(A102,'Impact Indicators - Section B'!$A$9:$R$27,18,FALSE),"")</f>
        <v/>
      </c>
      <c r="C102" s="418" t="str">
        <f>IFERROR(IF(VLOOKUP(K102,'Disaggregation Records'!$D$3:$E$56,2,FALSE)=0,"",VLOOKUP(K102,'Disaggregation Records'!$D$3:$E$56,2,FALSE)),"")</f>
        <v/>
      </c>
      <c r="D102" s="418" t="str">
        <f>IFERROR(IF(VLOOKUP(K102,'Disaggregation Records'!$D$3:$F$56,3,FALSE)=0,"",VLOOKUP(K102,'Disaggregation Records'!$D$3:$F$56,3,FALSE)),"")</f>
        <v/>
      </c>
      <c r="E102" s="320"/>
      <c r="F102" s="320"/>
      <c r="G102" s="320"/>
      <c r="H102" s="319"/>
      <c r="I102" s="345" t="str">
        <f>IFERROR(IF(VLOOKUP(K102,'Disaggregation Records'!$D$3:$G$56,4,FALSE)=0,"",VLOOKUP(K102,'Disaggregation Records'!$D$3:$G$56,4,FALSE)),"")</f>
        <v/>
      </c>
      <c r="J102" s="415">
        <f t="shared" si="4"/>
        <v>94</v>
      </c>
      <c r="K102" s="415" t="str">
        <f t="shared" si="5"/>
        <v/>
      </c>
      <c r="L102" s="415" t="b">
        <f t="shared" si="6"/>
        <v>1</v>
      </c>
      <c r="M102" s="415" t="b">
        <f t="shared" si="7"/>
        <v>0</v>
      </c>
      <c r="N102" s="419" t="s">
        <v>1320</v>
      </c>
      <c r="O102" s="161"/>
      <c r="P102" s="164"/>
      <c r="Q102" s="164"/>
      <c r="AD102" s="9"/>
      <c r="AE102" s="9"/>
      <c r="AF102" s="9"/>
      <c r="AG102" s="9"/>
      <c r="AH102" s="9"/>
      <c r="AI102" s="9"/>
      <c r="AJ102" s="9"/>
    </row>
    <row r="103" spans="1:36" s="302" customFormat="1" ht="37.5" customHeight="1" x14ac:dyDescent="0.25">
      <c r="A103" s="317">
        <v>10</v>
      </c>
      <c r="B103" s="329" t="str">
        <f>IFERROR(VLOOKUP(A103,'Impact Indicators - Section B'!$A$9:$R$27,18,FALSE),"")</f>
        <v/>
      </c>
      <c r="C103" s="418" t="str">
        <f>IFERROR(IF(VLOOKUP(K103,'Disaggregation Records'!$D$3:$E$56,2,FALSE)=0,"",VLOOKUP(K103,'Disaggregation Records'!$D$3:$E$56,2,FALSE)),"")</f>
        <v/>
      </c>
      <c r="D103" s="418" t="str">
        <f>IFERROR(IF(VLOOKUP(K103,'Disaggregation Records'!$D$3:$F$56,3,FALSE)=0,"",VLOOKUP(K103,'Disaggregation Records'!$D$3:$F$56,3,FALSE)),"")</f>
        <v/>
      </c>
      <c r="E103" s="320"/>
      <c r="F103" s="320"/>
      <c r="G103" s="320"/>
      <c r="H103" s="319"/>
      <c r="I103" s="345" t="str">
        <f>IFERROR(IF(VLOOKUP(K103,'Disaggregation Records'!$D$3:$G$56,4,FALSE)=0,"",VLOOKUP(K103,'Disaggregation Records'!$D$3:$G$56,4,FALSE)),"")</f>
        <v/>
      </c>
      <c r="J103" s="415">
        <f t="shared" si="4"/>
        <v>95</v>
      </c>
      <c r="K103" s="415" t="str">
        <f t="shared" si="5"/>
        <v/>
      </c>
      <c r="L103" s="415" t="b">
        <f t="shared" si="6"/>
        <v>1</v>
      </c>
      <c r="M103" s="415" t="b">
        <f t="shared" si="7"/>
        <v>0</v>
      </c>
      <c r="N103" s="419" t="s">
        <v>1321</v>
      </c>
      <c r="O103" s="161"/>
      <c r="P103" s="164"/>
      <c r="Q103" s="164"/>
      <c r="AD103" s="9"/>
      <c r="AE103" s="9"/>
      <c r="AF103" s="9"/>
      <c r="AG103" s="9"/>
      <c r="AH103" s="9"/>
      <c r="AI103" s="9"/>
      <c r="AJ103" s="9"/>
    </row>
    <row r="104" spans="1:36" s="302" customFormat="1" ht="37.5" customHeight="1" x14ac:dyDescent="0.25">
      <c r="A104" s="317">
        <v>10</v>
      </c>
      <c r="B104" s="329" t="str">
        <f>IFERROR(VLOOKUP(A104,'Impact Indicators - Section B'!$A$9:$R$27,18,FALSE),"")</f>
        <v/>
      </c>
      <c r="C104" s="418" t="str">
        <f>IFERROR(IF(VLOOKUP(K104,'Disaggregation Records'!$D$3:$E$56,2,FALSE)=0,"",VLOOKUP(K104,'Disaggregation Records'!$D$3:$E$56,2,FALSE)),"")</f>
        <v/>
      </c>
      <c r="D104" s="418" t="str">
        <f>IFERROR(IF(VLOOKUP(K104,'Disaggregation Records'!$D$3:$F$56,3,FALSE)=0,"",VLOOKUP(K104,'Disaggregation Records'!$D$3:$F$56,3,FALSE)),"")</f>
        <v/>
      </c>
      <c r="E104" s="320"/>
      <c r="F104" s="320"/>
      <c r="G104" s="320"/>
      <c r="H104" s="319"/>
      <c r="I104" s="345" t="str">
        <f>IFERROR(IF(VLOOKUP(K104,'Disaggregation Records'!$D$3:$G$56,4,FALSE)=0,"",VLOOKUP(K104,'Disaggregation Records'!$D$3:$G$56,4,FALSE)),"")</f>
        <v/>
      </c>
      <c r="J104" s="415">
        <f t="shared" si="4"/>
        <v>96</v>
      </c>
      <c r="K104" s="415" t="str">
        <f t="shared" si="5"/>
        <v/>
      </c>
      <c r="L104" s="415" t="b">
        <f t="shared" si="6"/>
        <v>1</v>
      </c>
      <c r="M104" s="415" t="b">
        <f t="shared" si="7"/>
        <v>0</v>
      </c>
      <c r="N104" s="419" t="s">
        <v>1322</v>
      </c>
      <c r="O104" s="161"/>
      <c r="P104" s="164"/>
      <c r="Q104" s="164"/>
      <c r="AD104" s="9"/>
      <c r="AE104" s="9"/>
      <c r="AF104" s="9"/>
      <c r="AG104" s="9"/>
      <c r="AH104" s="9"/>
      <c r="AI104" s="9"/>
      <c r="AJ104" s="9"/>
    </row>
    <row r="105" spans="1:36" s="302" customFormat="1" ht="37.5" customHeight="1" x14ac:dyDescent="0.25">
      <c r="A105" s="317">
        <v>10</v>
      </c>
      <c r="B105" s="329" t="str">
        <f>IFERROR(VLOOKUP(A105,'Impact Indicators - Section B'!$A$9:$R$27,18,FALSE),"")</f>
        <v/>
      </c>
      <c r="C105" s="418" t="str">
        <f>IFERROR(IF(VLOOKUP(K105,'Disaggregation Records'!$D$3:$E$56,2,FALSE)=0,"",VLOOKUP(K105,'Disaggregation Records'!$D$3:$E$56,2,FALSE)),"")</f>
        <v/>
      </c>
      <c r="D105" s="418" t="str">
        <f>IFERROR(IF(VLOOKUP(K105,'Disaggregation Records'!$D$3:$F$56,3,FALSE)=0,"",VLOOKUP(K105,'Disaggregation Records'!$D$3:$F$56,3,FALSE)),"")</f>
        <v/>
      </c>
      <c r="E105" s="320"/>
      <c r="F105" s="320"/>
      <c r="G105" s="320"/>
      <c r="H105" s="319"/>
      <c r="I105" s="345" t="str">
        <f>IFERROR(IF(VLOOKUP(K105,'Disaggregation Records'!$D$3:$G$56,4,FALSE)=0,"",VLOOKUP(K105,'Disaggregation Records'!$D$3:$G$56,4,FALSE)),"")</f>
        <v/>
      </c>
      <c r="J105" s="415">
        <f t="shared" si="4"/>
        <v>97</v>
      </c>
      <c r="K105" s="415" t="str">
        <f t="shared" si="5"/>
        <v/>
      </c>
      <c r="L105" s="415" t="b">
        <f t="shared" si="6"/>
        <v>1</v>
      </c>
      <c r="M105" s="415" t="b">
        <f t="shared" si="7"/>
        <v>0</v>
      </c>
      <c r="N105" s="419" t="s">
        <v>1323</v>
      </c>
      <c r="O105" s="161"/>
      <c r="P105" s="164"/>
      <c r="Q105" s="164"/>
      <c r="AD105" s="9"/>
      <c r="AE105" s="9"/>
      <c r="AF105" s="9"/>
      <c r="AG105" s="9"/>
      <c r="AH105" s="9"/>
      <c r="AI105" s="9"/>
      <c r="AJ105" s="9"/>
    </row>
    <row r="106" spans="1:36" s="302" customFormat="1" ht="37.5" customHeight="1" x14ac:dyDescent="0.25">
      <c r="A106" s="317">
        <v>10</v>
      </c>
      <c r="B106" s="329" t="str">
        <f>IFERROR(VLOOKUP(A106,'Impact Indicators - Section B'!$A$9:$R$27,18,FALSE),"")</f>
        <v/>
      </c>
      <c r="C106" s="418" t="str">
        <f>IFERROR(IF(VLOOKUP(K106,'Disaggregation Records'!$D$3:$E$56,2,FALSE)=0,"",VLOOKUP(K106,'Disaggregation Records'!$D$3:$E$56,2,FALSE)),"")</f>
        <v/>
      </c>
      <c r="D106" s="418" t="str">
        <f>IFERROR(IF(VLOOKUP(K106,'Disaggregation Records'!$D$3:$F$56,3,FALSE)=0,"",VLOOKUP(K106,'Disaggregation Records'!$D$3:$F$56,3,FALSE)),"")</f>
        <v/>
      </c>
      <c r="E106" s="320"/>
      <c r="F106" s="320"/>
      <c r="G106" s="320"/>
      <c r="H106" s="319"/>
      <c r="I106" s="345" t="str">
        <f>IFERROR(IF(VLOOKUP(K106,'Disaggregation Records'!$D$3:$G$56,4,FALSE)=0,"",VLOOKUP(K106,'Disaggregation Records'!$D$3:$G$56,4,FALSE)),"")</f>
        <v/>
      </c>
      <c r="J106" s="415">
        <f t="shared" si="4"/>
        <v>98</v>
      </c>
      <c r="K106" s="415" t="str">
        <f t="shared" si="5"/>
        <v/>
      </c>
      <c r="L106" s="415" t="b">
        <f t="shared" si="6"/>
        <v>1</v>
      </c>
      <c r="M106" s="415" t="b">
        <f t="shared" si="7"/>
        <v>0</v>
      </c>
      <c r="N106" s="419" t="s">
        <v>1324</v>
      </c>
      <c r="O106" s="161"/>
      <c r="P106" s="164"/>
      <c r="Q106" s="164"/>
      <c r="AD106" s="9"/>
      <c r="AE106" s="9"/>
      <c r="AF106" s="9"/>
      <c r="AG106" s="9"/>
      <c r="AH106" s="9"/>
      <c r="AI106" s="9"/>
      <c r="AJ106" s="9"/>
    </row>
    <row r="107" spans="1:36" s="302" customFormat="1" ht="37.5" customHeight="1" x14ac:dyDescent="0.25">
      <c r="A107" s="317">
        <v>10</v>
      </c>
      <c r="B107" s="329" t="str">
        <f>IFERROR(VLOOKUP(A107,'Impact Indicators - Section B'!$A$9:$R$27,18,FALSE),"")</f>
        <v/>
      </c>
      <c r="C107" s="418" t="str">
        <f>IFERROR(IF(VLOOKUP(K107,'Disaggregation Records'!$D$3:$E$56,2,FALSE)=0,"",VLOOKUP(K107,'Disaggregation Records'!$D$3:$E$56,2,FALSE)),"")</f>
        <v/>
      </c>
      <c r="D107" s="418" t="str">
        <f>IFERROR(IF(VLOOKUP(K107,'Disaggregation Records'!$D$3:$F$56,3,FALSE)=0,"",VLOOKUP(K107,'Disaggregation Records'!$D$3:$F$56,3,FALSE)),"")</f>
        <v/>
      </c>
      <c r="E107" s="320"/>
      <c r="F107" s="320"/>
      <c r="G107" s="320"/>
      <c r="H107" s="319"/>
      <c r="I107" s="345" t="str">
        <f>IFERROR(IF(VLOOKUP(K107,'Disaggregation Records'!$D$3:$G$56,4,FALSE)=0,"",VLOOKUP(K107,'Disaggregation Records'!$D$3:$G$56,4,FALSE)),"")</f>
        <v/>
      </c>
      <c r="J107" s="415">
        <f t="shared" si="4"/>
        <v>99</v>
      </c>
      <c r="K107" s="415" t="str">
        <f t="shared" si="5"/>
        <v/>
      </c>
      <c r="L107" s="415" t="b">
        <f t="shared" si="6"/>
        <v>1</v>
      </c>
      <c r="M107" s="415" t="b">
        <f t="shared" si="7"/>
        <v>0</v>
      </c>
      <c r="N107" s="419" t="s">
        <v>1325</v>
      </c>
      <c r="O107" s="161"/>
      <c r="P107" s="164"/>
      <c r="Q107" s="164"/>
      <c r="AD107" s="9"/>
      <c r="AE107" s="9"/>
      <c r="AF107" s="9"/>
      <c r="AG107" s="9"/>
      <c r="AH107" s="9"/>
      <c r="AI107" s="9"/>
      <c r="AJ107" s="9"/>
    </row>
    <row r="108" spans="1:36" s="302" customFormat="1" ht="37.5" customHeight="1" x14ac:dyDescent="0.25">
      <c r="A108" s="317">
        <v>10</v>
      </c>
      <c r="B108" s="329" t="str">
        <f>IFERROR(VLOOKUP(A108,'Impact Indicators - Section B'!$A$9:$R$27,18,FALSE),"")</f>
        <v/>
      </c>
      <c r="C108" s="418" t="str">
        <f>IFERROR(IF(VLOOKUP(K108,'Disaggregation Records'!$D$3:$E$56,2,FALSE)=0,"",VLOOKUP(K108,'Disaggregation Records'!$D$3:$E$56,2,FALSE)),"")</f>
        <v/>
      </c>
      <c r="D108" s="418" t="str">
        <f>IFERROR(IF(VLOOKUP(K108,'Disaggregation Records'!$D$3:$F$56,3,FALSE)=0,"",VLOOKUP(K108,'Disaggregation Records'!$D$3:$F$56,3,FALSE)),"")</f>
        <v/>
      </c>
      <c r="E108" s="320"/>
      <c r="F108" s="320"/>
      <c r="G108" s="320"/>
      <c r="H108" s="319"/>
      <c r="I108" s="345" t="str">
        <f>IFERROR(IF(VLOOKUP(K108,'Disaggregation Records'!$D$3:$G$56,4,FALSE)=0,"",VLOOKUP(K108,'Disaggregation Records'!$D$3:$G$56,4,FALSE)),"")</f>
        <v/>
      </c>
      <c r="J108" s="415">
        <f t="shared" si="4"/>
        <v>100</v>
      </c>
      <c r="K108" s="415" t="str">
        <f t="shared" si="5"/>
        <v/>
      </c>
      <c r="L108" s="415" t="b">
        <f t="shared" si="6"/>
        <v>1</v>
      </c>
      <c r="M108" s="415" t="b">
        <f t="shared" si="7"/>
        <v>0</v>
      </c>
      <c r="N108" s="419" t="s">
        <v>1326</v>
      </c>
      <c r="O108" s="161"/>
      <c r="P108" s="164"/>
      <c r="Q108" s="164"/>
      <c r="AD108" s="9"/>
      <c r="AE108" s="9"/>
      <c r="AF108" s="9"/>
      <c r="AG108" s="9"/>
      <c r="AH108" s="9"/>
      <c r="AI108" s="9"/>
      <c r="AJ108" s="9"/>
    </row>
    <row r="109" spans="1:36" s="302" customFormat="1" ht="37.5" customHeight="1" x14ac:dyDescent="0.25">
      <c r="A109" s="317">
        <v>11</v>
      </c>
      <c r="B109" s="329" t="str">
        <f>IFERROR(VLOOKUP(A109,'Impact Indicators - Section B'!$A$9:$R$27,18,FALSE),"")</f>
        <v/>
      </c>
      <c r="C109" s="418" t="str">
        <f>IFERROR(IF(VLOOKUP(K109,'Disaggregation Records'!$D$3:$E$56,2,FALSE)=0,"",VLOOKUP(K109,'Disaggregation Records'!$D$3:$E$56,2,FALSE)),"")</f>
        <v/>
      </c>
      <c r="D109" s="418" t="str">
        <f>IFERROR(IF(VLOOKUP(K109,'Disaggregation Records'!$D$3:$F$56,3,FALSE)=0,"",VLOOKUP(K109,'Disaggregation Records'!$D$3:$F$56,3,FALSE)),"")</f>
        <v/>
      </c>
      <c r="E109" s="320"/>
      <c r="F109" s="320"/>
      <c r="G109" s="320"/>
      <c r="H109" s="319"/>
      <c r="I109" s="345" t="str">
        <f>IFERROR(IF(VLOOKUP(K109,'Disaggregation Records'!$D$3:$G$56,4,FALSE)=0,"",VLOOKUP(K109,'Disaggregation Records'!$D$3:$G$56,4,FALSE)),"")</f>
        <v/>
      </c>
      <c r="J109" s="415">
        <f t="shared" si="4"/>
        <v>101</v>
      </c>
      <c r="K109" s="415" t="str">
        <f t="shared" si="5"/>
        <v/>
      </c>
      <c r="L109" s="415" t="b">
        <f t="shared" si="6"/>
        <v>1</v>
      </c>
      <c r="M109" s="415" t="b">
        <f t="shared" si="7"/>
        <v>0</v>
      </c>
      <c r="N109" s="419" t="s">
        <v>1327</v>
      </c>
      <c r="O109" s="161"/>
      <c r="P109" s="164"/>
      <c r="Q109" s="164"/>
      <c r="AD109" s="9"/>
      <c r="AE109" s="9"/>
      <c r="AF109" s="9"/>
      <c r="AG109" s="9"/>
      <c r="AH109" s="9"/>
      <c r="AI109" s="9"/>
      <c r="AJ109" s="9"/>
    </row>
    <row r="110" spans="1:36" s="302" customFormat="1" ht="37.5" customHeight="1" x14ac:dyDescent="0.25">
      <c r="A110" s="317">
        <v>11</v>
      </c>
      <c r="B110" s="329" t="str">
        <f>IFERROR(VLOOKUP(A110,'Impact Indicators - Section B'!$A$9:$R$27,18,FALSE),"")</f>
        <v/>
      </c>
      <c r="C110" s="418" t="str">
        <f>IFERROR(IF(VLOOKUP(K110,'Disaggregation Records'!$D$3:$E$56,2,FALSE)=0,"",VLOOKUP(K110,'Disaggregation Records'!$D$3:$E$56,2,FALSE)),"")</f>
        <v/>
      </c>
      <c r="D110" s="418" t="str">
        <f>IFERROR(IF(VLOOKUP(K110,'Disaggregation Records'!$D$3:$F$56,3,FALSE)=0,"",VLOOKUP(K110,'Disaggregation Records'!$D$3:$F$56,3,FALSE)),"")</f>
        <v/>
      </c>
      <c r="E110" s="320"/>
      <c r="F110" s="320"/>
      <c r="G110" s="320"/>
      <c r="H110" s="319"/>
      <c r="I110" s="345" t="str">
        <f>IFERROR(IF(VLOOKUP(K110,'Disaggregation Records'!$D$3:$G$56,4,FALSE)=0,"",VLOOKUP(K110,'Disaggregation Records'!$D$3:$G$56,4,FALSE)),"")</f>
        <v/>
      </c>
      <c r="J110" s="415">
        <f t="shared" si="4"/>
        <v>102</v>
      </c>
      <c r="K110" s="415" t="str">
        <f t="shared" si="5"/>
        <v/>
      </c>
      <c r="L110" s="415" t="b">
        <f t="shared" si="6"/>
        <v>1</v>
      </c>
      <c r="M110" s="415" t="b">
        <f t="shared" si="7"/>
        <v>0</v>
      </c>
      <c r="N110" s="419" t="s">
        <v>1328</v>
      </c>
      <c r="O110" s="161"/>
      <c r="P110" s="164"/>
      <c r="Q110" s="164"/>
      <c r="AD110" s="9"/>
      <c r="AE110" s="9"/>
      <c r="AF110" s="9"/>
      <c r="AG110" s="9"/>
      <c r="AH110" s="9"/>
      <c r="AI110" s="9"/>
      <c r="AJ110" s="9"/>
    </row>
    <row r="111" spans="1:36" s="302" customFormat="1" ht="37.5" customHeight="1" x14ac:dyDescent="0.25">
      <c r="A111" s="317">
        <v>11</v>
      </c>
      <c r="B111" s="329" t="str">
        <f>IFERROR(VLOOKUP(A111,'Impact Indicators - Section B'!$A$9:$R$27,18,FALSE),"")</f>
        <v/>
      </c>
      <c r="C111" s="418" t="str">
        <f>IFERROR(IF(VLOOKUP(K111,'Disaggregation Records'!$D$3:$E$56,2,FALSE)=0,"",VLOOKUP(K111,'Disaggregation Records'!$D$3:$E$56,2,FALSE)),"")</f>
        <v/>
      </c>
      <c r="D111" s="418" t="str">
        <f>IFERROR(IF(VLOOKUP(K111,'Disaggregation Records'!$D$3:$F$56,3,FALSE)=0,"",VLOOKUP(K111,'Disaggregation Records'!$D$3:$F$56,3,FALSE)),"")</f>
        <v/>
      </c>
      <c r="E111" s="320"/>
      <c r="F111" s="320"/>
      <c r="G111" s="320"/>
      <c r="H111" s="319"/>
      <c r="I111" s="345" t="str">
        <f>IFERROR(IF(VLOOKUP(K111,'Disaggregation Records'!$D$3:$G$56,4,FALSE)=0,"",VLOOKUP(K111,'Disaggregation Records'!$D$3:$G$56,4,FALSE)),"")</f>
        <v/>
      </c>
      <c r="J111" s="415">
        <f t="shared" si="4"/>
        <v>103</v>
      </c>
      <c r="K111" s="415" t="str">
        <f t="shared" si="5"/>
        <v/>
      </c>
      <c r="L111" s="415" t="b">
        <f t="shared" si="6"/>
        <v>1</v>
      </c>
      <c r="M111" s="415" t="b">
        <f t="shared" si="7"/>
        <v>0</v>
      </c>
      <c r="N111" s="419" t="s">
        <v>1329</v>
      </c>
      <c r="O111" s="161"/>
      <c r="P111" s="164"/>
      <c r="Q111" s="164"/>
      <c r="AD111" s="9"/>
      <c r="AE111" s="9"/>
      <c r="AF111" s="9"/>
      <c r="AG111" s="9"/>
      <c r="AH111" s="9"/>
      <c r="AI111" s="9"/>
      <c r="AJ111" s="9"/>
    </row>
    <row r="112" spans="1:36" s="302" customFormat="1" ht="37.5" customHeight="1" x14ac:dyDescent="0.25">
      <c r="A112" s="317">
        <v>11</v>
      </c>
      <c r="B112" s="329" t="str">
        <f>IFERROR(VLOOKUP(A112,'Impact Indicators - Section B'!$A$9:$R$27,18,FALSE),"")</f>
        <v/>
      </c>
      <c r="C112" s="418" t="str">
        <f>IFERROR(IF(VLOOKUP(K112,'Disaggregation Records'!$D$3:$E$56,2,FALSE)=0,"",VLOOKUP(K112,'Disaggregation Records'!$D$3:$E$56,2,FALSE)),"")</f>
        <v/>
      </c>
      <c r="D112" s="418" t="str">
        <f>IFERROR(IF(VLOOKUP(K112,'Disaggregation Records'!$D$3:$F$56,3,FALSE)=0,"",VLOOKUP(K112,'Disaggregation Records'!$D$3:$F$56,3,FALSE)),"")</f>
        <v/>
      </c>
      <c r="E112" s="320"/>
      <c r="F112" s="320"/>
      <c r="G112" s="320"/>
      <c r="H112" s="319"/>
      <c r="I112" s="345" t="str">
        <f>IFERROR(IF(VLOOKUP(K112,'Disaggregation Records'!$D$3:$G$56,4,FALSE)=0,"",VLOOKUP(K112,'Disaggregation Records'!$D$3:$G$56,4,FALSE)),"")</f>
        <v/>
      </c>
      <c r="J112" s="415">
        <f t="shared" si="4"/>
        <v>104</v>
      </c>
      <c r="K112" s="415" t="str">
        <f t="shared" si="5"/>
        <v/>
      </c>
      <c r="L112" s="415" t="b">
        <f t="shared" si="6"/>
        <v>1</v>
      </c>
      <c r="M112" s="415" t="b">
        <f t="shared" si="7"/>
        <v>0</v>
      </c>
      <c r="N112" s="419" t="s">
        <v>1330</v>
      </c>
      <c r="O112" s="161"/>
      <c r="P112" s="164"/>
      <c r="Q112" s="164"/>
      <c r="AD112" s="9"/>
      <c r="AE112" s="9"/>
      <c r="AF112" s="9"/>
      <c r="AG112" s="9"/>
      <c r="AH112" s="9"/>
      <c r="AI112" s="9"/>
      <c r="AJ112" s="9"/>
    </row>
    <row r="113" spans="1:36" s="302" customFormat="1" ht="37.5" customHeight="1" x14ac:dyDescent="0.25">
      <c r="A113" s="317">
        <v>11</v>
      </c>
      <c r="B113" s="329" t="str">
        <f>IFERROR(VLOOKUP(A113,'Impact Indicators - Section B'!$A$9:$R$27,18,FALSE),"")</f>
        <v/>
      </c>
      <c r="C113" s="418" t="str">
        <f>IFERROR(IF(VLOOKUP(K113,'Disaggregation Records'!$D$3:$E$56,2,FALSE)=0,"",VLOOKUP(K113,'Disaggregation Records'!$D$3:$E$56,2,FALSE)),"")</f>
        <v/>
      </c>
      <c r="D113" s="418" t="str">
        <f>IFERROR(IF(VLOOKUP(K113,'Disaggregation Records'!$D$3:$F$56,3,FALSE)=0,"",VLOOKUP(K113,'Disaggregation Records'!$D$3:$F$56,3,FALSE)),"")</f>
        <v/>
      </c>
      <c r="E113" s="320"/>
      <c r="F113" s="320"/>
      <c r="G113" s="320"/>
      <c r="H113" s="319"/>
      <c r="I113" s="345" t="str">
        <f>IFERROR(IF(VLOOKUP(K113,'Disaggregation Records'!$D$3:$G$56,4,FALSE)=0,"",VLOOKUP(K113,'Disaggregation Records'!$D$3:$G$56,4,FALSE)),"")</f>
        <v/>
      </c>
      <c r="J113" s="415">
        <f t="shared" si="4"/>
        <v>105</v>
      </c>
      <c r="K113" s="415" t="str">
        <f t="shared" si="5"/>
        <v/>
      </c>
      <c r="L113" s="415" t="b">
        <f t="shared" si="6"/>
        <v>1</v>
      </c>
      <c r="M113" s="415" t="b">
        <f t="shared" si="7"/>
        <v>0</v>
      </c>
      <c r="N113" s="419" t="s">
        <v>1331</v>
      </c>
      <c r="O113" s="161"/>
      <c r="P113" s="164"/>
      <c r="Q113" s="164"/>
      <c r="AD113" s="9"/>
      <c r="AE113" s="9"/>
      <c r="AF113" s="9"/>
      <c r="AG113" s="9"/>
      <c r="AH113" s="9"/>
      <c r="AI113" s="9"/>
      <c r="AJ113" s="9"/>
    </row>
    <row r="114" spans="1:36" s="302" customFormat="1" ht="37.5" customHeight="1" x14ac:dyDescent="0.25">
      <c r="A114" s="317">
        <v>11</v>
      </c>
      <c r="B114" s="329" t="str">
        <f>IFERROR(VLOOKUP(A114,'Impact Indicators - Section B'!$A$9:$R$27,18,FALSE),"")</f>
        <v/>
      </c>
      <c r="C114" s="418" t="str">
        <f>IFERROR(IF(VLOOKUP(K114,'Disaggregation Records'!$D$3:$E$56,2,FALSE)=0,"",VLOOKUP(K114,'Disaggregation Records'!$D$3:$E$56,2,FALSE)),"")</f>
        <v/>
      </c>
      <c r="D114" s="418" t="str">
        <f>IFERROR(IF(VLOOKUP(K114,'Disaggregation Records'!$D$3:$F$56,3,FALSE)=0,"",VLOOKUP(K114,'Disaggregation Records'!$D$3:$F$56,3,FALSE)),"")</f>
        <v/>
      </c>
      <c r="E114" s="320"/>
      <c r="F114" s="320"/>
      <c r="G114" s="320"/>
      <c r="H114" s="319"/>
      <c r="I114" s="345" t="str">
        <f>IFERROR(IF(VLOOKUP(K114,'Disaggregation Records'!$D$3:$G$56,4,FALSE)=0,"",VLOOKUP(K114,'Disaggregation Records'!$D$3:$G$56,4,FALSE)),"")</f>
        <v/>
      </c>
      <c r="J114" s="415">
        <f t="shared" si="4"/>
        <v>106</v>
      </c>
      <c r="K114" s="415" t="str">
        <f t="shared" si="5"/>
        <v/>
      </c>
      <c r="L114" s="415" t="b">
        <f t="shared" si="6"/>
        <v>1</v>
      </c>
      <c r="M114" s="415" t="b">
        <f t="shared" si="7"/>
        <v>0</v>
      </c>
      <c r="N114" s="419" t="s">
        <v>1332</v>
      </c>
      <c r="O114" s="161"/>
      <c r="P114" s="164"/>
      <c r="Q114" s="164"/>
      <c r="AD114" s="9"/>
      <c r="AE114" s="9"/>
      <c r="AF114" s="9"/>
      <c r="AG114" s="9"/>
      <c r="AH114" s="9"/>
      <c r="AI114" s="9"/>
      <c r="AJ114" s="9"/>
    </row>
    <row r="115" spans="1:36" s="302" customFormat="1" ht="37.5" customHeight="1" x14ac:dyDescent="0.25">
      <c r="A115" s="317">
        <v>11</v>
      </c>
      <c r="B115" s="329" t="str">
        <f>IFERROR(VLOOKUP(A115,'Impact Indicators - Section B'!$A$9:$R$27,18,FALSE),"")</f>
        <v/>
      </c>
      <c r="C115" s="418" t="str">
        <f>IFERROR(IF(VLOOKUP(K115,'Disaggregation Records'!$D$3:$E$56,2,FALSE)=0,"",VLOOKUP(K115,'Disaggregation Records'!$D$3:$E$56,2,FALSE)),"")</f>
        <v/>
      </c>
      <c r="D115" s="418" t="str">
        <f>IFERROR(IF(VLOOKUP(K115,'Disaggregation Records'!$D$3:$F$56,3,FALSE)=0,"",VLOOKUP(K115,'Disaggregation Records'!$D$3:$F$56,3,FALSE)),"")</f>
        <v/>
      </c>
      <c r="E115" s="320"/>
      <c r="F115" s="320"/>
      <c r="G115" s="320"/>
      <c r="H115" s="319"/>
      <c r="I115" s="345" t="str">
        <f>IFERROR(IF(VLOOKUP(K115,'Disaggregation Records'!$D$3:$G$56,4,FALSE)=0,"",VLOOKUP(K115,'Disaggregation Records'!$D$3:$G$56,4,FALSE)),"")</f>
        <v/>
      </c>
      <c r="J115" s="415">
        <f t="shared" si="4"/>
        <v>107</v>
      </c>
      <c r="K115" s="415" t="str">
        <f t="shared" si="5"/>
        <v/>
      </c>
      <c r="L115" s="415" t="b">
        <f t="shared" si="6"/>
        <v>1</v>
      </c>
      <c r="M115" s="415" t="b">
        <f t="shared" si="7"/>
        <v>0</v>
      </c>
      <c r="N115" s="419" t="s">
        <v>1333</v>
      </c>
      <c r="O115" s="161"/>
      <c r="P115" s="164"/>
      <c r="Q115" s="164"/>
      <c r="AD115" s="9"/>
      <c r="AE115" s="9"/>
      <c r="AF115" s="9"/>
      <c r="AG115" s="9"/>
      <c r="AH115" s="9"/>
      <c r="AI115" s="9"/>
      <c r="AJ115" s="9"/>
    </row>
    <row r="116" spans="1:36" s="302" customFormat="1" ht="37.5" customHeight="1" x14ac:dyDescent="0.25">
      <c r="A116" s="317">
        <v>11</v>
      </c>
      <c r="B116" s="329" t="str">
        <f>IFERROR(VLOOKUP(A116,'Impact Indicators - Section B'!$A$9:$R$27,18,FALSE),"")</f>
        <v/>
      </c>
      <c r="C116" s="418" t="str">
        <f>IFERROR(IF(VLOOKUP(K116,'Disaggregation Records'!$D$3:$E$56,2,FALSE)=0,"",VLOOKUP(K116,'Disaggregation Records'!$D$3:$E$56,2,FALSE)),"")</f>
        <v/>
      </c>
      <c r="D116" s="418" t="str">
        <f>IFERROR(IF(VLOOKUP(K116,'Disaggregation Records'!$D$3:$F$56,3,FALSE)=0,"",VLOOKUP(K116,'Disaggregation Records'!$D$3:$F$56,3,FALSE)),"")</f>
        <v/>
      </c>
      <c r="E116" s="320"/>
      <c r="F116" s="320"/>
      <c r="G116" s="320"/>
      <c r="H116" s="319"/>
      <c r="I116" s="345" t="str">
        <f>IFERROR(IF(VLOOKUP(K116,'Disaggregation Records'!$D$3:$G$56,4,FALSE)=0,"",VLOOKUP(K116,'Disaggregation Records'!$D$3:$G$56,4,FALSE)),"")</f>
        <v/>
      </c>
      <c r="J116" s="415">
        <f t="shared" si="4"/>
        <v>108</v>
      </c>
      <c r="K116" s="415" t="str">
        <f t="shared" si="5"/>
        <v/>
      </c>
      <c r="L116" s="415" t="b">
        <f t="shared" si="6"/>
        <v>1</v>
      </c>
      <c r="M116" s="415" t="b">
        <f t="shared" si="7"/>
        <v>0</v>
      </c>
      <c r="N116" s="419" t="s">
        <v>1334</v>
      </c>
      <c r="O116" s="161"/>
      <c r="P116" s="164"/>
      <c r="Q116" s="164"/>
      <c r="AD116" s="9"/>
      <c r="AE116" s="9"/>
      <c r="AF116" s="9"/>
      <c r="AG116" s="9"/>
      <c r="AH116" s="9"/>
      <c r="AI116" s="9"/>
      <c r="AJ116" s="9"/>
    </row>
    <row r="117" spans="1:36" s="302" customFormat="1" ht="37.5" customHeight="1" x14ac:dyDescent="0.25">
      <c r="A117" s="317">
        <v>11</v>
      </c>
      <c r="B117" s="329" t="str">
        <f>IFERROR(VLOOKUP(A117,'Impact Indicators - Section B'!$A$9:$R$27,18,FALSE),"")</f>
        <v/>
      </c>
      <c r="C117" s="418" t="str">
        <f>IFERROR(IF(VLOOKUP(K117,'Disaggregation Records'!$D$3:$E$56,2,FALSE)=0,"",VLOOKUP(K117,'Disaggregation Records'!$D$3:$E$56,2,FALSE)),"")</f>
        <v/>
      </c>
      <c r="D117" s="418" t="str">
        <f>IFERROR(IF(VLOOKUP(K117,'Disaggregation Records'!$D$3:$F$56,3,FALSE)=0,"",VLOOKUP(K117,'Disaggregation Records'!$D$3:$F$56,3,FALSE)),"")</f>
        <v/>
      </c>
      <c r="E117" s="320"/>
      <c r="F117" s="320"/>
      <c r="G117" s="320"/>
      <c r="H117" s="319"/>
      <c r="I117" s="345" t="str">
        <f>IFERROR(IF(VLOOKUP(K117,'Disaggregation Records'!$D$3:$G$56,4,FALSE)=0,"",VLOOKUP(K117,'Disaggregation Records'!$D$3:$G$56,4,FALSE)),"")</f>
        <v/>
      </c>
      <c r="J117" s="415">
        <f t="shared" si="4"/>
        <v>109</v>
      </c>
      <c r="K117" s="415" t="str">
        <f t="shared" si="5"/>
        <v/>
      </c>
      <c r="L117" s="415" t="b">
        <f t="shared" si="6"/>
        <v>1</v>
      </c>
      <c r="M117" s="415" t="b">
        <f t="shared" si="7"/>
        <v>0</v>
      </c>
      <c r="N117" s="419" t="s">
        <v>1335</v>
      </c>
      <c r="O117" s="161"/>
      <c r="P117" s="164"/>
      <c r="Q117" s="164"/>
      <c r="AD117" s="9"/>
      <c r="AE117" s="9"/>
      <c r="AF117" s="9"/>
      <c r="AG117" s="9"/>
      <c r="AH117" s="9"/>
      <c r="AI117" s="9"/>
      <c r="AJ117" s="9"/>
    </row>
    <row r="118" spans="1:36" s="302" customFormat="1" ht="37.5" customHeight="1" x14ac:dyDescent="0.25">
      <c r="A118" s="317">
        <v>11</v>
      </c>
      <c r="B118" s="329" t="str">
        <f>IFERROR(VLOOKUP(A118,'Impact Indicators - Section B'!$A$9:$R$27,18,FALSE),"")</f>
        <v/>
      </c>
      <c r="C118" s="418" t="str">
        <f>IFERROR(IF(VLOOKUP(K118,'Disaggregation Records'!$D$3:$E$56,2,FALSE)=0,"",VLOOKUP(K118,'Disaggregation Records'!$D$3:$E$56,2,FALSE)),"")</f>
        <v/>
      </c>
      <c r="D118" s="418" t="str">
        <f>IFERROR(IF(VLOOKUP(K118,'Disaggregation Records'!$D$3:$F$56,3,FALSE)=0,"",VLOOKUP(K118,'Disaggregation Records'!$D$3:$F$56,3,FALSE)),"")</f>
        <v/>
      </c>
      <c r="E118" s="320"/>
      <c r="F118" s="320"/>
      <c r="G118" s="320"/>
      <c r="H118" s="319"/>
      <c r="I118" s="345" t="str">
        <f>IFERROR(IF(VLOOKUP(K118,'Disaggregation Records'!$D$3:$G$56,4,FALSE)=0,"",VLOOKUP(K118,'Disaggregation Records'!$D$3:$G$56,4,FALSE)),"")</f>
        <v/>
      </c>
      <c r="J118" s="415">
        <f t="shared" si="4"/>
        <v>110</v>
      </c>
      <c r="K118" s="415" t="str">
        <f t="shared" si="5"/>
        <v/>
      </c>
      <c r="L118" s="415" t="b">
        <f t="shared" si="6"/>
        <v>1</v>
      </c>
      <c r="M118" s="415" t="b">
        <f t="shared" si="7"/>
        <v>0</v>
      </c>
      <c r="N118" s="419" t="s">
        <v>1336</v>
      </c>
      <c r="O118" s="161"/>
      <c r="P118" s="164"/>
      <c r="Q118" s="164"/>
      <c r="AD118" s="9"/>
      <c r="AE118" s="9"/>
      <c r="AF118" s="9"/>
      <c r="AG118" s="9"/>
      <c r="AH118" s="9"/>
      <c r="AI118" s="9"/>
      <c r="AJ118" s="9"/>
    </row>
    <row r="119" spans="1:36" s="302" customFormat="1" ht="37.5" customHeight="1" x14ac:dyDescent="0.25">
      <c r="A119" s="317">
        <v>12</v>
      </c>
      <c r="B119" s="329" t="str">
        <f>IFERROR(VLOOKUP(A119,'Impact Indicators - Section B'!$A$9:$R$27,18,FALSE),"")</f>
        <v/>
      </c>
      <c r="C119" s="418" t="str">
        <f>IFERROR(IF(VLOOKUP(K119,'Disaggregation Records'!$D$3:$E$56,2,FALSE)=0,"",VLOOKUP(K119,'Disaggregation Records'!$D$3:$E$56,2,FALSE)),"")</f>
        <v/>
      </c>
      <c r="D119" s="418" t="str">
        <f>IFERROR(IF(VLOOKUP(K119,'Disaggregation Records'!$D$3:$F$56,3,FALSE)=0,"",VLOOKUP(K119,'Disaggregation Records'!$D$3:$F$56,3,FALSE)),"")</f>
        <v/>
      </c>
      <c r="E119" s="320"/>
      <c r="F119" s="320"/>
      <c r="G119" s="320"/>
      <c r="H119" s="319"/>
      <c r="I119" s="345" t="str">
        <f>IFERROR(IF(VLOOKUP(K119,'Disaggregation Records'!$D$3:$G$56,4,FALSE)=0,"",VLOOKUP(K119,'Disaggregation Records'!$D$3:$G$56,4,FALSE)),"")</f>
        <v/>
      </c>
      <c r="J119" s="415">
        <f t="shared" si="4"/>
        <v>111</v>
      </c>
      <c r="K119" s="415" t="str">
        <f t="shared" si="5"/>
        <v/>
      </c>
      <c r="L119" s="415" t="b">
        <f t="shared" si="6"/>
        <v>1</v>
      </c>
      <c r="M119" s="415" t="b">
        <f t="shared" si="7"/>
        <v>0</v>
      </c>
      <c r="N119" s="419" t="s">
        <v>1337</v>
      </c>
      <c r="O119" s="161"/>
      <c r="P119" s="164"/>
      <c r="Q119" s="164"/>
      <c r="AD119" s="9"/>
      <c r="AE119" s="9"/>
      <c r="AF119" s="9"/>
      <c r="AG119" s="9"/>
      <c r="AH119" s="9"/>
      <c r="AI119" s="9"/>
      <c r="AJ119" s="9"/>
    </row>
    <row r="120" spans="1:36" s="302" customFormat="1" ht="37.5" customHeight="1" x14ac:dyDescent="0.25">
      <c r="A120" s="317">
        <v>12</v>
      </c>
      <c r="B120" s="329" t="str">
        <f>IFERROR(VLOOKUP(A120,'Impact Indicators - Section B'!$A$9:$R$27,18,FALSE),"")</f>
        <v/>
      </c>
      <c r="C120" s="418" t="str">
        <f>IFERROR(IF(VLOOKUP(K120,'Disaggregation Records'!$D$3:$E$56,2,FALSE)=0,"",VLOOKUP(K120,'Disaggregation Records'!$D$3:$E$56,2,FALSE)),"")</f>
        <v/>
      </c>
      <c r="D120" s="418" t="str">
        <f>IFERROR(IF(VLOOKUP(K120,'Disaggregation Records'!$D$3:$F$56,3,FALSE)=0,"",VLOOKUP(K120,'Disaggregation Records'!$D$3:$F$56,3,FALSE)),"")</f>
        <v/>
      </c>
      <c r="E120" s="320"/>
      <c r="F120" s="320"/>
      <c r="G120" s="320"/>
      <c r="H120" s="319"/>
      <c r="I120" s="345" t="str">
        <f>IFERROR(IF(VLOOKUP(K120,'Disaggregation Records'!$D$3:$G$56,4,FALSE)=0,"",VLOOKUP(K120,'Disaggregation Records'!$D$3:$G$56,4,FALSE)),"")</f>
        <v/>
      </c>
      <c r="J120" s="415">
        <f t="shared" si="4"/>
        <v>112</v>
      </c>
      <c r="K120" s="415" t="str">
        <f t="shared" si="5"/>
        <v/>
      </c>
      <c r="L120" s="415" t="b">
        <f t="shared" si="6"/>
        <v>1</v>
      </c>
      <c r="M120" s="415" t="b">
        <f t="shared" si="7"/>
        <v>0</v>
      </c>
      <c r="N120" s="419" t="s">
        <v>1338</v>
      </c>
      <c r="O120" s="161"/>
      <c r="P120" s="164"/>
      <c r="Q120" s="164"/>
      <c r="AD120" s="9"/>
      <c r="AE120" s="9"/>
      <c r="AF120" s="9"/>
      <c r="AG120" s="9"/>
      <c r="AH120" s="9"/>
      <c r="AI120" s="9"/>
      <c r="AJ120" s="9"/>
    </row>
    <row r="121" spans="1:36" s="302" customFormat="1" ht="37.5" customHeight="1" x14ac:dyDescent="0.25">
      <c r="A121" s="317">
        <v>12</v>
      </c>
      <c r="B121" s="329" t="str">
        <f>IFERROR(VLOOKUP(A121,'Impact Indicators - Section B'!$A$9:$R$27,18,FALSE),"")</f>
        <v/>
      </c>
      <c r="C121" s="418" t="str">
        <f>IFERROR(IF(VLOOKUP(K121,'Disaggregation Records'!$D$3:$E$56,2,FALSE)=0,"",VLOOKUP(K121,'Disaggregation Records'!$D$3:$E$56,2,FALSE)),"")</f>
        <v/>
      </c>
      <c r="D121" s="418" t="str">
        <f>IFERROR(IF(VLOOKUP(K121,'Disaggregation Records'!$D$3:$F$56,3,FALSE)=0,"",VLOOKUP(K121,'Disaggregation Records'!$D$3:$F$56,3,FALSE)),"")</f>
        <v/>
      </c>
      <c r="E121" s="320"/>
      <c r="F121" s="320"/>
      <c r="G121" s="320"/>
      <c r="H121" s="319"/>
      <c r="I121" s="345" t="str">
        <f>IFERROR(IF(VLOOKUP(K121,'Disaggregation Records'!$D$3:$G$56,4,FALSE)=0,"",VLOOKUP(K121,'Disaggregation Records'!$D$3:$G$56,4,FALSE)),"")</f>
        <v/>
      </c>
      <c r="J121" s="415">
        <f t="shared" si="4"/>
        <v>113</v>
      </c>
      <c r="K121" s="415" t="str">
        <f t="shared" si="5"/>
        <v/>
      </c>
      <c r="L121" s="415" t="b">
        <f t="shared" si="6"/>
        <v>1</v>
      </c>
      <c r="M121" s="415" t="b">
        <f t="shared" si="7"/>
        <v>0</v>
      </c>
      <c r="N121" s="419" t="s">
        <v>1339</v>
      </c>
      <c r="O121" s="161"/>
      <c r="P121" s="164"/>
      <c r="Q121" s="164"/>
      <c r="AD121" s="9"/>
      <c r="AE121" s="9"/>
      <c r="AF121" s="9"/>
      <c r="AG121" s="9"/>
      <c r="AH121" s="9"/>
      <c r="AI121" s="9"/>
      <c r="AJ121" s="9"/>
    </row>
    <row r="122" spans="1:36" s="302" customFormat="1" ht="37.5" customHeight="1" x14ac:dyDescent="0.25">
      <c r="A122" s="317">
        <v>12</v>
      </c>
      <c r="B122" s="329" t="str">
        <f>IFERROR(VLOOKUP(A122,'Impact Indicators - Section B'!$A$9:$R$27,18,FALSE),"")</f>
        <v/>
      </c>
      <c r="C122" s="418" t="str">
        <f>IFERROR(IF(VLOOKUP(K122,'Disaggregation Records'!$D$3:$E$56,2,FALSE)=0,"",VLOOKUP(K122,'Disaggregation Records'!$D$3:$E$56,2,FALSE)),"")</f>
        <v/>
      </c>
      <c r="D122" s="418" t="str">
        <f>IFERROR(IF(VLOOKUP(K122,'Disaggregation Records'!$D$3:$F$56,3,FALSE)=0,"",VLOOKUP(K122,'Disaggregation Records'!$D$3:$F$56,3,FALSE)),"")</f>
        <v/>
      </c>
      <c r="E122" s="320"/>
      <c r="F122" s="320"/>
      <c r="G122" s="320"/>
      <c r="H122" s="319"/>
      <c r="I122" s="345" t="str">
        <f>IFERROR(IF(VLOOKUP(K122,'Disaggregation Records'!$D$3:$G$56,4,FALSE)=0,"",VLOOKUP(K122,'Disaggregation Records'!$D$3:$G$56,4,FALSE)),"")</f>
        <v/>
      </c>
      <c r="J122" s="415">
        <f t="shared" si="4"/>
        <v>114</v>
      </c>
      <c r="K122" s="415" t="str">
        <f t="shared" si="5"/>
        <v/>
      </c>
      <c r="L122" s="415" t="b">
        <f t="shared" si="6"/>
        <v>1</v>
      </c>
      <c r="M122" s="415" t="b">
        <f t="shared" si="7"/>
        <v>0</v>
      </c>
      <c r="N122" s="419" t="s">
        <v>1340</v>
      </c>
      <c r="O122" s="161"/>
      <c r="P122" s="164"/>
      <c r="Q122" s="164"/>
      <c r="AD122" s="9"/>
      <c r="AE122" s="9"/>
      <c r="AF122" s="9"/>
      <c r="AG122" s="9"/>
      <c r="AH122" s="9"/>
      <c r="AI122" s="9"/>
      <c r="AJ122" s="9"/>
    </row>
    <row r="123" spans="1:36" s="302" customFormat="1" ht="37.5" customHeight="1" x14ac:dyDescent="0.25">
      <c r="A123" s="317">
        <v>12</v>
      </c>
      <c r="B123" s="329" t="str">
        <f>IFERROR(VLOOKUP(A123,'Impact Indicators - Section B'!$A$9:$R$27,18,FALSE),"")</f>
        <v/>
      </c>
      <c r="C123" s="418" t="str">
        <f>IFERROR(IF(VLOOKUP(K123,'Disaggregation Records'!$D$3:$E$56,2,FALSE)=0,"",VLOOKUP(K123,'Disaggregation Records'!$D$3:$E$56,2,FALSE)),"")</f>
        <v/>
      </c>
      <c r="D123" s="418" t="str">
        <f>IFERROR(IF(VLOOKUP(K123,'Disaggregation Records'!$D$3:$F$56,3,FALSE)=0,"",VLOOKUP(K123,'Disaggregation Records'!$D$3:$F$56,3,FALSE)),"")</f>
        <v/>
      </c>
      <c r="E123" s="320"/>
      <c r="F123" s="320"/>
      <c r="G123" s="320"/>
      <c r="H123" s="319"/>
      <c r="I123" s="345" t="str">
        <f>IFERROR(IF(VLOOKUP(K123,'Disaggregation Records'!$D$3:$G$56,4,FALSE)=0,"",VLOOKUP(K123,'Disaggregation Records'!$D$3:$G$56,4,FALSE)),"")</f>
        <v/>
      </c>
      <c r="J123" s="415">
        <f t="shared" si="4"/>
        <v>115</v>
      </c>
      <c r="K123" s="415" t="str">
        <f t="shared" si="5"/>
        <v/>
      </c>
      <c r="L123" s="415" t="b">
        <f t="shared" si="6"/>
        <v>1</v>
      </c>
      <c r="M123" s="415" t="b">
        <f t="shared" si="7"/>
        <v>0</v>
      </c>
      <c r="N123" s="419" t="s">
        <v>1341</v>
      </c>
      <c r="O123" s="161"/>
      <c r="P123" s="164"/>
      <c r="Q123" s="164"/>
      <c r="AD123" s="9"/>
      <c r="AE123" s="9"/>
      <c r="AF123" s="9"/>
      <c r="AG123" s="9"/>
      <c r="AH123" s="9"/>
      <c r="AI123" s="9"/>
      <c r="AJ123" s="9"/>
    </row>
    <row r="124" spans="1:36" s="302" customFormat="1" ht="37.5" customHeight="1" x14ac:dyDescent="0.25">
      <c r="A124" s="317">
        <v>12</v>
      </c>
      <c r="B124" s="329" t="str">
        <f>IFERROR(VLOOKUP(A124,'Impact Indicators - Section B'!$A$9:$R$27,18,FALSE),"")</f>
        <v/>
      </c>
      <c r="C124" s="418" t="str">
        <f>IFERROR(IF(VLOOKUP(K124,'Disaggregation Records'!$D$3:$E$56,2,FALSE)=0,"",VLOOKUP(K124,'Disaggregation Records'!$D$3:$E$56,2,FALSE)),"")</f>
        <v/>
      </c>
      <c r="D124" s="418" t="str">
        <f>IFERROR(IF(VLOOKUP(K124,'Disaggregation Records'!$D$3:$F$56,3,FALSE)=0,"",VLOOKUP(K124,'Disaggregation Records'!$D$3:$F$56,3,FALSE)),"")</f>
        <v/>
      </c>
      <c r="E124" s="320"/>
      <c r="F124" s="320"/>
      <c r="G124" s="320"/>
      <c r="H124" s="319"/>
      <c r="I124" s="345" t="str">
        <f>IFERROR(IF(VLOOKUP(K124,'Disaggregation Records'!$D$3:$G$56,4,FALSE)=0,"",VLOOKUP(K124,'Disaggregation Records'!$D$3:$G$56,4,FALSE)),"")</f>
        <v/>
      </c>
      <c r="J124" s="415">
        <f t="shared" si="4"/>
        <v>116</v>
      </c>
      <c r="K124" s="415" t="str">
        <f t="shared" si="5"/>
        <v/>
      </c>
      <c r="L124" s="415" t="b">
        <f t="shared" si="6"/>
        <v>1</v>
      </c>
      <c r="M124" s="415" t="b">
        <f t="shared" si="7"/>
        <v>0</v>
      </c>
      <c r="N124" s="419" t="s">
        <v>1342</v>
      </c>
      <c r="O124" s="161"/>
      <c r="P124" s="164"/>
      <c r="Q124" s="164"/>
      <c r="AD124" s="9"/>
      <c r="AE124" s="9"/>
      <c r="AF124" s="9"/>
      <c r="AG124" s="9"/>
      <c r="AH124" s="9"/>
      <c r="AI124" s="9"/>
      <c r="AJ124" s="9"/>
    </row>
    <row r="125" spans="1:36" s="302" customFormat="1" ht="37.5" customHeight="1" x14ac:dyDescent="0.25">
      <c r="A125" s="317">
        <v>12</v>
      </c>
      <c r="B125" s="329" t="str">
        <f>IFERROR(VLOOKUP(A125,'Impact Indicators - Section B'!$A$9:$R$27,18,FALSE),"")</f>
        <v/>
      </c>
      <c r="C125" s="418" t="str">
        <f>IFERROR(IF(VLOOKUP(K125,'Disaggregation Records'!$D$3:$E$56,2,FALSE)=0,"",VLOOKUP(K125,'Disaggregation Records'!$D$3:$E$56,2,FALSE)),"")</f>
        <v/>
      </c>
      <c r="D125" s="418" t="str">
        <f>IFERROR(IF(VLOOKUP(K125,'Disaggregation Records'!$D$3:$F$56,3,FALSE)=0,"",VLOOKUP(K125,'Disaggregation Records'!$D$3:$F$56,3,FALSE)),"")</f>
        <v/>
      </c>
      <c r="E125" s="320"/>
      <c r="F125" s="320"/>
      <c r="G125" s="320"/>
      <c r="H125" s="319"/>
      <c r="I125" s="345" t="str">
        <f>IFERROR(IF(VLOOKUP(K125,'Disaggregation Records'!$D$3:$G$56,4,FALSE)=0,"",VLOOKUP(K125,'Disaggregation Records'!$D$3:$G$56,4,FALSE)),"")</f>
        <v/>
      </c>
      <c r="J125" s="415">
        <f t="shared" si="4"/>
        <v>117</v>
      </c>
      <c r="K125" s="415" t="str">
        <f t="shared" si="5"/>
        <v/>
      </c>
      <c r="L125" s="415" t="b">
        <f t="shared" si="6"/>
        <v>1</v>
      </c>
      <c r="M125" s="415" t="b">
        <f t="shared" si="7"/>
        <v>0</v>
      </c>
      <c r="N125" s="419" t="s">
        <v>1343</v>
      </c>
      <c r="O125" s="161"/>
      <c r="P125" s="164"/>
      <c r="Q125" s="164"/>
      <c r="AD125" s="9"/>
      <c r="AE125" s="9"/>
      <c r="AF125" s="9"/>
      <c r="AG125" s="9"/>
      <c r="AH125" s="9"/>
      <c r="AI125" s="9"/>
      <c r="AJ125" s="9"/>
    </row>
    <row r="126" spans="1:36" s="302" customFormat="1" ht="37.5" customHeight="1" x14ac:dyDescent="0.25">
      <c r="A126" s="317">
        <v>12</v>
      </c>
      <c r="B126" s="329" t="str">
        <f>IFERROR(VLOOKUP(A126,'Impact Indicators - Section B'!$A$9:$R$27,18,FALSE),"")</f>
        <v/>
      </c>
      <c r="C126" s="418" t="str">
        <f>IFERROR(IF(VLOOKUP(K126,'Disaggregation Records'!$D$3:$E$56,2,FALSE)=0,"",VLOOKUP(K126,'Disaggregation Records'!$D$3:$E$56,2,FALSE)),"")</f>
        <v/>
      </c>
      <c r="D126" s="418" t="str">
        <f>IFERROR(IF(VLOOKUP(K126,'Disaggregation Records'!$D$3:$F$56,3,FALSE)=0,"",VLOOKUP(K126,'Disaggregation Records'!$D$3:$F$56,3,FALSE)),"")</f>
        <v/>
      </c>
      <c r="E126" s="320"/>
      <c r="F126" s="320"/>
      <c r="G126" s="320"/>
      <c r="H126" s="319"/>
      <c r="I126" s="345" t="str">
        <f>IFERROR(IF(VLOOKUP(K126,'Disaggregation Records'!$D$3:$G$56,4,FALSE)=0,"",VLOOKUP(K126,'Disaggregation Records'!$D$3:$G$56,4,FALSE)),"")</f>
        <v/>
      </c>
      <c r="J126" s="415">
        <f t="shared" si="4"/>
        <v>118</v>
      </c>
      <c r="K126" s="415" t="str">
        <f t="shared" si="5"/>
        <v/>
      </c>
      <c r="L126" s="415" t="b">
        <f t="shared" si="6"/>
        <v>1</v>
      </c>
      <c r="M126" s="415" t="b">
        <f t="shared" si="7"/>
        <v>0</v>
      </c>
      <c r="N126" s="419" t="s">
        <v>1344</v>
      </c>
      <c r="O126" s="161"/>
      <c r="P126" s="164"/>
      <c r="Q126" s="164"/>
      <c r="AD126" s="9"/>
      <c r="AE126" s="9"/>
      <c r="AF126" s="9"/>
      <c r="AG126" s="9"/>
      <c r="AH126" s="9"/>
      <c r="AI126" s="9"/>
      <c r="AJ126" s="9"/>
    </row>
    <row r="127" spans="1:36" s="302" customFormat="1" ht="37.5" customHeight="1" x14ac:dyDescent="0.25">
      <c r="A127" s="317">
        <v>12</v>
      </c>
      <c r="B127" s="329" t="str">
        <f>IFERROR(VLOOKUP(A127,'Impact Indicators - Section B'!$A$9:$R$27,18,FALSE),"")</f>
        <v/>
      </c>
      <c r="C127" s="418" t="str">
        <f>IFERROR(IF(VLOOKUP(K127,'Disaggregation Records'!$D$3:$E$56,2,FALSE)=0,"",VLOOKUP(K127,'Disaggregation Records'!$D$3:$E$56,2,FALSE)),"")</f>
        <v/>
      </c>
      <c r="D127" s="418" t="str">
        <f>IFERROR(IF(VLOOKUP(K127,'Disaggregation Records'!$D$3:$F$56,3,FALSE)=0,"",VLOOKUP(K127,'Disaggregation Records'!$D$3:$F$56,3,FALSE)),"")</f>
        <v/>
      </c>
      <c r="E127" s="320"/>
      <c r="F127" s="320"/>
      <c r="G127" s="320"/>
      <c r="H127" s="319"/>
      <c r="I127" s="345" t="str">
        <f>IFERROR(IF(VLOOKUP(K127,'Disaggregation Records'!$D$3:$G$56,4,FALSE)=0,"",VLOOKUP(K127,'Disaggregation Records'!$D$3:$G$56,4,FALSE)),"")</f>
        <v/>
      </c>
      <c r="J127" s="415">
        <f t="shared" si="4"/>
        <v>119</v>
      </c>
      <c r="K127" s="415" t="str">
        <f t="shared" si="5"/>
        <v/>
      </c>
      <c r="L127" s="415" t="b">
        <f t="shared" si="6"/>
        <v>1</v>
      </c>
      <c r="M127" s="415" t="b">
        <f t="shared" si="7"/>
        <v>0</v>
      </c>
      <c r="N127" s="419" t="s">
        <v>1345</v>
      </c>
      <c r="O127" s="161"/>
      <c r="P127" s="164"/>
      <c r="Q127" s="164"/>
      <c r="AD127" s="9"/>
      <c r="AE127" s="9"/>
      <c r="AF127" s="9"/>
      <c r="AG127" s="9"/>
      <c r="AH127" s="9"/>
      <c r="AI127" s="9"/>
      <c r="AJ127" s="9"/>
    </row>
    <row r="128" spans="1:36" s="302" customFormat="1" ht="37.5" customHeight="1" x14ac:dyDescent="0.25">
      <c r="A128" s="317">
        <v>12</v>
      </c>
      <c r="B128" s="329" t="str">
        <f>IFERROR(VLOOKUP(A128,'Impact Indicators - Section B'!$A$9:$R$27,18,FALSE),"")</f>
        <v/>
      </c>
      <c r="C128" s="418" t="str">
        <f>IFERROR(IF(VLOOKUP(K128,'Disaggregation Records'!$D$3:$E$56,2,FALSE)=0,"",VLOOKUP(K128,'Disaggregation Records'!$D$3:$E$56,2,FALSE)),"")</f>
        <v/>
      </c>
      <c r="D128" s="418" t="str">
        <f>IFERROR(IF(VLOOKUP(K128,'Disaggregation Records'!$D$3:$F$56,3,FALSE)=0,"",VLOOKUP(K128,'Disaggregation Records'!$D$3:$F$56,3,FALSE)),"")</f>
        <v/>
      </c>
      <c r="E128" s="320"/>
      <c r="F128" s="320"/>
      <c r="G128" s="320"/>
      <c r="H128" s="319"/>
      <c r="I128" s="345" t="str">
        <f>IFERROR(IF(VLOOKUP(K128,'Disaggregation Records'!$D$3:$G$56,4,FALSE)=0,"",VLOOKUP(K128,'Disaggregation Records'!$D$3:$G$56,4,FALSE)),"")</f>
        <v/>
      </c>
      <c r="J128" s="415">
        <f t="shared" si="4"/>
        <v>120</v>
      </c>
      <c r="K128" s="415" t="str">
        <f t="shared" si="5"/>
        <v/>
      </c>
      <c r="L128" s="415" t="b">
        <f t="shared" si="6"/>
        <v>1</v>
      </c>
      <c r="M128" s="415" t="b">
        <f t="shared" si="7"/>
        <v>0</v>
      </c>
      <c r="N128" s="419" t="s">
        <v>1346</v>
      </c>
      <c r="O128" s="161"/>
      <c r="P128" s="164"/>
      <c r="Q128" s="164"/>
      <c r="AD128" s="9"/>
      <c r="AE128" s="9"/>
      <c r="AF128" s="9"/>
      <c r="AG128" s="9"/>
      <c r="AH128" s="9"/>
      <c r="AI128" s="9"/>
      <c r="AJ128" s="9"/>
    </row>
    <row r="129" spans="1:36" s="302" customFormat="1" ht="37.5" customHeight="1" x14ac:dyDescent="0.25">
      <c r="A129" s="317">
        <v>13</v>
      </c>
      <c r="B129" s="329" t="str">
        <f>IFERROR(VLOOKUP(A129,'Impact Indicators - Section B'!$A$9:$R$27,18,FALSE),"")</f>
        <v/>
      </c>
      <c r="C129" s="418" t="str">
        <f>IFERROR(IF(VLOOKUP(K129,'Disaggregation Records'!$D$3:$E$56,2,FALSE)=0,"",VLOOKUP(K129,'Disaggregation Records'!$D$3:$E$56,2,FALSE)),"")</f>
        <v/>
      </c>
      <c r="D129" s="418" t="str">
        <f>IFERROR(IF(VLOOKUP(K129,'Disaggregation Records'!$D$3:$F$56,3,FALSE)=0,"",VLOOKUP(K129,'Disaggregation Records'!$D$3:$F$56,3,FALSE)),"")</f>
        <v/>
      </c>
      <c r="E129" s="320"/>
      <c r="F129" s="320"/>
      <c r="G129" s="320"/>
      <c r="H129" s="319"/>
      <c r="I129" s="345" t="str">
        <f>IFERROR(IF(VLOOKUP(K129,'Disaggregation Records'!$D$3:$G$56,4,FALSE)=0,"",VLOOKUP(K129,'Disaggregation Records'!$D$3:$G$56,4,FALSE)),"")</f>
        <v/>
      </c>
      <c r="J129" s="415">
        <f t="shared" si="4"/>
        <v>121</v>
      </c>
      <c r="K129" s="415" t="str">
        <f t="shared" si="5"/>
        <v/>
      </c>
      <c r="L129" s="415" t="b">
        <f t="shared" si="6"/>
        <v>1</v>
      </c>
      <c r="M129" s="415" t="b">
        <f t="shared" si="7"/>
        <v>0</v>
      </c>
      <c r="N129" s="419" t="s">
        <v>1347</v>
      </c>
      <c r="O129" s="161"/>
      <c r="P129" s="164"/>
      <c r="Q129" s="164"/>
      <c r="AD129" s="9"/>
      <c r="AE129" s="9"/>
      <c r="AF129" s="9"/>
      <c r="AG129" s="9"/>
      <c r="AH129" s="9"/>
      <c r="AI129" s="9"/>
      <c r="AJ129" s="9"/>
    </row>
    <row r="130" spans="1:36" s="302" customFormat="1" ht="37.5" customHeight="1" x14ac:dyDescent="0.25">
      <c r="A130" s="317">
        <v>13</v>
      </c>
      <c r="B130" s="329" t="str">
        <f>IFERROR(VLOOKUP(A130,'Impact Indicators - Section B'!$A$9:$R$27,18,FALSE),"")</f>
        <v/>
      </c>
      <c r="C130" s="418" t="str">
        <f>IFERROR(IF(VLOOKUP(K130,'Disaggregation Records'!$D$3:$E$56,2,FALSE)=0,"",VLOOKUP(K130,'Disaggregation Records'!$D$3:$E$56,2,FALSE)),"")</f>
        <v/>
      </c>
      <c r="D130" s="418" t="str">
        <f>IFERROR(IF(VLOOKUP(K130,'Disaggregation Records'!$D$3:$F$56,3,FALSE)=0,"",VLOOKUP(K130,'Disaggregation Records'!$D$3:$F$56,3,FALSE)),"")</f>
        <v/>
      </c>
      <c r="E130" s="320"/>
      <c r="F130" s="320"/>
      <c r="G130" s="320"/>
      <c r="H130" s="319"/>
      <c r="I130" s="345" t="str">
        <f>IFERROR(IF(VLOOKUP(K130,'Disaggregation Records'!$D$3:$G$56,4,FALSE)=0,"",VLOOKUP(K130,'Disaggregation Records'!$D$3:$G$56,4,FALSE)),"")</f>
        <v/>
      </c>
      <c r="J130" s="415">
        <f t="shared" si="4"/>
        <v>122</v>
      </c>
      <c r="K130" s="415" t="str">
        <f t="shared" si="5"/>
        <v/>
      </c>
      <c r="L130" s="415" t="b">
        <f t="shared" si="6"/>
        <v>1</v>
      </c>
      <c r="M130" s="415" t="b">
        <f t="shared" si="7"/>
        <v>0</v>
      </c>
      <c r="N130" s="419" t="s">
        <v>1348</v>
      </c>
      <c r="O130" s="161"/>
      <c r="P130" s="164"/>
      <c r="Q130" s="164"/>
      <c r="AD130" s="9"/>
      <c r="AE130" s="9"/>
      <c r="AF130" s="9"/>
      <c r="AG130" s="9"/>
      <c r="AH130" s="9"/>
      <c r="AI130" s="9"/>
      <c r="AJ130" s="9"/>
    </row>
    <row r="131" spans="1:36" s="302" customFormat="1" ht="37.5" customHeight="1" x14ac:dyDescent="0.25">
      <c r="A131" s="317">
        <v>13</v>
      </c>
      <c r="B131" s="329" t="str">
        <f>IFERROR(VLOOKUP(A131,'Impact Indicators - Section B'!$A$9:$R$27,18,FALSE),"")</f>
        <v/>
      </c>
      <c r="C131" s="418" t="str">
        <f>IFERROR(IF(VLOOKUP(K131,'Disaggregation Records'!$D$3:$E$56,2,FALSE)=0,"",VLOOKUP(K131,'Disaggregation Records'!$D$3:$E$56,2,FALSE)),"")</f>
        <v/>
      </c>
      <c r="D131" s="418" t="str">
        <f>IFERROR(IF(VLOOKUP(K131,'Disaggregation Records'!$D$3:$F$56,3,FALSE)=0,"",VLOOKUP(K131,'Disaggregation Records'!$D$3:$F$56,3,FALSE)),"")</f>
        <v/>
      </c>
      <c r="E131" s="320"/>
      <c r="F131" s="320"/>
      <c r="G131" s="320"/>
      <c r="H131" s="319"/>
      <c r="I131" s="345" t="str">
        <f>IFERROR(IF(VLOOKUP(K131,'Disaggregation Records'!$D$3:$G$56,4,FALSE)=0,"",VLOOKUP(K131,'Disaggregation Records'!$D$3:$G$56,4,FALSE)),"")</f>
        <v/>
      </c>
      <c r="J131" s="415">
        <f t="shared" si="4"/>
        <v>123</v>
      </c>
      <c r="K131" s="415" t="str">
        <f t="shared" si="5"/>
        <v/>
      </c>
      <c r="L131" s="415" t="b">
        <f t="shared" si="6"/>
        <v>1</v>
      </c>
      <c r="M131" s="415" t="b">
        <f t="shared" si="7"/>
        <v>0</v>
      </c>
      <c r="N131" s="419" t="s">
        <v>1349</v>
      </c>
      <c r="O131" s="161"/>
      <c r="P131" s="164"/>
      <c r="Q131" s="164"/>
      <c r="AD131" s="9"/>
      <c r="AE131" s="9"/>
      <c r="AF131" s="9"/>
      <c r="AG131" s="9"/>
      <c r="AH131" s="9"/>
      <c r="AI131" s="9"/>
      <c r="AJ131" s="9"/>
    </row>
    <row r="132" spans="1:36" s="302" customFormat="1" ht="37.5" customHeight="1" x14ac:dyDescent="0.25">
      <c r="A132" s="317">
        <v>13</v>
      </c>
      <c r="B132" s="329" t="str">
        <f>IFERROR(VLOOKUP(A132,'Impact Indicators - Section B'!$A$9:$R$27,18,FALSE),"")</f>
        <v/>
      </c>
      <c r="C132" s="418" t="str">
        <f>IFERROR(IF(VLOOKUP(K132,'Disaggregation Records'!$D$3:$E$56,2,FALSE)=0,"",VLOOKUP(K132,'Disaggregation Records'!$D$3:$E$56,2,FALSE)),"")</f>
        <v/>
      </c>
      <c r="D132" s="418" t="str">
        <f>IFERROR(IF(VLOOKUP(K132,'Disaggregation Records'!$D$3:$F$56,3,FALSE)=0,"",VLOOKUP(K132,'Disaggregation Records'!$D$3:$F$56,3,FALSE)),"")</f>
        <v/>
      </c>
      <c r="E132" s="320"/>
      <c r="F132" s="320"/>
      <c r="G132" s="320"/>
      <c r="H132" s="319"/>
      <c r="I132" s="345" t="str">
        <f>IFERROR(IF(VLOOKUP(K132,'Disaggregation Records'!$D$3:$G$56,4,FALSE)=0,"",VLOOKUP(K132,'Disaggregation Records'!$D$3:$G$56,4,FALSE)),"")</f>
        <v/>
      </c>
      <c r="J132" s="415">
        <f t="shared" si="4"/>
        <v>124</v>
      </c>
      <c r="K132" s="415" t="str">
        <f t="shared" si="5"/>
        <v/>
      </c>
      <c r="L132" s="415" t="b">
        <f t="shared" si="6"/>
        <v>1</v>
      </c>
      <c r="M132" s="415" t="b">
        <f t="shared" si="7"/>
        <v>0</v>
      </c>
      <c r="N132" s="419" t="s">
        <v>1350</v>
      </c>
      <c r="O132" s="161"/>
      <c r="P132" s="164"/>
      <c r="Q132" s="164"/>
      <c r="AD132" s="9"/>
      <c r="AE132" s="9"/>
      <c r="AF132" s="9"/>
      <c r="AG132" s="9"/>
      <c r="AH132" s="9"/>
      <c r="AI132" s="9"/>
      <c r="AJ132" s="9"/>
    </row>
    <row r="133" spans="1:36" s="302" customFormat="1" ht="37.5" customHeight="1" x14ac:dyDescent="0.25">
      <c r="A133" s="317">
        <v>13</v>
      </c>
      <c r="B133" s="329" t="str">
        <f>IFERROR(VLOOKUP(A133,'Impact Indicators - Section B'!$A$9:$R$27,18,FALSE),"")</f>
        <v/>
      </c>
      <c r="C133" s="418" t="str">
        <f>IFERROR(IF(VLOOKUP(K133,'Disaggregation Records'!$D$3:$E$56,2,FALSE)=0,"",VLOOKUP(K133,'Disaggregation Records'!$D$3:$E$56,2,FALSE)),"")</f>
        <v/>
      </c>
      <c r="D133" s="418" t="str">
        <f>IFERROR(IF(VLOOKUP(K133,'Disaggregation Records'!$D$3:$F$56,3,FALSE)=0,"",VLOOKUP(K133,'Disaggregation Records'!$D$3:$F$56,3,FALSE)),"")</f>
        <v/>
      </c>
      <c r="E133" s="320"/>
      <c r="F133" s="320"/>
      <c r="G133" s="320"/>
      <c r="H133" s="319"/>
      <c r="I133" s="345" t="str">
        <f>IFERROR(IF(VLOOKUP(K133,'Disaggregation Records'!$D$3:$G$56,4,FALSE)=0,"",VLOOKUP(K133,'Disaggregation Records'!$D$3:$G$56,4,FALSE)),"")</f>
        <v/>
      </c>
      <c r="J133" s="415">
        <f t="shared" si="4"/>
        <v>125</v>
      </c>
      <c r="K133" s="415" t="str">
        <f t="shared" si="5"/>
        <v/>
      </c>
      <c r="L133" s="415" t="b">
        <f t="shared" si="6"/>
        <v>1</v>
      </c>
      <c r="M133" s="415" t="b">
        <f t="shared" si="7"/>
        <v>0</v>
      </c>
      <c r="N133" s="419" t="s">
        <v>1351</v>
      </c>
      <c r="O133" s="161"/>
      <c r="P133" s="164"/>
      <c r="Q133" s="164"/>
      <c r="AD133" s="9"/>
      <c r="AE133" s="9"/>
      <c r="AF133" s="9"/>
      <c r="AG133" s="9"/>
      <c r="AH133" s="9"/>
      <c r="AI133" s="9"/>
      <c r="AJ133" s="9"/>
    </row>
    <row r="134" spans="1:36" s="302" customFormat="1" ht="37.5" customHeight="1" x14ac:dyDescent="0.25">
      <c r="A134" s="317">
        <v>13</v>
      </c>
      <c r="B134" s="329" t="str">
        <f>IFERROR(VLOOKUP(A134,'Impact Indicators - Section B'!$A$9:$R$27,18,FALSE),"")</f>
        <v/>
      </c>
      <c r="C134" s="418" t="str">
        <f>IFERROR(IF(VLOOKUP(K134,'Disaggregation Records'!$D$3:$E$56,2,FALSE)=0,"",VLOOKUP(K134,'Disaggregation Records'!$D$3:$E$56,2,FALSE)),"")</f>
        <v/>
      </c>
      <c r="D134" s="418" t="str">
        <f>IFERROR(IF(VLOOKUP(K134,'Disaggregation Records'!$D$3:$F$56,3,FALSE)=0,"",VLOOKUP(K134,'Disaggregation Records'!$D$3:$F$56,3,FALSE)),"")</f>
        <v/>
      </c>
      <c r="E134" s="320"/>
      <c r="F134" s="320"/>
      <c r="G134" s="320"/>
      <c r="H134" s="319"/>
      <c r="I134" s="345" t="str">
        <f>IFERROR(IF(VLOOKUP(K134,'Disaggregation Records'!$D$3:$G$56,4,FALSE)=0,"",VLOOKUP(K134,'Disaggregation Records'!$D$3:$G$56,4,FALSE)),"")</f>
        <v/>
      </c>
      <c r="J134" s="415">
        <f t="shared" si="4"/>
        <v>126</v>
      </c>
      <c r="K134" s="415" t="str">
        <f t="shared" si="5"/>
        <v/>
      </c>
      <c r="L134" s="415" t="b">
        <f t="shared" si="6"/>
        <v>1</v>
      </c>
      <c r="M134" s="415" t="b">
        <f t="shared" si="7"/>
        <v>0</v>
      </c>
      <c r="N134" s="419" t="s">
        <v>1352</v>
      </c>
      <c r="O134" s="161"/>
      <c r="P134" s="164"/>
      <c r="Q134" s="164"/>
      <c r="AD134" s="9"/>
      <c r="AE134" s="9"/>
      <c r="AF134" s="9"/>
      <c r="AG134" s="9"/>
      <c r="AH134" s="9"/>
      <c r="AI134" s="9"/>
      <c r="AJ134" s="9"/>
    </row>
    <row r="135" spans="1:36" s="302" customFormat="1" ht="37.5" customHeight="1" x14ac:dyDescent="0.25">
      <c r="A135" s="317">
        <v>13</v>
      </c>
      <c r="B135" s="329" t="str">
        <f>IFERROR(VLOOKUP(A135,'Impact Indicators - Section B'!$A$9:$R$27,18,FALSE),"")</f>
        <v/>
      </c>
      <c r="C135" s="418" t="str">
        <f>IFERROR(IF(VLOOKUP(K135,'Disaggregation Records'!$D$3:$E$56,2,FALSE)=0,"",VLOOKUP(K135,'Disaggregation Records'!$D$3:$E$56,2,FALSE)),"")</f>
        <v/>
      </c>
      <c r="D135" s="418" t="str">
        <f>IFERROR(IF(VLOOKUP(K135,'Disaggregation Records'!$D$3:$F$56,3,FALSE)=0,"",VLOOKUP(K135,'Disaggregation Records'!$D$3:$F$56,3,FALSE)),"")</f>
        <v/>
      </c>
      <c r="E135" s="320"/>
      <c r="F135" s="320"/>
      <c r="G135" s="320"/>
      <c r="H135" s="319"/>
      <c r="I135" s="345" t="str">
        <f>IFERROR(IF(VLOOKUP(K135,'Disaggregation Records'!$D$3:$G$56,4,FALSE)=0,"",VLOOKUP(K135,'Disaggregation Records'!$D$3:$G$56,4,FALSE)),"")</f>
        <v/>
      </c>
      <c r="J135" s="415">
        <f t="shared" si="4"/>
        <v>127</v>
      </c>
      <c r="K135" s="415" t="str">
        <f t="shared" si="5"/>
        <v/>
      </c>
      <c r="L135" s="415" t="b">
        <f t="shared" si="6"/>
        <v>1</v>
      </c>
      <c r="M135" s="415" t="b">
        <f t="shared" si="7"/>
        <v>0</v>
      </c>
      <c r="N135" s="419" t="s">
        <v>1353</v>
      </c>
      <c r="O135" s="161"/>
      <c r="P135" s="164"/>
      <c r="Q135" s="164"/>
      <c r="AD135" s="9"/>
      <c r="AE135" s="9"/>
      <c r="AF135" s="9"/>
      <c r="AG135" s="9"/>
      <c r="AH135" s="9"/>
      <c r="AI135" s="9"/>
      <c r="AJ135" s="9"/>
    </row>
    <row r="136" spans="1:36" s="302" customFormat="1" ht="37.5" customHeight="1" x14ac:dyDescent="0.25">
      <c r="A136" s="317">
        <v>13</v>
      </c>
      <c r="B136" s="329" t="str">
        <f>IFERROR(VLOOKUP(A136,'Impact Indicators - Section B'!$A$9:$R$27,18,FALSE),"")</f>
        <v/>
      </c>
      <c r="C136" s="418" t="str">
        <f>IFERROR(IF(VLOOKUP(K136,'Disaggregation Records'!$D$3:$E$56,2,FALSE)=0,"",VLOOKUP(K136,'Disaggregation Records'!$D$3:$E$56,2,FALSE)),"")</f>
        <v/>
      </c>
      <c r="D136" s="418" t="str">
        <f>IFERROR(IF(VLOOKUP(K136,'Disaggregation Records'!$D$3:$F$56,3,FALSE)=0,"",VLOOKUP(K136,'Disaggregation Records'!$D$3:$F$56,3,FALSE)),"")</f>
        <v/>
      </c>
      <c r="E136" s="320"/>
      <c r="F136" s="320"/>
      <c r="G136" s="320"/>
      <c r="H136" s="319"/>
      <c r="I136" s="345" t="str">
        <f>IFERROR(IF(VLOOKUP(K136,'Disaggregation Records'!$D$3:$G$56,4,FALSE)=0,"",VLOOKUP(K136,'Disaggregation Records'!$D$3:$G$56,4,FALSE)),"")</f>
        <v/>
      </c>
      <c r="J136" s="415">
        <f t="shared" si="4"/>
        <v>128</v>
      </c>
      <c r="K136" s="415" t="str">
        <f t="shared" si="5"/>
        <v/>
      </c>
      <c r="L136" s="415" t="b">
        <f t="shared" si="6"/>
        <v>1</v>
      </c>
      <c r="M136" s="415" t="b">
        <f t="shared" si="7"/>
        <v>0</v>
      </c>
      <c r="N136" s="419" t="s">
        <v>1354</v>
      </c>
      <c r="O136" s="161"/>
      <c r="P136" s="164"/>
      <c r="Q136" s="164"/>
      <c r="AD136" s="9"/>
      <c r="AE136" s="9"/>
      <c r="AF136" s="9"/>
      <c r="AG136" s="9"/>
      <c r="AH136" s="9"/>
      <c r="AI136" s="9"/>
      <c r="AJ136" s="9"/>
    </row>
    <row r="137" spans="1:36" s="302" customFormat="1" ht="37.5" customHeight="1" x14ac:dyDescent="0.25">
      <c r="A137" s="317">
        <v>13</v>
      </c>
      <c r="B137" s="329" t="str">
        <f>IFERROR(VLOOKUP(A137,'Impact Indicators - Section B'!$A$9:$R$27,18,FALSE),"")</f>
        <v/>
      </c>
      <c r="C137" s="418" t="str">
        <f>IFERROR(IF(VLOOKUP(K137,'Disaggregation Records'!$D$3:$E$56,2,FALSE)=0,"",VLOOKUP(K137,'Disaggregation Records'!$D$3:$E$56,2,FALSE)),"")</f>
        <v/>
      </c>
      <c r="D137" s="418" t="str">
        <f>IFERROR(IF(VLOOKUP(K137,'Disaggregation Records'!$D$3:$F$56,3,FALSE)=0,"",VLOOKUP(K137,'Disaggregation Records'!$D$3:$F$56,3,FALSE)),"")</f>
        <v/>
      </c>
      <c r="E137" s="320"/>
      <c r="F137" s="320"/>
      <c r="G137" s="320"/>
      <c r="H137" s="319"/>
      <c r="I137" s="345" t="str">
        <f>IFERROR(IF(VLOOKUP(K137,'Disaggregation Records'!$D$3:$G$56,4,FALSE)=0,"",VLOOKUP(K137,'Disaggregation Records'!$D$3:$G$56,4,FALSE)),"")</f>
        <v/>
      </c>
      <c r="J137" s="415">
        <f t="shared" ref="J137:J158" si="8">IF(B137=B136,J136+1,0)</f>
        <v>129</v>
      </c>
      <c r="K137" s="415" t="str">
        <f t="shared" ref="K137:K158" si="9">IF(B137&lt;&gt;"",B137&amp;"-"&amp;J137,"")</f>
        <v/>
      </c>
      <c r="L137" s="415" t="b">
        <f t="shared" ref="L137:L158" si="10">IFERROR(TRUE,FALSE)</f>
        <v>1</v>
      </c>
      <c r="M137" s="415" t="b">
        <f t="shared" ref="M137:M158" si="11">IFERROR(IF(B137&lt;&gt;"",TRUE,FALSE),"")</f>
        <v>0</v>
      </c>
      <c r="N137" s="419" t="s">
        <v>1355</v>
      </c>
      <c r="O137" s="161"/>
      <c r="P137" s="164"/>
      <c r="Q137" s="164"/>
      <c r="AD137" s="9"/>
      <c r="AE137" s="9"/>
      <c r="AF137" s="9"/>
      <c r="AG137" s="9"/>
      <c r="AH137" s="9"/>
      <c r="AI137" s="9"/>
      <c r="AJ137" s="9"/>
    </row>
    <row r="138" spans="1:36" s="302" customFormat="1" ht="37.5" customHeight="1" x14ac:dyDescent="0.25">
      <c r="A138" s="317">
        <v>13</v>
      </c>
      <c r="B138" s="329" t="str">
        <f>IFERROR(VLOOKUP(A138,'Impact Indicators - Section B'!$A$9:$R$27,18,FALSE),"")</f>
        <v/>
      </c>
      <c r="C138" s="418" t="str">
        <f>IFERROR(IF(VLOOKUP(K138,'Disaggregation Records'!$D$3:$E$56,2,FALSE)=0,"",VLOOKUP(K138,'Disaggregation Records'!$D$3:$E$56,2,FALSE)),"")</f>
        <v/>
      </c>
      <c r="D138" s="418" t="str">
        <f>IFERROR(IF(VLOOKUP(K138,'Disaggregation Records'!$D$3:$F$56,3,FALSE)=0,"",VLOOKUP(K138,'Disaggregation Records'!$D$3:$F$56,3,FALSE)),"")</f>
        <v/>
      </c>
      <c r="E138" s="320"/>
      <c r="F138" s="320"/>
      <c r="G138" s="320"/>
      <c r="H138" s="319"/>
      <c r="I138" s="345" t="str">
        <f>IFERROR(IF(VLOOKUP(K138,'Disaggregation Records'!$D$3:$G$56,4,FALSE)=0,"",VLOOKUP(K138,'Disaggregation Records'!$D$3:$G$56,4,FALSE)),"")</f>
        <v/>
      </c>
      <c r="J138" s="415">
        <f t="shared" si="8"/>
        <v>130</v>
      </c>
      <c r="K138" s="415" t="str">
        <f t="shared" si="9"/>
        <v/>
      </c>
      <c r="L138" s="415" t="b">
        <f t="shared" si="10"/>
        <v>1</v>
      </c>
      <c r="M138" s="415" t="b">
        <f t="shared" si="11"/>
        <v>0</v>
      </c>
      <c r="N138" s="419" t="s">
        <v>1356</v>
      </c>
      <c r="O138" s="161"/>
      <c r="P138" s="164"/>
      <c r="Q138" s="164"/>
      <c r="AD138" s="9"/>
      <c r="AE138" s="9"/>
      <c r="AF138" s="9"/>
      <c r="AG138" s="9"/>
      <c r="AH138" s="9"/>
      <c r="AI138" s="9"/>
      <c r="AJ138" s="9"/>
    </row>
    <row r="139" spans="1:36" s="302" customFormat="1" ht="37.5" customHeight="1" x14ac:dyDescent="0.25">
      <c r="A139" s="317">
        <v>14</v>
      </c>
      <c r="B139" s="329" t="str">
        <f>IFERROR(VLOOKUP(A139,'Impact Indicators - Section B'!$A$9:$R$27,18,FALSE),"")</f>
        <v/>
      </c>
      <c r="C139" s="418" t="str">
        <f>IFERROR(IF(VLOOKUP(K139,'Disaggregation Records'!$D$3:$E$56,2,FALSE)=0,"",VLOOKUP(K139,'Disaggregation Records'!$D$3:$E$56,2,FALSE)),"")</f>
        <v/>
      </c>
      <c r="D139" s="418" t="str">
        <f>IFERROR(IF(VLOOKUP(K139,'Disaggregation Records'!$D$3:$F$56,3,FALSE)=0,"",VLOOKUP(K139,'Disaggregation Records'!$D$3:$F$56,3,FALSE)),"")</f>
        <v/>
      </c>
      <c r="E139" s="320"/>
      <c r="F139" s="320"/>
      <c r="G139" s="320"/>
      <c r="H139" s="319"/>
      <c r="I139" s="345" t="str">
        <f>IFERROR(IF(VLOOKUP(K139,'Disaggregation Records'!$D$3:$G$56,4,FALSE)=0,"",VLOOKUP(K139,'Disaggregation Records'!$D$3:$G$56,4,FALSE)),"")</f>
        <v/>
      </c>
      <c r="J139" s="415">
        <f t="shared" si="8"/>
        <v>131</v>
      </c>
      <c r="K139" s="415" t="str">
        <f t="shared" si="9"/>
        <v/>
      </c>
      <c r="L139" s="415" t="b">
        <f t="shared" si="10"/>
        <v>1</v>
      </c>
      <c r="M139" s="415" t="b">
        <f t="shared" si="11"/>
        <v>0</v>
      </c>
      <c r="N139" s="419" t="s">
        <v>1357</v>
      </c>
      <c r="O139" s="161"/>
      <c r="P139" s="164"/>
      <c r="Q139" s="164"/>
      <c r="AD139" s="9"/>
      <c r="AE139" s="9"/>
      <c r="AF139" s="9"/>
      <c r="AG139" s="9"/>
      <c r="AH139" s="9"/>
      <c r="AI139" s="9"/>
      <c r="AJ139" s="9"/>
    </row>
    <row r="140" spans="1:36" s="302" customFormat="1" ht="37.5" customHeight="1" x14ac:dyDescent="0.25">
      <c r="A140" s="317">
        <v>14</v>
      </c>
      <c r="B140" s="329" t="str">
        <f>IFERROR(VLOOKUP(A140,'Impact Indicators - Section B'!$A$9:$R$27,18,FALSE),"")</f>
        <v/>
      </c>
      <c r="C140" s="418" t="str">
        <f>IFERROR(IF(VLOOKUP(K140,'Disaggregation Records'!$D$3:$E$56,2,FALSE)=0,"",VLOOKUP(K140,'Disaggregation Records'!$D$3:$E$56,2,FALSE)),"")</f>
        <v/>
      </c>
      <c r="D140" s="418" t="str">
        <f>IFERROR(IF(VLOOKUP(K140,'Disaggregation Records'!$D$3:$F$56,3,FALSE)=0,"",VLOOKUP(K140,'Disaggregation Records'!$D$3:$F$56,3,FALSE)),"")</f>
        <v/>
      </c>
      <c r="E140" s="320"/>
      <c r="F140" s="320"/>
      <c r="G140" s="320"/>
      <c r="H140" s="319"/>
      <c r="I140" s="345" t="str">
        <f>IFERROR(IF(VLOOKUP(K140,'Disaggregation Records'!$D$3:$G$56,4,FALSE)=0,"",VLOOKUP(K140,'Disaggregation Records'!$D$3:$G$56,4,FALSE)),"")</f>
        <v/>
      </c>
      <c r="J140" s="415">
        <f t="shared" si="8"/>
        <v>132</v>
      </c>
      <c r="K140" s="415" t="str">
        <f t="shared" si="9"/>
        <v/>
      </c>
      <c r="L140" s="415" t="b">
        <f t="shared" si="10"/>
        <v>1</v>
      </c>
      <c r="M140" s="415" t="b">
        <f t="shared" si="11"/>
        <v>0</v>
      </c>
      <c r="N140" s="419" t="s">
        <v>1358</v>
      </c>
      <c r="O140" s="161"/>
      <c r="P140" s="164"/>
      <c r="Q140" s="164"/>
      <c r="AD140" s="9"/>
      <c r="AE140" s="9"/>
      <c r="AF140" s="9"/>
      <c r="AG140" s="9"/>
      <c r="AH140" s="9"/>
      <c r="AI140" s="9"/>
      <c r="AJ140" s="9"/>
    </row>
    <row r="141" spans="1:36" s="302" customFormat="1" ht="37.5" customHeight="1" x14ac:dyDescent="0.25">
      <c r="A141" s="317">
        <v>14</v>
      </c>
      <c r="B141" s="329" t="str">
        <f>IFERROR(VLOOKUP(A141,'Impact Indicators - Section B'!$A$9:$R$27,18,FALSE),"")</f>
        <v/>
      </c>
      <c r="C141" s="418" t="str">
        <f>IFERROR(IF(VLOOKUP(K141,'Disaggregation Records'!$D$3:$E$56,2,FALSE)=0,"",VLOOKUP(K141,'Disaggregation Records'!$D$3:$E$56,2,FALSE)),"")</f>
        <v/>
      </c>
      <c r="D141" s="418" t="str">
        <f>IFERROR(IF(VLOOKUP(K141,'Disaggregation Records'!$D$3:$F$56,3,FALSE)=0,"",VLOOKUP(K141,'Disaggregation Records'!$D$3:$F$56,3,FALSE)),"")</f>
        <v/>
      </c>
      <c r="E141" s="320"/>
      <c r="F141" s="320"/>
      <c r="G141" s="320"/>
      <c r="H141" s="319"/>
      <c r="I141" s="345" t="str">
        <f>IFERROR(IF(VLOOKUP(K141,'Disaggregation Records'!$D$3:$G$56,4,FALSE)=0,"",VLOOKUP(K141,'Disaggregation Records'!$D$3:$G$56,4,FALSE)),"")</f>
        <v/>
      </c>
      <c r="J141" s="415">
        <f t="shared" si="8"/>
        <v>133</v>
      </c>
      <c r="K141" s="415" t="str">
        <f t="shared" si="9"/>
        <v/>
      </c>
      <c r="L141" s="415" t="b">
        <f t="shared" si="10"/>
        <v>1</v>
      </c>
      <c r="M141" s="415" t="b">
        <f t="shared" si="11"/>
        <v>0</v>
      </c>
      <c r="N141" s="419" t="s">
        <v>1359</v>
      </c>
      <c r="O141" s="161"/>
      <c r="P141" s="164"/>
      <c r="Q141" s="164"/>
      <c r="AD141" s="9"/>
      <c r="AE141" s="9"/>
      <c r="AF141" s="9"/>
      <c r="AG141" s="9"/>
      <c r="AH141" s="9"/>
      <c r="AI141" s="9"/>
      <c r="AJ141" s="9"/>
    </row>
    <row r="142" spans="1:36" s="302" customFormat="1" ht="37.5" customHeight="1" x14ac:dyDescent="0.25">
      <c r="A142" s="317">
        <v>14</v>
      </c>
      <c r="B142" s="329" t="str">
        <f>IFERROR(VLOOKUP(A142,'Impact Indicators - Section B'!$A$9:$R$27,18,FALSE),"")</f>
        <v/>
      </c>
      <c r="C142" s="418" t="str">
        <f>IFERROR(IF(VLOOKUP(K142,'Disaggregation Records'!$D$3:$E$56,2,FALSE)=0,"",VLOOKUP(K142,'Disaggregation Records'!$D$3:$E$56,2,FALSE)),"")</f>
        <v/>
      </c>
      <c r="D142" s="418" t="str">
        <f>IFERROR(IF(VLOOKUP(K142,'Disaggregation Records'!$D$3:$F$56,3,FALSE)=0,"",VLOOKUP(K142,'Disaggregation Records'!$D$3:$F$56,3,FALSE)),"")</f>
        <v/>
      </c>
      <c r="E142" s="320"/>
      <c r="F142" s="320"/>
      <c r="G142" s="320"/>
      <c r="H142" s="319"/>
      <c r="I142" s="345" t="str">
        <f>IFERROR(IF(VLOOKUP(K142,'Disaggregation Records'!$D$3:$G$56,4,FALSE)=0,"",VLOOKUP(K142,'Disaggregation Records'!$D$3:$G$56,4,FALSE)),"")</f>
        <v/>
      </c>
      <c r="J142" s="415">
        <f t="shared" si="8"/>
        <v>134</v>
      </c>
      <c r="K142" s="415" t="str">
        <f t="shared" si="9"/>
        <v/>
      </c>
      <c r="L142" s="415" t="b">
        <f t="shared" si="10"/>
        <v>1</v>
      </c>
      <c r="M142" s="415" t="b">
        <f t="shared" si="11"/>
        <v>0</v>
      </c>
      <c r="N142" s="419" t="s">
        <v>1360</v>
      </c>
      <c r="O142" s="161"/>
      <c r="P142" s="164"/>
      <c r="Q142" s="164"/>
      <c r="AD142" s="9"/>
      <c r="AE142" s="9"/>
      <c r="AF142" s="9"/>
      <c r="AG142" s="9"/>
      <c r="AH142" s="9"/>
      <c r="AI142" s="9"/>
      <c r="AJ142" s="9"/>
    </row>
    <row r="143" spans="1:36" s="302" customFormat="1" ht="37.5" customHeight="1" x14ac:dyDescent="0.25">
      <c r="A143" s="317">
        <v>14</v>
      </c>
      <c r="B143" s="329" t="str">
        <f>IFERROR(VLOOKUP(A143,'Impact Indicators - Section B'!$A$9:$R$27,18,FALSE),"")</f>
        <v/>
      </c>
      <c r="C143" s="418" t="str">
        <f>IFERROR(IF(VLOOKUP(K143,'Disaggregation Records'!$D$3:$E$56,2,FALSE)=0,"",VLOOKUP(K143,'Disaggregation Records'!$D$3:$E$56,2,FALSE)),"")</f>
        <v/>
      </c>
      <c r="D143" s="418" t="str">
        <f>IFERROR(IF(VLOOKUP(K143,'Disaggregation Records'!$D$3:$F$56,3,FALSE)=0,"",VLOOKUP(K143,'Disaggregation Records'!$D$3:$F$56,3,FALSE)),"")</f>
        <v/>
      </c>
      <c r="E143" s="320"/>
      <c r="F143" s="320"/>
      <c r="G143" s="320"/>
      <c r="H143" s="319"/>
      <c r="I143" s="345" t="str">
        <f>IFERROR(IF(VLOOKUP(K143,'Disaggregation Records'!$D$3:$G$56,4,FALSE)=0,"",VLOOKUP(K143,'Disaggregation Records'!$D$3:$G$56,4,FALSE)),"")</f>
        <v/>
      </c>
      <c r="J143" s="415">
        <f t="shared" si="8"/>
        <v>135</v>
      </c>
      <c r="K143" s="415" t="str">
        <f t="shared" si="9"/>
        <v/>
      </c>
      <c r="L143" s="415" t="b">
        <f t="shared" si="10"/>
        <v>1</v>
      </c>
      <c r="M143" s="415" t="b">
        <f t="shared" si="11"/>
        <v>0</v>
      </c>
      <c r="N143" s="419" t="s">
        <v>1361</v>
      </c>
      <c r="O143" s="161"/>
      <c r="P143" s="164"/>
      <c r="Q143" s="164"/>
      <c r="AD143" s="9"/>
      <c r="AE143" s="9"/>
      <c r="AF143" s="9"/>
      <c r="AG143" s="9"/>
      <c r="AH143" s="9"/>
      <c r="AI143" s="9"/>
      <c r="AJ143" s="9"/>
    </row>
    <row r="144" spans="1:36" s="302" customFormat="1" ht="37.5" customHeight="1" x14ac:dyDescent="0.25">
      <c r="A144" s="317">
        <v>14</v>
      </c>
      <c r="B144" s="329" t="str">
        <f>IFERROR(VLOOKUP(A144,'Impact Indicators - Section B'!$A$9:$R$27,18,FALSE),"")</f>
        <v/>
      </c>
      <c r="C144" s="418" t="str">
        <f>IFERROR(IF(VLOOKUP(K144,'Disaggregation Records'!$D$3:$E$56,2,FALSE)=0,"",VLOOKUP(K144,'Disaggregation Records'!$D$3:$E$56,2,FALSE)),"")</f>
        <v/>
      </c>
      <c r="D144" s="418" t="str">
        <f>IFERROR(IF(VLOOKUP(K144,'Disaggregation Records'!$D$3:$F$56,3,FALSE)=0,"",VLOOKUP(K144,'Disaggregation Records'!$D$3:$F$56,3,FALSE)),"")</f>
        <v/>
      </c>
      <c r="E144" s="320"/>
      <c r="F144" s="320"/>
      <c r="G144" s="320"/>
      <c r="H144" s="319"/>
      <c r="I144" s="345" t="str">
        <f>IFERROR(IF(VLOOKUP(K144,'Disaggregation Records'!$D$3:$G$56,4,FALSE)=0,"",VLOOKUP(K144,'Disaggregation Records'!$D$3:$G$56,4,FALSE)),"")</f>
        <v/>
      </c>
      <c r="J144" s="415">
        <f t="shared" si="8"/>
        <v>136</v>
      </c>
      <c r="K144" s="415" t="str">
        <f t="shared" si="9"/>
        <v/>
      </c>
      <c r="L144" s="415" t="b">
        <f t="shared" si="10"/>
        <v>1</v>
      </c>
      <c r="M144" s="415" t="b">
        <f t="shared" si="11"/>
        <v>0</v>
      </c>
      <c r="N144" s="419" t="s">
        <v>1362</v>
      </c>
      <c r="O144" s="161"/>
      <c r="P144" s="164"/>
      <c r="Q144" s="164"/>
      <c r="AD144" s="9"/>
      <c r="AE144" s="9"/>
      <c r="AF144" s="9"/>
      <c r="AG144" s="9"/>
      <c r="AH144" s="9"/>
      <c r="AI144" s="9"/>
      <c r="AJ144" s="9"/>
    </row>
    <row r="145" spans="1:36" s="302" customFormat="1" ht="37.5" customHeight="1" x14ac:dyDescent="0.25">
      <c r="A145" s="317">
        <v>14</v>
      </c>
      <c r="B145" s="329" t="str">
        <f>IFERROR(VLOOKUP(A145,'Impact Indicators - Section B'!$A$9:$R$27,18,FALSE),"")</f>
        <v/>
      </c>
      <c r="C145" s="418" t="str">
        <f>IFERROR(IF(VLOOKUP(K145,'Disaggregation Records'!$D$3:$E$56,2,FALSE)=0,"",VLOOKUP(K145,'Disaggregation Records'!$D$3:$E$56,2,FALSE)),"")</f>
        <v/>
      </c>
      <c r="D145" s="418" t="str">
        <f>IFERROR(IF(VLOOKUP(K145,'Disaggregation Records'!$D$3:$F$56,3,FALSE)=0,"",VLOOKUP(K145,'Disaggregation Records'!$D$3:$F$56,3,FALSE)),"")</f>
        <v/>
      </c>
      <c r="E145" s="320"/>
      <c r="F145" s="320"/>
      <c r="G145" s="320"/>
      <c r="H145" s="319"/>
      <c r="I145" s="345" t="str">
        <f>IFERROR(IF(VLOOKUP(K145,'Disaggregation Records'!$D$3:$G$56,4,FALSE)=0,"",VLOOKUP(K145,'Disaggregation Records'!$D$3:$G$56,4,FALSE)),"")</f>
        <v/>
      </c>
      <c r="J145" s="415">
        <f t="shared" si="8"/>
        <v>137</v>
      </c>
      <c r="K145" s="415" t="str">
        <f t="shared" si="9"/>
        <v/>
      </c>
      <c r="L145" s="415" t="b">
        <f t="shared" si="10"/>
        <v>1</v>
      </c>
      <c r="M145" s="415" t="b">
        <f t="shared" si="11"/>
        <v>0</v>
      </c>
      <c r="N145" s="419" t="s">
        <v>1363</v>
      </c>
      <c r="O145" s="161"/>
      <c r="P145" s="164"/>
      <c r="Q145" s="164"/>
      <c r="AD145" s="9"/>
      <c r="AE145" s="9"/>
      <c r="AF145" s="9"/>
      <c r="AG145" s="9"/>
      <c r="AH145" s="9"/>
      <c r="AI145" s="9"/>
      <c r="AJ145" s="9"/>
    </row>
    <row r="146" spans="1:36" s="302" customFormat="1" ht="37.5" customHeight="1" x14ac:dyDescent="0.25">
      <c r="A146" s="317">
        <v>14</v>
      </c>
      <c r="B146" s="329" t="str">
        <f>IFERROR(VLOOKUP(A146,'Impact Indicators - Section B'!$A$9:$R$27,18,FALSE),"")</f>
        <v/>
      </c>
      <c r="C146" s="418" t="str">
        <f>IFERROR(IF(VLOOKUP(K146,'Disaggregation Records'!$D$3:$E$56,2,FALSE)=0,"",VLOOKUP(K146,'Disaggregation Records'!$D$3:$E$56,2,FALSE)),"")</f>
        <v/>
      </c>
      <c r="D146" s="418" t="str">
        <f>IFERROR(IF(VLOOKUP(K146,'Disaggregation Records'!$D$3:$F$56,3,FALSE)=0,"",VLOOKUP(K146,'Disaggregation Records'!$D$3:$F$56,3,FALSE)),"")</f>
        <v/>
      </c>
      <c r="E146" s="320"/>
      <c r="F146" s="320"/>
      <c r="G146" s="320"/>
      <c r="H146" s="319"/>
      <c r="I146" s="345" t="str">
        <f>IFERROR(IF(VLOOKUP(K146,'Disaggregation Records'!$D$3:$G$56,4,FALSE)=0,"",VLOOKUP(K146,'Disaggregation Records'!$D$3:$G$56,4,FALSE)),"")</f>
        <v/>
      </c>
      <c r="J146" s="415">
        <f t="shared" si="8"/>
        <v>138</v>
      </c>
      <c r="K146" s="415" t="str">
        <f t="shared" si="9"/>
        <v/>
      </c>
      <c r="L146" s="415" t="b">
        <f t="shared" si="10"/>
        <v>1</v>
      </c>
      <c r="M146" s="415" t="b">
        <f t="shared" si="11"/>
        <v>0</v>
      </c>
      <c r="N146" s="419" t="s">
        <v>1364</v>
      </c>
      <c r="O146" s="161"/>
      <c r="P146" s="164"/>
      <c r="Q146" s="164"/>
      <c r="AD146" s="9"/>
      <c r="AE146" s="9"/>
      <c r="AF146" s="9"/>
      <c r="AG146" s="9"/>
      <c r="AH146" s="9"/>
      <c r="AI146" s="9"/>
      <c r="AJ146" s="9"/>
    </row>
    <row r="147" spans="1:36" s="302" customFormat="1" ht="37.5" customHeight="1" x14ac:dyDescent="0.25">
      <c r="A147" s="317">
        <v>14</v>
      </c>
      <c r="B147" s="329" t="str">
        <f>IFERROR(VLOOKUP(A147,'Impact Indicators - Section B'!$A$9:$R$27,18,FALSE),"")</f>
        <v/>
      </c>
      <c r="C147" s="418" t="str">
        <f>IFERROR(IF(VLOOKUP(K147,'Disaggregation Records'!$D$3:$E$56,2,FALSE)=0,"",VLOOKUP(K147,'Disaggregation Records'!$D$3:$E$56,2,FALSE)),"")</f>
        <v/>
      </c>
      <c r="D147" s="418" t="str">
        <f>IFERROR(IF(VLOOKUP(K147,'Disaggregation Records'!$D$3:$F$56,3,FALSE)=0,"",VLOOKUP(K147,'Disaggregation Records'!$D$3:$F$56,3,FALSE)),"")</f>
        <v/>
      </c>
      <c r="E147" s="320"/>
      <c r="F147" s="320"/>
      <c r="G147" s="320"/>
      <c r="H147" s="319"/>
      <c r="I147" s="345" t="str">
        <f>IFERROR(IF(VLOOKUP(K147,'Disaggregation Records'!$D$3:$G$56,4,FALSE)=0,"",VLOOKUP(K147,'Disaggregation Records'!$D$3:$G$56,4,FALSE)),"")</f>
        <v/>
      </c>
      <c r="J147" s="415">
        <f t="shared" si="8"/>
        <v>139</v>
      </c>
      <c r="K147" s="415" t="str">
        <f t="shared" si="9"/>
        <v/>
      </c>
      <c r="L147" s="415" t="b">
        <f t="shared" si="10"/>
        <v>1</v>
      </c>
      <c r="M147" s="415" t="b">
        <f t="shared" si="11"/>
        <v>0</v>
      </c>
      <c r="N147" s="419" t="s">
        <v>1365</v>
      </c>
      <c r="O147" s="161"/>
      <c r="P147" s="164"/>
      <c r="Q147" s="164"/>
      <c r="AD147" s="9"/>
      <c r="AE147" s="9"/>
      <c r="AF147" s="9"/>
      <c r="AG147" s="9"/>
      <c r="AH147" s="9"/>
      <c r="AI147" s="9"/>
      <c r="AJ147" s="9"/>
    </row>
    <row r="148" spans="1:36" s="302" customFormat="1" ht="37.5" customHeight="1" x14ac:dyDescent="0.25">
      <c r="A148" s="317">
        <v>14</v>
      </c>
      <c r="B148" s="329" t="str">
        <f>IFERROR(VLOOKUP(A148,'Impact Indicators - Section B'!$A$9:$R$27,18,FALSE),"")</f>
        <v/>
      </c>
      <c r="C148" s="418" t="str">
        <f>IFERROR(IF(VLOOKUP(K148,'Disaggregation Records'!$D$3:$E$56,2,FALSE)=0,"",VLOOKUP(K148,'Disaggregation Records'!$D$3:$E$56,2,FALSE)),"")</f>
        <v/>
      </c>
      <c r="D148" s="418" t="str">
        <f>IFERROR(IF(VLOOKUP(K148,'Disaggregation Records'!$D$3:$F$56,3,FALSE)=0,"",VLOOKUP(K148,'Disaggregation Records'!$D$3:$F$56,3,FALSE)),"")</f>
        <v/>
      </c>
      <c r="E148" s="320"/>
      <c r="F148" s="320"/>
      <c r="G148" s="320"/>
      <c r="H148" s="319"/>
      <c r="I148" s="345" t="str">
        <f>IFERROR(IF(VLOOKUP(K148,'Disaggregation Records'!$D$3:$G$56,4,FALSE)=0,"",VLOOKUP(K148,'Disaggregation Records'!$D$3:$G$56,4,FALSE)),"")</f>
        <v/>
      </c>
      <c r="J148" s="415">
        <f t="shared" si="8"/>
        <v>140</v>
      </c>
      <c r="K148" s="415" t="str">
        <f t="shared" si="9"/>
        <v/>
      </c>
      <c r="L148" s="415" t="b">
        <f t="shared" si="10"/>
        <v>1</v>
      </c>
      <c r="M148" s="415" t="b">
        <f t="shared" si="11"/>
        <v>0</v>
      </c>
      <c r="N148" s="419" t="s">
        <v>1366</v>
      </c>
      <c r="O148" s="161"/>
      <c r="P148" s="164"/>
      <c r="Q148" s="164"/>
      <c r="AD148" s="9"/>
      <c r="AE148" s="9"/>
      <c r="AF148" s="9"/>
      <c r="AG148" s="9"/>
      <c r="AH148" s="9"/>
      <c r="AI148" s="9"/>
      <c r="AJ148" s="9"/>
    </row>
    <row r="149" spans="1:36" s="302" customFormat="1" ht="37.5" customHeight="1" x14ac:dyDescent="0.25">
      <c r="A149" s="317">
        <v>15</v>
      </c>
      <c r="B149" s="329" t="str">
        <f>IFERROR(VLOOKUP(A149,'Impact Indicators - Section B'!$A$9:$R$27,18,FALSE),"")</f>
        <v/>
      </c>
      <c r="C149" s="418" t="str">
        <f>IFERROR(IF(VLOOKUP(K149,'Disaggregation Records'!$D$3:$E$56,2,FALSE)=0,"",VLOOKUP(K149,'Disaggregation Records'!$D$3:$E$56,2,FALSE)),"")</f>
        <v/>
      </c>
      <c r="D149" s="418" t="str">
        <f>IFERROR(IF(VLOOKUP(K149,'Disaggregation Records'!$D$3:$F$56,3,FALSE)=0,"",VLOOKUP(K149,'Disaggregation Records'!$D$3:$F$56,3,FALSE)),"")</f>
        <v/>
      </c>
      <c r="E149" s="320"/>
      <c r="F149" s="320"/>
      <c r="G149" s="320"/>
      <c r="H149" s="319"/>
      <c r="I149" s="345" t="str">
        <f>IFERROR(IF(VLOOKUP(K149,'Disaggregation Records'!$D$3:$G$56,4,FALSE)=0,"",VLOOKUP(K149,'Disaggregation Records'!$D$3:$G$56,4,FALSE)),"")</f>
        <v/>
      </c>
      <c r="J149" s="415">
        <f t="shared" si="8"/>
        <v>141</v>
      </c>
      <c r="K149" s="415" t="str">
        <f t="shared" si="9"/>
        <v/>
      </c>
      <c r="L149" s="415" t="b">
        <f t="shared" si="10"/>
        <v>1</v>
      </c>
      <c r="M149" s="415" t="b">
        <f t="shared" si="11"/>
        <v>0</v>
      </c>
      <c r="N149" s="419" t="s">
        <v>1367</v>
      </c>
      <c r="O149" s="161"/>
      <c r="P149" s="164"/>
      <c r="Q149" s="164"/>
      <c r="AD149" s="9"/>
      <c r="AE149" s="9"/>
      <c r="AF149" s="9"/>
      <c r="AG149" s="9"/>
      <c r="AH149" s="9"/>
      <c r="AI149" s="9"/>
      <c r="AJ149" s="9"/>
    </row>
    <row r="150" spans="1:36" s="302" customFormat="1" ht="37.5" customHeight="1" x14ac:dyDescent="0.25">
      <c r="A150" s="317">
        <v>15</v>
      </c>
      <c r="B150" s="329" t="str">
        <f>IFERROR(VLOOKUP(A150,'Impact Indicators - Section B'!$A$9:$R$27,18,FALSE),"")</f>
        <v/>
      </c>
      <c r="C150" s="418" t="str">
        <f>IFERROR(IF(VLOOKUP(K150,'Disaggregation Records'!$D$3:$E$56,2,FALSE)=0,"",VLOOKUP(K150,'Disaggregation Records'!$D$3:$E$56,2,FALSE)),"")</f>
        <v/>
      </c>
      <c r="D150" s="418" t="str">
        <f>IFERROR(IF(VLOOKUP(K150,'Disaggregation Records'!$D$3:$F$56,3,FALSE)=0,"",VLOOKUP(K150,'Disaggregation Records'!$D$3:$F$56,3,FALSE)),"")</f>
        <v/>
      </c>
      <c r="E150" s="320"/>
      <c r="F150" s="320"/>
      <c r="G150" s="320"/>
      <c r="H150" s="319"/>
      <c r="I150" s="345" t="str">
        <f>IFERROR(IF(VLOOKUP(K150,'Disaggregation Records'!$D$3:$G$56,4,FALSE)=0,"",VLOOKUP(K150,'Disaggregation Records'!$D$3:$G$56,4,FALSE)),"")</f>
        <v/>
      </c>
      <c r="J150" s="415">
        <f t="shared" si="8"/>
        <v>142</v>
      </c>
      <c r="K150" s="415" t="str">
        <f t="shared" si="9"/>
        <v/>
      </c>
      <c r="L150" s="415" t="b">
        <f t="shared" si="10"/>
        <v>1</v>
      </c>
      <c r="M150" s="415" t="b">
        <f t="shared" si="11"/>
        <v>0</v>
      </c>
      <c r="N150" s="419" t="s">
        <v>1368</v>
      </c>
      <c r="O150" s="161"/>
      <c r="P150" s="164"/>
      <c r="Q150" s="164"/>
      <c r="AD150" s="9"/>
      <c r="AE150" s="9"/>
      <c r="AF150" s="9"/>
      <c r="AG150" s="9"/>
      <c r="AH150" s="9"/>
      <c r="AI150" s="9"/>
      <c r="AJ150" s="9"/>
    </row>
    <row r="151" spans="1:36" s="302" customFormat="1" ht="37.5" customHeight="1" x14ac:dyDescent="0.25">
      <c r="A151" s="317">
        <v>15</v>
      </c>
      <c r="B151" s="329" t="str">
        <f>IFERROR(VLOOKUP(A151,'Impact Indicators - Section B'!$A$9:$R$27,18,FALSE),"")</f>
        <v/>
      </c>
      <c r="C151" s="418" t="str">
        <f>IFERROR(IF(VLOOKUP(K151,'Disaggregation Records'!$D$3:$E$56,2,FALSE)=0,"",VLOOKUP(K151,'Disaggregation Records'!$D$3:$E$56,2,FALSE)),"")</f>
        <v/>
      </c>
      <c r="D151" s="418" t="str">
        <f>IFERROR(IF(VLOOKUP(K151,'Disaggregation Records'!$D$3:$F$56,3,FALSE)=0,"",VLOOKUP(K151,'Disaggregation Records'!$D$3:$F$56,3,FALSE)),"")</f>
        <v/>
      </c>
      <c r="E151" s="320"/>
      <c r="F151" s="320"/>
      <c r="G151" s="320"/>
      <c r="H151" s="319"/>
      <c r="I151" s="345" t="str">
        <f>IFERROR(IF(VLOOKUP(K151,'Disaggregation Records'!$D$3:$G$56,4,FALSE)=0,"",VLOOKUP(K151,'Disaggregation Records'!$D$3:$G$56,4,FALSE)),"")</f>
        <v/>
      </c>
      <c r="J151" s="415">
        <f t="shared" si="8"/>
        <v>143</v>
      </c>
      <c r="K151" s="415" t="str">
        <f t="shared" si="9"/>
        <v/>
      </c>
      <c r="L151" s="415" t="b">
        <f t="shared" si="10"/>
        <v>1</v>
      </c>
      <c r="M151" s="415" t="b">
        <f t="shared" si="11"/>
        <v>0</v>
      </c>
      <c r="N151" s="419" t="s">
        <v>1369</v>
      </c>
      <c r="O151" s="161"/>
      <c r="P151" s="164"/>
      <c r="Q151" s="164"/>
      <c r="AD151" s="9"/>
      <c r="AE151" s="9"/>
      <c r="AF151" s="9"/>
      <c r="AG151" s="9"/>
      <c r="AH151" s="9"/>
      <c r="AI151" s="9"/>
      <c r="AJ151" s="9"/>
    </row>
    <row r="152" spans="1:36" s="302" customFormat="1" ht="37.5" customHeight="1" x14ac:dyDescent="0.25">
      <c r="A152" s="317">
        <v>15</v>
      </c>
      <c r="B152" s="329" t="str">
        <f>IFERROR(VLOOKUP(A152,'Impact Indicators - Section B'!$A$9:$R$27,18,FALSE),"")</f>
        <v/>
      </c>
      <c r="C152" s="418" t="str">
        <f>IFERROR(IF(VLOOKUP(K152,'Disaggregation Records'!$D$3:$E$56,2,FALSE)=0,"",VLOOKUP(K152,'Disaggregation Records'!$D$3:$E$56,2,FALSE)),"")</f>
        <v/>
      </c>
      <c r="D152" s="418" t="str">
        <f>IFERROR(IF(VLOOKUP(K152,'Disaggregation Records'!$D$3:$F$56,3,FALSE)=0,"",VLOOKUP(K152,'Disaggregation Records'!$D$3:$F$56,3,FALSE)),"")</f>
        <v/>
      </c>
      <c r="E152" s="320"/>
      <c r="F152" s="320"/>
      <c r="G152" s="320"/>
      <c r="H152" s="319"/>
      <c r="I152" s="345" t="str">
        <f>IFERROR(IF(VLOOKUP(K152,'Disaggregation Records'!$D$3:$G$56,4,FALSE)=0,"",VLOOKUP(K152,'Disaggregation Records'!$D$3:$G$56,4,FALSE)),"")</f>
        <v/>
      </c>
      <c r="J152" s="415">
        <f t="shared" si="8"/>
        <v>144</v>
      </c>
      <c r="K152" s="415" t="str">
        <f t="shared" si="9"/>
        <v/>
      </c>
      <c r="L152" s="415" t="b">
        <f t="shared" si="10"/>
        <v>1</v>
      </c>
      <c r="M152" s="415" t="b">
        <f t="shared" si="11"/>
        <v>0</v>
      </c>
      <c r="N152" s="419" t="s">
        <v>1370</v>
      </c>
      <c r="O152" s="161"/>
      <c r="P152" s="164"/>
      <c r="Q152" s="164"/>
      <c r="AD152" s="9"/>
      <c r="AE152" s="9"/>
      <c r="AF152" s="9"/>
      <c r="AG152" s="9"/>
      <c r="AH152" s="9"/>
      <c r="AI152" s="9"/>
      <c r="AJ152" s="9"/>
    </row>
    <row r="153" spans="1:36" s="302" customFormat="1" ht="37.5" customHeight="1" x14ac:dyDescent="0.25">
      <c r="A153" s="317">
        <v>15</v>
      </c>
      <c r="B153" s="329" t="str">
        <f>IFERROR(VLOOKUP(A153,'Impact Indicators - Section B'!$A$9:$R$27,18,FALSE),"")</f>
        <v/>
      </c>
      <c r="C153" s="418" t="str">
        <f>IFERROR(IF(VLOOKUP(K153,'Disaggregation Records'!$D$3:$E$56,2,FALSE)=0,"",VLOOKUP(K153,'Disaggregation Records'!$D$3:$E$56,2,FALSE)),"")</f>
        <v/>
      </c>
      <c r="D153" s="418" t="str">
        <f>IFERROR(IF(VLOOKUP(K153,'Disaggregation Records'!$D$3:$F$56,3,FALSE)=0,"",VLOOKUP(K153,'Disaggregation Records'!$D$3:$F$56,3,FALSE)),"")</f>
        <v/>
      </c>
      <c r="E153" s="320"/>
      <c r="F153" s="320"/>
      <c r="G153" s="320"/>
      <c r="H153" s="319"/>
      <c r="I153" s="345" t="str">
        <f>IFERROR(IF(VLOOKUP(K153,'Disaggregation Records'!$D$3:$G$56,4,FALSE)=0,"",VLOOKUP(K153,'Disaggregation Records'!$D$3:$G$56,4,FALSE)),"")</f>
        <v/>
      </c>
      <c r="J153" s="415">
        <f t="shared" si="8"/>
        <v>145</v>
      </c>
      <c r="K153" s="415" t="str">
        <f t="shared" si="9"/>
        <v/>
      </c>
      <c r="L153" s="415" t="b">
        <f t="shared" si="10"/>
        <v>1</v>
      </c>
      <c r="M153" s="415" t="b">
        <f t="shared" si="11"/>
        <v>0</v>
      </c>
      <c r="N153" s="419" t="s">
        <v>1371</v>
      </c>
      <c r="O153" s="161"/>
      <c r="P153" s="164"/>
      <c r="Q153" s="164"/>
      <c r="AD153" s="9"/>
      <c r="AE153" s="9"/>
      <c r="AF153" s="9"/>
      <c r="AG153" s="9"/>
      <c r="AH153" s="9"/>
      <c r="AI153" s="9"/>
      <c r="AJ153" s="9"/>
    </row>
    <row r="154" spans="1:36" s="302" customFormat="1" ht="37.5" customHeight="1" x14ac:dyDescent="0.25">
      <c r="A154" s="317">
        <v>15</v>
      </c>
      <c r="B154" s="329" t="str">
        <f>IFERROR(VLOOKUP(A154,'Impact Indicators - Section B'!$A$9:$R$27,18,FALSE),"")</f>
        <v/>
      </c>
      <c r="C154" s="418" t="str">
        <f>IFERROR(IF(VLOOKUP(K154,'Disaggregation Records'!$D$3:$E$56,2,FALSE)=0,"",VLOOKUP(K154,'Disaggregation Records'!$D$3:$E$56,2,FALSE)),"")</f>
        <v/>
      </c>
      <c r="D154" s="418" t="str">
        <f>IFERROR(IF(VLOOKUP(K154,'Disaggregation Records'!$D$3:$F$56,3,FALSE)=0,"",VLOOKUP(K154,'Disaggregation Records'!$D$3:$F$56,3,FALSE)),"")</f>
        <v/>
      </c>
      <c r="E154" s="320"/>
      <c r="F154" s="320"/>
      <c r="G154" s="320"/>
      <c r="H154" s="319"/>
      <c r="I154" s="345" t="str">
        <f>IFERROR(IF(VLOOKUP(K154,'Disaggregation Records'!$D$3:$G$56,4,FALSE)=0,"",VLOOKUP(K154,'Disaggregation Records'!$D$3:$G$56,4,FALSE)),"")</f>
        <v/>
      </c>
      <c r="J154" s="415">
        <f t="shared" si="8"/>
        <v>146</v>
      </c>
      <c r="K154" s="415" t="str">
        <f t="shared" si="9"/>
        <v/>
      </c>
      <c r="L154" s="415" t="b">
        <f t="shared" si="10"/>
        <v>1</v>
      </c>
      <c r="M154" s="415" t="b">
        <f t="shared" si="11"/>
        <v>0</v>
      </c>
      <c r="N154" s="419" t="s">
        <v>1372</v>
      </c>
      <c r="O154" s="161"/>
      <c r="P154" s="164"/>
      <c r="Q154" s="164"/>
      <c r="AD154" s="9"/>
      <c r="AE154" s="9"/>
      <c r="AF154" s="9"/>
      <c r="AG154" s="9"/>
      <c r="AH154" s="9"/>
      <c r="AI154" s="9"/>
      <c r="AJ154" s="9"/>
    </row>
    <row r="155" spans="1:36" s="302" customFormat="1" ht="37.5" customHeight="1" x14ac:dyDescent="0.25">
      <c r="A155" s="317">
        <v>15</v>
      </c>
      <c r="B155" s="329" t="str">
        <f>IFERROR(VLOOKUP(A155,'Impact Indicators - Section B'!$A$9:$R$27,18,FALSE),"")</f>
        <v/>
      </c>
      <c r="C155" s="418" t="str">
        <f>IFERROR(IF(VLOOKUP(K155,'Disaggregation Records'!$D$3:$E$56,2,FALSE)=0,"",VLOOKUP(K155,'Disaggregation Records'!$D$3:$E$56,2,FALSE)),"")</f>
        <v/>
      </c>
      <c r="D155" s="418" t="str">
        <f>IFERROR(IF(VLOOKUP(K155,'Disaggregation Records'!$D$3:$F$56,3,FALSE)=0,"",VLOOKUP(K155,'Disaggregation Records'!$D$3:$F$56,3,FALSE)),"")</f>
        <v/>
      </c>
      <c r="E155" s="320"/>
      <c r="F155" s="320"/>
      <c r="G155" s="320"/>
      <c r="H155" s="319"/>
      <c r="I155" s="345" t="str">
        <f>IFERROR(IF(VLOOKUP(K155,'Disaggregation Records'!$D$3:$G$56,4,FALSE)=0,"",VLOOKUP(K155,'Disaggregation Records'!$D$3:$G$56,4,FALSE)),"")</f>
        <v/>
      </c>
      <c r="J155" s="415">
        <f t="shared" si="8"/>
        <v>147</v>
      </c>
      <c r="K155" s="415" t="str">
        <f t="shared" si="9"/>
        <v/>
      </c>
      <c r="L155" s="415" t="b">
        <f t="shared" si="10"/>
        <v>1</v>
      </c>
      <c r="M155" s="415" t="b">
        <f t="shared" si="11"/>
        <v>0</v>
      </c>
      <c r="N155" s="419" t="s">
        <v>1373</v>
      </c>
      <c r="O155" s="161"/>
      <c r="P155" s="164"/>
      <c r="Q155" s="164"/>
      <c r="AD155" s="9"/>
      <c r="AE155" s="9"/>
      <c r="AF155" s="9"/>
      <c r="AG155" s="9"/>
      <c r="AH155" s="9"/>
      <c r="AI155" s="9"/>
      <c r="AJ155" s="9"/>
    </row>
    <row r="156" spans="1:36" s="302" customFormat="1" ht="37.5" customHeight="1" x14ac:dyDescent="0.25">
      <c r="A156" s="317">
        <v>15</v>
      </c>
      <c r="B156" s="329" t="str">
        <f>IFERROR(VLOOKUP(A156,'Impact Indicators - Section B'!$A$9:$R$27,18,FALSE),"")</f>
        <v/>
      </c>
      <c r="C156" s="418" t="str">
        <f>IFERROR(IF(VLOOKUP(K156,'Disaggregation Records'!$D$3:$E$56,2,FALSE)=0,"",VLOOKUP(K156,'Disaggregation Records'!$D$3:$E$56,2,FALSE)),"")</f>
        <v/>
      </c>
      <c r="D156" s="418" t="str">
        <f>IFERROR(IF(VLOOKUP(K156,'Disaggregation Records'!$D$3:$F$56,3,FALSE)=0,"",VLOOKUP(K156,'Disaggregation Records'!$D$3:$F$56,3,FALSE)),"")</f>
        <v/>
      </c>
      <c r="E156" s="320"/>
      <c r="F156" s="320"/>
      <c r="G156" s="320"/>
      <c r="H156" s="319"/>
      <c r="I156" s="345" t="str">
        <f>IFERROR(IF(VLOOKUP(K156,'Disaggregation Records'!$D$3:$G$56,4,FALSE)=0,"",VLOOKUP(K156,'Disaggregation Records'!$D$3:$G$56,4,FALSE)),"")</f>
        <v/>
      </c>
      <c r="J156" s="415">
        <f t="shared" si="8"/>
        <v>148</v>
      </c>
      <c r="K156" s="415" t="str">
        <f t="shared" si="9"/>
        <v/>
      </c>
      <c r="L156" s="415" t="b">
        <f t="shared" si="10"/>
        <v>1</v>
      </c>
      <c r="M156" s="415" t="b">
        <f t="shared" si="11"/>
        <v>0</v>
      </c>
      <c r="N156" s="419" t="s">
        <v>1374</v>
      </c>
      <c r="O156" s="161"/>
      <c r="P156" s="164"/>
      <c r="Q156" s="164"/>
      <c r="AD156" s="9"/>
      <c r="AE156" s="9"/>
      <c r="AF156" s="9"/>
      <c r="AG156" s="9"/>
      <c r="AH156" s="9"/>
      <c r="AI156" s="9"/>
      <c r="AJ156" s="9"/>
    </row>
    <row r="157" spans="1:36" s="302" customFormat="1" ht="37.5" customHeight="1" x14ac:dyDescent="0.25">
      <c r="A157" s="317">
        <v>15</v>
      </c>
      <c r="B157" s="329" t="str">
        <f>IFERROR(VLOOKUP(A157,'Impact Indicators - Section B'!$A$9:$R$27,18,FALSE),"")</f>
        <v/>
      </c>
      <c r="C157" s="418" t="str">
        <f>IFERROR(IF(VLOOKUP(K157,'Disaggregation Records'!$D$3:$E$56,2,FALSE)=0,"",VLOOKUP(K157,'Disaggregation Records'!$D$3:$E$56,2,FALSE)),"")</f>
        <v/>
      </c>
      <c r="D157" s="418" t="str">
        <f>IFERROR(IF(VLOOKUP(K157,'Disaggregation Records'!$D$3:$F$56,3,FALSE)=0,"",VLOOKUP(K157,'Disaggregation Records'!$D$3:$F$56,3,FALSE)),"")</f>
        <v/>
      </c>
      <c r="E157" s="320"/>
      <c r="F157" s="320"/>
      <c r="G157" s="320"/>
      <c r="H157" s="319"/>
      <c r="I157" s="345" t="str">
        <f>IFERROR(IF(VLOOKUP(K157,'Disaggregation Records'!$D$3:$G$56,4,FALSE)=0,"",VLOOKUP(K157,'Disaggregation Records'!$D$3:$G$56,4,FALSE)),"")</f>
        <v/>
      </c>
      <c r="J157" s="415">
        <f t="shared" si="8"/>
        <v>149</v>
      </c>
      <c r="K157" s="415" t="str">
        <f t="shared" si="9"/>
        <v/>
      </c>
      <c r="L157" s="415" t="b">
        <f t="shared" si="10"/>
        <v>1</v>
      </c>
      <c r="M157" s="415" t="b">
        <f t="shared" si="11"/>
        <v>0</v>
      </c>
      <c r="N157" s="419" t="s">
        <v>1375</v>
      </c>
      <c r="O157" s="161"/>
      <c r="P157" s="164"/>
      <c r="Q157" s="164"/>
      <c r="AD157" s="9"/>
      <c r="AE157" s="9"/>
      <c r="AF157" s="9"/>
      <c r="AG157" s="9"/>
      <c r="AH157" s="9"/>
      <c r="AI157" s="9"/>
      <c r="AJ157" s="9"/>
    </row>
    <row r="158" spans="1:36" s="302" customFormat="1" ht="37.5" customHeight="1" x14ac:dyDescent="0.25">
      <c r="A158" s="317">
        <v>15</v>
      </c>
      <c r="B158" s="329" t="str">
        <f>IFERROR(VLOOKUP(A158,'Impact Indicators - Section B'!$A$9:$R$27,18,FALSE),"")</f>
        <v/>
      </c>
      <c r="C158" s="418" t="str">
        <f>IFERROR(IF(VLOOKUP(K158,'Disaggregation Records'!$D$3:$E$56,2,FALSE)=0,"",VLOOKUP(K158,'Disaggregation Records'!$D$3:$E$56,2,FALSE)),"")</f>
        <v/>
      </c>
      <c r="D158" s="418" t="str">
        <f>IFERROR(IF(VLOOKUP(K158,'Disaggregation Records'!$D$3:$F$56,3,FALSE)=0,"",VLOOKUP(K158,'Disaggregation Records'!$D$3:$F$56,3,FALSE)),"")</f>
        <v/>
      </c>
      <c r="E158" s="320"/>
      <c r="F158" s="320"/>
      <c r="G158" s="320"/>
      <c r="H158" s="319"/>
      <c r="I158" s="345" t="str">
        <f>IFERROR(IF(VLOOKUP(K158,'Disaggregation Records'!$D$3:$G$56,4,FALSE)=0,"",VLOOKUP(K158,'Disaggregation Records'!$D$3:$G$56,4,FALSE)),"")</f>
        <v/>
      </c>
      <c r="J158" s="415">
        <f t="shared" si="8"/>
        <v>150</v>
      </c>
      <c r="K158" s="415" t="str">
        <f t="shared" si="9"/>
        <v/>
      </c>
      <c r="L158" s="415" t="b">
        <f t="shared" si="10"/>
        <v>1</v>
      </c>
      <c r="M158" s="415" t="b">
        <f t="shared" si="11"/>
        <v>0</v>
      </c>
      <c r="N158" s="419" t="s">
        <v>1376</v>
      </c>
      <c r="O158" s="161"/>
      <c r="P158" s="164"/>
      <c r="Q158" s="164"/>
      <c r="AD158" s="9"/>
      <c r="AE158" s="9"/>
      <c r="AF158" s="9"/>
      <c r="AG158" s="9"/>
      <c r="AH158" s="9"/>
      <c r="AI158" s="9"/>
      <c r="AJ158" s="9"/>
    </row>
    <row r="159" spans="1:36" ht="1.35" customHeight="1" thickBot="1" x14ac:dyDescent="0.3">
      <c r="A159" s="76"/>
      <c r="B159" s="77"/>
      <c r="C159" s="77"/>
      <c r="D159" s="77"/>
      <c r="E159" s="77"/>
      <c r="F159" s="77"/>
      <c r="G159" s="77"/>
      <c r="H159" s="77"/>
      <c r="I159" s="77"/>
      <c r="J159" s="149"/>
      <c r="K159" s="149"/>
      <c r="L159" s="149"/>
      <c r="M159" s="149"/>
      <c r="N159" s="149"/>
      <c r="O159" s="68"/>
      <c r="P159" s="164"/>
      <c r="Q159" s="164"/>
    </row>
    <row r="160" spans="1:36" ht="25.35" hidden="1" customHeight="1" x14ac:dyDescent="0.25">
      <c r="J160" s="150"/>
      <c r="K160" s="150"/>
      <c r="L160" s="150"/>
      <c r="M160" s="150"/>
      <c r="N160" s="150"/>
      <c r="P160" s="164"/>
      <c r="Q160" s="164"/>
    </row>
    <row r="161" spans="1:36" ht="26.45" hidden="1" customHeight="1" x14ac:dyDescent="0.25">
      <c r="J161" s="150"/>
      <c r="K161" s="150"/>
      <c r="L161" s="150"/>
      <c r="M161" s="150"/>
      <c r="N161" s="150"/>
      <c r="P161" s="164"/>
      <c r="Q161" s="164"/>
    </row>
    <row r="162" spans="1:36" ht="29.1" hidden="1" customHeight="1" x14ac:dyDescent="0.25">
      <c r="J162" s="150"/>
      <c r="K162" s="150"/>
      <c r="L162" s="150"/>
      <c r="M162" s="150"/>
      <c r="N162" s="150"/>
      <c r="P162" s="164"/>
      <c r="Q162" s="164"/>
    </row>
    <row r="163" spans="1:36" ht="20.45" hidden="1" customHeight="1" x14ac:dyDescent="0.25">
      <c r="J163" s="150"/>
      <c r="K163" s="150"/>
      <c r="L163" s="150"/>
      <c r="M163" s="150"/>
      <c r="N163" s="150"/>
      <c r="P163" s="164"/>
      <c r="Q163" s="164"/>
    </row>
    <row r="164" spans="1:36" ht="35.1" customHeight="1" thickBot="1" x14ac:dyDescent="0.3">
      <c r="J164" s="150"/>
      <c r="K164" s="150"/>
      <c r="L164" s="150"/>
      <c r="M164" s="150"/>
      <c r="N164" s="150"/>
      <c r="P164" s="164"/>
      <c r="Q164" s="164"/>
    </row>
    <row r="165" spans="1:36" ht="26.25" customHeight="1" thickBot="1" x14ac:dyDescent="0.3">
      <c r="A165" s="460" t="s">
        <v>30</v>
      </c>
      <c r="B165" s="461"/>
      <c r="C165" s="461"/>
      <c r="D165" s="461"/>
      <c r="E165" s="461"/>
      <c r="F165" s="461"/>
      <c r="G165" s="461"/>
      <c r="H165" s="461"/>
      <c r="I165" s="147"/>
      <c r="J165" s="151"/>
      <c r="K165" s="152"/>
      <c r="L165" s="151"/>
      <c r="M165" s="151"/>
      <c r="N165" s="151"/>
      <c r="O165" s="136"/>
      <c r="P165" s="164"/>
      <c r="Q165" s="164"/>
    </row>
    <row r="166" spans="1:36" ht="49.5" customHeight="1" x14ac:dyDescent="0.25">
      <c r="A166" s="391" t="s">
        <v>24</v>
      </c>
      <c r="B166" s="391" t="s">
        <v>135</v>
      </c>
      <c r="C166" s="391" t="s">
        <v>43</v>
      </c>
      <c r="D166" s="391" t="s">
        <v>32</v>
      </c>
      <c r="E166" s="391" t="s">
        <v>33</v>
      </c>
      <c r="F166" s="391" t="s">
        <v>34</v>
      </c>
      <c r="G166" s="391" t="s">
        <v>18</v>
      </c>
      <c r="H166" s="391" t="s">
        <v>9</v>
      </c>
      <c r="I166" s="411" t="s">
        <v>233</v>
      </c>
      <c r="J166" s="411">
        <v>0</v>
      </c>
      <c r="K166" s="411" t="s">
        <v>119</v>
      </c>
      <c r="L166" s="411" t="s">
        <v>105</v>
      </c>
      <c r="M166" s="411" t="s">
        <v>64</v>
      </c>
      <c r="N166" s="417" t="s">
        <v>66</v>
      </c>
      <c r="O166" s="161"/>
      <c r="P166" s="164"/>
      <c r="Q166" s="164"/>
    </row>
    <row r="167" spans="1:36" ht="39.6" hidden="1" customHeight="1" x14ac:dyDescent="0.25">
      <c r="A167" s="317" t="s">
        <v>93</v>
      </c>
      <c r="B167" s="329" t="str">
        <f>IFERROR(VLOOKUP(A167,'Outcome Indicators - Section C'!$A$10:$R$27,18,FALSE),"")</f>
        <v/>
      </c>
      <c r="C167" s="418" t="str">
        <f>IFERROR(IF(VLOOKUP(K167,'Disaggregation Records'!$D$59:$E$92,2,FALSE)=0,"",VLOOKUP(K167,'Disaggregation Records'!$D$59:$E$92,2,FALSE)),"")</f>
        <v/>
      </c>
      <c r="D167" s="418" t="str">
        <f>IFERROR(IF(VLOOKUP(K167,'Disaggregation Records'!$D$59:$F$92,3,FALSE)=0,"",VLOOKUP(K167,'Disaggregation Records'!$D$59:$F$92,3,FALSE)),"")</f>
        <v/>
      </c>
      <c r="E167" s="388" t="s">
        <v>54</v>
      </c>
      <c r="F167" s="388" t="s">
        <v>55</v>
      </c>
      <c r="G167" s="388" t="s">
        <v>56</v>
      </c>
      <c r="H167" s="318" t="s">
        <v>100</v>
      </c>
      <c r="I167" s="345" t="str">
        <f>IFERROR(IF(VLOOKUP(K167,'Disaggregation Records'!$D$59:$G$92,4,FALSE)=0,"",VLOOKUP(K167,'Disaggregation Records'!$D$59:$G$92,4,FALSE)),"")</f>
        <v/>
      </c>
      <c r="J167" s="415">
        <f>IF(B167=B166,J166+1,0)</f>
        <v>0</v>
      </c>
      <c r="K167" s="415" t="str">
        <f>IF(B167&lt;&gt;"",B167&amp;"-"&amp;J167,"")</f>
        <v/>
      </c>
      <c r="L167" s="415" t="b">
        <f>IFERROR(TRUE,FALSE)</f>
        <v>1</v>
      </c>
      <c r="M167" s="415" t="b">
        <f>IFERROR(IF(B167&lt;&gt;"",TRUE,FALSE),"")</f>
        <v>0</v>
      </c>
      <c r="N167" s="419" t="s">
        <v>65</v>
      </c>
      <c r="O167" s="161"/>
      <c r="P167" s="164"/>
      <c r="Q167" s="164"/>
    </row>
    <row r="168" spans="1:36" s="302" customFormat="1" ht="39.6" customHeight="1" x14ac:dyDescent="0.25">
      <c r="A168" s="317">
        <v>1</v>
      </c>
      <c r="B168" s="329" t="str">
        <f>IFERROR(VLOOKUP(A168,'Outcome Indicators - Section C'!$A$10:$R$27,18,FALSE),"")</f>
        <v/>
      </c>
      <c r="C168" s="418" t="str">
        <f>IFERROR(IF(VLOOKUP(K168,'Disaggregation Records'!$D$59:$E$92,2,FALSE)=0,"",VLOOKUP(K168,'Disaggregation Records'!$D$59:$E$92,2,FALSE)),"")</f>
        <v/>
      </c>
      <c r="D168" s="418" t="str">
        <f>IFERROR(IF(VLOOKUP(K168,'Disaggregation Records'!$D$59:$F$92,3,FALSE)=0,"",VLOOKUP(K168,'Disaggregation Records'!$D$59:$F$92,3,FALSE)),"")</f>
        <v/>
      </c>
      <c r="E168" s="388"/>
      <c r="F168" s="388"/>
      <c r="G168" s="388"/>
      <c r="H168" s="318"/>
      <c r="I168" s="345" t="str">
        <f>IFERROR(IF(VLOOKUP(K168,'Disaggregation Records'!$D$59:$G$92,4,FALSE)=0,"",VLOOKUP(K168,'Disaggregation Records'!$D$59:$G$92,4,FALSE)),"")</f>
        <v/>
      </c>
      <c r="J168" s="415">
        <f t="shared" ref="J168:J231" si="12">IF(B168=B167,J167+1,0)</f>
        <v>1</v>
      </c>
      <c r="K168" s="415" t="str">
        <f t="shared" ref="K168:K231" si="13">IF(B168&lt;&gt;"",B168&amp;"-"&amp;J168,"")</f>
        <v/>
      </c>
      <c r="L168" s="415" t="b">
        <f t="shared" ref="L168:L231" si="14">IFERROR(TRUE,FALSE)</f>
        <v>1</v>
      </c>
      <c r="M168" s="415" t="b">
        <f t="shared" ref="M168:M231" si="15">IFERROR(IF(B168&lt;&gt;"",TRUE,FALSE),"")</f>
        <v>0</v>
      </c>
      <c r="N168" s="419" t="s">
        <v>1377</v>
      </c>
      <c r="O168" s="161"/>
      <c r="P168" s="164"/>
      <c r="Q168" s="164"/>
      <c r="AD168" s="9"/>
      <c r="AE168" s="9"/>
      <c r="AF168" s="9"/>
      <c r="AG168" s="9"/>
      <c r="AH168" s="9"/>
      <c r="AI168" s="9"/>
      <c r="AJ168" s="9"/>
    </row>
    <row r="169" spans="1:36" s="302" customFormat="1" ht="39.6" customHeight="1" x14ac:dyDescent="0.25">
      <c r="A169" s="317">
        <v>1</v>
      </c>
      <c r="B169" s="329" t="str">
        <f>IFERROR(VLOOKUP(A169,'Outcome Indicators - Section C'!$A$10:$R$27,18,FALSE),"")</f>
        <v/>
      </c>
      <c r="C169" s="418" t="str">
        <f>IFERROR(IF(VLOOKUP(K169,'Disaggregation Records'!$D$59:$E$92,2,FALSE)=0,"",VLOOKUP(K169,'Disaggregation Records'!$D$59:$E$92,2,FALSE)),"")</f>
        <v/>
      </c>
      <c r="D169" s="418" t="str">
        <f>IFERROR(IF(VLOOKUP(K169,'Disaggregation Records'!$D$59:$F$92,3,FALSE)=0,"",VLOOKUP(K169,'Disaggregation Records'!$D$59:$F$92,3,FALSE)),"")</f>
        <v/>
      </c>
      <c r="E169" s="388"/>
      <c r="F169" s="388"/>
      <c r="G169" s="388"/>
      <c r="H169" s="318"/>
      <c r="I169" s="345" t="str">
        <f>IFERROR(IF(VLOOKUP(K169,'Disaggregation Records'!$D$59:$G$92,4,FALSE)=0,"",VLOOKUP(K169,'Disaggregation Records'!$D$59:$G$92,4,FALSE)),"")</f>
        <v/>
      </c>
      <c r="J169" s="415">
        <f t="shared" si="12"/>
        <v>2</v>
      </c>
      <c r="K169" s="415" t="str">
        <f t="shared" si="13"/>
        <v/>
      </c>
      <c r="L169" s="415" t="b">
        <f t="shared" si="14"/>
        <v>1</v>
      </c>
      <c r="M169" s="415" t="b">
        <f t="shared" si="15"/>
        <v>0</v>
      </c>
      <c r="N169" s="419" t="s">
        <v>1378</v>
      </c>
      <c r="O169" s="161"/>
      <c r="P169" s="164"/>
      <c r="Q169" s="164"/>
      <c r="AD169" s="9"/>
      <c r="AE169" s="9"/>
      <c r="AF169" s="9"/>
      <c r="AG169" s="9"/>
      <c r="AH169" s="9"/>
      <c r="AI169" s="9"/>
      <c r="AJ169" s="9"/>
    </row>
    <row r="170" spans="1:36" s="302" customFormat="1" ht="39.6" customHeight="1" x14ac:dyDescent="0.25">
      <c r="A170" s="317">
        <v>1</v>
      </c>
      <c r="B170" s="329" t="str">
        <f>IFERROR(VLOOKUP(A170,'Outcome Indicators - Section C'!$A$10:$R$27,18,FALSE),"")</f>
        <v/>
      </c>
      <c r="C170" s="418" t="str">
        <f>IFERROR(IF(VLOOKUP(K170,'Disaggregation Records'!$D$59:$E$92,2,FALSE)=0,"",VLOOKUP(K170,'Disaggregation Records'!$D$59:$E$92,2,FALSE)),"")</f>
        <v/>
      </c>
      <c r="D170" s="418" t="str">
        <f>IFERROR(IF(VLOOKUP(K170,'Disaggregation Records'!$D$59:$F$92,3,FALSE)=0,"",VLOOKUP(K170,'Disaggregation Records'!$D$59:$F$92,3,FALSE)),"")</f>
        <v/>
      </c>
      <c r="E170" s="388"/>
      <c r="F170" s="388"/>
      <c r="G170" s="388"/>
      <c r="H170" s="318"/>
      <c r="I170" s="345" t="str">
        <f>IFERROR(IF(VLOOKUP(K170,'Disaggregation Records'!$D$59:$G$92,4,FALSE)=0,"",VLOOKUP(K170,'Disaggregation Records'!$D$59:$G$92,4,FALSE)),"")</f>
        <v/>
      </c>
      <c r="J170" s="415">
        <f t="shared" si="12"/>
        <v>3</v>
      </c>
      <c r="K170" s="415" t="str">
        <f t="shared" si="13"/>
        <v/>
      </c>
      <c r="L170" s="415" t="b">
        <f t="shared" si="14"/>
        <v>1</v>
      </c>
      <c r="M170" s="415" t="b">
        <f t="shared" si="15"/>
        <v>0</v>
      </c>
      <c r="N170" s="419" t="s">
        <v>1379</v>
      </c>
      <c r="O170" s="161"/>
      <c r="P170" s="164"/>
      <c r="Q170" s="164"/>
      <c r="AD170" s="9"/>
      <c r="AE170" s="9"/>
      <c r="AF170" s="9"/>
      <c r="AG170" s="9"/>
      <c r="AH170" s="9"/>
      <c r="AI170" s="9"/>
      <c r="AJ170" s="9"/>
    </row>
    <row r="171" spans="1:36" s="302" customFormat="1" ht="39.6" customHeight="1" x14ac:dyDescent="0.25">
      <c r="A171" s="317">
        <v>1</v>
      </c>
      <c r="B171" s="329" t="str">
        <f>IFERROR(VLOOKUP(A171,'Outcome Indicators - Section C'!$A$10:$R$27,18,FALSE),"")</f>
        <v/>
      </c>
      <c r="C171" s="418" t="str">
        <f>IFERROR(IF(VLOOKUP(K171,'Disaggregation Records'!$D$59:$E$92,2,FALSE)=0,"",VLOOKUP(K171,'Disaggregation Records'!$D$59:$E$92,2,FALSE)),"")</f>
        <v/>
      </c>
      <c r="D171" s="418" t="str">
        <f>IFERROR(IF(VLOOKUP(K171,'Disaggregation Records'!$D$59:$F$92,3,FALSE)=0,"",VLOOKUP(K171,'Disaggregation Records'!$D$59:$F$92,3,FALSE)),"")</f>
        <v/>
      </c>
      <c r="E171" s="388"/>
      <c r="F171" s="388"/>
      <c r="G171" s="388"/>
      <c r="H171" s="318"/>
      <c r="I171" s="345" t="str">
        <f>IFERROR(IF(VLOOKUP(K171,'Disaggregation Records'!$D$59:$G$92,4,FALSE)=0,"",VLOOKUP(K171,'Disaggregation Records'!$D$59:$G$92,4,FALSE)),"")</f>
        <v/>
      </c>
      <c r="J171" s="415">
        <f t="shared" si="12"/>
        <v>4</v>
      </c>
      <c r="K171" s="415" t="str">
        <f t="shared" si="13"/>
        <v/>
      </c>
      <c r="L171" s="415" t="b">
        <f t="shared" si="14"/>
        <v>1</v>
      </c>
      <c r="M171" s="415" t="b">
        <f t="shared" si="15"/>
        <v>0</v>
      </c>
      <c r="N171" s="419" t="s">
        <v>1380</v>
      </c>
      <c r="O171" s="161"/>
      <c r="P171" s="164"/>
      <c r="Q171" s="164"/>
      <c r="AD171" s="9"/>
      <c r="AE171" s="9"/>
      <c r="AF171" s="9"/>
      <c r="AG171" s="9"/>
      <c r="AH171" s="9"/>
      <c r="AI171" s="9"/>
      <c r="AJ171" s="9"/>
    </row>
    <row r="172" spans="1:36" s="302" customFormat="1" ht="39.6" customHeight="1" x14ac:dyDescent="0.25">
      <c r="A172" s="317">
        <v>1</v>
      </c>
      <c r="B172" s="329" t="str">
        <f>IFERROR(VLOOKUP(A172,'Outcome Indicators - Section C'!$A$10:$R$27,18,FALSE),"")</f>
        <v/>
      </c>
      <c r="C172" s="418" t="str">
        <f>IFERROR(IF(VLOOKUP(K172,'Disaggregation Records'!$D$59:$E$92,2,FALSE)=0,"",VLOOKUP(K172,'Disaggregation Records'!$D$59:$E$92,2,FALSE)),"")</f>
        <v/>
      </c>
      <c r="D172" s="418" t="str">
        <f>IFERROR(IF(VLOOKUP(K172,'Disaggregation Records'!$D$59:$F$92,3,FALSE)=0,"",VLOOKUP(K172,'Disaggregation Records'!$D$59:$F$92,3,FALSE)),"")</f>
        <v/>
      </c>
      <c r="E172" s="388"/>
      <c r="F172" s="388"/>
      <c r="G172" s="388"/>
      <c r="H172" s="318"/>
      <c r="I172" s="345" t="str">
        <f>IFERROR(IF(VLOOKUP(K172,'Disaggregation Records'!$D$59:$G$92,4,FALSE)=0,"",VLOOKUP(K172,'Disaggregation Records'!$D$59:$G$92,4,FALSE)),"")</f>
        <v/>
      </c>
      <c r="J172" s="415">
        <f t="shared" si="12"/>
        <v>5</v>
      </c>
      <c r="K172" s="415" t="str">
        <f t="shared" si="13"/>
        <v/>
      </c>
      <c r="L172" s="415" t="b">
        <f t="shared" si="14"/>
        <v>1</v>
      </c>
      <c r="M172" s="415" t="b">
        <f t="shared" si="15"/>
        <v>0</v>
      </c>
      <c r="N172" s="419" t="s">
        <v>1381</v>
      </c>
      <c r="O172" s="161"/>
      <c r="P172" s="164"/>
      <c r="Q172" s="164"/>
      <c r="AD172" s="9"/>
      <c r="AE172" s="9"/>
      <c r="AF172" s="9"/>
      <c r="AG172" s="9"/>
      <c r="AH172" s="9"/>
      <c r="AI172" s="9"/>
      <c r="AJ172" s="9"/>
    </row>
    <row r="173" spans="1:36" s="302" customFormat="1" ht="39.6" customHeight="1" x14ac:dyDescent="0.25">
      <c r="A173" s="317">
        <v>1</v>
      </c>
      <c r="B173" s="329" t="str">
        <f>IFERROR(VLOOKUP(A173,'Outcome Indicators - Section C'!$A$10:$R$27,18,FALSE),"")</f>
        <v/>
      </c>
      <c r="C173" s="418" t="str">
        <f>IFERROR(IF(VLOOKUP(K173,'Disaggregation Records'!$D$59:$E$92,2,FALSE)=0,"",VLOOKUP(K173,'Disaggregation Records'!$D$59:$E$92,2,FALSE)),"")</f>
        <v/>
      </c>
      <c r="D173" s="418" t="str">
        <f>IFERROR(IF(VLOOKUP(K173,'Disaggregation Records'!$D$59:$F$92,3,FALSE)=0,"",VLOOKUP(K173,'Disaggregation Records'!$D$59:$F$92,3,FALSE)),"")</f>
        <v/>
      </c>
      <c r="E173" s="388"/>
      <c r="F173" s="388"/>
      <c r="G173" s="388"/>
      <c r="H173" s="318"/>
      <c r="I173" s="345" t="str">
        <f>IFERROR(IF(VLOOKUP(K173,'Disaggregation Records'!$D$59:$G$92,4,FALSE)=0,"",VLOOKUP(K173,'Disaggregation Records'!$D$59:$G$92,4,FALSE)),"")</f>
        <v/>
      </c>
      <c r="J173" s="415">
        <f t="shared" si="12"/>
        <v>6</v>
      </c>
      <c r="K173" s="415" t="str">
        <f t="shared" si="13"/>
        <v/>
      </c>
      <c r="L173" s="415" t="b">
        <f t="shared" si="14"/>
        <v>1</v>
      </c>
      <c r="M173" s="415" t="b">
        <f t="shared" si="15"/>
        <v>0</v>
      </c>
      <c r="N173" s="419" t="s">
        <v>1382</v>
      </c>
      <c r="O173" s="161"/>
      <c r="P173" s="164"/>
      <c r="Q173" s="164"/>
      <c r="AD173" s="9"/>
      <c r="AE173" s="9"/>
      <c r="AF173" s="9"/>
      <c r="AG173" s="9"/>
      <c r="AH173" s="9"/>
      <c r="AI173" s="9"/>
      <c r="AJ173" s="9"/>
    </row>
    <row r="174" spans="1:36" s="302" customFormat="1" ht="39.6" customHeight="1" x14ac:dyDescent="0.25">
      <c r="A174" s="317">
        <v>1</v>
      </c>
      <c r="B174" s="329" t="str">
        <f>IFERROR(VLOOKUP(A174,'Outcome Indicators - Section C'!$A$10:$R$27,18,FALSE),"")</f>
        <v/>
      </c>
      <c r="C174" s="418" t="str">
        <f>IFERROR(IF(VLOOKUP(K174,'Disaggregation Records'!$D$59:$E$92,2,FALSE)=0,"",VLOOKUP(K174,'Disaggregation Records'!$D$59:$E$92,2,FALSE)),"")</f>
        <v/>
      </c>
      <c r="D174" s="418" t="str">
        <f>IFERROR(IF(VLOOKUP(K174,'Disaggregation Records'!$D$59:$F$92,3,FALSE)=0,"",VLOOKUP(K174,'Disaggregation Records'!$D$59:$F$92,3,FALSE)),"")</f>
        <v/>
      </c>
      <c r="E174" s="388"/>
      <c r="F174" s="388"/>
      <c r="G174" s="388"/>
      <c r="H174" s="318"/>
      <c r="I174" s="345" t="str">
        <f>IFERROR(IF(VLOOKUP(K174,'Disaggregation Records'!$D$59:$G$92,4,FALSE)=0,"",VLOOKUP(K174,'Disaggregation Records'!$D$59:$G$92,4,FALSE)),"")</f>
        <v/>
      </c>
      <c r="J174" s="415">
        <f t="shared" si="12"/>
        <v>7</v>
      </c>
      <c r="K174" s="415" t="str">
        <f t="shared" si="13"/>
        <v/>
      </c>
      <c r="L174" s="415" t="b">
        <f t="shared" si="14"/>
        <v>1</v>
      </c>
      <c r="M174" s="415" t="b">
        <f t="shared" si="15"/>
        <v>0</v>
      </c>
      <c r="N174" s="419" t="s">
        <v>1383</v>
      </c>
      <c r="O174" s="161"/>
      <c r="P174" s="164"/>
      <c r="Q174" s="164"/>
      <c r="AD174" s="9"/>
      <c r="AE174" s="9"/>
      <c r="AF174" s="9"/>
      <c r="AG174" s="9"/>
      <c r="AH174" s="9"/>
      <c r="AI174" s="9"/>
      <c r="AJ174" s="9"/>
    </row>
    <row r="175" spans="1:36" s="302" customFormat="1" ht="39.6" customHeight="1" x14ac:dyDescent="0.25">
      <c r="A175" s="317">
        <v>1</v>
      </c>
      <c r="B175" s="329" t="str">
        <f>IFERROR(VLOOKUP(A175,'Outcome Indicators - Section C'!$A$10:$R$27,18,FALSE),"")</f>
        <v/>
      </c>
      <c r="C175" s="418" t="str">
        <f>IFERROR(IF(VLOOKUP(K175,'Disaggregation Records'!$D$59:$E$92,2,FALSE)=0,"",VLOOKUP(K175,'Disaggregation Records'!$D$59:$E$92,2,FALSE)),"")</f>
        <v/>
      </c>
      <c r="D175" s="418" t="str">
        <f>IFERROR(IF(VLOOKUP(K175,'Disaggregation Records'!$D$59:$F$92,3,FALSE)=0,"",VLOOKUP(K175,'Disaggregation Records'!$D$59:$F$92,3,FALSE)),"")</f>
        <v/>
      </c>
      <c r="E175" s="388"/>
      <c r="F175" s="388"/>
      <c r="G175" s="388"/>
      <c r="H175" s="318"/>
      <c r="I175" s="345" t="str">
        <f>IFERROR(IF(VLOOKUP(K175,'Disaggregation Records'!$D$59:$G$92,4,FALSE)=0,"",VLOOKUP(K175,'Disaggregation Records'!$D$59:$G$92,4,FALSE)),"")</f>
        <v/>
      </c>
      <c r="J175" s="415">
        <f t="shared" si="12"/>
        <v>8</v>
      </c>
      <c r="K175" s="415" t="str">
        <f t="shared" si="13"/>
        <v/>
      </c>
      <c r="L175" s="415" t="b">
        <f t="shared" si="14"/>
        <v>1</v>
      </c>
      <c r="M175" s="415" t="b">
        <f t="shared" si="15"/>
        <v>0</v>
      </c>
      <c r="N175" s="419" t="s">
        <v>1384</v>
      </c>
      <c r="O175" s="161"/>
      <c r="P175" s="164"/>
      <c r="Q175" s="164"/>
      <c r="AD175" s="9"/>
      <c r="AE175" s="9"/>
      <c r="AF175" s="9"/>
      <c r="AG175" s="9"/>
      <c r="AH175" s="9"/>
      <c r="AI175" s="9"/>
      <c r="AJ175" s="9"/>
    </row>
    <row r="176" spans="1:36" s="302" customFormat="1" ht="39.6" customHeight="1" x14ac:dyDescent="0.25">
      <c r="A176" s="317">
        <v>1</v>
      </c>
      <c r="B176" s="329" t="str">
        <f>IFERROR(VLOOKUP(A176,'Outcome Indicators - Section C'!$A$10:$R$27,18,FALSE),"")</f>
        <v/>
      </c>
      <c r="C176" s="418" t="str">
        <f>IFERROR(IF(VLOOKUP(K176,'Disaggregation Records'!$D$59:$E$92,2,FALSE)=0,"",VLOOKUP(K176,'Disaggregation Records'!$D$59:$E$92,2,FALSE)),"")</f>
        <v/>
      </c>
      <c r="D176" s="418" t="str">
        <f>IFERROR(IF(VLOOKUP(K176,'Disaggregation Records'!$D$59:$F$92,3,FALSE)=0,"",VLOOKUP(K176,'Disaggregation Records'!$D$59:$F$92,3,FALSE)),"")</f>
        <v/>
      </c>
      <c r="E176" s="388"/>
      <c r="F176" s="388"/>
      <c r="G176" s="388"/>
      <c r="H176" s="318"/>
      <c r="I176" s="345" t="str">
        <f>IFERROR(IF(VLOOKUP(K176,'Disaggregation Records'!$D$59:$G$92,4,FALSE)=0,"",VLOOKUP(K176,'Disaggregation Records'!$D$59:$G$92,4,FALSE)),"")</f>
        <v/>
      </c>
      <c r="J176" s="415">
        <f t="shared" si="12"/>
        <v>9</v>
      </c>
      <c r="K176" s="415" t="str">
        <f t="shared" si="13"/>
        <v/>
      </c>
      <c r="L176" s="415" t="b">
        <f t="shared" si="14"/>
        <v>1</v>
      </c>
      <c r="M176" s="415" t="b">
        <f t="shared" si="15"/>
        <v>0</v>
      </c>
      <c r="N176" s="419" t="s">
        <v>1385</v>
      </c>
      <c r="O176" s="161"/>
      <c r="P176" s="164"/>
      <c r="Q176" s="164"/>
      <c r="AD176" s="9"/>
      <c r="AE176" s="9"/>
      <c r="AF176" s="9"/>
      <c r="AG176" s="9"/>
      <c r="AH176" s="9"/>
      <c r="AI176" s="9"/>
      <c r="AJ176" s="9"/>
    </row>
    <row r="177" spans="1:36" s="302" customFormat="1" ht="39.6" customHeight="1" x14ac:dyDescent="0.25">
      <c r="A177" s="317">
        <v>1</v>
      </c>
      <c r="B177" s="329" t="str">
        <f>IFERROR(VLOOKUP(A177,'Outcome Indicators - Section C'!$A$10:$R$27,18,FALSE),"")</f>
        <v/>
      </c>
      <c r="C177" s="418" t="str">
        <f>IFERROR(IF(VLOOKUP(K177,'Disaggregation Records'!$D$59:$E$92,2,FALSE)=0,"",VLOOKUP(K177,'Disaggregation Records'!$D$59:$E$92,2,FALSE)),"")</f>
        <v/>
      </c>
      <c r="D177" s="418" t="str">
        <f>IFERROR(IF(VLOOKUP(K177,'Disaggregation Records'!$D$59:$F$92,3,FALSE)=0,"",VLOOKUP(K177,'Disaggregation Records'!$D$59:$F$92,3,FALSE)),"")</f>
        <v/>
      </c>
      <c r="E177" s="388"/>
      <c r="F177" s="388"/>
      <c r="G177" s="388"/>
      <c r="H177" s="318"/>
      <c r="I177" s="345" t="str">
        <f>IFERROR(IF(VLOOKUP(K177,'Disaggregation Records'!$D$59:$G$92,4,FALSE)=0,"",VLOOKUP(K177,'Disaggregation Records'!$D$59:$G$92,4,FALSE)),"")</f>
        <v/>
      </c>
      <c r="J177" s="415">
        <f t="shared" si="12"/>
        <v>10</v>
      </c>
      <c r="K177" s="415" t="str">
        <f t="shared" si="13"/>
        <v/>
      </c>
      <c r="L177" s="415" t="b">
        <f t="shared" si="14"/>
        <v>1</v>
      </c>
      <c r="M177" s="415" t="b">
        <f t="shared" si="15"/>
        <v>0</v>
      </c>
      <c r="N177" s="419" t="s">
        <v>1386</v>
      </c>
      <c r="O177" s="161"/>
      <c r="P177" s="164"/>
      <c r="Q177" s="164"/>
      <c r="AD177" s="9"/>
      <c r="AE177" s="9"/>
      <c r="AF177" s="9"/>
      <c r="AG177" s="9"/>
      <c r="AH177" s="9"/>
      <c r="AI177" s="9"/>
      <c r="AJ177" s="9"/>
    </row>
    <row r="178" spans="1:36" s="302" customFormat="1" ht="39.6" customHeight="1" x14ac:dyDescent="0.25">
      <c r="A178" s="317">
        <v>2</v>
      </c>
      <c r="B178" s="329" t="str">
        <f>IFERROR(VLOOKUP(A178,'Outcome Indicators - Section C'!$A$10:$R$27,18,FALSE),"")</f>
        <v>TB O-4(M): Treatment success rate of RR TB and/or MDR-TB: Percentage of cases with RR and/or MDR-TB successfully treated</v>
      </c>
      <c r="C178" s="418" t="str">
        <f>IFERROR(IF(VLOOKUP(K178,'Disaggregation Records'!$D$59:$E$92,2,FALSE)=0,"",VLOOKUP(K178,'Disaggregation Records'!$D$59:$E$92,2,FALSE)),"")</f>
        <v>TB case definition</v>
      </c>
      <c r="D178" s="418" t="str">
        <f>IFERROR(IF(VLOOKUP(K178,'Disaggregation Records'!$D$59:$F$92,3,FALSE)=0,"",VLOOKUP(K178,'Disaggregation Records'!$D$59:$F$92,3,FALSE)),"")</f>
        <v>XDR TB</v>
      </c>
      <c r="E178" s="388"/>
      <c r="F178" s="388"/>
      <c r="G178" s="388"/>
      <c r="H178" s="318"/>
      <c r="I178" s="345" t="str">
        <f>IFERROR(IF(VLOOKUP(K178,'Disaggregation Records'!$D$59:$G$92,4,FALSE)=0,"",VLOOKUP(K178,'Disaggregation Records'!$D$59:$G$92,4,FALSE)),"")</f>
        <v>a1L36000002NzjYEAS</v>
      </c>
      <c r="J178" s="415">
        <f t="shared" si="12"/>
        <v>0</v>
      </c>
      <c r="K178" s="415" t="str">
        <f t="shared" si="13"/>
        <v>TB O-4(M): Treatment success rate of RR TB and/or MDR-TB: Percentage of cases with RR and/or MDR-TB successfully treated-0</v>
      </c>
      <c r="L178" s="415" t="b">
        <f t="shared" si="14"/>
        <v>1</v>
      </c>
      <c r="M178" s="415" t="b">
        <f t="shared" si="15"/>
        <v>1</v>
      </c>
      <c r="N178" s="419" t="s">
        <v>1387</v>
      </c>
      <c r="O178" s="161"/>
      <c r="P178" s="164"/>
      <c r="Q178" s="164"/>
      <c r="AD178" s="9"/>
      <c r="AE178" s="9"/>
      <c r="AF178" s="9"/>
      <c r="AG178" s="9"/>
      <c r="AH178" s="9"/>
      <c r="AI178" s="9"/>
      <c r="AJ178" s="9"/>
    </row>
    <row r="179" spans="1:36" s="302" customFormat="1" ht="39.6" customHeight="1" x14ac:dyDescent="0.25">
      <c r="A179" s="317">
        <v>2</v>
      </c>
      <c r="B179" s="329" t="str">
        <f>IFERROR(VLOOKUP(A179,'Outcome Indicators - Section C'!$A$10:$R$27,18,FALSE),"")</f>
        <v>TB O-4(M): Treatment success rate of RR TB and/or MDR-TB: Percentage of cases with RR and/or MDR-TB successfully treated</v>
      </c>
      <c r="C179" s="418" t="str">
        <f>IFERROR(IF(VLOOKUP(K179,'Disaggregation Records'!$D$59:$E$92,2,FALSE)=0,"",VLOOKUP(K179,'Disaggregation Records'!$D$59:$E$92,2,FALSE)),"")</f>
        <v/>
      </c>
      <c r="D179" s="418" t="str">
        <f>IFERROR(IF(VLOOKUP(K179,'Disaggregation Records'!$D$59:$F$92,3,FALSE)=0,"",VLOOKUP(K179,'Disaggregation Records'!$D$59:$F$92,3,FALSE)),"")</f>
        <v/>
      </c>
      <c r="E179" s="388"/>
      <c r="F179" s="388"/>
      <c r="G179" s="388"/>
      <c r="H179" s="318"/>
      <c r="I179" s="345" t="str">
        <f>IFERROR(IF(VLOOKUP(K179,'Disaggregation Records'!$D$59:$G$92,4,FALSE)=0,"",VLOOKUP(K179,'Disaggregation Records'!$D$59:$G$92,4,FALSE)),"")</f>
        <v/>
      </c>
      <c r="J179" s="415">
        <f t="shared" si="12"/>
        <v>1</v>
      </c>
      <c r="K179" s="415" t="str">
        <f t="shared" si="13"/>
        <v>TB O-4(M): Treatment success rate of RR TB and/or MDR-TB: Percentage of cases with RR and/or MDR-TB successfully treated-1</v>
      </c>
      <c r="L179" s="415" t="b">
        <f t="shared" si="14"/>
        <v>1</v>
      </c>
      <c r="M179" s="415" t="b">
        <f t="shared" si="15"/>
        <v>1</v>
      </c>
      <c r="N179" s="419" t="s">
        <v>1388</v>
      </c>
      <c r="O179" s="161"/>
      <c r="P179" s="164"/>
      <c r="Q179" s="164"/>
      <c r="AD179" s="9"/>
      <c r="AE179" s="9"/>
      <c r="AF179" s="9"/>
      <c r="AG179" s="9"/>
      <c r="AH179" s="9"/>
      <c r="AI179" s="9"/>
      <c r="AJ179" s="9"/>
    </row>
    <row r="180" spans="1:36" s="302" customFormat="1" ht="39.6" customHeight="1" x14ac:dyDescent="0.25">
      <c r="A180" s="317">
        <v>2</v>
      </c>
      <c r="B180" s="329" t="str">
        <f>IFERROR(VLOOKUP(A180,'Outcome Indicators - Section C'!$A$10:$R$27,18,FALSE),"")</f>
        <v>TB O-4(M): Treatment success rate of RR TB and/or MDR-TB: Percentage of cases with RR and/or MDR-TB successfully treated</v>
      </c>
      <c r="C180" s="418" t="str">
        <f>IFERROR(IF(VLOOKUP(K180,'Disaggregation Records'!$D$59:$E$92,2,FALSE)=0,"",VLOOKUP(K180,'Disaggregation Records'!$D$59:$E$92,2,FALSE)),"")</f>
        <v/>
      </c>
      <c r="D180" s="418" t="str">
        <f>IFERROR(IF(VLOOKUP(K180,'Disaggregation Records'!$D$59:$F$92,3,FALSE)=0,"",VLOOKUP(K180,'Disaggregation Records'!$D$59:$F$92,3,FALSE)),"")</f>
        <v/>
      </c>
      <c r="E180" s="388"/>
      <c r="F180" s="388"/>
      <c r="G180" s="388"/>
      <c r="H180" s="318"/>
      <c r="I180" s="345" t="str">
        <f>IFERROR(IF(VLOOKUP(K180,'Disaggregation Records'!$D$59:$G$92,4,FALSE)=0,"",VLOOKUP(K180,'Disaggregation Records'!$D$59:$G$92,4,FALSE)),"")</f>
        <v/>
      </c>
      <c r="J180" s="415">
        <f t="shared" si="12"/>
        <v>2</v>
      </c>
      <c r="K180" s="415" t="str">
        <f t="shared" si="13"/>
        <v>TB O-4(M): Treatment success rate of RR TB and/or MDR-TB: Percentage of cases with RR and/or MDR-TB successfully treated-2</v>
      </c>
      <c r="L180" s="415" t="b">
        <f t="shared" si="14"/>
        <v>1</v>
      </c>
      <c r="M180" s="415" t="b">
        <f t="shared" si="15"/>
        <v>1</v>
      </c>
      <c r="N180" s="419" t="s">
        <v>1389</v>
      </c>
      <c r="O180" s="161"/>
      <c r="P180" s="164"/>
      <c r="Q180" s="164"/>
      <c r="AD180" s="9"/>
      <c r="AE180" s="9"/>
      <c r="AF180" s="9"/>
      <c r="AG180" s="9"/>
      <c r="AH180" s="9"/>
      <c r="AI180" s="9"/>
      <c r="AJ180" s="9"/>
    </row>
    <row r="181" spans="1:36" s="302" customFormat="1" ht="39.6" customHeight="1" x14ac:dyDescent="0.25">
      <c r="A181" s="317">
        <v>2</v>
      </c>
      <c r="B181" s="329" t="str">
        <f>IFERROR(VLOOKUP(A181,'Outcome Indicators - Section C'!$A$10:$R$27,18,FALSE),"")</f>
        <v>TB O-4(M): Treatment success rate of RR TB and/or MDR-TB: Percentage of cases with RR and/or MDR-TB successfully treated</v>
      </c>
      <c r="C181" s="418" t="str">
        <f>IFERROR(IF(VLOOKUP(K181,'Disaggregation Records'!$D$59:$E$92,2,FALSE)=0,"",VLOOKUP(K181,'Disaggregation Records'!$D$59:$E$92,2,FALSE)),"")</f>
        <v/>
      </c>
      <c r="D181" s="418" t="str">
        <f>IFERROR(IF(VLOOKUP(K181,'Disaggregation Records'!$D$59:$F$92,3,FALSE)=0,"",VLOOKUP(K181,'Disaggregation Records'!$D$59:$F$92,3,FALSE)),"")</f>
        <v/>
      </c>
      <c r="E181" s="388"/>
      <c r="F181" s="388"/>
      <c r="G181" s="388"/>
      <c r="H181" s="318"/>
      <c r="I181" s="345" t="str">
        <f>IFERROR(IF(VLOOKUP(K181,'Disaggregation Records'!$D$59:$G$92,4,FALSE)=0,"",VLOOKUP(K181,'Disaggregation Records'!$D$59:$G$92,4,FALSE)),"")</f>
        <v/>
      </c>
      <c r="J181" s="415">
        <f t="shared" si="12"/>
        <v>3</v>
      </c>
      <c r="K181" s="415" t="str">
        <f t="shared" si="13"/>
        <v>TB O-4(M): Treatment success rate of RR TB and/or MDR-TB: Percentage of cases with RR and/or MDR-TB successfully treated-3</v>
      </c>
      <c r="L181" s="415" t="b">
        <f t="shared" si="14"/>
        <v>1</v>
      </c>
      <c r="M181" s="415" t="b">
        <f t="shared" si="15"/>
        <v>1</v>
      </c>
      <c r="N181" s="419" t="s">
        <v>1390</v>
      </c>
      <c r="O181" s="161"/>
      <c r="P181" s="164"/>
      <c r="Q181" s="164"/>
      <c r="AD181" s="9"/>
      <c r="AE181" s="9"/>
      <c r="AF181" s="9"/>
      <c r="AG181" s="9"/>
      <c r="AH181" s="9"/>
      <c r="AI181" s="9"/>
      <c r="AJ181" s="9"/>
    </row>
    <row r="182" spans="1:36" s="302" customFormat="1" ht="39.6" customHeight="1" x14ac:dyDescent="0.25">
      <c r="A182" s="317">
        <v>2</v>
      </c>
      <c r="B182" s="329" t="str">
        <f>IFERROR(VLOOKUP(A182,'Outcome Indicators - Section C'!$A$10:$R$27,18,FALSE),"")</f>
        <v>TB O-4(M): Treatment success rate of RR TB and/or MDR-TB: Percentage of cases with RR and/or MDR-TB successfully treated</v>
      </c>
      <c r="C182" s="418" t="str">
        <f>IFERROR(IF(VLOOKUP(K182,'Disaggregation Records'!$D$59:$E$92,2,FALSE)=0,"",VLOOKUP(K182,'Disaggregation Records'!$D$59:$E$92,2,FALSE)),"")</f>
        <v/>
      </c>
      <c r="D182" s="418" t="str">
        <f>IFERROR(IF(VLOOKUP(K182,'Disaggregation Records'!$D$59:$F$92,3,FALSE)=0,"",VLOOKUP(K182,'Disaggregation Records'!$D$59:$F$92,3,FALSE)),"")</f>
        <v/>
      </c>
      <c r="E182" s="388"/>
      <c r="F182" s="388"/>
      <c r="G182" s="388"/>
      <c r="H182" s="318"/>
      <c r="I182" s="345" t="str">
        <f>IFERROR(IF(VLOOKUP(K182,'Disaggregation Records'!$D$59:$G$92,4,FALSE)=0,"",VLOOKUP(K182,'Disaggregation Records'!$D$59:$G$92,4,FALSE)),"")</f>
        <v/>
      </c>
      <c r="J182" s="415">
        <f t="shared" si="12"/>
        <v>4</v>
      </c>
      <c r="K182" s="415" t="str">
        <f t="shared" si="13"/>
        <v>TB O-4(M): Treatment success rate of RR TB and/or MDR-TB: Percentage of cases with RR and/or MDR-TB successfully treated-4</v>
      </c>
      <c r="L182" s="415" t="b">
        <f t="shared" si="14"/>
        <v>1</v>
      </c>
      <c r="M182" s="415" t="b">
        <f t="shared" si="15"/>
        <v>1</v>
      </c>
      <c r="N182" s="419" t="s">
        <v>1391</v>
      </c>
      <c r="O182" s="161"/>
      <c r="P182" s="164"/>
      <c r="Q182" s="164"/>
      <c r="AD182" s="9"/>
      <c r="AE182" s="9"/>
      <c r="AF182" s="9"/>
      <c r="AG182" s="9"/>
      <c r="AH182" s="9"/>
      <c r="AI182" s="9"/>
      <c r="AJ182" s="9"/>
    </row>
    <row r="183" spans="1:36" s="302" customFormat="1" ht="39.6" customHeight="1" x14ac:dyDescent="0.25">
      <c r="A183" s="317">
        <v>2</v>
      </c>
      <c r="B183" s="329" t="str">
        <f>IFERROR(VLOOKUP(A183,'Outcome Indicators - Section C'!$A$10:$R$27,18,FALSE),"")</f>
        <v>TB O-4(M): Treatment success rate of RR TB and/or MDR-TB: Percentage of cases with RR and/or MDR-TB successfully treated</v>
      </c>
      <c r="C183" s="418" t="str">
        <f>IFERROR(IF(VLOOKUP(K183,'Disaggregation Records'!$D$59:$E$92,2,FALSE)=0,"",VLOOKUP(K183,'Disaggregation Records'!$D$59:$E$92,2,FALSE)),"")</f>
        <v/>
      </c>
      <c r="D183" s="418" t="str">
        <f>IFERROR(IF(VLOOKUP(K183,'Disaggregation Records'!$D$59:$F$92,3,FALSE)=0,"",VLOOKUP(K183,'Disaggregation Records'!$D$59:$F$92,3,FALSE)),"")</f>
        <v/>
      </c>
      <c r="E183" s="388"/>
      <c r="F183" s="388"/>
      <c r="G183" s="388"/>
      <c r="H183" s="318"/>
      <c r="I183" s="345" t="str">
        <f>IFERROR(IF(VLOOKUP(K183,'Disaggregation Records'!$D$59:$G$92,4,FALSE)=0,"",VLOOKUP(K183,'Disaggregation Records'!$D$59:$G$92,4,FALSE)),"")</f>
        <v/>
      </c>
      <c r="J183" s="415">
        <f t="shared" si="12"/>
        <v>5</v>
      </c>
      <c r="K183" s="415" t="str">
        <f t="shared" si="13"/>
        <v>TB O-4(M): Treatment success rate of RR TB and/or MDR-TB: Percentage of cases with RR and/or MDR-TB successfully treated-5</v>
      </c>
      <c r="L183" s="415" t="b">
        <f t="shared" si="14"/>
        <v>1</v>
      </c>
      <c r="M183" s="415" t="b">
        <f t="shared" si="15"/>
        <v>1</v>
      </c>
      <c r="N183" s="419" t="s">
        <v>1392</v>
      </c>
      <c r="O183" s="161"/>
      <c r="P183" s="164"/>
      <c r="Q183" s="164"/>
      <c r="AD183" s="9"/>
      <c r="AE183" s="9"/>
      <c r="AF183" s="9"/>
      <c r="AG183" s="9"/>
      <c r="AH183" s="9"/>
      <c r="AI183" s="9"/>
      <c r="AJ183" s="9"/>
    </row>
    <row r="184" spans="1:36" s="302" customFormat="1" ht="39.6" customHeight="1" x14ac:dyDescent="0.25">
      <c r="A184" s="317">
        <v>2</v>
      </c>
      <c r="B184" s="329" t="str">
        <f>IFERROR(VLOOKUP(A184,'Outcome Indicators - Section C'!$A$10:$R$27,18,FALSE),"")</f>
        <v>TB O-4(M): Treatment success rate of RR TB and/or MDR-TB: Percentage of cases with RR and/or MDR-TB successfully treated</v>
      </c>
      <c r="C184" s="418" t="str">
        <f>IFERROR(IF(VLOOKUP(K184,'Disaggregation Records'!$D$59:$E$92,2,FALSE)=0,"",VLOOKUP(K184,'Disaggregation Records'!$D$59:$E$92,2,FALSE)),"")</f>
        <v/>
      </c>
      <c r="D184" s="418" t="str">
        <f>IFERROR(IF(VLOOKUP(K184,'Disaggregation Records'!$D$59:$F$92,3,FALSE)=0,"",VLOOKUP(K184,'Disaggregation Records'!$D$59:$F$92,3,FALSE)),"")</f>
        <v/>
      </c>
      <c r="E184" s="388"/>
      <c r="F184" s="388"/>
      <c r="G184" s="388"/>
      <c r="H184" s="318"/>
      <c r="I184" s="345" t="str">
        <f>IFERROR(IF(VLOOKUP(K184,'Disaggregation Records'!$D$59:$G$92,4,FALSE)=0,"",VLOOKUP(K184,'Disaggregation Records'!$D$59:$G$92,4,FALSE)),"")</f>
        <v/>
      </c>
      <c r="J184" s="415">
        <f t="shared" si="12"/>
        <v>6</v>
      </c>
      <c r="K184" s="415" t="str">
        <f t="shared" si="13"/>
        <v>TB O-4(M): Treatment success rate of RR TB and/or MDR-TB: Percentage of cases with RR and/or MDR-TB successfully treated-6</v>
      </c>
      <c r="L184" s="415" t="b">
        <f t="shared" si="14"/>
        <v>1</v>
      </c>
      <c r="M184" s="415" t="b">
        <f t="shared" si="15"/>
        <v>1</v>
      </c>
      <c r="N184" s="419" t="s">
        <v>1393</v>
      </c>
      <c r="O184" s="161"/>
      <c r="P184" s="164"/>
      <c r="Q184" s="164"/>
      <c r="AD184" s="9"/>
      <c r="AE184" s="9"/>
      <c r="AF184" s="9"/>
      <c r="AG184" s="9"/>
      <c r="AH184" s="9"/>
      <c r="AI184" s="9"/>
      <c r="AJ184" s="9"/>
    </row>
    <row r="185" spans="1:36" s="302" customFormat="1" ht="39.6" customHeight="1" x14ac:dyDescent="0.25">
      <c r="A185" s="317">
        <v>2</v>
      </c>
      <c r="B185" s="329" t="str">
        <f>IFERROR(VLOOKUP(A185,'Outcome Indicators - Section C'!$A$10:$R$27,18,FALSE),"")</f>
        <v>TB O-4(M): Treatment success rate of RR TB and/or MDR-TB: Percentage of cases with RR and/or MDR-TB successfully treated</v>
      </c>
      <c r="C185" s="418" t="str">
        <f>IFERROR(IF(VLOOKUP(K185,'Disaggregation Records'!$D$59:$E$92,2,FALSE)=0,"",VLOOKUP(K185,'Disaggregation Records'!$D$59:$E$92,2,FALSE)),"")</f>
        <v/>
      </c>
      <c r="D185" s="418" t="str">
        <f>IFERROR(IF(VLOOKUP(K185,'Disaggregation Records'!$D$59:$F$92,3,FALSE)=0,"",VLOOKUP(K185,'Disaggregation Records'!$D$59:$F$92,3,FALSE)),"")</f>
        <v/>
      </c>
      <c r="E185" s="388"/>
      <c r="F185" s="388"/>
      <c r="G185" s="388"/>
      <c r="H185" s="318"/>
      <c r="I185" s="345" t="str">
        <f>IFERROR(IF(VLOOKUP(K185,'Disaggregation Records'!$D$59:$G$92,4,FALSE)=0,"",VLOOKUP(K185,'Disaggregation Records'!$D$59:$G$92,4,FALSE)),"")</f>
        <v/>
      </c>
      <c r="J185" s="415">
        <f t="shared" si="12"/>
        <v>7</v>
      </c>
      <c r="K185" s="415" t="str">
        <f t="shared" si="13"/>
        <v>TB O-4(M): Treatment success rate of RR TB and/or MDR-TB: Percentage of cases with RR and/or MDR-TB successfully treated-7</v>
      </c>
      <c r="L185" s="415" t="b">
        <f t="shared" si="14"/>
        <v>1</v>
      </c>
      <c r="M185" s="415" t="b">
        <f t="shared" si="15"/>
        <v>1</v>
      </c>
      <c r="N185" s="419" t="s">
        <v>1394</v>
      </c>
      <c r="O185" s="161"/>
      <c r="P185" s="164"/>
      <c r="Q185" s="164"/>
      <c r="AD185" s="9"/>
      <c r="AE185" s="9"/>
      <c r="AF185" s="9"/>
      <c r="AG185" s="9"/>
      <c r="AH185" s="9"/>
      <c r="AI185" s="9"/>
      <c r="AJ185" s="9"/>
    </row>
    <row r="186" spans="1:36" s="302" customFormat="1" ht="39.6" customHeight="1" x14ac:dyDescent="0.25">
      <c r="A186" s="317">
        <v>2</v>
      </c>
      <c r="B186" s="329" t="str">
        <f>IFERROR(VLOOKUP(A186,'Outcome Indicators - Section C'!$A$10:$R$27,18,FALSE),"")</f>
        <v>TB O-4(M): Treatment success rate of RR TB and/or MDR-TB: Percentage of cases with RR and/or MDR-TB successfully treated</v>
      </c>
      <c r="C186" s="418" t="str">
        <f>IFERROR(IF(VLOOKUP(K186,'Disaggregation Records'!$D$59:$E$92,2,FALSE)=0,"",VLOOKUP(K186,'Disaggregation Records'!$D$59:$E$92,2,FALSE)),"")</f>
        <v/>
      </c>
      <c r="D186" s="418" t="str">
        <f>IFERROR(IF(VLOOKUP(K186,'Disaggregation Records'!$D$59:$F$92,3,FALSE)=0,"",VLOOKUP(K186,'Disaggregation Records'!$D$59:$F$92,3,FALSE)),"")</f>
        <v/>
      </c>
      <c r="E186" s="388"/>
      <c r="F186" s="388"/>
      <c r="G186" s="388"/>
      <c r="H186" s="318"/>
      <c r="I186" s="345" t="str">
        <f>IFERROR(IF(VLOOKUP(K186,'Disaggregation Records'!$D$59:$G$92,4,FALSE)=0,"",VLOOKUP(K186,'Disaggregation Records'!$D$59:$G$92,4,FALSE)),"")</f>
        <v/>
      </c>
      <c r="J186" s="415">
        <f t="shared" si="12"/>
        <v>8</v>
      </c>
      <c r="K186" s="415" t="str">
        <f t="shared" si="13"/>
        <v>TB O-4(M): Treatment success rate of RR TB and/or MDR-TB: Percentage of cases with RR and/or MDR-TB successfully treated-8</v>
      </c>
      <c r="L186" s="415" t="b">
        <f t="shared" si="14"/>
        <v>1</v>
      </c>
      <c r="M186" s="415" t="b">
        <f t="shared" si="15"/>
        <v>1</v>
      </c>
      <c r="N186" s="419" t="s">
        <v>1395</v>
      </c>
      <c r="O186" s="161"/>
      <c r="P186" s="164"/>
      <c r="Q186" s="164"/>
      <c r="AD186" s="9"/>
      <c r="AE186" s="9"/>
      <c r="AF186" s="9"/>
      <c r="AG186" s="9"/>
      <c r="AH186" s="9"/>
      <c r="AI186" s="9"/>
      <c r="AJ186" s="9"/>
    </row>
    <row r="187" spans="1:36" s="302" customFormat="1" ht="39.6" customHeight="1" x14ac:dyDescent="0.25">
      <c r="A187" s="317">
        <v>2</v>
      </c>
      <c r="B187" s="329" t="str">
        <f>IFERROR(VLOOKUP(A187,'Outcome Indicators - Section C'!$A$10:$R$27,18,FALSE),"")</f>
        <v>TB O-4(M): Treatment success rate of RR TB and/or MDR-TB: Percentage of cases with RR and/or MDR-TB successfully treated</v>
      </c>
      <c r="C187" s="418" t="str">
        <f>IFERROR(IF(VLOOKUP(K187,'Disaggregation Records'!$D$59:$E$92,2,FALSE)=0,"",VLOOKUP(K187,'Disaggregation Records'!$D$59:$E$92,2,FALSE)),"")</f>
        <v/>
      </c>
      <c r="D187" s="418" t="str">
        <f>IFERROR(IF(VLOOKUP(K187,'Disaggregation Records'!$D$59:$F$92,3,FALSE)=0,"",VLOOKUP(K187,'Disaggregation Records'!$D$59:$F$92,3,FALSE)),"")</f>
        <v/>
      </c>
      <c r="E187" s="388"/>
      <c r="F187" s="388"/>
      <c r="G187" s="388"/>
      <c r="H187" s="318"/>
      <c r="I187" s="345" t="str">
        <f>IFERROR(IF(VLOOKUP(K187,'Disaggregation Records'!$D$59:$G$92,4,FALSE)=0,"",VLOOKUP(K187,'Disaggregation Records'!$D$59:$G$92,4,FALSE)),"")</f>
        <v/>
      </c>
      <c r="J187" s="415">
        <f t="shared" si="12"/>
        <v>9</v>
      </c>
      <c r="K187" s="415" t="str">
        <f t="shared" si="13"/>
        <v>TB O-4(M): Treatment success rate of RR TB and/or MDR-TB: Percentage of cases with RR and/or MDR-TB successfully treated-9</v>
      </c>
      <c r="L187" s="415" t="b">
        <f t="shared" si="14"/>
        <v>1</v>
      </c>
      <c r="M187" s="415" t="b">
        <f t="shared" si="15"/>
        <v>1</v>
      </c>
      <c r="N187" s="419" t="s">
        <v>1396</v>
      </c>
      <c r="O187" s="161"/>
      <c r="P187" s="164"/>
      <c r="Q187" s="164"/>
      <c r="AD187" s="9"/>
      <c r="AE187" s="9"/>
      <c r="AF187" s="9"/>
      <c r="AG187" s="9"/>
      <c r="AH187" s="9"/>
      <c r="AI187" s="9"/>
      <c r="AJ187" s="9"/>
    </row>
    <row r="188" spans="1:36" s="302" customFormat="1" ht="39.6" customHeight="1" x14ac:dyDescent="0.25">
      <c r="A188" s="317">
        <v>3</v>
      </c>
      <c r="B188" s="329" t="str">
        <f>IFERROR(VLOOKUP(A188,'Outcome Indicators - Section C'!$A$10:$R$27,18,FALSE),"")</f>
        <v/>
      </c>
      <c r="C188" s="418" t="str">
        <f>IFERROR(IF(VLOOKUP(K188,'Disaggregation Records'!$D$59:$E$92,2,FALSE)=0,"",VLOOKUP(K188,'Disaggregation Records'!$D$59:$E$92,2,FALSE)),"")</f>
        <v/>
      </c>
      <c r="D188" s="418" t="str">
        <f>IFERROR(IF(VLOOKUP(K188,'Disaggregation Records'!$D$59:$F$92,3,FALSE)=0,"",VLOOKUP(K188,'Disaggregation Records'!$D$59:$F$92,3,FALSE)),"")</f>
        <v/>
      </c>
      <c r="E188" s="388"/>
      <c r="F188" s="388"/>
      <c r="G188" s="388"/>
      <c r="H188" s="318"/>
      <c r="I188" s="345" t="str">
        <f>IFERROR(IF(VLOOKUP(K188,'Disaggregation Records'!$D$59:$G$92,4,FALSE)=0,"",VLOOKUP(K188,'Disaggregation Records'!$D$59:$G$92,4,FALSE)),"")</f>
        <v/>
      </c>
      <c r="J188" s="415">
        <f t="shared" si="12"/>
        <v>0</v>
      </c>
      <c r="K188" s="415" t="str">
        <f t="shared" si="13"/>
        <v/>
      </c>
      <c r="L188" s="415" t="b">
        <f t="shared" si="14"/>
        <v>1</v>
      </c>
      <c r="M188" s="415" t="b">
        <f t="shared" si="15"/>
        <v>0</v>
      </c>
      <c r="N188" s="419" t="s">
        <v>1397</v>
      </c>
      <c r="O188" s="161"/>
      <c r="P188" s="164"/>
      <c r="Q188" s="164"/>
      <c r="AD188" s="9"/>
      <c r="AE188" s="9"/>
      <c r="AF188" s="9"/>
      <c r="AG188" s="9"/>
      <c r="AH188" s="9"/>
      <c r="AI188" s="9"/>
      <c r="AJ188" s="9"/>
    </row>
    <row r="189" spans="1:36" s="302" customFormat="1" ht="39.6" customHeight="1" x14ac:dyDescent="0.25">
      <c r="A189" s="317">
        <v>3</v>
      </c>
      <c r="B189" s="329" t="str">
        <f>IFERROR(VLOOKUP(A189,'Outcome Indicators - Section C'!$A$10:$R$27,18,FALSE),"")</f>
        <v/>
      </c>
      <c r="C189" s="418" t="str">
        <f>IFERROR(IF(VLOOKUP(K189,'Disaggregation Records'!$D$59:$E$92,2,FALSE)=0,"",VLOOKUP(K189,'Disaggregation Records'!$D$59:$E$92,2,FALSE)),"")</f>
        <v/>
      </c>
      <c r="D189" s="418" t="str">
        <f>IFERROR(IF(VLOOKUP(K189,'Disaggregation Records'!$D$59:$F$92,3,FALSE)=0,"",VLOOKUP(K189,'Disaggregation Records'!$D$59:$F$92,3,FALSE)),"")</f>
        <v/>
      </c>
      <c r="E189" s="388"/>
      <c r="F189" s="388"/>
      <c r="G189" s="388"/>
      <c r="H189" s="318"/>
      <c r="I189" s="345" t="str">
        <f>IFERROR(IF(VLOOKUP(K189,'Disaggregation Records'!$D$59:$G$92,4,FALSE)=0,"",VLOOKUP(K189,'Disaggregation Records'!$D$59:$G$92,4,FALSE)),"")</f>
        <v/>
      </c>
      <c r="J189" s="415">
        <f t="shared" si="12"/>
        <v>1</v>
      </c>
      <c r="K189" s="415" t="str">
        <f t="shared" si="13"/>
        <v/>
      </c>
      <c r="L189" s="415" t="b">
        <f t="shared" si="14"/>
        <v>1</v>
      </c>
      <c r="M189" s="415" t="b">
        <f t="shared" si="15"/>
        <v>0</v>
      </c>
      <c r="N189" s="419" t="s">
        <v>1398</v>
      </c>
      <c r="O189" s="161"/>
      <c r="P189" s="164"/>
      <c r="Q189" s="164"/>
      <c r="AD189" s="9"/>
      <c r="AE189" s="9"/>
      <c r="AF189" s="9"/>
      <c r="AG189" s="9"/>
      <c r="AH189" s="9"/>
      <c r="AI189" s="9"/>
      <c r="AJ189" s="9"/>
    </row>
    <row r="190" spans="1:36" s="302" customFormat="1" ht="39.6" customHeight="1" x14ac:dyDescent="0.25">
      <c r="A190" s="317">
        <v>3</v>
      </c>
      <c r="B190" s="329" t="str">
        <f>IFERROR(VLOOKUP(A190,'Outcome Indicators - Section C'!$A$10:$R$27,18,FALSE),"")</f>
        <v/>
      </c>
      <c r="C190" s="418" t="str">
        <f>IFERROR(IF(VLOOKUP(K190,'Disaggregation Records'!$D$59:$E$92,2,FALSE)=0,"",VLOOKUP(K190,'Disaggregation Records'!$D$59:$E$92,2,FALSE)),"")</f>
        <v/>
      </c>
      <c r="D190" s="418" t="str">
        <f>IFERROR(IF(VLOOKUP(K190,'Disaggregation Records'!$D$59:$F$92,3,FALSE)=0,"",VLOOKUP(K190,'Disaggregation Records'!$D$59:$F$92,3,FALSE)),"")</f>
        <v/>
      </c>
      <c r="E190" s="388"/>
      <c r="F190" s="388"/>
      <c r="G190" s="388"/>
      <c r="H190" s="318"/>
      <c r="I190" s="345" t="str">
        <f>IFERROR(IF(VLOOKUP(K190,'Disaggregation Records'!$D$59:$G$92,4,FALSE)=0,"",VLOOKUP(K190,'Disaggregation Records'!$D$59:$G$92,4,FALSE)),"")</f>
        <v/>
      </c>
      <c r="J190" s="415">
        <f t="shared" si="12"/>
        <v>2</v>
      </c>
      <c r="K190" s="415" t="str">
        <f t="shared" si="13"/>
        <v/>
      </c>
      <c r="L190" s="415" t="b">
        <f t="shared" si="14"/>
        <v>1</v>
      </c>
      <c r="M190" s="415" t="b">
        <f t="shared" si="15"/>
        <v>0</v>
      </c>
      <c r="N190" s="419" t="s">
        <v>1399</v>
      </c>
      <c r="O190" s="161"/>
      <c r="P190" s="164"/>
      <c r="Q190" s="164"/>
      <c r="AD190" s="9"/>
      <c r="AE190" s="9"/>
      <c r="AF190" s="9"/>
      <c r="AG190" s="9"/>
      <c r="AH190" s="9"/>
      <c r="AI190" s="9"/>
      <c r="AJ190" s="9"/>
    </row>
    <row r="191" spans="1:36" s="302" customFormat="1" ht="39.6" customHeight="1" x14ac:dyDescent="0.25">
      <c r="A191" s="317">
        <v>3</v>
      </c>
      <c r="B191" s="329" t="str">
        <f>IFERROR(VLOOKUP(A191,'Outcome Indicators - Section C'!$A$10:$R$27,18,FALSE),"")</f>
        <v/>
      </c>
      <c r="C191" s="418" t="str">
        <f>IFERROR(IF(VLOOKUP(K191,'Disaggregation Records'!$D$59:$E$92,2,FALSE)=0,"",VLOOKUP(K191,'Disaggregation Records'!$D$59:$E$92,2,FALSE)),"")</f>
        <v/>
      </c>
      <c r="D191" s="418" t="str">
        <f>IFERROR(IF(VLOOKUP(K191,'Disaggregation Records'!$D$59:$F$92,3,FALSE)=0,"",VLOOKUP(K191,'Disaggregation Records'!$D$59:$F$92,3,FALSE)),"")</f>
        <v/>
      </c>
      <c r="E191" s="388"/>
      <c r="F191" s="388"/>
      <c r="G191" s="388"/>
      <c r="H191" s="318"/>
      <c r="I191" s="345" t="str">
        <f>IFERROR(IF(VLOOKUP(K191,'Disaggregation Records'!$D$59:$G$92,4,FALSE)=0,"",VLOOKUP(K191,'Disaggregation Records'!$D$59:$G$92,4,FALSE)),"")</f>
        <v/>
      </c>
      <c r="J191" s="415">
        <f t="shared" si="12"/>
        <v>3</v>
      </c>
      <c r="K191" s="415" t="str">
        <f t="shared" si="13"/>
        <v/>
      </c>
      <c r="L191" s="415" t="b">
        <f t="shared" si="14"/>
        <v>1</v>
      </c>
      <c r="M191" s="415" t="b">
        <f t="shared" si="15"/>
        <v>0</v>
      </c>
      <c r="N191" s="419" t="s">
        <v>1400</v>
      </c>
      <c r="O191" s="161"/>
      <c r="P191" s="164"/>
      <c r="Q191" s="164"/>
      <c r="AD191" s="9"/>
      <c r="AE191" s="9"/>
      <c r="AF191" s="9"/>
      <c r="AG191" s="9"/>
      <c r="AH191" s="9"/>
      <c r="AI191" s="9"/>
      <c r="AJ191" s="9"/>
    </row>
    <row r="192" spans="1:36" s="302" customFormat="1" ht="39.6" customHeight="1" x14ac:dyDescent="0.25">
      <c r="A192" s="317">
        <v>3</v>
      </c>
      <c r="B192" s="329" t="str">
        <f>IFERROR(VLOOKUP(A192,'Outcome Indicators - Section C'!$A$10:$R$27,18,FALSE),"")</f>
        <v/>
      </c>
      <c r="C192" s="418" t="str">
        <f>IFERROR(IF(VLOOKUP(K192,'Disaggregation Records'!$D$59:$E$92,2,FALSE)=0,"",VLOOKUP(K192,'Disaggregation Records'!$D$59:$E$92,2,FALSE)),"")</f>
        <v/>
      </c>
      <c r="D192" s="418" t="str">
        <f>IFERROR(IF(VLOOKUP(K192,'Disaggregation Records'!$D$59:$F$92,3,FALSE)=0,"",VLOOKUP(K192,'Disaggregation Records'!$D$59:$F$92,3,FALSE)),"")</f>
        <v/>
      </c>
      <c r="E192" s="388"/>
      <c r="F192" s="388"/>
      <c r="G192" s="388"/>
      <c r="H192" s="318"/>
      <c r="I192" s="345" t="str">
        <f>IFERROR(IF(VLOOKUP(K192,'Disaggregation Records'!$D$59:$G$92,4,FALSE)=0,"",VLOOKUP(K192,'Disaggregation Records'!$D$59:$G$92,4,FALSE)),"")</f>
        <v/>
      </c>
      <c r="J192" s="415">
        <f t="shared" si="12"/>
        <v>4</v>
      </c>
      <c r="K192" s="415" t="str">
        <f t="shared" si="13"/>
        <v/>
      </c>
      <c r="L192" s="415" t="b">
        <f t="shared" si="14"/>
        <v>1</v>
      </c>
      <c r="M192" s="415" t="b">
        <f t="shared" si="15"/>
        <v>0</v>
      </c>
      <c r="N192" s="419" t="s">
        <v>1401</v>
      </c>
      <c r="O192" s="161"/>
      <c r="P192" s="164"/>
      <c r="Q192" s="164"/>
      <c r="AD192" s="9"/>
      <c r="AE192" s="9"/>
      <c r="AF192" s="9"/>
      <c r="AG192" s="9"/>
      <c r="AH192" s="9"/>
      <c r="AI192" s="9"/>
      <c r="AJ192" s="9"/>
    </row>
    <row r="193" spans="1:36" s="302" customFormat="1" ht="39.6" customHeight="1" x14ac:dyDescent="0.25">
      <c r="A193" s="317">
        <v>3</v>
      </c>
      <c r="B193" s="329" t="str">
        <f>IFERROR(VLOOKUP(A193,'Outcome Indicators - Section C'!$A$10:$R$27,18,FALSE),"")</f>
        <v/>
      </c>
      <c r="C193" s="418" t="str">
        <f>IFERROR(IF(VLOOKUP(K193,'Disaggregation Records'!$D$59:$E$92,2,FALSE)=0,"",VLOOKUP(K193,'Disaggregation Records'!$D$59:$E$92,2,FALSE)),"")</f>
        <v/>
      </c>
      <c r="D193" s="418" t="str">
        <f>IFERROR(IF(VLOOKUP(K193,'Disaggregation Records'!$D$59:$F$92,3,FALSE)=0,"",VLOOKUP(K193,'Disaggregation Records'!$D$59:$F$92,3,FALSE)),"")</f>
        <v/>
      </c>
      <c r="E193" s="388"/>
      <c r="F193" s="388"/>
      <c r="G193" s="388"/>
      <c r="H193" s="318"/>
      <c r="I193" s="345" t="str">
        <f>IFERROR(IF(VLOOKUP(K193,'Disaggregation Records'!$D$59:$G$92,4,FALSE)=0,"",VLOOKUP(K193,'Disaggregation Records'!$D$59:$G$92,4,FALSE)),"")</f>
        <v/>
      </c>
      <c r="J193" s="415">
        <f t="shared" si="12"/>
        <v>5</v>
      </c>
      <c r="K193" s="415" t="str">
        <f t="shared" si="13"/>
        <v/>
      </c>
      <c r="L193" s="415" t="b">
        <f t="shared" si="14"/>
        <v>1</v>
      </c>
      <c r="M193" s="415" t="b">
        <f t="shared" si="15"/>
        <v>0</v>
      </c>
      <c r="N193" s="419" t="s">
        <v>1402</v>
      </c>
      <c r="O193" s="161"/>
      <c r="P193" s="164"/>
      <c r="Q193" s="164"/>
      <c r="AD193" s="9"/>
      <c r="AE193" s="9"/>
      <c r="AF193" s="9"/>
      <c r="AG193" s="9"/>
      <c r="AH193" s="9"/>
      <c r="AI193" s="9"/>
      <c r="AJ193" s="9"/>
    </row>
    <row r="194" spans="1:36" s="302" customFormat="1" ht="39.6" customHeight="1" x14ac:dyDescent="0.25">
      <c r="A194" s="317">
        <v>3</v>
      </c>
      <c r="B194" s="329" t="str">
        <f>IFERROR(VLOOKUP(A194,'Outcome Indicators - Section C'!$A$10:$R$27,18,FALSE),"")</f>
        <v/>
      </c>
      <c r="C194" s="418" t="str">
        <f>IFERROR(IF(VLOOKUP(K194,'Disaggregation Records'!$D$59:$E$92,2,FALSE)=0,"",VLOOKUP(K194,'Disaggregation Records'!$D$59:$E$92,2,FALSE)),"")</f>
        <v/>
      </c>
      <c r="D194" s="418" t="str">
        <f>IFERROR(IF(VLOOKUP(K194,'Disaggregation Records'!$D$59:$F$92,3,FALSE)=0,"",VLOOKUP(K194,'Disaggregation Records'!$D$59:$F$92,3,FALSE)),"")</f>
        <v/>
      </c>
      <c r="E194" s="388"/>
      <c r="F194" s="388"/>
      <c r="G194" s="388"/>
      <c r="H194" s="318"/>
      <c r="I194" s="345" t="str">
        <f>IFERROR(IF(VLOOKUP(K194,'Disaggregation Records'!$D$59:$G$92,4,FALSE)=0,"",VLOOKUP(K194,'Disaggregation Records'!$D$59:$G$92,4,FALSE)),"")</f>
        <v/>
      </c>
      <c r="J194" s="415">
        <f t="shared" si="12"/>
        <v>6</v>
      </c>
      <c r="K194" s="415" t="str">
        <f t="shared" si="13"/>
        <v/>
      </c>
      <c r="L194" s="415" t="b">
        <f t="shared" si="14"/>
        <v>1</v>
      </c>
      <c r="M194" s="415" t="b">
        <f t="shared" si="15"/>
        <v>0</v>
      </c>
      <c r="N194" s="419" t="s">
        <v>1403</v>
      </c>
      <c r="O194" s="161"/>
      <c r="P194" s="164"/>
      <c r="Q194" s="164"/>
      <c r="AD194" s="9"/>
      <c r="AE194" s="9"/>
      <c r="AF194" s="9"/>
      <c r="AG194" s="9"/>
      <c r="AH194" s="9"/>
      <c r="AI194" s="9"/>
      <c r="AJ194" s="9"/>
    </row>
    <row r="195" spans="1:36" s="302" customFormat="1" ht="39.6" customHeight="1" x14ac:dyDescent="0.25">
      <c r="A195" s="317">
        <v>3</v>
      </c>
      <c r="B195" s="329" t="str">
        <f>IFERROR(VLOOKUP(A195,'Outcome Indicators - Section C'!$A$10:$R$27,18,FALSE),"")</f>
        <v/>
      </c>
      <c r="C195" s="418" t="str">
        <f>IFERROR(IF(VLOOKUP(K195,'Disaggregation Records'!$D$59:$E$92,2,FALSE)=0,"",VLOOKUP(K195,'Disaggregation Records'!$D$59:$E$92,2,FALSE)),"")</f>
        <v/>
      </c>
      <c r="D195" s="418" t="str">
        <f>IFERROR(IF(VLOOKUP(K195,'Disaggregation Records'!$D$59:$F$92,3,FALSE)=0,"",VLOOKUP(K195,'Disaggregation Records'!$D$59:$F$92,3,FALSE)),"")</f>
        <v/>
      </c>
      <c r="E195" s="388"/>
      <c r="F195" s="388"/>
      <c r="G195" s="388"/>
      <c r="H195" s="318"/>
      <c r="I195" s="345" t="str">
        <f>IFERROR(IF(VLOOKUP(K195,'Disaggregation Records'!$D$59:$G$92,4,FALSE)=0,"",VLOOKUP(K195,'Disaggregation Records'!$D$59:$G$92,4,FALSE)),"")</f>
        <v/>
      </c>
      <c r="J195" s="415">
        <f t="shared" si="12"/>
        <v>7</v>
      </c>
      <c r="K195" s="415" t="str">
        <f t="shared" si="13"/>
        <v/>
      </c>
      <c r="L195" s="415" t="b">
        <f t="shared" si="14"/>
        <v>1</v>
      </c>
      <c r="M195" s="415" t="b">
        <f t="shared" si="15"/>
        <v>0</v>
      </c>
      <c r="N195" s="419" t="s">
        <v>1404</v>
      </c>
      <c r="O195" s="161"/>
      <c r="P195" s="164"/>
      <c r="Q195" s="164"/>
      <c r="AD195" s="9"/>
      <c r="AE195" s="9"/>
      <c r="AF195" s="9"/>
      <c r="AG195" s="9"/>
      <c r="AH195" s="9"/>
      <c r="AI195" s="9"/>
      <c r="AJ195" s="9"/>
    </row>
    <row r="196" spans="1:36" s="302" customFormat="1" ht="39.6" customHeight="1" x14ac:dyDescent="0.25">
      <c r="A196" s="317">
        <v>3</v>
      </c>
      <c r="B196" s="329" t="str">
        <f>IFERROR(VLOOKUP(A196,'Outcome Indicators - Section C'!$A$10:$R$27,18,FALSE),"")</f>
        <v/>
      </c>
      <c r="C196" s="418" t="str">
        <f>IFERROR(IF(VLOOKUP(K196,'Disaggregation Records'!$D$59:$E$92,2,FALSE)=0,"",VLOOKUP(K196,'Disaggregation Records'!$D$59:$E$92,2,FALSE)),"")</f>
        <v/>
      </c>
      <c r="D196" s="418" t="str">
        <f>IFERROR(IF(VLOOKUP(K196,'Disaggregation Records'!$D$59:$F$92,3,FALSE)=0,"",VLOOKUP(K196,'Disaggregation Records'!$D$59:$F$92,3,FALSE)),"")</f>
        <v/>
      </c>
      <c r="E196" s="388"/>
      <c r="F196" s="388"/>
      <c r="G196" s="388"/>
      <c r="H196" s="318"/>
      <c r="I196" s="345" t="str">
        <f>IFERROR(IF(VLOOKUP(K196,'Disaggregation Records'!$D$59:$G$92,4,FALSE)=0,"",VLOOKUP(K196,'Disaggregation Records'!$D$59:$G$92,4,FALSE)),"")</f>
        <v/>
      </c>
      <c r="J196" s="415">
        <f t="shared" si="12"/>
        <v>8</v>
      </c>
      <c r="K196" s="415" t="str">
        <f t="shared" si="13"/>
        <v/>
      </c>
      <c r="L196" s="415" t="b">
        <f t="shared" si="14"/>
        <v>1</v>
      </c>
      <c r="M196" s="415" t="b">
        <f t="shared" si="15"/>
        <v>0</v>
      </c>
      <c r="N196" s="419" t="s">
        <v>1405</v>
      </c>
      <c r="O196" s="161"/>
      <c r="P196" s="164"/>
      <c r="Q196" s="164"/>
      <c r="AD196" s="9"/>
      <c r="AE196" s="9"/>
      <c r="AF196" s="9"/>
      <c r="AG196" s="9"/>
      <c r="AH196" s="9"/>
      <c r="AI196" s="9"/>
      <c r="AJ196" s="9"/>
    </row>
    <row r="197" spans="1:36" s="302" customFormat="1" ht="39.6" customHeight="1" x14ac:dyDescent="0.25">
      <c r="A197" s="317">
        <v>3</v>
      </c>
      <c r="B197" s="329" t="str">
        <f>IFERROR(VLOOKUP(A197,'Outcome Indicators - Section C'!$A$10:$R$27,18,FALSE),"")</f>
        <v/>
      </c>
      <c r="C197" s="418" t="str">
        <f>IFERROR(IF(VLOOKUP(K197,'Disaggregation Records'!$D$59:$E$92,2,FALSE)=0,"",VLOOKUP(K197,'Disaggregation Records'!$D$59:$E$92,2,FALSE)),"")</f>
        <v/>
      </c>
      <c r="D197" s="418" t="str">
        <f>IFERROR(IF(VLOOKUP(K197,'Disaggregation Records'!$D$59:$F$92,3,FALSE)=0,"",VLOOKUP(K197,'Disaggregation Records'!$D$59:$F$92,3,FALSE)),"")</f>
        <v/>
      </c>
      <c r="E197" s="388"/>
      <c r="F197" s="388"/>
      <c r="G197" s="388"/>
      <c r="H197" s="318"/>
      <c r="I197" s="345" t="str">
        <f>IFERROR(IF(VLOOKUP(K197,'Disaggregation Records'!$D$59:$G$92,4,FALSE)=0,"",VLOOKUP(K197,'Disaggregation Records'!$D$59:$G$92,4,FALSE)),"")</f>
        <v/>
      </c>
      <c r="J197" s="415">
        <f t="shared" si="12"/>
        <v>9</v>
      </c>
      <c r="K197" s="415" t="str">
        <f t="shared" si="13"/>
        <v/>
      </c>
      <c r="L197" s="415" t="b">
        <f t="shared" si="14"/>
        <v>1</v>
      </c>
      <c r="M197" s="415" t="b">
        <f t="shared" si="15"/>
        <v>0</v>
      </c>
      <c r="N197" s="419" t="s">
        <v>1406</v>
      </c>
      <c r="O197" s="161"/>
      <c r="P197" s="164"/>
      <c r="Q197" s="164"/>
      <c r="AD197" s="9"/>
      <c r="AE197" s="9"/>
      <c r="AF197" s="9"/>
      <c r="AG197" s="9"/>
      <c r="AH197" s="9"/>
      <c r="AI197" s="9"/>
      <c r="AJ197" s="9"/>
    </row>
    <row r="198" spans="1:36" s="302" customFormat="1" ht="39.6" customHeight="1" x14ac:dyDescent="0.25">
      <c r="A198" s="317">
        <v>4</v>
      </c>
      <c r="B198" s="329" t="str">
        <f>IFERROR(VLOOKUP(A198,'Outcome Indicators - Section C'!$A$10:$R$27,18,FALSE),"")</f>
        <v/>
      </c>
      <c r="C198" s="418" t="str">
        <f>IFERROR(IF(VLOOKUP(K198,'Disaggregation Records'!$D$59:$E$92,2,FALSE)=0,"",VLOOKUP(K198,'Disaggregation Records'!$D$59:$E$92,2,FALSE)),"")</f>
        <v/>
      </c>
      <c r="D198" s="418" t="str">
        <f>IFERROR(IF(VLOOKUP(K198,'Disaggregation Records'!$D$59:$F$92,3,FALSE)=0,"",VLOOKUP(K198,'Disaggregation Records'!$D$59:$F$92,3,FALSE)),"")</f>
        <v/>
      </c>
      <c r="E198" s="388"/>
      <c r="F198" s="388"/>
      <c r="G198" s="388"/>
      <c r="H198" s="318"/>
      <c r="I198" s="345" t="str">
        <f>IFERROR(IF(VLOOKUP(K198,'Disaggregation Records'!$D$59:$G$92,4,FALSE)=0,"",VLOOKUP(K198,'Disaggregation Records'!$D$59:$G$92,4,FALSE)),"")</f>
        <v/>
      </c>
      <c r="J198" s="415">
        <f t="shared" si="12"/>
        <v>10</v>
      </c>
      <c r="K198" s="415" t="str">
        <f t="shared" si="13"/>
        <v/>
      </c>
      <c r="L198" s="415" t="b">
        <f t="shared" si="14"/>
        <v>1</v>
      </c>
      <c r="M198" s="415" t="b">
        <f t="shared" si="15"/>
        <v>0</v>
      </c>
      <c r="N198" s="419" t="s">
        <v>1407</v>
      </c>
      <c r="O198" s="161"/>
      <c r="P198" s="164"/>
      <c r="Q198" s="164"/>
      <c r="AD198" s="9"/>
      <c r="AE198" s="9"/>
      <c r="AF198" s="9"/>
      <c r="AG198" s="9"/>
      <c r="AH198" s="9"/>
      <c r="AI198" s="9"/>
      <c r="AJ198" s="9"/>
    </row>
    <row r="199" spans="1:36" s="302" customFormat="1" ht="39.6" customHeight="1" x14ac:dyDescent="0.25">
      <c r="A199" s="317">
        <v>4</v>
      </c>
      <c r="B199" s="329" t="str">
        <f>IFERROR(VLOOKUP(A199,'Outcome Indicators - Section C'!$A$10:$R$27,18,FALSE),"")</f>
        <v/>
      </c>
      <c r="C199" s="418" t="str">
        <f>IFERROR(IF(VLOOKUP(K199,'Disaggregation Records'!$D$59:$E$92,2,FALSE)=0,"",VLOOKUP(K199,'Disaggregation Records'!$D$59:$E$92,2,FALSE)),"")</f>
        <v/>
      </c>
      <c r="D199" s="418" t="str">
        <f>IFERROR(IF(VLOOKUP(K199,'Disaggregation Records'!$D$59:$F$92,3,FALSE)=0,"",VLOOKUP(K199,'Disaggregation Records'!$D$59:$F$92,3,FALSE)),"")</f>
        <v/>
      </c>
      <c r="E199" s="388"/>
      <c r="F199" s="388"/>
      <c r="G199" s="388"/>
      <c r="H199" s="318"/>
      <c r="I199" s="345" t="str">
        <f>IFERROR(IF(VLOOKUP(K199,'Disaggregation Records'!$D$59:$G$92,4,FALSE)=0,"",VLOOKUP(K199,'Disaggregation Records'!$D$59:$G$92,4,FALSE)),"")</f>
        <v/>
      </c>
      <c r="J199" s="415">
        <f t="shared" si="12"/>
        <v>11</v>
      </c>
      <c r="K199" s="415" t="str">
        <f t="shared" si="13"/>
        <v/>
      </c>
      <c r="L199" s="415" t="b">
        <f t="shared" si="14"/>
        <v>1</v>
      </c>
      <c r="M199" s="415" t="b">
        <f t="shared" si="15"/>
        <v>0</v>
      </c>
      <c r="N199" s="419" t="s">
        <v>1408</v>
      </c>
      <c r="O199" s="161"/>
      <c r="P199" s="164"/>
      <c r="Q199" s="164"/>
      <c r="AD199" s="9"/>
      <c r="AE199" s="9"/>
      <c r="AF199" s="9"/>
      <c r="AG199" s="9"/>
      <c r="AH199" s="9"/>
      <c r="AI199" s="9"/>
      <c r="AJ199" s="9"/>
    </row>
    <row r="200" spans="1:36" s="302" customFormat="1" ht="39.6" customHeight="1" x14ac:dyDescent="0.25">
      <c r="A200" s="317">
        <v>4</v>
      </c>
      <c r="B200" s="329" t="str">
        <f>IFERROR(VLOOKUP(A200,'Outcome Indicators - Section C'!$A$10:$R$27,18,FALSE),"")</f>
        <v/>
      </c>
      <c r="C200" s="418" t="str">
        <f>IFERROR(IF(VLOOKUP(K200,'Disaggregation Records'!$D$59:$E$92,2,FALSE)=0,"",VLOOKUP(K200,'Disaggregation Records'!$D$59:$E$92,2,FALSE)),"")</f>
        <v/>
      </c>
      <c r="D200" s="418" t="str">
        <f>IFERROR(IF(VLOOKUP(K200,'Disaggregation Records'!$D$59:$F$92,3,FALSE)=0,"",VLOOKUP(K200,'Disaggregation Records'!$D$59:$F$92,3,FALSE)),"")</f>
        <v/>
      </c>
      <c r="E200" s="388"/>
      <c r="F200" s="388"/>
      <c r="G200" s="388"/>
      <c r="H200" s="318"/>
      <c r="I200" s="345" t="str">
        <f>IFERROR(IF(VLOOKUP(K200,'Disaggregation Records'!$D$59:$G$92,4,FALSE)=0,"",VLOOKUP(K200,'Disaggregation Records'!$D$59:$G$92,4,FALSE)),"")</f>
        <v/>
      </c>
      <c r="J200" s="415">
        <f t="shared" si="12"/>
        <v>12</v>
      </c>
      <c r="K200" s="415" t="str">
        <f t="shared" si="13"/>
        <v/>
      </c>
      <c r="L200" s="415" t="b">
        <f t="shared" si="14"/>
        <v>1</v>
      </c>
      <c r="M200" s="415" t="b">
        <f t="shared" si="15"/>
        <v>0</v>
      </c>
      <c r="N200" s="419" t="s">
        <v>1409</v>
      </c>
      <c r="O200" s="161"/>
      <c r="P200" s="164"/>
      <c r="Q200" s="164"/>
      <c r="AD200" s="9"/>
      <c r="AE200" s="9"/>
      <c r="AF200" s="9"/>
      <c r="AG200" s="9"/>
      <c r="AH200" s="9"/>
      <c r="AI200" s="9"/>
      <c r="AJ200" s="9"/>
    </row>
    <row r="201" spans="1:36" s="302" customFormat="1" ht="39.6" customHeight="1" x14ac:dyDescent="0.25">
      <c r="A201" s="317">
        <v>4</v>
      </c>
      <c r="B201" s="329" t="str">
        <f>IFERROR(VLOOKUP(A201,'Outcome Indicators - Section C'!$A$10:$R$27,18,FALSE),"")</f>
        <v/>
      </c>
      <c r="C201" s="418" t="str">
        <f>IFERROR(IF(VLOOKUP(K201,'Disaggregation Records'!$D$59:$E$92,2,FALSE)=0,"",VLOOKUP(K201,'Disaggregation Records'!$D$59:$E$92,2,FALSE)),"")</f>
        <v/>
      </c>
      <c r="D201" s="418" t="str">
        <f>IFERROR(IF(VLOOKUP(K201,'Disaggregation Records'!$D$59:$F$92,3,FALSE)=0,"",VLOOKUP(K201,'Disaggregation Records'!$D$59:$F$92,3,FALSE)),"")</f>
        <v/>
      </c>
      <c r="E201" s="388"/>
      <c r="F201" s="388"/>
      <c r="G201" s="388"/>
      <c r="H201" s="318"/>
      <c r="I201" s="345" t="str">
        <f>IFERROR(IF(VLOOKUP(K201,'Disaggregation Records'!$D$59:$G$92,4,FALSE)=0,"",VLOOKUP(K201,'Disaggregation Records'!$D$59:$G$92,4,FALSE)),"")</f>
        <v/>
      </c>
      <c r="J201" s="415">
        <f t="shared" si="12"/>
        <v>13</v>
      </c>
      <c r="K201" s="415" t="str">
        <f t="shared" si="13"/>
        <v/>
      </c>
      <c r="L201" s="415" t="b">
        <f t="shared" si="14"/>
        <v>1</v>
      </c>
      <c r="M201" s="415" t="b">
        <f t="shared" si="15"/>
        <v>0</v>
      </c>
      <c r="N201" s="419" t="s">
        <v>1410</v>
      </c>
      <c r="O201" s="161"/>
      <c r="P201" s="164"/>
      <c r="Q201" s="164"/>
      <c r="AD201" s="9"/>
      <c r="AE201" s="9"/>
      <c r="AF201" s="9"/>
      <c r="AG201" s="9"/>
      <c r="AH201" s="9"/>
      <c r="AI201" s="9"/>
      <c r="AJ201" s="9"/>
    </row>
    <row r="202" spans="1:36" s="302" customFormat="1" ht="39.6" customHeight="1" x14ac:dyDescent="0.25">
      <c r="A202" s="317">
        <v>4</v>
      </c>
      <c r="B202" s="329" t="str">
        <f>IFERROR(VLOOKUP(A202,'Outcome Indicators - Section C'!$A$10:$R$27,18,FALSE),"")</f>
        <v/>
      </c>
      <c r="C202" s="418" t="str">
        <f>IFERROR(IF(VLOOKUP(K202,'Disaggregation Records'!$D$59:$E$92,2,FALSE)=0,"",VLOOKUP(K202,'Disaggregation Records'!$D$59:$E$92,2,FALSE)),"")</f>
        <v/>
      </c>
      <c r="D202" s="418" t="str">
        <f>IFERROR(IF(VLOOKUP(K202,'Disaggregation Records'!$D$59:$F$92,3,FALSE)=0,"",VLOOKUP(K202,'Disaggregation Records'!$D$59:$F$92,3,FALSE)),"")</f>
        <v/>
      </c>
      <c r="E202" s="388"/>
      <c r="F202" s="388"/>
      <c r="G202" s="388"/>
      <c r="H202" s="318"/>
      <c r="I202" s="345" t="str">
        <f>IFERROR(IF(VLOOKUP(K202,'Disaggregation Records'!$D$59:$G$92,4,FALSE)=0,"",VLOOKUP(K202,'Disaggregation Records'!$D$59:$G$92,4,FALSE)),"")</f>
        <v/>
      </c>
      <c r="J202" s="415">
        <f t="shared" si="12"/>
        <v>14</v>
      </c>
      <c r="K202" s="415" t="str">
        <f t="shared" si="13"/>
        <v/>
      </c>
      <c r="L202" s="415" t="b">
        <f t="shared" si="14"/>
        <v>1</v>
      </c>
      <c r="M202" s="415" t="b">
        <f t="shared" si="15"/>
        <v>0</v>
      </c>
      <c r="N202" s="419" t="s">
        <v>1411</v>
      </c>
      <c r="O202" s="161"/>
      <c r="P202" s="164"/>
      <c r="Q202" s="164"/>
      <c r="AD202" s="9"/>
      <c r="AE202" s="9"/>
      <c r="AF202" s="9"/>
      <c r="AG202" s="9"/>
      <c r="AH202" s="9"/>
      <c r="AI202" s="9"/>
      <c r="AJ202" s="9"/>
    </row>
    <row r="203" spans="1:36" s="302" customFormat="1" ht="39.6" customHeight="1" x14ac:dyDescent="0.25">
      <c r="A203" s="317">
        <v>4</v>
      </c>
      <c r="B203" s="329" t="str">
        <f>IFERROR(VLOOKUP(A203,'Outcome Indicators - Section C'!$A$10:$R$27,18,FALSE),"")</f>
        <v/>
      </c>
      <c r="C203" s="418" t="str">
        <f>IFERROR(IF(VLOOKUP(K203,'Disaggregation Records'!$D$59:$E$92,2,FALSE)=0,"",VLOOKUP(K203,'Disaggregation Records'!$D$59:$E$92,2,FALSE)),"")</f>
        <v/>
      </c>
      <c r="D203" s="418" t="str">
        <f>IFERROR(IF(VLOOKUP(K203,'Disaggregation Records'!$D$59:$F$92,3,FALSE)=0,"",VLOOKUP(K203,'Disaggregation Records'!$D$59:$F$92,3,FALSE)),"")</f>
        <v/>
      </c>
      <c r="E203" s="388"/>
      <c r="F203" s="388"/>
      <c r="G203" s="388"/>
      <c r="H203" s="318"/>
      <c r="I203" s="345" t="str">
        <f>IFERROR(IF(VLOOKUP(K203,'Disaggregation Records'!$D$59:$G$92,4,FALSE)=0,"",VLOOKUP(K203,'Disaggregation Records'!$D$59:$G$92,4,FALSE)),"")</f>
        <v/>
      </c>
      <c r="J203" s="415">
        <f t="shared" si="12"/>
        <v>15</v>
      </c>
      <c r="K203" s="415" t="str">
        <f t="shared" si="13"/>
        <v/>
      </c>
      <c r="L203" s="415" t="b">
        <f t="shared" si="14"/>
        <v>1</v>
      </c>
      <c r="M203" s="415" t="b">
        <f t="shared" si="15"/>
        <v>0</v>
      </c>
      <c r="N203" s="419" t="s">
        <v>1412</v>
      </c>
      <c r="O203" s="161"/>
      <c r="P203" s="164"/>
      <c r="Q203" s="164"/>
      <c r="AD203" s="9"/>
      <c r="AE203" s="9"/>
      <c r="AF203" s="9"/>
      <c r="AG203" s="9"/>
      <c r="AH203" s="9"/>
      <c r="AI203" s="9"/>
      <c r="AJ203" s="9"/>
    </row>
    <row r="204" spans="1:36" s="302" customFormat="1" ht="39.6" customHeight="1" x14ac:dyDescent="0.25">
      <c r="A204" s="317">
        <v>4</v>
      </c>
      <c r="B204" s="329" t="str">
        <f>IFERROR(VLOOKUP(A204,'Outcome Indicators - Section C'!$A$10:$R$27,18,FALSE),"")</f>
        <v/>
      </c>
      <c r="C204" s="418" t="str">
        <f>IFERROR(IF(VLOOKUP(K204,'Disaggregation Records'!$D$59:$E$92,2,FALSE)=0,"",VLOOKUP(K204,'Disaggregation Records'!$D$59:$E$92,2,FALSE)),"")</f>
        <v/>
      </c>
      <c r="D204" s="418" t="str">
        <f>IFERROR(IF(VLOOKUP(K204,'Disaggregation Records'!$D$59:$F$92,3,FALSE)=0,"",VLOOKUP(K204,'Disaggregation Records'!$D$59:$F$92,3,FALSE)),"")</f>
        <v/>
      </c>
      <c r="E204" s="388"/>
      <c r="F204" s="388"/>
      <c r="G204" s="388"/>
      <c r="H204" s="318"/>
      <c r="I204" s="345" t="str">
        <f>IFERROR(IF(VLOOKUP(K204,'Disaggregation Records'!$D$59:$G$92,4,FALSE)=0,"",VLOOKUP(K204,'Disaggregation Records'!$D$59:$G$92,4,FALSE)),"")</f>
        <v/>
      </c>
      <c r="J204" s="415">
        <f t="shared" si="12"/>
        <v>16</v>
      </c>
      <c r="K204" s="415" t="str">
        <f t="shared" si="13"/>
        <v/>
      </c>
      <c r="L204" s="415" t="b">
        <f t="shared" si="14"/>
        <v>1</v>
      </c>
      <c r="M204" s="415" t="b">
        <f t="shared" si="15"/>
        <v>0</v>
      </c>
      <c r="N204" s="419" t="s">
        <v>1413</v>
      </c>
      <c r="O204" s="161"/>
      <c r="P204" s="164"/>
      <c r="Q204" s="164"/>
      <c r="AD204" s="9"/>
      <c r="AE204" s="9"/>
      <c r="AF204" s="9"/>
      <c r="AG204" s="9"/>
      <c r="AH204" s="9"/>
      <c r="AI204" s="9"/>
      <c r="AJ204" s="9"/>
    </row>
    <row r="205" spans="1:36" s="302" customFormat="1" ht="39.6" customHeight="1" x14ac:dyDescent="0.25">
      <c r="A205" s="317">
        <v>4</v>
      </c>
      <c r="B205" s="329" t="str">
        <f>IFERROR(VLOOKUP(A205,'Outcome Indicators - Section C'!$A$10:$R$27,18,FALSE),"")</f>
        <v/>
      </c>
      <c r="C205" s="418" t="str">
        <f>IFERROR(IF(VLOOKUP(K205,'Disaggregation Records'!$D$59:$E$92,2,FALSE)=0,"",VLOOKUP(K205,'Disaggregation Records'!$D$59:$E$92,2,FALSE)),"")</f>
        <v/>
      </c>
      <c r="D205" s="418" t="str">
        <f>IFERROR(IF(VLOOKUP(K205,'Disaggregation Records'!$D$59:$F$92,3,FALSE)=0,"",VLOOKUP(K205,'Disaggregation Records'!$D$59:$F$92,3,FALSE)),"")</f>
        <v/>
      </c>
      <c r="E205" s="388"/>
      <c r="F205" s="388"/>
      <c r="G205" s="388"/>
      <c r="H205" s="318"/>
      <c r="I205" s="345" t="str">
        <f>IFERROR(IF(VLOOKUP(K205,'Disaggregation Records'!$D$59:$G$92,4,FALSE)=0,"",VLOOKUP(K205,'Disaggregation Records'!$D$59:$G$92,4,FALSE)),"")</f>
        <v/>
      </c>
      <c r="J205" s="415">
        <f t="shared" si="12"/>
        <v>17</v>
      </c>
      <c r="K205" s="415" t="str">
        <f t="shared" si="13"/>
        <v/>
      </c>
      <c r="L205" s="415" t="b">
        <f t="shared" si="14"/>
        <v>1</v>
      </c>
      <c r="M205" s="415" t="b">
        <f t="shared" si="15"/>
        <v>0</v>
      </c>
      <c r="N205" s="419" t="s">
        <v>1414</v>
      </c>
      <c r="O205" s="161"/>
      <c r="P205" s="164"/>
      <c r="Q205" s="164"/>
      <c r="AD205" s="9"/>
      <c r="AE205" s="9"/>
      <c r="AF205" s="9"/>
      <c r="AG205" s="9"/>
      <c r="AH205" s="9"/>
      <c r="AI205" s="9"/>
      <c r="AJ205" s="9"/>
    </row>
    <row r="206" spans="1:36" s="302" customFormat="1" ht="39.6" customHeight="1" x14ac:dyDescent="0.25">
      <c r="A206" s="317">
        <v>4</v>
      </c>
      <c r="B206" s="329" t="str">
        <f>IFERROR(VLOOKUP(A206,'Outcome Indicators - Section C'!$A$10:$R$27,18,FALSE),"")</f>
        <v/>
      </c>
      <c r="C206" s="418" t="str">
        <f>IFERROR(IF(VLOOKUP(K206,'Disaggregation Records'!$D$59:$E$92,2,FALSE)=0,"",VLOOKUP(K206,'Disaggregation Records'!$D$59:$E$92,2,FALSE)),"")</f>
        <v/>
      </c>
      <c r="D206" s="418" t="str">
        <f>IFERROR(IF(VLOOKUP(K206,'Disaggregation Records'!$D$59:$F$92,3,FALSE)=0,"",VLOOKUP(K206,'Disaggregation Records'!$D$59:$F$92,3,FALSE)),"")</f>
        <v/>
      </c>
      <c r="E206" s="388"/>
      <c r="F206" s="388"/>
      <c r="G206" s="388"/>
      <c r="H206" s="318"/>
      <c r="I206" s="345" t="str">
        <f>IFERROR(IF(VLOOKUP(K206,'Disaggregation Records'!$D$59:$G$92,4,FALSE)=0,"",VLOOKUP(K206,'Disaggregation Records'!$D$59:$G$92,4,FALSE)),"")</f>
        <v/>
      </c>
      <c r="J206" s="415">
        <f t="shared" si="12"/>
        <v>18</v>
      </c>
      <c r="K206" s="415" t="str">
        <f t="shared" si="13"/>
        <v/>
      </c>
      <c r="L206" s="415" t="b">
        <f t="shared" si="14"/>
        <v>1</v>
      </c>
      <c r="M206" s="415" t="b">
        <f t="shared" si="15"/>
        <v>0</v>
      </c>
      <c r="N206" s="419" t="s">
        <v>1415</v>
      </c>
      <c r="O206" s="161"/>
      <c r="P206" s="164"/>
      <c r="Q206" s="164"/>
      <c r="AD206" s="9"/>
      <c r="AE206" s="9"/>
      <c r="AF206" s="9"/>
      <c r="AG206" s="9"/>
      <c r="AH206" s="9"/>
      <c r="AI206" s="9"/>
      <c r="AJ206" s="9"/>
    </row>
    <row r="207" spans="1:36" s="302" customFormat="1" ht="39.6" customHeight="1" x14ac:dyDescent="0.25">
      <c r="A207" s="317">
        <v>4</v>
      </c>
      <c r="B207" s="329" t="str">
        <f>IFERROR(VLOOKUP(A207,'Outcome Indicators - Section C'!$A$10:$R$27,18,FALSE),"")</f>
        <v/>
      </c>
      <c r="C207" s="418" t="str">
        <f>IFERROR(IF(VLOOKUP(K207,'Disaggregation Records'!$D$59:$E$92,2,FALSE)=0,"",VLOOKUP(K207,'Disaggregation Records'!$D$59:$E$92,2,FALSE)),"")</f>
        <v/>
      </c>
      <c r="D207" s="418" t="str">
        <f>IFERROR(IF(VLOOKUP(K207,'Disaggregation Records'!$D$59:$F$92,3,FALSE)=0,"",VLOOKUP(K207,'Disaggregation Records'!$D$59:$F$92,3,FALSE)),"")</f>
        <v/>
      </c>
      <c r="E207" s="388"/>
      <c r="F207" s="388"/>
      <c r="G207" s="388"/>
      <c r="H207" s="318"/>
      <c r="I207" s="345" t="str">
        <f>IFERROR(IF(VLOOKUP(K207,'Disaggregation Records'!$D$59:$G$92,4,FALSE)=0,"",VLOOKUP(K207,'Disaggregation Records'!$D$59:$G$92,4,FALSE)),"")</f>
        <v/>
      </c>
      <c r="J207" s="415">
        <f t="shared" si="12"/>
        <v>19</v>
      </c>
      <c r="K207" s="415" t="str">
        <f t="shared" si="13"/>
        <v/>
      </c>
      <c r="L207" s="415" t="b">
        <f t="shared" si="14"/>
        <v>1</v>
      </c>
      <c r="M207" s="415" t="b">
        <f t="shared" si="15"/>
        <v>0</v>
      </c>
      <c r="N207" s="419" t="s">
        <v>1416</v>
      </c>
      <c r="O207" s="161"/>
      <c r="P207" s="164"/>
      <c r="Q207" s="164"/>
      <c r="AD207" s="9"/>
      <c r="AE207" s="9"/>
      <c r="AF207" s="9"/>
      <c r="AG207" s="9"/>
      <c r="AH207" s="9"/>
      <c r="AI207" s="9"/>
      <c r="AJ207" s="9"/>
    </row>
    <row r="208" spans="1:36" s="302" customFormat="1" ht="39.6" customHeight="1" x14ac:dyDescent="0.25">
      <c r="A208" s="317">
        <v>5</v>
      </c>
      <c r="B208" s="329" t="str">
        <f>IFERROR(VLOOKUP(A208,'Outcome Indicators - Section C'!$A$10:$R$27,18,FALSE),"")</f>
        <v/>
      </c>
      <c r="C208" s="418" t="str">
        <f>IFERROR(IF(VLOOKUP(K208,'Disaggregation Records'!$D$59:$E$92,2,FALSE)=0,"",VLOOKUP(K208,'Disaggregation Records'!$D$59:$E$92,2,FALSE)),"")</f>
        <v/>
      </c>
      <c r="D208" s="418" t="str">
        <f>IFERROR(IF(VLOOKUP(K208,'Disaggregation Records'!$D$59:$F$92,3,FALSE)=0,"",VLOOKUP(K208,'Disaggregation Records'!$D$59:$F$92,3,FALSE)),"")</f>
        <v/>
      </c>
      <c r="E208" s="388"/>
      <c r="F208" s="388"/>
      <c r="G208" s="388"/>
      <c r="H208" s="318"/>
      <c r="I208" s="345" t="str">
        <f>IFERROR(IF(VLOOKUP(K208,'Disaggregation Records'!$D$59:$G$92,4,FALSE)=0,"",VLOOKUP(K208,'Disaggregation Records'!$D$59:$G$92,4,FALSE)),"")</f>
        <v/>
      </c>
      <c r="J208" s="415">
        <f t="shared" si="12"/>
        <v>20</v>
      </c>
      <c r="K208" s="415" t="str">
        <f t="shared" si="13"/>
        <v/>
      </c>
      <c r="L208" s="415" t="b">
        <f t="shared" si="14"/>
        <v>1</v>
      </c>
      <c r="M208" s="415" t="b">
        <f t="shared" si="15"/>
        <v>0</v>
      </c>
      <c r="N208" s="419" t="s">
        <v>1417</v>
      </c>
      <c r="O208" s="161"/>
      <c r="P208" s="164"/>
      <c r="Q208" s="164"/>
      <c r="AD208" s="9"/>
      <c r="AE208" s="9"/>
      <c r="AF208" s="9"/>
      <c r="AG208" s="9"/>
      <c r="AH208" s="9"/>
      <c r="AI208" s="9"/>
      <c r="AJ208" s="9"/>
    </row>
    <row r="209" spans="1:36" s="302" customFormat="1" ht="39.6" customHeight="1" x14ac:dyDescent="0.25">
      <c r="A209" s="317">
        <v>5</v>
      </c>
      <c r="B209" s="329" t="str">
        <f>IFERROR(VLOOKUP(A209,'Outcome Indicators - Section C'!$A$10:$R$27,18,FALSE),"")</f>
        <v/>
      </c>
      <c r="C209" s="418" t="str">
        <f>IFERROR(IF(VLOOKUP(K209,'Disaggregation Records'!$D$59:$E$92,2,FALSE)=0,"",VLOOKUP(K209,'Disaggregation Records'!$D$59:$E$92,2,FALSE)),"")</f>
        <v/>
      </c>
      <c r="D209" s="418" t="str">
        <f>IFERROR(IF(VLOOKUP(K209,'Disaggregation Records'!$D$59:$F$92,3,FALSE)=0,"",VLOOKUP(K209,'Disaggregation Records'!$D$59:$F$92,3,FALSE)),"")</f>
        <v/>
      </c>
      <c r="E209" s="388"/>
      <c r="F209" s="388"/>
      <c r="G209" s="388"/>
      <c r="H209" s="318"/>
      <c r="I209" s="345" t="str">
        <f>IFERROR(IF(VLOOKUP(K209,'Disaggregation Records'!$D$59:$G$92,4,FALSE)=0,"",VLOOKUP(K209,'Disaggregation Records'!$D$59:$G$92,4,FALSE)),"")</f>
        <v/>
      </c>
      <c r="J209" s="415">
        <f t="shared" si="12"/>
        <v>21</v>
      </c>
      <c r="K209" s="415" t="str">
        <f t="shared" si="13"/>
        <v/>
      </c>
      <c r="L209" s="415" t="b">
        <f t="shared" si="14"/>
        <v>1</v>
      </c>
      <c r="M209" s="415" t="b">
        <f t="shared" si="15"/>
        <v>0</v>
      </c>
      <c r="N209" s="419" t="s">
        <v>1418</v>
      </c>
      <c r="O209" s="161"/>
      <c r="P209" s="164"/>
      <c r="Q209" s="164"/>
      <c r="AD209" s="9"/>
      <c r="AE209" s="9"/>
      <c r="AF209" s="9"/>
      <c r="AG209" s="9"/>
      <c r="AH209" s="9"/>
      <c r="AI209" s="9"/>
      <c r="AJ209" s="9"/>
    </row>
    <row r="210" spans="1:36" s="302" customFormat="1" ht="39.6" customHeight="1" x14ac:dyDescent="0.25">
      <c r="A210" s="317">
        <v>5</v>
      </c>
      <c r="B210" s="329" t="str">
        <f>IFERROR(VLOOKUP(A210,'Outcome Indicators - Section C'!$A$10:$R$27,18,FALSE),"")</f>
        <v/>
      </c>
      <c r="C210" s="418" t="str">
        <f>IFERROR(IF(VLOOKUP(K210,'Disaggregation Records'!$D$59:$E$92,2,FALSE)=0,"",VLOOKUP(K210,'Disaggregation Records'!$D$59:$E$92,2,FALSE)),"")</f>
        <v/>
      </c>
      <c r="D210" s="418" t="str">
        <f>IFERROR(IF(VLOOKUP(K210,'Disaggregation Records'!$D$59:$F$92,3,FALSE)=0,"",VLOOKUP(K210,'Disaggregation Records'!$D$59:$F$92,3,FALSE)),"")</f>
        <v/>
      </c>
      <c r="E210" s="388"/>
      <c r="F210" s="388"/>
      <c r="G210" s="388"/>
      <c r="H210" s="318"/>
      <c r="I210" s="345" t="str">
        <f>IFERROR(IF(VLOOKUP(K210,'Disaggregation Records'!$D$59:$G$92,4,FALSE)=0,"",VLOOKUP(K210,'Disaggregation Records'!$D$59:$G$92,4,FALSE)),"")</f>
        <v/>
      </c>
      <c r="J210" s="415">
        <f t="shared" si="12"/>
        <v>22</v>
      </c>
      <c r="K210" s="415" t="str">
        <f t="shared" si="13"/>
        <v/>
      </c>
      <c r="L210" s="415" t="b">
        <f t="shared" si="14"/>
        <v>1</v>
      </c>
      <c r="M210" s="415" t="b">
        <f t="shared" si="15"/>
        <v>0</v>
      </c>
      <c r="N210" s="419" t="s">
        <v>1419</v>
      </c>
      <c r="O210" s="161"/>
      <c r="P210" s="164"/>
      <c r="Q210" s="164"/>
      <c r="AD210" s="9"/>
      <c r="AE210" s="9"/>
      <c r="AF210" s="9"/>
      <c r="AG210" s="9"/>
      <c r="AH210" s="9"/>
      <c r="AI210" s="9"/>
      <c r="AJ210" s="9"/>
    </row>
    <row r="211" spans="1:36" s="302" customFormat="1" ht="39.6" customHeight="1" x14ac:dyDescent="0.25">
      <c r="A211" s="317">
        <v>5</v>
      </c>
      <c r="B211" s="329" t="str">
        <f>IFERROR(VLOOKUP(A211,'Outcome Indicators - Section C'!$A$10:$R$27,18,FALSE),"")</f>
        <v/>
      </c>
      <c r="C211" s="418" t="str">
        <f>IFERROR(IF(VLOOKUP(K211,'Disaggregation Records'!$D$59:$E$92,2,FALSE)=0,"",VLOOKUP(K211,'Disaggregation Records'!$D$59:$E$92,2,FALSE)),"")</f>
        <v/>
      </c>
      <c r="D211" s="418" t="str">
        <f>IFERROR(IF(VLOOKUP(K211,'Disaggregation Records'!$D$59:$F$92,3,FALSE)=0,"",VLOOKUP(K211,'Disaggregation Records'!$D$59:$F$92,3,FALSE)),"")</f>
        <v/>
      </c>
      <c r="E211" s="388"/>
      <c r="F211" s="388"/>
      <c r="G211" s="388"/>
      <c r="H211" s="318"/>
      <c r="I211" s="345" t="str">
        <f>IFERROR(IF(VLOOKUP(K211,'Disaggregation Records'!$D$59:$G$92,4,FALSE)=0,"",VLOOKUP(K211,'Disaggregation Records'!$D$59:$G$92,4,FALSE)),"")</f>
        <v/>
      </c>
      <c r="J211" s="415">
        <f t="shared" si="12"/>
        <v>23</v>
      </c>
      <c r="K211" s="415" t="str">
        <f t="shared" si="13"/>
        <v/>
      </c>
      <c r="L211" s="415" t="b">
        <f t="shared" si="14"/>
        <v>1</v>
      </c>
      <c r="M211" s="415" t="b">
        <f t="shared" si="15"/>
        <v>0</v>
      </c>
      <c r="N211" s="419" t="s">
        <v>1420</v>
      </c>
      <c r="O211" s="161"/>
      <c r="P211" s="164"/>
      <c r="Q211" s="164"/>
      <c r="AD211" s="9"/>
      <c r="AE211" s="9"/>
      <c r="AF211" s="9"/>
      <c r="AG211" s="9"/>
      <c r="AH211" s="9"/>
      <c r="AI211" s="9"/>
      <c r="AJ211" s="9"/>
    </row>
    <row r="212" spans="1:36" s="302" customFormat="1" ht="39.6" customHeight="1" x14ac:dyDescent="0.25">
      <c r="A212" s="317">
        <v>5</v>
      </c>
      <c r="B212" s="329" t="str">
        <f>IFERROR(VLOOKUP(A212,'Outcome Indicators - Section C'!$A$10:$R$27,18,FALSE),"")</f>
        <v/>
      </c>
      <c r="C212" s="418" t="str">
        <f>IFERROR(IF(VLOOKUP(K212,'Disaggregation Records'!$D$59:$E$92,2,FALSE)=0,"",VLOOKUP(K212,'Disaggregation Records'!$D$59:$E$92,2,FALSE)),"")</f>
        <v/>
      </c>
      <c r="D212" s="418" t="str">
        <f>IFERROR(IF(VLOOKUP(K212,'Disaggregation Records'!$D$59:$F$92,3,FALSE)=0,"",VLOOKUP(K212,'Disaggregation Records'!$D$59:$F$92,3,FALSE)),"")</f>
        <v/>
      </c>
      <c r="E212" s="388"/>
      <c r="F212" s="388"/>
      <c r="G212" s="388"/>
      <c r="H212" s="318"/>
      <c r="I212" s="345" t="str">
        <f>IFERROR(IF(VLOOKUP(K212,'Disaggregation Records'!$D$59:$G$92,4,FALSE)=0,"",VLOOKUP(K212,'Disaggregation Records'!$D$59:$G$92,4,FALSE)),"")</f>
        <v/>
      </c>
      <c r="J212" s="415">
        <f t="shared" si="12"/>
        <v>24</v>
      </c>
      <c r="K212" s="415" t="str">
        <f t="shared" si="13"/>
        <v/>
      </c>
      <c r="L212" s="415" t="b">
        <f t="shared" si="14"/>
        <v>1</v>
      </c>
      <c r="M212" s="415" t="b">
        <f t="shared" si="15"/>
        <v>0</v>
      </c>
      <c r="N212" s="419" t="s">
        <v>1421</v>
      </c>
      <c r="O212" s="161"/>
      <c r="P212" s="164"/>
      <c r="Q212" s="164"/>
      <c r="AD212" s="9"/>
      <c r="AE212" s="9"/>
      <c r="AF212" s="9"/>
      <c r="AG212" s="9"/>
      <c r="AH212" s="9"/>
      <c r="AI212" s="9"/>
      <c r="AJ212" s="9"/>
    </row>
    <row r="213" spans="1:36" s="302" customFormat="1" ht="39.6" customHeight="1" x14ac:dyDescent="0.25">
      <c r="A213" s="317">
        <v>5</v>
      </c>
      <c r="B213" s="329" t="str">
        <f>IFERROR(VLOOKUP(A213,'Outcome Indicators - Section C'!$A$10:$R$27,18,FALSE),"")</f>
        <v/>
      </c>
      <c r="C213" s="418" t="str">
        <f>IFERROR(IF(VLOOKUP(K213,'Disaggregation Records'!$D$59:$E$92,2,FALSE)=0,"",VLOOKUP(K213,'Disaggregation Records'!$D$59:$E$92,2,FALSE)),"")</f>
        <v/>
      </c>
      <c r="D213" s="418" t="str">
        <f>IFERROR(IF(VLOOKUP(K213,'Disaggregation Records'!$D$59:$F$92,3,FALSE)=0,"",VLOOKUP(K213,'Disaggregation Records'!$D$59:$F$92,3,FALSE)),"")</f>
        <v/>
      </c>
      <c r="E213" s="388"/>
      <c r="F213" s="388"/>
      <c r="G213" s="388"/>
      <c r="H213" s="318"/>
      <c r="I213" s="345" t="str">
        <f>IFERROR(IF(VLOOKUP(K213,'Disaggregation Records'!$D$59:$G$92,4,FALSE)=0,"",VLOOKUP(K213,'Disaggregation Records'!$D$59:$G$92,4,FALSE)),"")</f>
        <v/>
      </c>
      <c r="J213" s="415">
        <f t="shared" si="12"/>
        <v>25</v>
      </c>
      <c r="K213" s="415" t="str">
        <f t="shared" si="13"/>
        <v/>
      </c>
      <c r="L213" s="415" t="b">
        <f t="shared" si="14"/>
        <v>1</v>
      </c>
      <c r="M213" s="415" t="b">
        <f t="shared" si="15"/>
        <v>0</v>
      </c>
      <c r="N213" s="419" t="s">
        <v>1422</v>
      </c>
      <c r="O213" s="161"/>
      <c r="P213" s="164"/>
      <c r="Q213" s="164"/>
      <c r="AD213" s="9"/>
      <c r="AE213" s="9"/>
      <c r="AF213" s="9"/>
      <c r="AG213" s="9"/>
      <c r="AH213" s="9"/>
      <c r="AI213" s="9"/>
      <c r="AJ213" s="9"/>
    </row>
    <row r="214" spans="1:36" s="302" customFormat="1" ht="39.6" customHeight="1" x14ac:dyDescent="0.25">
      <c r="A214" s="317">
        <v>5</v>
      </c>
      <c r="B214" s="329" t="str">
        <f>IFERROR(VLOOKUP(A214,'Outcome Indicators - Section C'!$A$10:$R$27,18,FALSE),"")</f>
        <v/>
      </c>
      <c r="C214" s="418" t="str">
        <f>IFERROR(IF(VLOOKUP(K214,'Disaggregation Records'!$D$59:$E$92,2,FALSE)=0,"",VLOOKUP(K214,'Disaggregation Records'!$D$59:$E$92,2,FALSE)),"")</f>
        <v/>
      </c>
      <c r="D214" s="418" t="str">
        <f>IFERROR(IF(VLOOKUP(K214,'Disaggregation Records'!$D$59:$F$92,3,FALSE)=0,"",VLOOKUP(K214,'Disaggregation Records'!$D$59:$F$92,3,FALSE)),"")</f>
        <v/>
      </c>
      <c r="E214" s="388"/>
      <c r="F214" s="388"/>
      <c r="G214" s="388"/>
      <c r="H214" s="318"/>
      <c r="I214" s="345" t="str">
        <f>IFERROR(IF(VLOOKUP(K214,'Disaggregation Records'!$D$59:$G$92,4,FALSE)=0,"",VLOOKUP(K214,'Disaggregation Records'!$D$59:$G$92,4,FALSE)),"")</f>
        <v/>
      </c>
      <c r="J214" s="415">
        <f t="shared" si="12"/>
        <v>26</v>
      </c>
      <c r="K214" s="415" t="str">
        <f t="shared" si="13"/>
        <v/>
      </c>
      <c r="L214" s="415" t="b">
        <f t="shared" si="14"/>
        <v>1</v>
      </c>
      <c r="M214" s="415" t="b">
        <f t="shared" si="15"/>
        <v>0</v>
      </c>
      <c r="N214" s="419" t="s">
        <v>1423</v>
      </c>
      <c r="O214" s="161"/>
      <c r="P214" s="164"/>
      <c r="Q214" s="164"/>
      <c r="AD214" s="9"/>
      <c r="AE214" s="9"/>
      <c r="AF214" s="9"/>
      <c r="AG214" s="9"/>
      <c r="AH214" s="9"/>
      <c r="AI214" s="9"/>
      <c r="AJ214" s="9"/>
    </row>
    <row r="215" spans="1:36" s="302" customFormat="1" ht="39.6" customHeight="1" x14ac:dyDescent="0.25">
      <c r="A215" s="317">
        <v>5</v>
      </c>
      <c r="B215" s="329" t="str">
        <f>IFERROR(VLOOKUP(A215,'Outcome Indicators - Section C'!$A$10:$R$27,18,FALSE),"")</f>
        <v/>
      </c>
      <c r="C215" s="418" t="str">
        <f>IFERROR(IF(VLOOKUP(K215,'Disaggregation Records'!$D$59:$E$92,2,FALSE)=0,"",VLOOKUP(K215,'Disaggregation Records'!$D$59:$E$92,2,FALSE)),"")</f>
        <v/>
      </c>
      <c r="D215" s="418" t="str">
        <f>IFERROR(IF(VLOOKUP(K215,'Disaggregation Records'!$D$59:$F$92,3,FALSE)=0,"",VLOOKUP(K215,'Disaggregation Records'!$D$59:$F$92,3,FALSE)),"")</f>
        <v/>
      </c>
      <c r="E215" s="388"/>
      <c r="F215" s="388"/>
      <c r="G215" s="388"/>
      <c r="H215" s="318"/>
      <c r="I215" s="345" t="str">
        <f>IFERROR(IF(VLOOKUP(K215,'Disaggregation Records'!$D$59:$G$92,4,FALSE)=0,"",VLOOKUP(K215,'Disaggregation Records'!$D$59:$G$92,4,FALSE)),"")</f>
        <v/>
      </c>
      <c r="J215" s="415">
        <f t="shared" si="12"/>
        <v>27</v>
      </c>
      <c r="K215" s="415" t="str">
        <f t="shared" si="13"/>
        <v/>
      </c>
      <c r="L215" s="415" t="b">
        <f t="shared" si="14"/>
        <v>1</v>
      </c>
      <c r="M215" s="415" t="b">
        <f t="shared" si="15"/>
        <v>0</v>
      </c>
      <c r="N215" s="419" t="s">
        <v>1424</v>
      </c>
      <c r="O215" s="161"/>
      <c r="P215" s="164"/>
      <c r="Q215" s="164"/>
      <c r="AD215" s="9"/>
      <c r="AE215" s="9"/>
      <c r="AF215" s="9"/>
      <c r="AG215" s="9"/>
      <c r="AH215" s="9"/>
      <c r="AI215" s="9"/>
      <c r="AJ215" s="9"/>
    </row>
    <row r="216" spans="1:36" s="302" customFormat="1" ht="39.6" customHeight="1" x14ac:dyDescent="0.25">
      <c r="A216" s="317">
        <v>5</v>
      </c>
      <c r="B216" s="329" t="str">
        <f>IFERROR(VLOOKUP(A216,'Outcome Indicators - Section C'!$A$10:$R$27,18,FALSE),"")</f>
        <v/>
      </c>
      <c r="C216" s="418" t="str">
        <f>IFERROR(IF(VLOOKUP(K216,'Disaggregation Records'!$D$59:$E$92,2,FALSE)=0,"",VLOOKUP(K216,'Disaggregation Records'!$D$59:$E$92,2,FALSE)),"")</f>
        <v/>
      </c>
      <c r="D216" s="418" t="str">
        <f>IFERROR(IF(VLOOKUP(K216,'Disaggregation Records'!$D$59:$F$92,3,FALSE)=0,"",VLOOKUP(K216,'Disaggregation Records'!$D$59:$F$92,3,FALSE)),"")</f>
        <v/>
      </c>
      <c r="E216" s="388"/>
      <c r="F216" s="388"/>
      <c r="G216" s="388"/>
      <c r="H216" s="318"/>
      <c r="I216" s="345" t="str">
        <f>IFERROR(IF(VLOOKUP(K216,'Disaggregation Records'!$D$59:$G$92,4,FALSE)=0,"",VLOOKUP(K216,'Disaggregation Records'!$D$59:$G$92,4,FALSE)),"")</f>
        <v/>
      </c>
      <c r="J216" s="415">
        <f t="shared" si="12"/>
        <v>28</v>
      </c>
      <c r="K216" s="415" t="str">
        <f t="shared" si="13"/>
        <v/>
      </c>
      <c r="L216" s="415" t="b">
        <f t="shared" si="14"/>
        <v>1</v>
      </c>
      <c r="M216" s="415" t="b">
        <f t="shared" si="15"/>
        <v>0</v>
      </c>
      <c r="N216" s="419" t="s">
        <v>1425</v>
      </c>
      <c r="O216" s="161"/>
      <c r="P216" s="164"/>
      <c r="Q216" s="164"/>
      <c r="AD216" s="9"/>
      <c r="AE216" s="9"/>
      <c r="AF216" s="9"/>
      <c r="AG216" s="9"/>
      <c r="AH216" s="9"/>
      <c r="AI216" s="9"/>
      <c r="AJ216" s="9"/>
    </row>
    <row r="217" spans="1:36" s="302" customFormat="1" ht="39.6" customHeight="1" x14ac:dyDescent="0.25">
      <c r="A217" s="317">
        <v>5</v>
      </c>
      <c r="B217" s="329" t="str">
        <f>IFERROR(VLOOKUP(A217,'Outcome Indicators - Section C'!$A$10:$R$27,18,FALSE),"")</f>
        <v/>
      </c>
      <c r="C217" s="418" t="str">
        <f>IFERROR(IF(VLOOKUP(K217,'Disaggregation Records'!$D$59:$E$92,2,FALSE)=0,"",VLOOKUP(K217,'Disaggregation Records'!$D$59:$E$92,2,FALSE)),"")</f>
        <v/>
      </c>
      <c r="D217" s="418" t="str">
        <f>IFERROR(IF(VLOOKUP(K217,'Disaggregation Records'!$D$59:$F$92,3,FALSE)=0,"",VLOOKUP(K217,'Disaggregation Records'!$D$59:$F$92,3,FALSE)),"")</f>
        <v/>
      </c>
      <c r="E217" s="388"/>
      <c r="F217" s="388"/>
      <c r="G217" s="388"/>
      <c r="H217" s="318"/>
      <c r="I217" s="345" t="str">
        <f>IFERROR(IF(VLOOKUP(K217,'Disaggregation Records'!$D$59:$G$92,4,FALSE)=0,"",VLOOKUP(K217,'Disaggregation Records'!$D$59:$G$92,4,FALSE)),"")</f>
        <v/>
      </c>
      <c r="J217" s="415">
        <f t="shared" si="12"/>
        <v>29</v>
      </c>
      <c r="K217" s="415" t="str">
        <f t="shared" si="13"/>
        <v/>
      </c>
      <c r="L217" s="415" t="b">
        <f t="shared" si="14"/>
        <v>1</v>
      </c>
      <c r="M217" s="415" t="b">
        <f t="shared" si="15"/>
        <v>0</v>
      </c>
      <c r="N217" s="419" t="s">
        <v>1426</v>
      </c>
      <c r="O217" s="161"/>
      <c r="P217" s="164"/>
      <c r="Q217" s="164"/>
      <c r="AD217" s="9"/>
      <c r="AE217" s="9"/>
      <c r="AF217" s="9"/>
      <c r="AG217" s="9"/>
      <c r="AH217" s="9"/>
      <c r="AI217" s="9"/>
      <c r="AJ217" s="9"/>
    </row>
    <row r="218" spans="1:36" s="302" customFormat="1" ht="39.6" customHeight="1" x14ac:dyDescent="0.25">
      <c r="A218" s="317">
        <v>6</v>
      </c>
      <c r="B218" s="329" t="str">
        <f>IFERROR(VLOOKUP(A218,'Outcome Indicators - Section C'!$A$10:$R$27,18,FALSE),"")</f>
        <v/>
      </c>
      <c r="C218" s="418" t="str">
        <f>IFERROR(IF(VLOOKUP(K218,'Disaggregation Records'!$D$59:$E$92,2,FALSE)=0,"",VLOOKUP(K218,'Disaggregation Records'!$D$59:$E$92,2,FALSE)),"")</f>
        <v/>
      </c>
      <c r="D218" s="418" t="str">
        <f>IFERROR(IF(VLOOKUP(K218,'Disaggregation Records'!$D$59:$F$92,3,FALSE)=0,"",VLOOKUP(K218,'Disaggregation Records'!$D$59:$F$92,3,FALSE)),"")</f>
        <v/>
      </c>
      <c r="E218" s="388"/>
      <c r="F218" s="388"/>
      <c r="G218" s="388"/>
      <c r="H218" s="318"/>
      <c r="I218" s="345" t="str">
        <f>IFERROR(IF(VLOOKUP(K218,'Disaggregation Records'!$D$59:$G$92,4,FALSE)=0,"",VLOOKUP(K218,'Disaggregation Records'!$D$59:$G$92,4,FALSE)),"")</f>
        <v/>
      </c>
      <c r="J218" s="415">
        <f t="shared" si="12"/>
        <v>30</v>
      </c>
      <c r="K218" s="415" t="str">
        <f t="shared" si="13"/>
        <v/>
      </c>
      <c r="L218" s="415" t="b">
        <f t="shared" si="14"/>
        <v>1</v>
      </c>
      <c r="M218" s="415" t="b">
        <f t="shared" si="15"/>
        <v>0</v>
      </c>
      <c r="N218" s="419" t="s">
        <v>1427</v>
      </c>
      <c r="O218" s="161"/>
      <c r="P218" s="164"/>
      <c r="Q218" s="164"/>
      <c r="AD218" s="9"/>
      <c r="AE218" s="9"/>
      <c r="AF218" s="9"/>
      <c r="AG218" s="9"/>
      <c r="AH218" s="9"/>
      <c r="AI218" s="9"/>
      <c r="AJ218" s="9"/>
    </row>
    <row r="219" spans="1:36" s="302" customFormat="1" ht="39.6" customHeight="1" x14ac:dyDescent="0.25">
      <c r="A219" s="317">
        <v>6</v>
      </c>
      <c r="B219" s="329" t="str">
        <f>IFERROR(VLOOKUP(A219,'Outcome Indicators - Section C'!$A$10:$R$27,18,FALSE),"")</f>
        <v/>
      </c>
      <c r="C219" s="418" t="str">
        <f>IFERROR(IF(VLOOKUP(K219,'Disaggregation Records'!$D$59:$E$92,2,FALSE)=0,"",VLOOKUP(K219,'Disaggregation Records'!$D$59:$E$92,2,FALSE)),"")</f>
        <v/>
      </c>
      <c r="D219" s="418" t="str">
        <f>IFERROR(IF(VLOOKUP(K219,'Disaggregation Records'!$D$59:$F$92,3,FALSE)=0,"",VLOOKUP(K219,'Disaggregation Records'!$D$59:$F$92,3,FALSE)),"")</f>
        <v/>
      </c>
      <c r="E219" s="388"/>
      <c r="F219" s="388"/>
      <c r="G219" s="388"/>
      <c r="H219" s="318"/>
      <c r="I219" s="345" t="str">
        <f>IFERROR(IF(VLOOKUP(K219,'Disaggregation Records'!$D$59:$G$92,4,FALSE)=0,"",VLOOKUP(K219,'Disaggregation Records'!$D$59:$G$92,4,FALSE)),"")</f>
        <v/>
      </c>
      <c r="J219" s="415">
        <f t="shared" si="12"/>
        <v>31</v>
      </c>
      <c r="K219" s="415" t="str">
        <f t="shared" si="13"/>
        <v/>
      </c>
      <c r="L219" s="415" t="b">
        <f t="shared" si="14"/>
        <v>1</v>
      </c>
      <c r="M219" s="415" t="b">
        <f t="shared" si="15"/>
        <v>0</v>
      </c>
      <c r="N219" s="419" t="s">
        <v>1428</v>
      </c>
      <c r="O219" s="161"/>
      <c r="P219" s="164"/>
      <c r="Q219" s="164"/>
      <c r="AD219" s="9"/>
      <c r="AE219" s="9"/>
      <c r="AF219" s="9"/>
      <c r="AG219" s="9"/>
      <c r="AH219" s="9"/>
      <c r="AI219" s="9"/>
      <c r="AJ219" s="9"/>
    </row>
    <row r="220" spans="1:36" s="302" customFormat="1" ht="39.6" customHeight="1" x14ac:dyDescent="0.25">
      <c r="A220" s="317">
        <v>6</v>
      </c>
      <c r="B220" s="329" t="str">
        <f>IFERROR(VLOOKUP(A220,'Outcome Indicators - Section C'!$A$10:$R$27,18,FALSE),"")</f>
        <v/>
      </c>
      <c r="C220" s="418" t="str">
        <f>IFERROR(IF(VLOOKUP(K220,'Disaggregation Records'!$D$59:$E$92,2,FALSE)=0,"",VLOOKUP(K220,'Disaggregation Records'!$D$59:$E$92,2,FALSE)),"")</f>
        <v/>
      </c>
      <c r="D220" s="418" t="str">
        <f>IFERROR(IF(VLOOKUP(K220,'Disaggregation Records'!$D$59:$F$92,3,FALSE)=0,"",VLOOKUP(K220,'Disaggregation Records'!$D$59:$F$92,3,FALSE)),"")</f>
        <v/>
      </c>
      <c r="E220" s="388"/>
      <c r="F220" s="388"/>
      <c r="G220" s="388"/>
      <c r="H220" s="318"/>
      <c r="I220" s="345" t="str">
        <f>IFERROR(IF(VLOOKUP(K220,'Disaggregation Records'!$D$59:$G$92,4,FALSE)=0,"",VLOOKUP(K220,'Disaggregation Records'!$D$59:$G$92,4,FALSE)),"")</f>
        <v/>
      </c>
      <c r="J220" s="415">
        <f t="shared" si="12"/>
        <v>32</v>
      </c>
      <c r="K220" s="415" t="str">
        <f t="shared" si="13"/>
        <v/>
      </c>
      <c r="L220" s="415" t="b">
        <f t="shared" si="14"/>
        <v>1</v>
      </c>
      <c r="M220" s="415" t="b">
        <f t="shared" si="15"/>
        <v>0</v>
      </c>
      <c r="N220" s="419" t="s">
        <v>1429</v>
      </c>
      <c r="O220" s="161"/>
      <c r="P220" s="164"/>
      <c r="Q220" s="164"/>
      <c r="AD220" s="9"/>
      <c r="AE220" s="9"/>
      <c r="AF220" s="9"/>
      <c r="AG220" s="9"/>
      <c r="AH220" s="9"/>
      <c r="AI220" s="9"/>
      <c r="AJ220" s="9"/>
    </row>
    <row r="221" spans="1:36" s="302" customFormat="1" ht="39.6" customHeight="1" x14ac:dyDescent="0.25">
      <c r="A221" s="317">
        <v>6</v>
      </c>
      <c r="B221" s="329" t="str">
        <f>IFERROR(VLOOKUP(A221,'Outcome Indicators - Section C'!$A$10:$R$27,18,FALSE),"")</f>
        <v/>
      </c>
      <c r="C221" s="418" t="str">
        <f>IFERROR(IF(VLOOKUP(K221,'Disaggregation Records'!$D$59:$E$92,2,FALSE)=0,"",VLOOKUP(K221,'Disaggregation Records'!$D$59:$E$92,2,FALSE)),"")</f>
        <v/>
      </c>
      <c r="D221" s="418" t="str">
        <f>IFERROR(IF(VLOOKUP(K221,'Disaggregation Records'!$D$59:$F$92,3,FALSE)=0,"",VLOOKUP(K221,'Disaggregation Records'!$D$59:$F$92,3,FALSE)),"")</f>
        <v/>
      </c>
      <c r="E221" s="388"/>
      <c r="F221" s="388"/>
      <c r="G221" s="388"/>
      <c r="H221" s="318"/>
      <c r="I221" s="345" t="str">
        <f>IFERROR(IF(VLOOKUP(K221,'Disaggregation Records'!$D$59:$G$92,4,FALSE)=0,"",VLOOKUP(K221,'Disaggregation Records'!$D$59:$G$92,4,FALSE)),"")</f>
        <v/>
      </c>
      <c r="J221" s="415">
        <f t="shared" si="12"/>
        <v>33</v>
      </c>
      <c r="K221" s="415" t="str">
        <f t="shared" si="13"/>
        <v/>
      </c>
      <c r="L221" s="415" t="b">
        <f t="shared" si="14"/>
        <v>1</v>
      </c>
      <c r="M221" s="415" t="b">
        <f t="shared" si="15"/>
        <v>0</v>
      </c>
      <c r="N221" s="419" t="s">
        <v>1430</v>
      </c>
      <c r="O221" s="161"/>
      <c r="P221" s="164"/>
      <c r="Q221" s="164"/>
      <c r="AD221" s="9"/>
      <c r="AE221" s="9"/>
      <c r="AF221" s="9"/>
      <c r="AG221" s="9"/>
      <c r="AH221" s="9"/>
      <c r="AI221" s="9"/>
      <c r="AJ221" s="9"/>
    </row>
    <row r="222" spans="1:36" s="302" customFormat="1" ht="39.6" customHeight="1" x14ac:dyDescent="0.25">
      <c r="A222" s="317">
        <v>6</v>
      </c>
      <c r="B222" s="329" t="str">
        <f>IFERROR(VLOOKUP(A222,'Outcome Indicators - Section C'!$A$10:$R$27,18,FALSE),"")</f>
        <v/>
      </c>
      <c r="C222" s="418" t="str">
        <f>IFERROR(IF(VLOOKUP(K222,'Disaggregation Records'!$D$59:$E$92,2,FALSE)=0,"",VLOOKUP(K222,'Disaggregation Records'!$D$59:$E$92,2,FALSE)),"")</f>
        <v/>
      </c>
      <c r="D222" s="418" t="str">
        <f>IFERROR(IF(VLOOKUP(K222,'Disaggregation Records'!$D$59:$F$92,3,FALSE)=0,"",VLOOKUP(K222,'Disaggregation Records'!$D$59:$F$92,3,FALSE)),"")</f>
        <v/>
      </c>
      <c r="E222" s="388"/>
      <c r="F222" s="388"/>
      <c r="G222" s="388"/>
      <c r="H222" s="318"/>
      <c r="I222" s="345" t="str">
        <f>IFERROR(IF(VLOOKUP(K222,'Disaggregation Records'!$D$59:$G$92,4,FALSE)=0,"",VLOOKUP(K222,'Disaggregation Records'!$D$59:$G$92,4,FALSE)),"")</f>
        <v/>
      </c>
      <c r="J222" s="415">
        <f t="shared" si="12"/>
        <v>34</v>
      </c>
      <c r="K222" s="415" t="str">
        <f t="shared" si="13"/>
        <v/>
      </c>
      <c r="L222" s="415" t="b">
        <f t="shared" si="14"/>
        <v>1</v>
      </c>
      <c r="M222" s="415" t="b">
        <f t="shared" si="15"/>
        <v>0</v>
      </c>
      <c r="N222" s="419" t="s">
        <v>1431</v>
      </c>
      <c r="O222" s="161"/>
      <c r="P222" s="164"/>
      <c r="Q222" s="164"/>
      <c r="AD222" s="9"/>
      <c r="AE222" s="9"/>
      <c r="AF222" s="9"/>
      <c r="AG222" s="9"/>
      <c r="AH222" s="9"/>
      <c r="AI222" s="9"/>
      <c r="AJ222" s="9"/>
    </row>
    <row r="223" spans="1:36" s="302" customFormat="1" ht="39.6" customHeight="1" x14ac:dyDescent="0.25">
      <c r="A223" s="317">
        <v>6</v>
      </c>
      <c r="B223" s="329" t="str">
        <f>IFERROR(VLOOKUP(A223,'Outcome Indicators - Section C'!$A$10:$R$27,18,FALSE),"")</f>
        <v/>
      </c>
      <c r="C223" s="418" t="str">
        <f>IFERROR(IF(VLOOKUP(K223,'Disaggregation Records'!$D$59:$E$92,2,FALSE)=0,"",VLOOKUP(K223,'Disaggregation Records'!$D$59:$E$92,2,FALSE)),"")</f>
        <v/>
      </c>
      <c r="D223" s="418" t="str">
        <f>IFERROR(IF(VLOOKUP(K223,'Disaggregation Records'!$D$59:$F$92,3,FALSE)=0,"",VLOOKUP(K223,'Disaggregation Records'!$D$59:$F$92,3,FALSE)),"")</f>
        <v/>
      </c>
      <c r="E223" s="388"/>
      <c r="F223" s="388"/>
      <c r="G223" s="388"/>
      <c r="H223" s="318"/>
      <c r="I223" s="345" t="str">
        <f>IFERROR(IF(VLOOKUP(K223,'Disaggregation Records'!$D$59:$G$92,4,FALSE)=0,"",VLOOKUP(K223,'Disaggregation Records'!$D$59:$G$92,4,FALSE)),"")</f>
        <v/>
      </c>
      <c r="J223" s="415">
        <f t="shared" si="12"/>
        <v>35</v>
      </c>
      <c r="K223" s="415" t="str">
        <f t="shared" si="13"/>
        <v/>
      </c>
      <c r="L223" s="415" t="b">
        <f t="shared" si="14"/>
        <v>1</v>
      </c>
      <c r="M223" s="415" t="b">
        <f t="shared" si="15"/>
        <v>0</v>
      </c>
      <c r="N223" s="419" t="s">
        <v>1432</v>
      </c>
      <c r="O223" s="161"/>
      <c r="P223" s="164"/>
      <c r="Q223" s="164"/>
      <c r="AD223" s="9"/>
      <c r="AE223" s="9"/>
      <c r="AF223" s="9"/>
      <c r="AG223" s="9"/>
      <c r="AH223" s="9"/>
      <c r="AI223" s="9"/>
      <c r="AJ223" s="9"/>
    </row>
    <row r="224" spans="1:36" s="302" customFormat="1" ht="39.6" customHeight="1" x14ac:dyDescent="0.25">
      <c r="A224" s="317">
        <v>6</v>
      </c>
      <c r="B224" s="329" t="str">
        <f>IFERROR(VLOOKUP(A224,'Outcome Indicators - Section C'!$A$10:$R$27,18,FALSE),"")</f>
        <v/>
      </c>
      <c r="C224" s="418" t="str">
        <f>IFERROR(IF(VLOOKUP(K224,'Disaggregation Records'!$D$59:$E$92,2,FALSE)=0,"",VLOOKUP(K224,'Disaggregation Records'!$D$59:$E$92,2,FALSE)),"")</f>
        <v/>
      </c>
      <c r="D224" s="418" t="str">
        <f>IFERROR(IF(VLOOKUP(K224,'Disaggregation Records'!$D$59:$F$92,3,FALSE)=0,"",VLOOKUP(K224,'Disaggregation Records'!$D$59:$F$92,3,FALSE)),"")</f>
        <v/>
      </c>
      <c r="E224" s="388"/>
      <c r="F224" s="388"/>
      <c r="G224" s="388"/>
      <c r="H224" s="318"/>
      <c r="I224" s="345" t="str">
        <f>IFERROR(IF(VLOOKUP(K224,'Disaggregation Records'!$D$59:$G$92,4,FALSE)=0,"",VLOOKUP(K224,'Disaggregation Records'!$D$59:$G$92,4,FALSE)),"")</f>
        <v/>
      </c>
      <c r="J224" s="415">
        <f t="shared" si="12"/>
        <v>36</v>
      </c>
      <c r="K224" s="415" t="str">
        <f t="shared" si="13"/>
        <v/>
      </c>
      <c r="L224" s="415" t="b">
        <f t="shared" si="14"/>
        <v>1</v>
      </c>
      <c r="M224" s="415" t="b">
        <f t="shared" si="15"/>
        <v>0</v>
      </c>
      <c r="N224" s="419" t="s">
        <v>1433</v>
      </c>
      <c r="O224" s="161"/>
      <c r="P224" s="164"/>
      <c r="Q224" s="164"/>
      <c r="AD224" s="9"/>
      <c r="AE224" s="9"/>
      <c r="AF224" s="9"/>
      <c r="AG224" s="9"/>
      <c r="AH224" s="9"/>
      <c r="AI224" s="9"/>
      <c r="AJ224" s="9"/>
    </row>
    <row r="225" spans="1:36" s="302" customFormat="1" ht="39.6" customHeight="1" x14ac:dyDescent="0.25">
      <c r="A225" s="317">
        <v>6</v>
      </c>
      <c r="B225" s="329" t="str">
        <f>IFERROR(VLOOKUP(A225,'Outcome Indicators - Section C'!$A$10:$R$27,18,FALSE),"")</f>
        <v/>
      </c>
      <c r="C225" s="418" t="str">
        <f>IFERROR(IF(VLOOKUP(K225,'Disaggregation Records'!$D$59:$E$92,2,FALSE)=0,"",VLOOKUP(K225,'Disaggregation Records'!$D$59:$E$92,2,FALSE)),"")</f>
        <v/>
      </c>
      <c r="D225" s="418" t="str">
        <f>IFERROR(IF(VLOOKUP(K225,'Disaggregation Records'!$D$59:$F$92,3,FALSE)=0,"",VLOOKUP(K225,'Disaggregation Records'!$D$59:$F$92,3,FALSE)),"")</f>
        <v/>
      </c>
      <c r="E225" s="388"/>
      <c r="F225" s="388"/>
      <c r="G225" s="388"/>
      <c r="H225" s="318"/>
      <c r="I225" s="345" t="str">
        <f>IFERROR(IF(VLOOKUP(K225,'Disaggregation Records'!$D$59:$G$92,4,FALSE)=0,"",VLOOKUP(K225,'Disaggregation Records'!$D$59:$G$92,4,FALSE)),"")</f>
        <v/>
      </c>
      <c r="J225" s="415">
        <f t="shared" si="12"/>
        <v>37</v>
      </c>
      <c r="K225" s="415" t="str">
        <f t="shared" si="13"/>
        <v/>
      </c>
      <c r="L225" s="415" t="b">
        <f t="shared" si="14"/>
        <v>1</v>
      </c>
      <c r="M225" s="415" t="b">
        <f t="shared" si="15"/>
        <v>0</v>
      </c>
      <c r="N225" s="419" t="s">
        <v>1434</v>
      </c>
      <c r="O225" s="161"/>
      <c r="P225" s="164"/>
      <c r="Q225" s="164"/>
      <c r="AD225" s="9"/>
      <c r="AE225" s="9"/>
      <c r="AF225" s="9"/>
      <c r="AG225" s="9"/>
      <c r="AH225" s="9"/>
      <c r="AI225" s="9"/>
      <c r="AJ225" s="9"/>
    </row>
    <row r="226" spans="1:36" s="302" customFormat="1" ht="39.6" customHeight="1" x14ac:dyDescent="0.25">
      <c r="A226" s="317">
        <v>6</v>
      </c>
      <c r="B226" s="329" t="str">
        <f>IFERROR(VLOOKUP(A226,'Outcome Indicators - Section C'!$A$10:$R$27,18,FALSE),"")</f>
        <v/>
      </c>
      <c r="C226" s="418" t="str">
        <f>IFERROR(IF(VLOOKUP(K226,'Disaggregation Records'!$D$59:$E$92,2,FALSE)=0,"",VLOOKUP(K226,'Disaggregation Records'!$D$59:$E$92,2,FALSE)),"")</f>
        <v/>
      </c>
      <c r="D226" s="418" t="str">
        <f>IFERROR(IF(VLOOKUP(K226,'Disaggregation Records'!$D$59:$F$92,3,FALSE)=0,"",VLOOKUP(K226,'Disaggregation Records'!$D$59:$F$92,3,FALSE)),"")</f>
        <v/>
      </c>
      <c r="E226" s="388"/>
      <c r="F226" s="388"/>
      <c r="G226" s="388"/>
      <c r="H226" s="318"/>
      <c r="I226" s="345" t="str">
        <f>IFERROR(IF(VLOOKUP(K226,'Disaggregation Records'!$D$59:$G$92,4,FALSE)=0,"",VLOOKUP(K226,'Disaggregation Records'!$D$59:$G$92,4,FALSE)),"")</f>
        <v/>
      </c>
      <c r="J226" s="415">
        <f t="shared" si="12"/>
        <v>38</v>
      </c>
      <c r="K226" s="415" t="str">
        <f t="shared" si="13"/>
        <v/>
      </c>
      <c r="L226" s="415" t="b">
        <f t="shared" si="14"/>
        <v>1</v>
      </c>
      <c r="M226" s="415" t="b">
        <f t="shared" si="15"/>
        <v>0</v>
      </c>
      <c r="N226" s="419" t="s">
        <v>1435</v>
      </c>
      <c r="O226" s="161"/>
      <c r="P226" s="164"/>
      <c r="Q226" s="164"/>
      <c r="AD226" s="9"/>
      <c r="AE226" s="9"/>
      <c r="AF226" s="9"/>
      <c r="AG226" s="9"/>
      <c r="AH226" s="9"/>
      <c r="AI226" s="9"/>
      <c r="AJ226" s="9"/>
    </row>
    <row r="227" spans="1:36" s="302" customFormat="1" ht="39.6" customHeight="1" x14ac:dyDescent="0.25">
      <c r="A227" s="317">
        <v>6</v>
      </c>
      <c r="B227" s="329" t="str">
        <f>IFERROR(VLOOKUP(A227,'Outcome Indicators - Section C'!$A$10:$R$27,18,FALSE),"")</f>
        <v/>
      </c>
      <c r="C227" s="418" t="str">
        <f>IFERROR(IF(VLOOKUP(K227,'Disaggregation Records'!$D$59:$E$92,2,FALSE)=0,"",VLOOKUP(K227,'Disaggregation Records'!$D$59:$E$92,2,FALSE)),"")</f>
        <v/>
      </c>
      <c r="D227" s="418" t="str">
        <f>IFERROR(IF(VLOOKUP(K227,'Disaggregation Records'!$D$59:$F$92,3,FALSE)=0,"",VLOOKUP(K227,'Disaggregation Records'!$D$59:$F$92,3,FALSE)),"")</f>
        <v/>
      </c>
      <c r="E227" s="388"/>
      <c r="F227" s="388"/>
      <c r="G227" s="388"/>
      <c r="H227" s="318"/>
      <c r="I227" s="345" t="str">
        <f>IFERROR(IF(VLOOKUP(K227,'Disaggregation Records'!$D$59:$G$92,4,FALSE)=0,"",VLOOKUP(K227,'Disaggregation Records'!$D$59:$G$92,4,FALSE)),"")</f>
        <v/>
      </c>
      <c r="J227" s="415">
        <f t="shared" si="12"/>
        <v>39</v>
      </c>
      <c r="K227" s="415" t="str">
        <f t="shared" si="13"/>
        <v/>
      </c>
      <c r="L227" s="415" t="b">
        <f t="shared" si="14"/>
        <v>1</v>
      </c>
      <c r="M227" s="415" t="b">
        <f t="shared" si="15"/>
        <v>0</v>
      </c>
      <c r="N227" s="419" t="s">
        <v>1436</v>
      </c>
      <c r="O227" s="161"/>
      <c r="P227" s="164"/>
      <c r="Q227" s="164"/>
      <c r="AD227" s="9"/>
      <c r="AE227" s="9"/>
      <c r="AF227" s="9"/>
      <c r="AG227" s="9"/>
      <c r="AH227" s="9"/>
      <c r="AI227" s="9"/>
      <c r="AJ227" s="9"/>
    </row>
    <row r="228" spans="1:36" s="302" customFormat="1" ht="39.6" customHeight="1" x14ac:dyDescent="0.25">
      <c r="A228" s="317">
        <v>7</v>
      </c>
      <c r="B228" s="329" t="str">
        <f>IFERROR(VLOOKUP(A228,'Outcome Indicators - Section C'!$A$10:$R$27,18,FALSE),"")</f>
        <v/>
      </c>
      <c r="C228" s="418" t="str">
        <f>IFERROR(IF(VLOOKUP(K228,'Disaggregation Records'!$D$59:$E$92,2,FALSE)=0,"",VLOOKUP(K228,'Disaggregation Records'!$D$59:$E$92,2,FALSE)),"")</f>
        <v/>
      </c>
      <c r="D228" s="418" t="str">
        <f>IFERROR(IF(VLOOKUP(K228,'Disaggregation Records'!$D$59:$F$92,3,FALSE)=0,"",VLOOKUP(K228,'Disaggregation Records'!$D$59:$F$92,3,FALSE)),"")</f>
        <v/>
      </c>
      <c r="E228" s="388"/>
      <c r="F228" s="388"/>
      <c r="G228" s="388"/>
      <c r="H228" s="318"/>
      <c r="I228" s="345" t="str">
        <f>IFERROR(IF(VLOOKUP(K228,'Disaggregation Records'!$D$59:$G$92,4,FALSE)=0,"",VLOOKUP(K228,'Disaggregation Records'!$D$59:$G$92,4,FALSE)),"")</f>
        <v/>
      </c>
      <c r="J228" s="415">
        <f t="shared" si="12"/>
        <v>40</v>
      </c>
      <c r="K228" s="415" t="str">
        <f t="shared" si="13"/>
        <v/>
      </c>
      <c r="L228" s="415" t="b">
        <f t="shared" si="14"/>
        <v>1</v>
      </c>
      <c r="M228" s="415" t="b">
        <f t="shared" si="15"/>
        <v>0</v>
      </c>
      <c r="N228" s="419" t="s">
        <v>1437</v>
      </c>
      <c r="O228" s="161"/>
      <c r="P228" s="164"/>
      <c r="Q228" s="164"/>
      <c r="AD228" s="9"/>
      <c r="AE228" s="9"/>
      <c r="AF228" s="9"/>
      <c r="AG228" s="9"/>
      <c r="AH228" s="9"/>
      <c r="AI228" s="9"/>
      <c r="AJ228" s="9"/>
    </row>
    <row r="229" spans="1:36" s="302" customFormat="1" ht="39.6" customHeight="1" x14ac:dyDescent="0.25">
      <c r="A229" s="317">
        <v>7</v>
      </c>
      <c r="B229" s="329" t="str">
        <f>IFERROR(VLOOKUP(A229,'Outcome Indicators - Section C'!$A$10:$R$27,18,FALSE),"")</f>
        <v/>
      </c>
      <c r="C229" s="418" t="str">
        <f>IFERROR(IF(VLOOKUP(K229,'Disaggregation Records'!$D$59:$E$92,2,FALSE)=0,"",VLOOKUP(K229,'Disaggregation Records'!$D$59:$E$92,2,FALSE)),"")</f>
        <v/>
      </c>
      <c r="D229" s="418" t="str">
        <f>IFERROR(IF(VLOOKUP(K229,'Disaggregation Records'!$D$59:$F$92,3,FALSE)=0,"",VLOOKUP(K229,'Disaggregation Records'!$D$59:$F$92,3,FALSE)),"")</f>
        <v/>
      </c>
      <c r="E229" s="388"/>
      <c r="F229" s="388"/>
      <c r="G229" s="388"/>
      <c r="H229" s="318"/>
      <c r="I229" s="345" t="str">
        <f>IFERROR(IF(VLOOKUP(K229,'Disaggregation Records'!$D$59:$G$92,4,FALSE)=0,"",VLOOKUP(K229,'Disaggregation Records'!$D$59:$G$92,4,FALSE)),"")</f>
        <v/>
      </c>
      <c r="J229" s="415">
        <f t="shared" si="12"/>
        <v>41</v>
      </c>
      <c r="K229" s="415" t="str">
        <f t="shared" si="13"/>
        <v/>
      </c>
      <c r="L229" s="415" t="b">
        <f t="shared" si="14"/>
        <v>1</v>
      </c>
      <c r="M229" s="415" t="b">
        <f t="shared" si="15"/>
        <v>0</v>
      </c>
      <c r="N229" s="419" t="s">
        <v>1438</v>
      </c>
      <c r="O229" s="161"/>
      <c r="P229" s="164"/>
      <c r="Q229" s="164"/>
      <c r="AD229" s="9"/>
      <c r="AE229" s="9"/>
      <c r="AF229" s="9"/>
      <c r="AG229" s="9"/>
      <c r="AH229" s="9"/>
      <c r="AI229" s="9"/>
      <c r="AJ229" s="9"/>
    </row>
    <row r="230" spans="1:36" s="302" customFormat="1" ht="39.6" customHeight="1" x14ac:dyDescent="0.25">
      <c r="A230" s="317">
        <v>7</v>
      </c>
      <c r="B230" s="329" t="str">
        <f>IFERROR(VLOOKUP(A230,'Outcome Indicators - Section C'!$A$10:$R$27,18,FALSE),"")</f>
        <v/>
      </c>
      <c r="C230" s="418" t="str">
        <f>IFERROR(IF(VLOOKUP(K230,'Disaggregation Records'!$D$59:$E$92,2,FALSE)=0,"",VLOOKUP(K230,'Disaggregation Records'!$D$59:$E$92,2,FALSE)),"")</f>
        <v/>
      </c>
      <c r="D230" s="418" t="str">
        <f>IFERROR(IF(VLOOKUP(K230,'Disaggregation Records'!$D$59:$F$92,3,FALSE)=0,"",VLOOKUP(K230,'Disaggregation Records'!$D$59:$F$92,3,FALSE)),"")</f>
        <v/>
      </c>
      <c r="E230" s="388"/>
      <c r="F230" s="388"/>
      <c r="G230" s="388"/>
      <c r="H230" s="318"/>
      <c r="I230" s="345" t="str">
        <f>IFERROR(IF(VLOOKUP(K230,'Disaggregation Records'!$D$59:$G$92,4,FALSE)=0,"",VLOOKUP(K230,'Disaggregation Records'!$D$59:$G$92,4,FALSE)),"")</f>
        <v/>
      </c>
      <c r="J230" s="415">
        <f t="shared" si="12"/>
        <v>42</v>
      </c>
      <c r="K230" s="415" t="str">
        <f t="shared" si="13"/>
        <v/>
      </c>
      <c r="L230" s="415" t="b">
        <f t="shared" si="14"/>
        <v>1</v>
      </c>
      <c r="M230" s="415" t="b">
        <f t="shared" si="15"/>
        <v>0</v>
      </c>
      <c r="N230" s="419" t="s">
        <v>1439</v>
      </c>
      <c r="O230" s="161"/>
      <c r="P230" s="164"/>
      <c r="Q230" s="164"/>
      <c r="AD230" s="9"/>
      <c r="AE230" s="9"/>
      <c r="AF230" s="9"/>
      <c r="AG230" s="9"/>
      <c r="AH230" s="9"/>
      <c r="AI230" s="9"/>
      <c r="AJ230" s="9"/>
    </row>
    <row r="231" spans="1:36" s="302" customFormat="1" ht="39.6" customHeight="1" x14ac:dyDescent="0.25">
      <c r="A231" s="317">
        <v>7</v>
      </c>
      <c r="B231" s="329" t="str">
        <f>IFERROR(VLOOKUP(A231,'Outcome Indicators - Section C'!$A$10:$R$27,18,FALSE),"")</f>
        <v/>
      </c>
      <c r="C231" s="418" t="str">
        <f>IFERROR(IF(VLOOKUP(K231,'Disaggregation Records'!$D$59:$E$92,2,FALSE)=0,"",VLOOKUP(K231,'Disaggregation Records'!$D$59:$E$92,2,FALSE)),"")</f>
        <v/>
      </c>
      <c r="D231" s="418" t="str">
        <f>IFERROR(IF(VLOOKUP(K231,'Disaggregation Records'!$D$59:$F$92,3,FALSE)=0,"",VLOOKUP(K231,'Disaggregation Records'!$D$59:$F$92,3,FALSE)),"")</f>
        <v/>
      </c>
      <c r="E231" s="388"/>
      <c r="F231" s="388"/>
      <c r="G231" s="388"/>
      <c r="H231" s="318"/>
      <c r="I231" s="345" t="str">
        <f>IFERROR(IF(VLOOKUP(K231,'Disaggregation Records'!$D$59:$G$92,4,FALSE)=0,"",VLOOKUP(K231,'Disaggregation Records'!$D$59:$G$92,4,FALSE)),"")</f>
        <v/>
      </c>
      <c r="J231" s="415">
        <f t="shared" si="12"/>
        <v>43</v>
      </c>
      <c r="K231" s="415" t="str">
        <f t="shared" si="13"/>
        <v/>
      </c>
      <c r="L231" s="415" t="b">
        <f t="shared" si="14"/>
        <v>1</v>
      </c>
      <c r="M231" s="415" t="b">
        <f t="shared" si="15"/>
        <v>0</v>
      </c>
      <c r="N231" s="419" t="s">
        <v>1440</v>
      </c>
      <c r="O231" s="161"/>
      <c r="P231" s="164"/>
      <c r="Q231" s="164"/>
      <c r="AD231" s="9"/>
      <c r="AE231" s="9"/>
      <c r="AF231" s="9"/>
      <c r="AG231" s="9"/>
      <c r="AH231" s="9"/>
      <c r="AI231" s="9"/>
      <c r="AJ231" s="9"/>
    </row>
    <row r="232" spans="1:36" s="302" customFormat="1" ht="39.6" customHeight="1" x14ac:dyDescent="0.25">
      <c r="A232" s="317">
        <v>7</v>
      </c>
      <c r="B232" s="329" t="str">
        <f>IFERROR(VLOOKUP(A232,'Outcome Indicators - Section C'!$A$10:$R$27,18,FALSE),"")</f>
        <v/>
      </c>
      <c r="C232" s="418" t="str">
        <f>IFERROR(IF(VLOOKUP(K232,'Disaggregation Records'!$D$59:$E$92,2,FALSE)=0,"",VLOOKUP(K232,'Disaggregation Records'!$D$59:$E$92,2,FALSE)),"")</f>
        <v/>
      </c>
      <c r="D232" s="418" t="str">
        <f>IFERROR(IF(VLOOKUP(K232,'Disaggregation Records'!$D$59:$F$92,3,FALSE)=0,"",VLOOKUP(K232,'Disaggregation Records'!$D$59:$F$92,3,FALSE)),"")</f>
        <v/>
      </c>
      <c r="E232" s="388"/>
      <c r="F232" s="388"/>
      <c r="G232" s="388"/>
      <c r="H232" s="318"/>
      <c r="I232" s="345" t="str">
        <f>IFERROR(IF(VLOOKUP(K232,'Disaggregation Records'!$D$59:$G$92,4,FALSE)=0,"",VLOOKUP(K232,'Disaggregation Records'!$D$59:$G$92,4,FALSE)),"")</f>
        <v/>
      </c>
      <c r="J232" s="415">
        <f t="shared" ref="J232:J295" si="16">IF(B232=B231,J231+1,0)</f>
        <v>44</v>
      </c>
      <c r="K232" s="415" t="str">
        <f t="shared" ref="K232:K295" si="17">IF(B232&lt;&gt;"",B232&amp;"-"&amp;J232,"")</f>
        <v/>
      </c>
      <c r="L232" s="415" t="b">
        <f t="shared" ref="L232:L295" si="18">IFERROR(TRUE,FALSE)</f>
        <v>1</v>
      </c>
      <c r="M232" s="415" t="b">
        <f t="shared" ref="M232:M295" si="19">IFERROR(IF(B232&lt;&gt;"",TRUE,FALSE),"")</f>
        <v>0</v>
      </c>
      <c r="N232" s="419" t="s">
        <v>1441</v>
      </c>
      <c r="O232" s="161"/>
      <c r="P232" s="164"/>
      <c r="Q232" s="164"/>
      <c r="AD232" s="9"/>
      <c r="AE232" s="9"/>
      <c r="AF232" s="9"/>
      <c r="AG232" s="9"/>
      <c r="AH232" s="9"/>
      <c r="AI232" s="9"/>
      <c r="AJ232" s="9"/>
    </row>
    <row r="233" spans="1:36" s="302" customFormat="1" ht="39.6" customHeight="1" x14ac:dyDescent="0.25">
      <c r="A233" s="317">
        <v>7</v>
      </c>
      <c r="B233" s="329" t="str">
        <f>IFERROR(VLOOKUP(A233,'Outcome Indicators - Section C'!$A$10:$R$27,18,FALSE),"")</f>
        <v/>
      </c>
      <c r="C233" s="418" t="str">
        <f>IFERROR(IF(VLOOKUP(K233,'Disaggregation Records'!$D$59:$E$92,2,FALSE)=0,"",VLOOKUP(K233,'Disaggregation Records'!$D$59:$E$92,2,FALSE)),"")</f>
        <v/>
      </c>
      <c r="D233" s="418" t="str">
        <f>IFERROR(IF(VLOOKUP(K233,'Disaggregation Records'!$D$59:$F$92,3,FALSE)=0,"",VLOOKUP(K233,'Disaggregation Records'!$D$59:$F$92,3,FALSE)),"")</f>
        <v/>
      </c>
      <c r="E233" s="388"/>
      <c r="F233" s="388"/>
      <c r="G233" s="388"/>
      <c r="H233" s="318"/>
      <c r="I233" s="345" t="str">
        <f>IFERROR(IF(VLOOKUP(K233,'Disaggregation Records'!$D$59:$G$92,4,FALSE)=0,"",VLOOKUP(K233,'Disaggregation Records'!$D$59:$G$92,4,FALSE)),"")</f>
        <v/>
      </c>
      <c r="J233" s="415">
        <f t="shared" si="16"/>
        <v>45</v>
      </c>
      <c r="K233" s="415" t="str">
        <f t="shared" si="17"/>
        <v/>
      </c>
      <c r="L233" s="415" t="b">
        <f t="shared" si="18"/>
        <v>1</v>
      </c>
      <c r="M233" s="415" t="b">
        <f t="shared" si="19"/>
        <v>0</v>
      </c>
      <c r="N233" s="419" t="s">
        <v>1442</v>
      </c>
      <c r="O233" s="161"/>
      <c r="P233" s="164"/>
      <c r="Q233" s="164"/>
      <c r="AD233" s="9"/>
      <c r="AE233" s="9"/>
      <c r="AF233" s="9"/>
      <c r="AG233" s="9"/>
      <c r="AH233" s="9"/>
      <c r="AI233" s="9"/>
      <c r="AJ233" s="9"/>
    </row>
    <row r="234" spans="1:36" s="302" customFormat="1" ht="39.6" customHeight="1" x14ac:dyDescent="0.25">
      <c r="A234" s="317">
        <v>7</v>
      </c>
      <c r="B234" s="329" t="str">
        <f>IFERROR(VLOOKUP(A234,'Outcome Indicators - Section C'!$A$10:$R$27,18,FALSE),"")</f>
        <v/>
      </c>
      <c r="C234" s="418" t="str">
        <f>IFERROR(IF(VLOOKUP(K234,'Disaggregation Records'!$D$59:$E$92,2,FALSE)=0,"",VLOOKUP(K234,'Disaggregation Records'!$D$59:$E$92,2,FALSE)),"")</f>
        <v/>
      </c>
      <c r="D234" s="418" t="str">
        <f>IFERROR(IF(VLOOKUP(K234,'Disaggregation Records'!$D$59:$F$92,3,FALSE)=0,"",VLOOKUP(K234,'Disaggregation Records'!$D$59:$F$92,3,FALSE)),"")</f>
        <v/>
      </c>
      <c r="E234" s="388"/>
      <c r="F234" s="388"/>
      <c r="G234" s="388"/>
      <c r="H234" s="318"/>
      <c r="I234" s="345" t="str">
        <f>IFERROR(IF(VLOOKUP(K234,'Disaggregation Records'!$D$59:$G$92,4,FALSE)=0,"",VLOOKUP(K234,'Disaggregation Records'!$D$59:$G$92,4,FALSE)),"")</f>
        <v/>
      </c>
      <c r="J234" s="415">
        <f t="shared" si="16"/>
        <v>46</v>
      </c>
      <c r="K234" s="415" t="str">
        <f t="shared" si="17"/>
        <v/>
      </c>
      <c r="L234" s="415" t="b">
        <f t="shared" si="18"/>
        <v>1</v>
      </c>
      <c r="M234" s="415" t="b">
        <f t="shared" si="19"/>
        <v>0</v>
      </c>
      <c r="N234" s="419" t="s">
        <v>1443</v>
      </c>
      <c r="O234" s="161"/>
      <c r="P234" s="164"/>
      <c r="Q234" s="164"/>
      <c r="AD234" s="9"/>
      <c r="AE234" s="9"/>
      <c r="AF234" s="9"/>
      <c r="AG234" s="9"/>
      <c r="AH234" s="9"/>
      <c r="AI234" s="9"/>
      <c r="AJ234" s="9"/>
    </row>
    <row r="235" spans="1:36" s="302" customFormat="1" ht="39.6" customHeight="1" x14ac:dyDescent="0.25">
      <c r="A235" s="317">
        <v>7</v>
      </c>
      <c r="B235" s="329" t="str">
        <f>IFERROR(VLOOKUP(A235,'Outcome Indicators - Section C'!$A$10:$R$27,18,FALSE),"")</f>
        <v/>
      </c>
      <c r="C235" s="418" t="str">
        <f>IFERROR(IF(VLOOKUP(K235,'Disaggregation Records'!$D$59:$E$92,2,FALSE)=0,"",VLOOKUP(K235,'Disaggregation Records'!$D$59:$E$92,2,FALSE)),"")</f>
        <v/>
      </c>
      <c r="D235" s="418" t="str">
        <f>IFERROR(IF(VLOOKUP(K235,'Disaggregation Records'!$D$59:$F$92,3,FALSE)=0,"",VLOOKUP(K235,'Disaggregation Records'!$D$59:$F$92,3,FALSE)),"")</f>
        <v/>
      </c>
      <c r="E235" s="388"/>
      <c r="F235" s="388"/>
      <c r="G235" s="388"/>
      <c r="H235" s="318"/>
      <c r="I235" s="345" t="str">
        <f>IFERROR(IF(VLOOKUP(K235,'Disaggregation Records'!$D$59:$G$92,4,FALSE)=0,"",VLOOKUP(K235,'Disaggregation Records'!$D$59:$G$92,4,FALSE)),"")</f>
        <v/>
      </c>
      <c r="J235" s="415">
        <f t="shared" si="16"/>
        <v>47</v>
      </c>
      <c r="K235" s="415" t="str">
        <f t="shared" si="17"/>
        <v/>
      </c>
      <c r="L235" s="415" t="b">
        <f t="shared" si="18"/>
        <v>1</v>
      </c>
      <c r="M235" s="415" t="b">
        <f t="shared" si="19"/>
        <v>0</v>
      </c>
      <c r="N235" s="419" t="s">
        <v>1444</v>
      </c>
      <c r="O235" s="161"/>
      <c r="P235" s="164"/>
      <c r="Q235" s="164"/>
      <c r="AD235" s="9"/>
      <c r="AE235" s="9"/>
      <c r="AF235" s="9"/>
      <c r="AG235" s="9"/>
      <c r="AH235" s="9"/>
      <c r="AI235" s="9"/>
      <c r="AJ235" s="9"/>
    </row>
    <row r="236" spans="1:36" s="302" customFormat="1" ht="39.6" customHeight="1" x14ac:dyDescent="0.25">
      <c r="A236" s="317">
        <v>7</v>
      </c>
      <c r="B236" s="329" t="str">
        <f>IFERROR(VLOOKUP(A236,'Outcome Indicators - Section C'!$A$10:$R$27,18,FALSE),"")</f>
        <v/>
      </c>
      <c r="C236" s="418" t="str">
        <f>IFERROR(IF(VLOOKUP(K236,'Disaggregation Records'!$D$59:$E$92,2,FALSE)=0,"",VLOOKUP(K236,'Disaggregation Records'!$D$59:$E$92,2,FALSE)),"")</f>
        <v/>
      </c>
      <c r="D236" s="418" t="str">
        <f>IFERROR(IF(VLOOKUP(K236,'Disaggregation Records'!$D$59:$F$92,3,FALSE)=0,"",VLOOKUP(K236,'Disaggregation Records'!$D$59:$F$92,3,FALSE)),"")</f>
        <v/>
      </c>
      <c r="E236" s="388"/>
      <c r="F236" s="388"/>
      <c r="G236" s="388"/>
      <c r="H236" s="318"/>
      <c r="I236" s="345" t="str">
        <f>IFERROR(IF(VLOOKUP(K236,'Disaggregation Records'!$D$59:$G$92,4,FALSE)=0,"",VLOOKUP(K236,'Disaggregation Records'!$D$59:$G$92,4,FALSE)),"")</f>
        <v/>
      </c>
      <c r="J236" s="415">
        <f t="shared" si="16"/>
        <v>48</v>
      </c>
      <c r="K236" s="415" t="str">
        <f t="shared" si="17"/>
        <v/>
      </c>
      <c r="L236" s="415" t="b">
        <f t="shared" si="18"/>
        <v>1</v>
      </c>
      <c r="M236" s="415" t="b">
        <f t="shared" si="19"/>
        <v>0</v>
      </c>
      <c r="N236" s="419" t="s">
        <v>1445</v>
      </c>
      <c r="O236" s="161"/>
      <c r="P236" s="164"/>
      <c r="Q236" s="164"/>
      <c r="AD236" s="9"/>
      <c r="AE236" s="9"/>
      <c r="AF236" s="9"/>
      <c r="AG236" s="9"/>
      <c r="AH236" s="9"/>
      <c r="AI236" s="9"/>
      <c r="AJ236" s="9"/>
    </row>
    <row r="237" spans="1:36" s="302" customFormat="1" ht="39.6" customHeight="1" x14ac:dyDescent="0.25">
      <c r="A237" s="317">
        <v>7</v>
      </c>
      <c r="B237" s="329" t="str">
        <f>IFERROR(VLOOKUP(A237,'Outcome Indicators - Section C'!$A$10:$R$27,18,FALSE),"")</f>
        <v/>
      </c>
      <c r="C237" s="418" t="str">
        <f>IFERROR(IF(VLOOKUP(K237,'Disaggregation Records'!$D$59:$E$92,2,FALSE)=0,"",VLOOKUP(K237,'Disaggregation Records'!$D$59:$E$92,2,FALSE)),"")</f>
        <v/>
      </c>
      <c r="D237" s="418" t="str">
        <f>IFERROR(IF(VLOOKUP(K237,'Disaggregation Records'!$D$59:$F$92,3,FALSE)=0,"",VLOOKUP(K237,'Disaggregation Records'!$D$59:$F$92,3,FALSE)),"")</f>
        <v/>
      </c>
      <c r="E237" s="388"/>
      <c r="F237" s="388"/>
      <c r="G237" s="388"/>
      <c r="H237" s="318"/>
      <c r="I237" s="345" t="str">
        <f>IFERROR(IF(VLOOKUP(K237,'Disaggregation Records'!$D$59:$G$92,4,FALSE)=0,"",VLOOKUP(K237,'Disaggregation Records'!$D$59:$G$92,4,FALSE)),"")</f>
        <v/>
      </c>
      <c r="J237" s="415">
        <f t="shared" si="16"/>
        <v>49</v>
      </c>
      <c r="K237" s="415" t="str">
        <f t="shared" si="17"/>
        <v/>
      </c>
      <c r="L237" s="415" t="b">
        <f t="shared" si="18"/>
        <v>1</v>
      </c>
      <c r="M237" s="415" t="b">
        <f t="shared" si="19"/>
        <v>0</v>
      </c>
      <c r="N237" s="419" t="s">
        <v>1446</v>
      </c>
      <c r="O237" s="161"/>
      <c r="P237" s="164"/>
      <c r="Q237" s="164"/>
      <c r="AD237" s="9"/>
      <c r="AE237" s="9"/>
      <c r="AF237" s="9"/>
      <c r="AG237" s="9"/>
      <c r="AH237" s="9"/>
      <c r="AI237" s="9"/>
      <c r="AJ237" s="9"/>
    </row>
    <row r="238" spans="1:36" s="302" customFormat="1" ht="39.6" customHeight="1" x14ac:dyDescent="0.25">
      <c r="A238" s="317">
        <v>8</v>
      </c>
      <c r="B238" s="329" t="str">
        <f>IFERROR(VLOOKUP(A238,'Outcome Indicators - Section C'!$A$10:$R$27,18,FALSE),"")</f>
        <v/>
      </c>
      <c r="C238" s="418" t="str">
        <f>IFERROR(IF(VLOOKUP(K238,'Disaggregation Records'!$D$59:$E$92,2,FALSE)=0,"",VLOOKUP(K238,'Disaggregation Records'!$D$59:$E$92,2,FALSE)),"")</f>
        <v/>
      </c>
      <c r="D238" s="418" t="str">
        <f>IFERROR(IF(VLOOKUP(K238,'Disaggregation Records'!$D$59:$F$92,3,FALSE)=0,"",VLOOKUP(K238,'Disaggregation Records'!$D$59:$F$92,3,FALSE)),"")</f>
        <v/>
      </c>
      <c r="E238" s="388"/>
      <c r="F238" s="388"/>
      <c r="G238" s="388"/>
      <c r="H238" s="318"/>
      <c r="I238" s="345" t="str">
        <f>IFERROR(IF(VLOOKUP(K238,'Disaggregation Records'!$D$59:$G$92,4,FALSE)=0,"",VLOOKUP(K238,'Disaggregation Records'!$D$59:$G$92,4,FALSE)),"")</f>
        <v/>
      </c>
      <c r="J238" s="415">
        <f t="shared" si="16"/>
        <v>50</v>
      </c>
      <c r="K238" s="415" t="str">
        <f t="shared" si="17"/>
        <v/>
      </c>
      <c r="L238" s="415" t="b">
        <f t="shared" si="18"/>
        <v>1</v>
      </c>
      <c r="M238" s="415" t="b">
        <f t="shared" si="19"/>
        <v>0</v>
      </c>
      <c r="N238" s="419" t="s">
        <v>1447</v>
      </c>
      <c r="O238" s="161"/>
      <c r="P238" s="164"/>
      <c r="Q238" s="164"/>
      <c r="AD238" s="9"/>
      <c r="AE238" s="9"/>
      <c r="AF238" s="9"/>
      <c r="AG238" s="9"/>
      <c r="AH238" s="9"/>
      <c r="AI238" s="9"/>
      <c r="AJ238" s="9"/>
    </row>
    <row r="239" spans="1:36" s="302" customFormat="1" ht="39.6" customHeight="1" x14ac:dyDescent="0.25">
      <c r="A239" s="317">
        <v>8</v>
      </c>
      <c r="B239" s="329" t="str">
        <f>IFERROR(VLOOKUP(A239,'Outcome Indicators - Section C'!$A$10:$R$27,18,FALSE),"")</f>
        <v/>
      </c>
      <c r="C239" s="418" t="str">
        <f>IFERROR(IF(VLOOKUP(K239,'Disaggregation Records'!$D$59:$E$92,2,FALSE)=0,"",VLOOKUP(K239,'Disaggregation Records'!$D$59:$E$92,2,FALSE)),"")</f>
        <v/>
      </c>
      <c r="D239" s="418" t="str">
        <f>IFERROR(IF(VLOOKUP(K239,'Disaggregation Records'!$D$59:$F$92,3,FALSE)=0,"",VLOOKUP(K239,'Disaggregation Records'!$D$59:$F$92,3,FALSE)),"")</f>
        <v/>
      </c>
      <c r="E239" s="388"/>
      <c r="F239" s="388"/>
      <c r="G239" s="388"/>
      <c r="H239" s="318"/>
      <c r="I239" s="345" t="str">
        <f>IFERROR(IF(VLOOKUP(K239,'Disaggregation Records'!$D$59:$G$92,4,FALSE)=0,"",VLOOKUP(K239,'Disaggregation Records'!$D$59:$G$92,4,FALSE)),"")</f>
        <v/>
      </c>
      <c r="J239" s="415">
        <f t="shared" si="16"/>
        <v>51</v>
      </c>
      <c r="K239" s="415" t="str">
        <f t="shared" si="17"/>
        <v/>
      </c>
      <c r="L239" s="415" t="b">
        <f t="shared" si="18"/>
        <v>1</v>
      </c>
      <c r="M239" s="415" t="b">
        <f t="shared" si="19"/>
        <v>0</v>
      </c>
      <c r="N239" s="419" t="s">
        <v>1448</v>
      </c>
      <c r="O239" s="161"/>
      <c r="P239" s="164"/>
      <c r="Q239" s="164"/>
      <c r="AD239" s="9"/>
      <c r="AE239" s="9"/>
      <c r="AF239" s="9"/>
      <c r="AG239" s="9"/>
      <c r="AH239" s="9"/>
      <c r="AI239" s="9"/>
      <c r="AJ239" s="9"/>
    </row>
    <row r="240" spans="1:36" s="302" customFormat="1" ht="39.6" customHeight="1" x14ac:dyDescent="0.25">
      <c r="A240" s="317">
        <v>8</v>
      </c>
      <c r="B240" s="329" t="str">
        <f>IFERROR(VLOOKUP(A240,'Outcome Indicators - Section C'!$A$10:$R$27,18,FALSE),"")</f>
        <v/>
      </c>
      <c r="C240" s="418" t="str">
        <f>IFERROR(IF(VLOOKUP(K240,'Disaggregation Records'!$D$59:$E$92,2,FALSE)=0,"",VLOOKUP(K240,'Disaggregation Records'!$D$59:$E$92,2,FALSE)),"")</f>
        <v/>
      </c>
      <c r="D240" s="418" t="str">
        <f>IFERROR(IF(VLOOKUP(K240,'Disaggregation Records'!$D$59:$F$92,3,FALSE)=0,"",VLOOKUP(K240,'Disaggregation Records'!$D$59:$F$92,3,FALSE)),"")</f>
        <v/>
      </c>
      <c r="E240" s="388"/>
      <c r="F240" s="388"/>
      <c r="G240" s="388"/>
      <c r="H240" s="318"/>
      <c r="I240" s="345" t="str">
        <f>IFERROR(IF(VLOOKUP(K240,'Disaggregation Records'!$D$59:$G$92,4,FALSE)=0,"",VLOOKUP(K240,'Disaggregation Records'!$D$59:$G$92,4,FALSE)),"")</f>
        <v/>
      </c>
      <c r="J240" s="415">
        <f t="shared" si="16"/>
        <v>52</v>
      </c>
      <c r="K240" s="415" t="str">
        <f t="shared" si="17"/>
        <v/>
      </c>
      <c r="L240" s="415" t="b">
        <f t="shared" si="18"/>
        <v>1</v>
      </c>
      <c r="M240" s="415" t="b">
        <f t="shared" si="19"/>
        <v>0</v>
      </c>
      <c r="N240" s="419" t="s">
        <v>1449</v>
      </c>
      <c r="O240" s="161"/>
      <c r="P240" s="164"/>
      <c r="Q240" s="164"/>
      <c r="AD240" s="9"/>
      <c r="AE240" s="9"/>
      <c r="AF240" s="9"/>
      <c r="AG240" s="9"/>
      <c r="AH240" s="9"/>
      <c r="AI240" s="9"/>
      <c r="AJ240" s="9"/>
    </row>
    <row r="241" spans="1:36" s="302" customFormat="1" ht="39.6" customHeight="1" x14ac:dyDescent="0.25">
      <c r="A241" s="317">
        <v>8</v>
      </c>
      <c r="B241" s="329" t="str">
        <f>IFERROR(VLOOKUP(A241,'Outcome Indicators - Section C'!$A$10:$R$27,18,FALSE),"")</f>
        <v/>
      </c>
      <c r="C241" s="418" t="str">
        <f>IFERROR(IF(VLOOKUP(K241,'Disaggregation Records'!$D$59:$E$92,2,FALSE)=0,"",VLOOKUP(K241,'Disaggregation Records'!$D$59:$E$92,2,FALSE)),"")</f>
        <v/>
      </c>
      <c r="D241" s="418" t="str">
        <f>IFERROR(IF(VLOOKUP(K241,'Disaggregation Records'!$D$59:$F$92,3,FALSE)=0,"",VLOOKUP(K241,'Disaggregation Records'!$D$59:$F$92,3,FALSE)),"")</f>
        <v/>
      </c>
      <c r="E241" s="388"/>
      <c r="F241" s="388"/>
      <c r="G241" s="388"/>
      <c r="H241" s="318"/>
      <c r="I241" s="345" t="str">
        <f>IFERROR(IF(VLOOKUP(K241,'Disaggregation Records'!$D$59:$G$92,4,FALSE)=0,"",VLOOKUP(K241,'Disaggregation Records'!$D$59:$G$92,4,FALSE)),"")</f>
        <v/>
      </c>
      <c r="J241" s="415">
        <f t="shared" si="16"/>
        <v>53</v>
      </c>
      <c r="K241" s="415" t="str">
        <f t="shared" si="17"/>
        <v/>
      </c>
      <c r="L241" s="415" t="b">
        <f t="shared" si="18"/>
        <v>1</v>
      </c>
      <c r="M241" s="415" t="b">
        <f t="shared" si="19"/>
        <v>0</v>
      </c>
      <c r="N241" s="419" t="s">
        <v>1450</v>
      </c>
      <c r="O241" s="161"/>
      <c r="P241" s="164"/>
      <c r="Q241" s="164"/>
      <c r="AD241" s="9"/>
      <c r="AE241" s="9"/>
      <c r="AF241" s="9"/>
      <c r="AG241" s="9"/>
      <c r="AH241" s="9"/>
      <c r="AI241" s="9"/>
      <c r="AJ241" s="9"/>
    </row>
    <row r="242" spans="1:36" s="302" customFormat="1" ht="39.6" customHeight="1" x14ac:dyDescent="0.25">
      <c r="A242" s="317">
        <v>8</v>
      </c>
      <c r="B242" s="329" t="str">
        <f>IFERROR(VLOOKUP(A242,'Outcome Indicators - Section C'!$A$10:$R$27,18,FALSE),"")</f>
        <v/>
      </c>
      <c r="C242" s="418" t="str">
        <f>IFERROR(IF(VLOOKUP(K242,'Disaggregation Records'!$D$59:$E$92,2,FALSE)=0,"",VLOOKUP(K242,'Disaggregation Records'!$D$59:$E$92,2,FALSE)),"")</f>
        <v/>
      </c>
      <c r="D242" s="418" t="str">
        <f>IFERROR(IF(VLOOKUP(K242,'Disaggregation Records'!$D$59:$F$92,3,FALSE)=0,"",VLOOKUP(K242,'Disaggregation Records'!$D$59:$F$92,3,FALSE)),"")</f>
        <v/>
      </c>
      <c r="E242" s="388"/>
      <c r="F242" s="388"/>
      <c r="G242" s="388"/>
      <c r="H242" s="318"/>
      <c r="I242" s="345" t="str">
        <f>IFERROR(IF(VLOOKUP(K242,'Disaggregation Records'!$D$59:$G$92,4,FALSE)=0,"",VLOOKUP(K242,'Disaggregation Records'!$D$59:$G$92,4,FALSE)),"")</f>
        <v/>
      </c>
      <c r="J242" s="415">
        <f t="shared" si="16"/>
        <v>54</v>
      </c>
      <c r="K242" s="415" t="str">
        <f t="shared" si="17"/>
        <v/>
      </c>
      <c r="L242" s="415" t="b">
        <f t="shared" si="18"/>
        <v>1</v>
      </c>
      <c r="M242" s="415" t="b">
        <f t="shared" si="19"/>
        <v>0</v>
      </c>
      <c r="N242" s="419" t="s">
        <v>1451</v>
      </c>
      <c r="O242" s="161"/>
      <c r="P242" s="164"/>
      <c r="Q242" s="164"/>
      <c r="AD242" s="9"/>
      <c r="AE242" s="9"/>
      <c r="AF242" s="9"/>
      <c r="AG242" s="9"/>
      <c r="AH242" s="9"/>
      <c r="AI242" s="9"/>
      <c r="AJ242" s="9"/>
    </row>
    <row r="243" spans="1:36" s="302" customFormat="1" ht="39.6" customHeight="1" x14ac:dyDescent="0.25">
      <c r="A243" s="317">
        <v>8</v>
      </c>
      <c r="B243" s="329" t="str">
        <f>IFERROR(VLOOKUP(A243,'Outcome Indicators - Section C'!$A$10:$R$27,18,FALSE),"")</f>
        <v/>
      </c>
      <c r="C243" s="418" t="str">
        <f>IFERROR(IF(VLOOKUP(K243,'Disaggregation Records'!$D$59:$E$92,2,FALSE)=0,"",VLOOKUP(K243,'Disaggregation Records'!$D$59:$E$92,2,FALSE)),"")</f>
        <v/>
      </c>
      <c r="D243" s="418" t="str">
        <f>IFERROR(IF(VLOOKUP(K243,'Disaggregation Records'!$D$59:$F$92,3,FALSE)=0,"",VLOOKUP(K243,'Disaggregation Records'!$D$59:$F$92,3,FALSE)),"")</f>
        <v/>
      </c>
      <c r="E243" s="388"/>
      <c r="F243" s="388"/>
      <c r="G243" s="388"/>
      <c r="H243" s="318"/>
      <c r="I243" s="345" t="str">
        <f>IFERROR(IF(VLOOKUP(K243,'Disaggregation Records'!$D$59:$G$92,4,FALSE)=0,"",VLOOKUP(K243,'Disaggregation Records'!$D$59:$G$92,4,FALSE)),"")</f>
        <v/>
      </c>
      <c r="J243" s="415">
        <f t="shared" si="16"/>
        <v>55</v>
      </c>
      <c r="K243" s="415" t="str">
        <f t="shared" si="17"/>
        <v/>
      </c>
      <c r="L243" s="415" t="b">
        <f t="shared" si="18"/>
        <v>1</v>
      </c>
      <c r="M243" s="415" t="b">
        <f t="shared" si="19"/>
        <v>0</v>
      </c>
      <c r="N243" s="419" t="s">
        <v>1452</v>
      </c>
      <c r="O243" s="161"/>
      <c r="P243" s="164"/>
      <c r="Q243" s="164"/>
      <c r="AD243" s="9"/>
      <c r="AE243" s="9"/>
      <c r="AF243" s="9"/>
      <c r="AG243" s="9"/>
      <c r="AH243" s="9"/>
      <c r="AI243" s="9"/>
      <c r="AJ243" s="9"/>
    </row>
    <row r="244" spans="1:36" s="302" customFormat="1" ht="39.6" customHeight="1" x14ac:dyDescent="0.25">
      <c r="A244" s="317">
        <v>8</v>
      </c>
      <c r="B244" s="329" t="str">
        <f>IFERROR(VLOOKUP(A244,'Outcome Indicators - Section C'!$A$10:$R$27,18,FALSE),"")</f>
        <v/>
      </c>
      <c r="C244" s="418" t="str">
        <f>IFERROR(IF(VLOOKUP(K244,'Disaggregation Records'!$D$59:$E$92,2,FALSE)=0,"",VLOOKUP(K244,'Disaggregation Records'!$D$59:$E$92,2,FALSE)),"")</f>
        <v/>
      </c>
      <c r="D244" s="418" t="str">
        <f>IFERROR(IF(VLOOKUP(K244,'Disaggregation Records'!$D$59:$F$92,3,FALSE)=0,"",VLOOKUP(K244,'Disaggregation Records'!$D$59:$F$92,3,FALSE)),"")</f>
        <v/>
      </c>
      <c r="E244" s="388"/>
      <c r="F244" s="388"/>
      <c r="G244" s="388"/>
      <c r="H244" s="318"/>
      <c r="I244" s="345" t="str">
        <f>IFERROR(IF(VLOOKUP(K244,'Disaggregation Records'!$D$59:$G$92,4,FALSE)=0,"",VLOOKUP(K244,'Disaggregation Records'!$D$59:$G$92,4,FALSE)),"")</f>
        <v/>
      </c>
      <c r="J244" s="415">
        <f t="shared" si="16"/>
        <v>56</v>
      </c>
      <c r="K244" s="415" t="str">
        <f t="shared" si="17"/>
        <v/>
      </c>
      <c r="L244" s="415" t="b">
        <f t="shared" si="18"/>
        <v>1</v>
      </c>
      <c r="M244" s="415" t="b">
        <f t="shared" si="19"/>
        <v>0</v>
      </c>
      <c r="N244" s="419" t="s">
        <v>1453</v>
      </c>
      <c r="O244" s="161"/>
      <c r="P244" s="164"/>
      <c r="Q244" s="164"/>
      <c r="AD244" s="9"/>
      <c r="AE244" s="9"/>
      <c r="AF244" s="9"/>
      <c r="AG244" s="9"/>
      <c r="AH244" s="9"/>
      <c r="AI244" s="9"/>
      <c r="AJ244" s="9"/>
    </row>
    <row r="245" spans="1:36" s="302" customFormat="1" ht="39.6" customHeight="1" x14ac:dyDescent="0.25">
      <c r="A245" s="317">
        <v>8</v>
      </c>
      <c r="B245" s="329" t="str">
        <f>IFERROR(VLOOKUP(A245,'Outcome Indicators - Section C'!$A$10:$R$27,18,FALSE),"")</f>
        <v/>
      </c>
      <c r="C245" s="418" t="str">
        <f>IFERROR(IF(VLOOKUP(K245,'Disaggregation Records'!$D$59:$E$92,2,FALSE)=0,"",VLOOKUP(K245,'Disaggregation Records'!$D$59:$E$92,2,FALSE)),"")</f>
        <v/>
      </c>
      <c r="D245" s="418" t="str">
        <f>IFERROR(IF(VLOOKUP(K245,'Disaggregation Records'!$D$59:$F$92,3,FALSE)=0,"",VLOOKUP(K245,'Disaggregation Records'!$D$59:$F$92,3,FALSE)),"")</f>
        <v/>
      </c>
      <c r="E245" s="388"/>
      <c r="F245" s="388"/>
      <c r="G245" s="388"/>
      <c r="H245" s="318"/>
      <c r="I245" s="345" t="str">
        <f>IFERROR(IF(VLOOKUP(K245,'Disaggregation Records'!$D$59:$G$92,4,FALSE)=0,"",VLOOKUP(K245,'Disaggregation Records'!$D$59:$G$92,4,FALSE)),"")</f>
        <v/>
      </c>
      <c r="J245" s="415">
        <f t="shared" si="16"/>
        <v>57</v>
      </c>
      <c r="K245" s="415" t="str">
        <f t="shared" si="17"/>
        <v/>
      </c>
      <c r="L245" s="415" t="b">
        <f t="shared" si="18"/>
        <v>1</v>
      </c>
      <c r="M245" s="415" t="b">
        <f t="shared" si="19"/>
        <v>0</v>
      </c>
      <c r="N245" s="419" t="s">
        <v>1454</v>
      </c>
      <c r="O245" s="161"/>
      <c r="P245" s="164"/>
      <c r="Q245" s="164"/>
      <c r="AD245" s="9"/>
      <c r="AE245" s="9"/>
      <c r="AF245" s="9"/>
      <c r="AG245" s="9"/>
      <c r="AH245" s="9"/>
      <c r="AI245" s="9"/>
      <c r="AJ245" s="9"/>
    </row>
    <row r="246" spans="1:36" s="302" customFormat="1" ht="39.6" customHeight="1" x14ac:dyDescent="0.25">
      <c r="A246" s="317">
        <v>8</v>
      </c>
      <c r="B246" s="329" t="str">
        <f>IFERROR(VLOOKUP(A246,'Outcome Indicators - Section C'!$A$10:$R$27,18,FALSE),"")</f>
        <v/>
      </c>
      <c r="C246" s="418" t="str">
        <f>IFERROR(IF(VLOOKUP(K246,'Disaggregation Records'!$D$59:$E$92,2,FALSE)=0,"",VLOOKUP(K246,'Disaggregation Records'!$D$59:$E$92,2,FALSE)),"")</f>
        <v/>
      </c>
      <c r="D246" s="418" t="str">
        <f>IFERROR(IF(VLOOKUP(K246,'Disaggregation Records'!$D$59:$F$92,3,FALSE)=0,"",VLOOKUP(K246,'Disaggregation Records'!$D$59:$F$92,3,FALSE)),"")</f>
        <v/>
      </c>
      <c r="E246" s="388"/>
      <c r="F246" s="388"/>
      <c r="G246" s="388"/>
      <c r="H246" s="318"/>
      <c r="I246" s="345" t="str">
        <f>IFERROR(IF(VLOOKUP(K246,'Disaggregation Records'!$D$59:$G$92,4,FALSE)=0,"",VLOOKUP(K246,'Disaggregation Records'!$D$59:$G$92,4,FALSE)),"")</f>
        <v/>
      </c>
      <c r="J246" s="415">
        <f t="shared" si="16"/>
        <v>58</v>
      </c>
      <c r="K246" s="415" t="str">
        <f t="shared" si="17"/>
        <v/>
      </c>
      <c r="L246" s="415" t="b">
        <f t="shared" si="18"/>
        <v>1</v>
      </c>
      <c r="M246" s="415" t="b">
        <f t="shared" si="19"/>
        <v>0</v>
      </c>
      <c r="N246" s="419" t="s">
        <v>1455</v>
      </c>
      <c r="O246" s="161"/>
      <c r="P246" s="164"/>
      <c r="Q246" s="164"/>
      <c r="AD246" s="9"/>
      <c r="AE246" s="9"/>
      <c r="AF246" s="9"/>
      <c r="AG246" s="9"/>
      <c r="AH246" s="9"/>
      <c r="AI246" s="9"/>
      <c r="AJ246" s="9"/>
    </row>
    <row r="247" spans="1:36" s="302" customFormat="1" ht="39.6" customHeight="1" x14ac:dyDescent="0.25">
      <c r="A247" s="317">
        <v>8</v>
      </c>
      <c r="B247" s="329" t="str">
        <f>IFERROR(VLOOKUP(A247,'Outcome Indicators - Section C'!$A$10:$R$27,18,FALSE),"")</f>
        <v/>
      </c>
      <c r="C247" s="418" t="str">
        <f>IFERROR(IF(VLOOKUP(K247,'Disaggregation Records'!$D$59:$E$92,2,FALSE)=0,"",VLOOKUP(K247,'Disaggregation Records'!$D$59:$E$92,2,FALSE)),"")</f>
        <v/>
      </c>
      <c r="D247" s="418" t="str">
        <f>IFERROR(IF(VLOOKUP(K247,'Disaggregation Records'!$D$59:$F$92,3,FALSE)=0,"",VLOOKUP(K247,'Disaggregation Records'!$D$59:$F$92,3,FALSE)),"")</f>
        <v/>
      </c>
      <c r="E247" s="388"/>
      <c r="F247" s="388"/>
      <c r="G247" s="388"/>
      <c r="H247" s="318"/>
      <c r="I247" s="345" t="str">
        <f>IFERROR(IF(VLOOKUP(K247,'Disaggregation Records'!$D$59:$G$92,4,FALSE)=0,"",VLOOKUP(K247,'Disaggregation Records'!$D$59:$G$92,4,FALSE)),"")</f>
        <v/>
      </c>
      <c r="J247" s="415">
        <f t="shared" si="16"/>
        <v>59</v>
      </c>
      <c r="K247" s="415" t="str">
        <f t="shared" si="17"/>
        <v/>
      </c>
      <c r="L247" s="415" t="b">
        <f t="shared" si="18"/>
        <v>1</v>
      </c>
      <c r="M247" s="415" t="b">
        <f t="shared" si="19"/>
        <v>0</v>
      </c>
      <c r="N247" s="419" t="s">
        <v>1456</v>
      </c>
      <c r="O247" s="161"/>
      <c r="P247" s="164"/>
      <c r="Q247" s="164"/>
      <c r="AD247" s="9"/>
      <c r="AE247" s="9"/>
      <c r="AF247" s="9"/>
      <c r="AG247" s="9"/>
      <c r="AH247" s="9"/>
      <c r="AI247" s="9"/>
      <c r="AJ247" s="9"/>
    </row>
    <row r="248" spans="1:36" s="302" customFormat="1" ht="39.6" customHeight="1" x14ac:dyDescent="0.25">
      <c r="A248" s="317">
        <v>9</v>
      </c>
      <c r="B248" s="329" t="str">
        <f>IFERROR(VLOOKUP(A248,'Outcome Indicators - Section C'!$A$10:$R$27,18,FALSE),"")</f>
        <v/>
      </c>
      <c r="C248" s="418" t="str">
        <f>IFERROR(IF(VLOOKUP(K248,'Disaggregation Records'!$D$59:$E$92,2,FALSE)=0,"",VLOOKUP(K248,'Disaggregation Records'!$D$59:$E$92,2,FALSE)),"")</f>
        <v/>
      </c>
      <c r="D248" s="418" t="str">
        <f>IFERROR(IF(VLOOKUP(K248,'Disaggregation Records'!$D$59:$F$92,3,FALSE)=0,"",VLOOKUP(K248,'Disaggregation Records'!$D$59:$F$92,3,FALSE)),"")</f>
        <v/>
      </c>
      <c r="E248" s="388"/>
      <c r="F248" s="388"/>
      <c r="G248" s="388"/>
      <c r="H248" s="318"/>
      <c r="I248" s="345" t="str">
        <f>IFERROR(IF(VLOOKUP(K248,'Disaggregation Records'!$D$59:$G$92,4,FALSE)=0,"",VLOOKUP(K248,'Disaggregation Records'!$D$59:$G$92,4,FALSE)),"")</f>
        <v/>
      </c>
      <c r="J248" s="415">
        <f t="shared" si="16"/>
        <v>60</v>
      </c>
      <c r="K248" s="415" t="str">
        <f t="shared" si="17"/>
        <v/>
      </c>
      <c r="L248" s="415" t="b">
        <f t="shared" si="18"/>
        <v>1</v>
      </c>
      <c r="M248" s="415" t="b">
        <f t="shared" si="19"/>
        <v>0</v>
      </c>
      <c r="N248" s="419" t="s">
        <v>1457</v>
      </c>
      <c r="O248" s="161"/>
      <c r="P248" s="164"/>
      <c r="Q248" s="164"/>
      <c r="AD248" s="9"/>
      <c r="AE248" s="9"/>
      <c r="AF248" s="9"/>
      <c r="AG248" s="9"/>
      <c r="AH248" s="9"/>
      <c r="AI248" s="9"/>
      <c r="AJ248" s="9"/>
    </row>
    <row r="249" spans="1:36" s="302" customFormat="1" ht="39.6" customHeight="1" x14ac:dyDescent="0.25">
      <c r="A249" s="317">
        <v>9</v>
      </c>
      <c r="B249" s="329" t="str">
        <f>IFERROR(VLOOKUP(A249,'Outcome Indicators - Section C'!$A$10:$R$27,18,FALSE),"")</f>
        <v/>
      </c>
      <c r="C249" s="418" t="str">
        <f>IFERROR(IF(VLOOKUP(K249,'Disaggregation Records'!$D$59:$E$92,2,FALSE)=0,"",VLOOKUP(K249,'Disaggregation Records'!$D$59:$E$92,2,FALSE)),"")</f>
        <v/>
      </c>
      <c r="D249" s="418" t="str">
        <f>IFERROR(IF(VLOOKUP(K249,'Disaggregation Records'!$D$59:$F$92,3,FALSE)=0,"",VLOOKUP(K249,'Disaggregation Records'!$D$59:$F$92,3,FALSE)),"")</f>
        <v/>
      </c>
      <c r="E249" s="388"/>
      <c r="F249" s="388"/>
      <c r="G249" s="388"/>
      <c r="H249" s="318"/>
      <c r="I249" s="345" t="str">
        <f>IFERROR(IF(VLOOKUP(K249,'Disaggregation Records'!$D$59:$G$92,4,FALSE)=0,"",VLOOKUP(K249,'Disaggregation Records'!$D$59:$G$92,4,FALSE)),"")</f>
        <v/>
      </c>
      <c r="J249" s="415">
        <f t="shared" si="16"/>
        <v>61</v>
      </c>
      <c r="K249" s="415" t="str">
        <f t="shared" si="17"/>
        <v/>
      </c>
      <c r="L249" s="415" t="b">
        <f t="shared" si="18"/>
        <v>1</v>
      </c>
      <c r="M249" s="415" t="b">
        <f t="shared" si="19"/>
        <v>0</v>
      </c>
      <c r="N249" s="419" t="s">
        <v>1458</v>
      </c>
      <c r="O249" s="161"/>
      <c r="P249" s="164"/>
      <c r="Q249" s="164"/>
      <c r="AD249" s="9"/>
      <c r="AE249" s="9"/>
      <c r="AF249" s="9"/>
      <c r="AG249" s="9"/>
      <c r="AH249" s="9"/>
      <c r="AI249" s="9"/>
      <c r="AJ249" s="9"/>
    </row>
    <row r="250" spans="1:36" s="302" customFormat="1" ht="39.6" customHeight="1" x14ac:dyDescent="0.25">
      <c r="A250" s="317">
        <v>9</v>
      </c>
      <c r="B250" s="329" t="str">
        <f>IFERROR(VLOOKUP(A250,'Outcome Indicators - Section C'!$A$10:$R$27,18,FALSE),"")</f>
        <v/>
      </c>
      <c r="C250" s="418" t="str">
        <f>IFERROR(IF(VLOOKUP(K250,'Disaggregation Records'!$D$59:$E$92,2,FALSE)=0,"",VLOOKUP(K250,'Disaggregation Records'!$D$59:$E$92,2,FALSE)),"")</f>
        <v/>
      </c>
      <c r="D250" s="418" t="str">
        <f>IFERROR(IF(VLOOKUP(K250,'Disaggregation Records'!$D$59:$F$92,3,FALSE)=0,"",VLOOKUP(K250,'Disaggregation Records'!$D$59:$F$92,3,FALSE)),"")</f>
        <v/>
      </c>
      <c r="E250" s="388"/>
      <c r="F250" s="388"/>
      <c r="G250" s="388"/>
      <c r="H250" s="318"/>
      <c r="I250" s="345" t="str">
        <f>IFERROR(IF(VLOOKUP(K250,'Disaggregation Records'!$D$59:$G$92,4,FALSE)=0,"",VLOOKUP(K250,'Disaggregation Records'!$D$59:$G$92,4,FALSE)),"")</f>
        <v/>
      </c>
      <c r="J250" s="415">
        <f t="shared" si="16"/>
        <v>62</v>
      </c>
      <c r="K250" s="415" t="str">
        <f t="shared" si="17"/>
        <v/>
      </c>
      <c r="L250" s="415" t="b">
        <f t="shared" si="18"/>
        <v>1</v>
      </c>
      <c r="M250" s="415" t="b">
        <f t="shared" si="19"/>
        <v>0</v>
      </c>
      <c r="N250" s="419" t="s">
        <v>1459</v>
      </c>
      <c r="O250" s="161"/>
      <c r="P250" s="164"/>
      <c r="Q250" s="164"/>
      <c r="AD250" s="9"/>
      <c r="AE250" s="9"/>
      <c r="AF250" s="9"/>
      <c r="AG250" s="9"/>
      <c r="AH250" s="9"/>
      <c r="AI250" s="9"/>
      <c r="AJ250" s="9"/>
    </row>
    <row r="251" spans="1:36" s="302" customFormat="1" ht="39.6" customHeight="1" x14ac:dyDescent="0.25">
      <c r="A251" s="317">
        <v>9</v>
      </c>
      <c r="B251" s="329" t="str">
        <f>IFERROR(VLOOKUP(A251,'Outcome Indicators - Section C'!$A$10:$R$27,18,FALSE),"")</f>
        <v/>
      </c>
      <c r="C251" s="418" t="str">
        <f>IFERROR(IF(VLOOKUP(K251,'Disaggregation Records'!$D$59:$E$92,2,FALSE)=0,"",VLOOKUP(K251,'Disaggregation Records'!$D$59:$E$92,2,FALSE)),"")</f>
        <v/>
      </c>
      <c r="D251" s="418" t="str">
        <f>IFERROR(IF(VLOOKUP(K251,'Disaggregation Records'!$D$59:$F$92,3,FALSE)=0,"",VLOOKUP(K251,'Disaggregation Records'!$D$59:$F$92,3,FALSE)),"")</f>
        <v/>
      </c>
      <c r="E251" s="388"/>
      <c r="F251" s="388"/>
      <c r="G251" s="388"/>
      <c r="H251" s="318"/>
      <c r="I251" s="345" t="str">
        <f>IFERROR(IF(VLOOKUP(K251,'Disaggregation Records'!$D$59:$G$92,4,FALSE)=0,"",VLOOKUP(K251,'Disaggregation Records'!$D$59:$G$92,4,FALSE)),"")</f>
        <v/>
      </c>
      <c r="J251" s="415">
        <f t="shared" si="16"/>
        <v>63</v>
      </c>
      <c r="K251" s="415" t="str">
        <f t="shared" si="17"/>
        <v/>
      </c>
      <c r="L251" s="415" t="b">
        <f t="shared" si="18"/>
        <v>1</v>
      </c>
      <c r="M251" s="415" t="b">
        <f t="shared" si="19"/>
        <v>0</v>
      </c>
      <c r="N251" s="419" t="s">
        <v>1460</v>
      </c>
      <c r="O251" s="161"/>
      <c r="P251" s="164"/>
      <c r="Q251" s="164"/>
      <c r="AD251" s="9"/>
      <c r="AE251" s="9"/>
      <c r="AF251" s="9"/>
      <c r="AG251" s="9"/>
      <c r="AH251" s="9"/>
      <c r="AI251" s="9"/>
      <c r="AJ251" s="9"/>
    </row>
    <row r="252" spans="1:36" s="302" customFormat="1" ht="39.6" customHeight="1" x14ac:dyDescent="0.25">
      <c r="A252" s="317">
        <v>9</v>
      </c>
      <c r="B252" s="329" t="str">
        <f>IFERROR(VLOOKUP(A252,'Outcome Indicators - Section C'!$A$10:$R$27,18,FALSE),"")</f>
        <v/>
      </c>
      <c r="C252" s="418" t="str">
        <f>IFERROR(IF(VLOOKUP(K252,'Disaggregation Records'!$D$59:$E$92,2,FALSE)=0,"",VLOOKUP(K252,'Disaggregation Records'!$D$59:$E$92,2,FALSE)),"")</f>
        <v/>
      </c>
      <c r="D252" s="418" t="str">
        <f>IFERROR(IF(VLOOKUP(K252,'Disaggregation Records'!$D$59:$F$92,3,FALSE)=0,"",VLOOKUP(K252,'Disaggregation Records'!$D$59:$F$92,3,FALSE)),"")</f>
        <v/>
      </c>
      <c r="E252" s="388"/>
      <c r="F252" s="388"/>
      <c r="G252" s="388"/>
      <c r="H252" s="318"/>
      <c r="I252" s="345" t="str">
        <f>IFERROR(IF(VLOOKUP(K252,'Disaggregation Records'!$D$59:$G$92,4,FALSE)=0,"",VLOOKUP(K252,'Disaggregation Records'!$D$59:$G$92,4,FALSE)),"")</f>
        <v/>
      </c>
      <c r="J252" s="415">
        <f t="shared" si="16"/>
        <v>64</v>
      </c>
      <c r="K252" s="415" t="str">
        <f t="shared" si="17"/>
        <v/>
      </c>
      <c r="L252" s="415" t="b">
        <f t="shared" si="18"/>
        <v>1</v>
      </c>
      <c r="M252" s="415" t="b">
        <f t="shared" si="19"/>
        <v>0</v>
      </c>
      <c r="N252" s="419" t="s">
        <v>1461</v>
      </c>
      <c r="O252" s="161"/>
      <c r="P252" s="164"/>
      <c r="Q252" s="164"/>
      <c r="AD252" s="9"/>
      <c r="AE252" s="9"/>
      <c r="AF252" s="9"/>
      <c r="AG252" s="9"/>
      <c r="AH252" s="9"/>
      <c r="AI252" s="9"/>
      <c r="AJ252" s="9"/>
    </row>
    <row r="253" spans="1:36" s="302" customFormat="1" ht="39.6" customHeight="1" x14ac:dyDescent="0.25">
      <c r="A253" s="317">
        <v>9</v>
      </c>
      <c r="B253" s="329" t="str">
        <f>IFERROR(VLOOKUP(A253,'Outcome Indicators - Section C'!$A$10:$R$27,18,FALSE),"")</f>
        <v/>
      </c>
      <c r="C253" s="418" t="str">
        <f>IFERROR(IF(VLOOKUP(K253,'Disaggregation Records'!$D$59:$E$92,2,FALSE)=0,"",VLOOKUP(K253,'Disaggregation Records'!$D$59:$E$92,2,FALSE)),"")</f>
        <v/>
      </c>
      <c r="D253" s="418" t="str">
        <f>IFERROR(IF(VLOOKUP(K253,'Disaggregation Records'!$D$59:$F$92,3,FALSE)=0,"",VLOOKUP(K253,'Disaggregation Records'!$D$59:$F$92,3,FALSE)),"")</f>
        <v/>
      </c>
      <c r="E253" s="388"/>
      <c r="F253" s="388"/>
      <c r="G253" s="388"/>
      <c r="H253" s="318"/>
      <c r="I253" s="345" t="str">
        <f>IFERROR(IF(VLOOKUP(K253,'Disaggregation Records'!$D$59:$G$92,4,FALSE)=0,"",VLOOKUP(K253,'Disaggregation Records'!$D$59:$G$92,4,FALSE)),"")</f>
        <v/>
      </c>
      <c r="J253" s="415">
        <f t="shared" si="16"/>
        <v>65</v>
      </c>
      <c r="K253" s="415" t="str">
        <f t="shared" si="17"/>
        <v/>
      </c>
      <c r="L253" s="415" t="b">
        <f t="shared" si="18"/>
        <v>1</v>
      </c>
      <c r="M253" s="415" t="b">
        <f t="shared" si="19"/>
        <v>0</v>
      </c>
      <c r="N253" s="419" t="s">
        <v>1462</v>
      </c>
      <c r="O253" s="161"/>
      <c r="P253" s="164"/>
      <c r="Q253" s="164"/>
      <c r="AD253" s="9"/>
      <c r="AE253" s="9"/>
      <c r="AF253" s="9"/>
      <c r="AG253" s="9"/>
      <c r="AH253" s="9"/>
      <c r="AI253" s="9"/>
      <c r="AJ253" s="9"/>
    </row>
    <row r="254" spans="1:36" s="302" customFormat="1" ht="39.6" customHeight="1" x14ac:dyDescent="0.25">
      <c r="A254" s="317">
        <v>9</v>
      </c>
      <c r="B254" s="329" t="str">
        <f>IFERROR(VLOOKUP(A254,'Outcome Indicators - Section C'!$A$10:$R$27,18,FALSE),"")</f>
        <v/>
      </c>
      <c r="C254" s="418" t="str">
        <f>IFERROR(IF(VLOOKUP(K254,'Disaggregation Records'!$D$59:$E$92,2,FALSE)=0,"",VLOOKUP(K254,'Disaggregation Records'!$D$59:$E$92,2,FALSE)),"")</f>
        <v/>
      </c>
      <c r="D254" s="418" t="str">
        <f>IFERROR(IF(VLOOKUP(K254,'Disaggregation Records'!$D$59:$F$92,3,FALSE)=0,"",VLOOKUP(K254,'Disaggregation Records'!$D$59:$F$92,3,FALSE)),"")</f>
        <v/>
      </c>
      <c r="E254" s="388"/>
      <c r="F254" s="388"/>
      <c r="G254" s="388"/>
      <c r="H254" s="318"/>
      <c r="I254" s="345" t="str">
        <f>IFERROR(IF(VLOOKUP(K254,'Disaggregation Records'!$D$59:$G$92,4,FALSE)=0,"",VLOOKUP(K254,'Disaggregation Records'!$D$59:$G$92,4,FALSE)),"")</f>
        <v/>
      </c>
      <c r="J254" s="415">
        <f t="shared" si="16"/>
        <v>66</v>
      </c>
      <c r="K254" s="415" t="str">
        <f t="shared" si="17"/>
        <v/>
      </c>
      <c r="L254" s="415" t="b">
        <f t="shared" si="18"/>
        <v>1</v>
      </c>
      <c r="M254" s="415" t="b">
        <f t="shared" si="19"/>
        <v>0</v>
      </c>
      <c r="N254" s="419" t="s">
        <v>1463</v>
      </c>
      <c r="O254" s="161"/>
      <c r="P254" s="164"/>
      <c r="Q254" s="164"/>
      <c r="AD254" s="9"/>
      <c r="AE254" s="9"/>
      <c r="AF254" s="9"/>
      <c r="AG254" s="9"/>
      <c r="AH254" s="9"/>
      <c r="AI254" s="9"/>
      <c r="AJ254" s="9"/>
    </row>
    <row r="255" spans="1:36" s="302" customFormat="1" ht="39.6" customHeight="1" x14ac:dyDescent="0.25">
      <c r="A255" s="317">
        <v>9</v>
      </c>
      <c r="B255" s="329" t="str">
        <f>IFERROR(VLOOKUP(A255,'Outcome Indicators - Section C'!$A$10:$R$27,18,FALSE),"")</f>
        <v/>
      </c>
      <c r="C255" s="418" t="str">
        <f>IFERROR(IF(VLOOKUP(K255,'Disaggregation Records'!$D$59:$E$92,2,FALSE)=0,"",VLOOKUP(K255,'Disaggregation Records'!$D$59:$E$92,2,FALSE)),"")</f>
        <v/>
      </c>
      <c r="D255" s="418" t="str">
        <f>IFERROR(IF(VLOOKUP(K255,'Disaggregation Records'!$D$59:$F$92,3,FALSE)=0,"",VLOOKUP(K255,'Disaggregation Records'!$D$59:$F$92,3,FALSE)),"")</f>
        <v/>
      </c>
      <c r="E255" s="388"/>
      <c r="F255" s="388"/>
      <c r="G255" s="388"/>
      <c r="H255" s="318"/>
      <c r="I255" s="345" t="str">
        <f>IFERROR(IF(VLOOKUP(K255,'Disaggregation Records'!$D$59:$G$92,4,FALSE)=0,"",VLOOKUP(K255,'Disaggregation Records'!$D$59:$G$92,4,FALSE)),"")</f>
        <v/>
      </c>
      <c r="J255" s="415">
        <f t="shared" si="16"/>
        <v>67</v>
      </c>
      <c r="K255" s="415" t="str">
        <f t="shared" si="17"/>
        <v/>
      </c>
      <c r="L255" s="415" t="b">
        <f t="shared" si="18"/>
        <v>1</v>
      </c>
      <c r="M255" s="415" t="b">
        <f t="shared" si="19"/>
        <v>0</v>
      </c>
      <c r="N255" s="419" t="s">
        <v>1464</v>
      </c>
      <c r="O255" s="161"/>
      <c r="P255" s="164"/>
      <c r="Q255" s="164"/>
      <c r="AD255" s="9"/>
      <c r="AE255" s="9"/>
      <c r="AF255" s="9"/>
      <c r="AG255" s="9"/>
      <c r="AH255" s="9"/>
      <c r="AI255" s="9"/>
      <c r="AJ255" s="9"/>
    </row>
    <row r="256" spans="1:36" s="302" customFormat="1" ht="39.6" customHeight="1" x14ac:dyDescent="0.25">
      <c r="A256" s="317">
        <v>9</v>
      </c>
      <c r="B256" s="329" t="str">
        <f>IFERROR(VLOOKUP(A256,'Outcome Indicators - Section C'!$A$10:$R$27,18,FALSE),"")</f>
        <v/>
      </c>
      <c r="C256" s="418" t="str">
        <f>IFERROR(IF(VLOOKUP(K256,'Disaggregation Records'!$D$59:$E$92,2,FALSE)=0,"",VLOOKUP(K256,'Disaggregation Records'!$D$59:$E$92,2,FALSE)),"")</f>
        <v/>
      </c>
      <c r="D256" s="418" t="str">
        <f>IFERROR(IF(VLOOKUP(K256,'Disaggregation Records'!$D$59:$F$92,3,FALSE)=0,"",VLOOKUP(K256,'Disaggregation Records'!$D$59:$F$92,3,FALSE)),"")</f>
        <v/>
      </c>
      <c r="E256" s="388"/>
      <c r="F256" s="388"/>
      <c r="G256" s="388"/>
      <c r="H256" s="318"/>
      <c r="I256" s="345" t="str">
        <f>IFERROR(IF(VLOOKUP(K256,'Disaggregation Records'!$D$59:$G$92,4,FALSE)=0,"",VLOOKUP(K256,'Disaggregation Records'!$D$59:$G$92,4,FALSE)),"")</f>
        <v/>
      </c>
      <c r="J256" s="415">
        <f t="shared" si="16"/>
        <v>68</v>
      </c>
      <c r="K256" s="415" t="str">
        <f t="shared" si="17"/>
        <v/>
      </c>
      <c r="L256" s="415" t="b">
        <f t="shared" si="18"/>
        <v>1</v>
      </c>
      <c r="M256" s="415" t="b">
        <f t="shared" si="19"/>
        <v>0</v>
      </c>
      <c r="N256" s="419" t="s">
        <v>1465</v>
      </c>
      <c r="O256" s="161"/>
      <c r="P256" s="164"/>
      <c r="Q256" s="164"/>
      <c r="AD256" s="9"/>
      <c r="AE256" s="9"/>
      <c r="AF256" s="9"/>
      <c r="AG256" s="9"/>
      <c r="AH256" s="9"/>
      <c r="AI256" s="9"/>
      <c r="AJ256" s="9"/>
    </row>
    <row r="257" spans="1:36" s="302" customFormat="1" ht="39.6" customHeight="1" x14ac:dyDescent="0.25">
      <c r="A257" s="317">
        <v>9</v>
      </c>
      <c r="B257" s="329" t="str">
        <f>IFERROR(VLOOKUP(A257,'Outcome Indicators - Section C'!$A$10:$R$27,18,FALSE),"")</f>
        <v/>
      </c>
      <c r="C257" s="418" t="str">
        <f>IFERROR(IF(VLOOKUP(K257,'Disaggregation Records'!$D$59:$E$92,2,FALSE)=0,"",VLOOKUP(K257,'Disaggregation Records'!$D$59:$E$92,2,FALSE)),"")</f>
        <v/>
      </c>
      <c r="D257" s="418" t="str">
        <f>IFERROR(IF(VLOOKUP(K257,'Disaggregation Records'!$D$59:$F$92,3,FALSE)=0,"",VLOOKUP(K257,'Disaggregation Records'!$D$59:$F$92,3,FALSE)),"")</f>
        <v/>
      </c>
      <c r="E257" s="388"/>
      <c r="F257" s="388"/>
      <c r="G257" s="388"/>
      <c r="H257" s="318"/>
      <c r="I257" s="345" t="str">
        <f>IFERROR(IF(VLOOKUP(K257,'Disaggregation Records'!$D$59:$G$92,4,FALSE)=0,"",VLOOKUP(K257,'Disaggregation Records'!$D$59:$G$92,4,FALSE)),"")</f>
        <v/>
      </c>
      <c r="J257" s="415">
        <f t="shared" si="16"/>
        <v>69</v>
      </c>
      <c r="K257" s="415" t="str">
        <f t="shared" si="17"/>
        <v/>
      </c>
      <c r="L257" s="415" t="b">
        <f t="shared" si="18"/>
        <v>1</v>
      </c>
      <c r="M257" s="415" t="b">
        <f t="shared" si="19"/>
        <v>0</v>
      </c>
      <c r="N257" s="419" t="s">
        <v>1466</v>
      </c>
      <c r="O257" s="161"/>
      <c r="P257" s="164"/>
      <c r="Q257" s="164"/>
      <c r="AD257" s="9"/>
      <c r="AE257" s="9"/>
      <c r="AF257" s="9"/>
      <c r="AG257" s="9"/>
      <c r="AH257" s="9"/>
      <c r="AI257" s="9"/>
      <c r="AJ257" s="9"/>
    </row>
    <row r="258" spans="1:36" s="302" customFormat="1" ht="39.6" customHeight="1" x14ac:dyDescent="0.25">
      <c r="A258" s="317">
        <v>10</v>
      </c>
      <c r="B258" s="329" t="str">
        <f>IFERROR(VLOOKUP(A258,'Outcome Indicators - Section C'!$A$10:$R$27,18,FALSE),"")</f>
        <v/>
      </c>
      <c r="C258" s="418" t="str">
        <f>IFERROR(IF(VLOOKUP(K258,'Disaggregation Records'!$D$59:$E$92,2,FALSE)=0,"",VLOOKUP(K258,'Disaggregation Records'!$D$59:$E$92,2,FALSE)),"")</f>
        <v/>
      </c>
      <c r="D258" s="418" t="str">
        <f>IFERROR(IF(VLOOKUP(K258,'Disaggregation Records'!$D$59:$F$92,3,FALSE)=0,"",VLOOKUP(K258,'Disaggregation Records'!$D$59:$F$92,3,FALSE)),"")</f>
        <v/>
      </c>
      <c r="E258" s="388"/>
      <c r="F258" s="388"/>
      <c r="G258" s="388"/>
      <c r="H258" s="318"/>
      <c r="I258" s="345" t="str">
        <f>IFERROR(IF(VLOOKUP(K258,'Disaggregation Records'!$D$59:$G$92,4,FALSE)=0,"",VLOOKUP(K258,'Disaggregation Records'!$D$59:$G$92,4,FALSE)),"")</f>
        <v/>
      </c>
      <c r="J258" s="415">
        <f t="shared" si="16"/>
        <v>70</v>
      </c>
      <c r="K258" s="415" t="str">
        <f t="shared" si="17"/>
        <v/>
      </c>
      <c r="L258" s="415" t="b">
        <f t="shared" si="18"/>
        <v>1</v>
      </c>
      <c r="M258" s="415" t="b">
        <f t="shared" si="19"/>
        <v>0</v>
      </c>
      <c r="N258" s="419" t="s">
        <v>1467</v>
      </c>
      <c r="O258" s="161"/>
      <c r="P258" s="164"/>
      <c r="Q258" s="164"/>
      <c r="AD258" s="9"/>
      <c r="AE258" s="9"/>
      <c r="AF258" s="9"/>
      <c r="AG258" s="9"/>
      <c r="AH258" s="9"/>
      <c r="AI258" s="9"/>
      <c r="AJ258" s="9"/>
    </row>
    <row r="259" spans="1:36" s="302" customFormat="1" ht="39.6" customHeight="1" x14ac:dyDescent="0.25">
      <c r="A259" s="317">
        <v>10</v>
      </c>
      <c r="B259" s="329" t="str">
        <f>IFERROR(VLOOKUP(A259,'Outcome Indicators - Section C'!$A$10:$R$27,18,FALSE),"")</f>
        <v/>
      </c>
      <c r="C259" s="418" t="str">
        <f>IFERROR(IF(VLOOKUP(K259,'Disaggregation Records'!$D$59:$E$92,2,FALSE)=0,"",VLOOKUP(K259,'Disaggregation Records'!$D$59:$E$92,2,FALSE)),"")</f>
        <v/>
      </c>
      <c r="D259" s="418" t="str">
        <f>IFERROR(IF(VLOOKUP(K259,'Disaggregation Records'!$D$59:$F$92,3,FALSE)=0,"",VLOOKUP(K259,'Disaggregation Records'!$D$59:$F$92,3,FALSE)),"")</f>
        <v/>
      </c>
      <c r="E259" s="388"/>
      <c r="F259" s="388"/>
      <c r="G259" s="388"/>
      <c r="H259" s="318"/>
      <c r="I259" s="345" t="str">
        <f>IFERROR(IF(VLOOKUP(K259,'Disaggregation Records'!$D$59:$G$92,4,FALSE)=0,"",VLOOKUP(K259,'Disaggregation Records'!$D$59:$G$92,4,FALSE)),"")</f>
        <v/>
      </c>
      <c r="J259" s="415">
        <f t="shared" si="16"/>
        <v>71</v>
      </c>
      <c r="K259" s="415" t="str">
        <f t="shared" si="17"/>
        <v/>
      </c>
      <c r="L259" s="415" t="b">
        <f t="shared" si="18"/>
        <v>1</v>
      </c>
      <c r="M259" s="415" t="b">
        <f t="shared" si="19"/>
        <v>0</v>
      </c>
      <c r="N259" s="419" t="s">
        <v>1468</v>
      </c>
      <c r="O259" s="161"/>
      <c r="P259" s="164"/>
      <c r="Q259" s="164"/>
      <c r="AD259" s="9"/>
      <c r="AE259" s="9"/>
      <c r="AF259" s="9"/>
      <c r="AG259" s="9"/>
      <c r="AH259" s="9"/>
      <c r="AI259" s="9"/>
      <c r="AJ259" s="9"/>
    </row>
    <row r="260" spans="1:36" s="302" customFormat="1" ht="39.6" customHeight="1" x14ac:dyDescent="0.25">
      <c r="A260" s="317">
        <v>10</v>
      </c>
      <c r="B260" s="329" t="str">
        <f>IFERROR(VLOOKUP(A260,'Outcome Indicators - Section C'!$A$10:$R$27,18,FALSE),"")</f>
        <v/>
      </c>
      <c r="C260" s="418" t="str">
        <f>IFERROR(IF(VLOOKUP(K260,'Disaggregation Records'!$D$59:$E$92,2,FALSE)=0,"",VLOOKUP(K260,'Disaggregation Records'!$D$59:$E$92,2,FALSE)),"")</f>
        <v/>
      </c>
      <c r="D260" s="418" t="str">
        <f>IFERROR(IF(VLOOKUP(K260,'Disaggregation Records'!$D$59:$F$92,3,FALSE)=0,"",VLOOKUP(K260,'Disaggregation Records'!$D$59:$F$92,3,FALSE)),"")</f>
        <v/>
      </c>
      <c r="E260" s="388"/>
      <c r="F260" s="388"/>
      <c r="G260" s="388"/>
      <c r="H260" s="318"/>
      <c r="I260" s="345" t="str">
        <f>IFERROR(IF(VLOOKUP(K260,'Disaggregation Records'!$D$59:$G$92,4,FALSE)=0,"",VLOOKUP(K260,'Disaggregation Records'!$D$59:$G$92,4,FALSE)),"")</f>
        <v/>
      </c>
      <c r="J260" s="415">
        <f t="shared" si="16"/>
        <v>72</v>
      </c>
      <c r="K260" s="415" t="str">
        <f t="shared" si="17"/>
        <v/>
      </c>
      <c r="L260" s="415" t="b">
        <f t="shared" si="18"/>
        <v>1</v>
      </c>
      <c r="M260" s="415" t="b">
        <f t="shared" si="19"/>
        <v>0</v>
      </c>
      <c r="N260" s="419" t="s">
        <v>1469</v>
      </c>
      <c r="O260" s="161"/>
      <c r="P260" s="164"/>
      <c r="Q260" s="164"/>
      <c r="AD260" s="9"/>
      <c r="AE260" s="9"/>
      <c r="AF260" s="9"/>
      <c r="AG260" s="9"/>
      <c r="AH260" s="9"/>
      <c r="AI260" s="9"/>
      <c r="AJ260" s="9"/>
    </row>
    <row r="261" spans="1:36" s="302" customFormat="1" ht="39.6" customHeight="1" x14ac:dyDescent="0.25">
      <c r="A261" s="317">
        <v>10</v>
      </c>
      <c r="B261" s="329" t="str">
        <f>IFERROR(VLOOKUP(A261,'Outcome Indicators - Section C'!$A$10:$R$27,18,FALSE),"")</f>
        <v/>
      </c>
      <c r="C261" s="418" t="str">
        <f>IFERROR(IF(VLOOKUP(K261,'Disaggregation Records'!$D$59:$E$92,2,FALSE)=0,"",VLOOKUP(K261,'Disaggregation Records'!$D$59:$E$92,2,FALSE)),"")</f>
        <v/>
      </c>
      <c r="D261" s="418" t="str">
        <f>IFERROR(IF(VLOOKUP(K261,'Disaggregation Records'!$D$59:$F$92,3,FALSE)=0,"",VLOOKUP(K261,'Disaggregation Records'!$D$59:$F$92,3,FALSE)),"")</f>
        <v/>
      </c>
      <c r="E261" s="388"/>
      <c r="F261" s="388"/>
      <c r="G261" s="388"/>
      <c r="H261" s="318"/>
      <c r="I261" s="345" t="str">
        <f>IFERROR(IF(VLOOKUP(K261,'Disaggregation Records'!$D$59:$G$92,4,FALSE)=0,"",VLOOKUP(K261,'Disaggregation Records'!$D$59:$G$92,4,FALSE)),"")</f>
        <v/>
      </c>
      <c r="J261" s="415">
        <f t="shared" si="16"/>
        <v>73</v>
      </c>
      <c r="K261" s="415" t="str">
        <f t="shared" si="17"/>
        <v/>
      </c>
      <c r="L261" s="415" t="b">
        <f t="shared" si="18"/>
        <v>1</v>
      </c>
      <c r="M261" s="415" t="b">
        <f t="shared" si="19"/>
        <v>0</v>
      </c>
      <c r="N261" s="419" t="s">
        <v>1470</v>
      </c>
      <c r="O261" s="161"/>
      <c r="P261" s="164"/>
      <c r="Q261" s="164"/>
      <c r="AD261" s="9"/>
      <c r="AE261" s="9"/>
      <c r="AF261" s="9"/>
      <c r="AG261" s="9"/>
      <c r="AH261" s="9"/>
      <c r="AI261" s="9"/>
      <c r="AJ261" s="9"/>
    </row>
    <row r="262" spans="1:36" s="302" customFormat="1" ht="39.6" customHeight="1" x14ac:dyDescent="0.25">
      <c r="A262" s="317">
        <v>10</v>
      </c>
      <c r="B262" s="329" t="str">
        <f>IFERROR(VLOOKUP(A262,'Outcome Indicators - Section C'!$A$10:$R$27,18,FALSE),"")</f>
        <v/>
      </c>
      <c r="C262" s="418" t="str">
        <f>IFERROR(IF(VLOOKUP(K262,'Disaggregation Records'!$D$59:$E$92,2,FALSE)=0,"",VLOOKUP(K262,'Disaggregation Records'!$D$59:$E$92,2,FALSE)),"")</f>
        <v/>
      </c>
      <c r="D262" s="418" t="str">
        <f>IFERROR(IF(VLOOKUP(K262,'Disaggregation Records'!$D$59:$F$92,3,FALSE)=0,"",VLOOKUP(K262,'Disaggregation Records'!$D$59:$F$92,3,FALSE)),"")</f>
        <v/>
      </c>
      <c r="E262" s="388"/>
      <c r="F262" s="388"/>
      <c r="G262" s="388"/>
      <c r="H262" s="318"/>
      <c r="I262" s="345" t="str">
        <f>IFERROR(IF(VLOOKUP(K262,'Disaggregation Records'!$D$59:$G$92,4,FALSE)=0,"",VLOOKUP(K262,'Disaggregation Records'!$D$59:$G$92,4,FALSE)),"")</f>
        <v/>
      </c>
      <c r="J262" s="415">
        <f t="shared" si="16"/>
        <v>74</v>
      </c>
      <c r="K262" s="415" t="str">
        <f t="shared" si="17"/>
        <v/>
      </c>
      <c r="L262" s="415" t="b">
        <f t="shared" si="18"/>
        <v>1</v>
      </c>
      <c r="M262" s="415" t="b">
        <f t="shared" si="19"/>
        <v>0</v>
      </c>
      <c r="N262" s="419" t="s">
        <v>1471</v>
      </c>
      <c r="O262" s="161"/>
      <c r="P262" s="164"/>
      <c r="Q262" s="164"/>
      <c r="AD262" s="9"/>
      <c r="AE262" s="9"/>
      <c r="AF262" s="9"/>
      <c r="AG262" s="9"/>
      <c r="AH262" s="9"/>
      <c r="AI262" s="9"/>
      <c r="AJ262" s="9"/>
    </row>
    <row r="263" spans="1:36" s="302" customFormat="1" ht="39.6" customHeight="1" x14ac:dyDescent="0.25">
      <c r="A263" s="317">
        <v>10</v>
      </c>
      <c r="B263" s="329" t="str">
        <f>IFERROR(VLOOKUP(A263,'Outcome Indicators - Section C'!$A$10:$R$27,18,FALSE),"")</f>
        <v/>
      </c>
      <c r="C263" s="418" t="str">
        <f>IFERROR(IF(VLOOKUP(K263,'Disaggregation Records'!$D$59:$E$92,2,FALSE)=0,"",VLOOKUP(K263,'Disaggregation Records'!$D$59:$E$92,2,FALSE)),"")</f>
        <v/>
      </c>
      <c r="D263" s="418" t="str">
        <f>IFERROR(IF(VLOOKUP(K263,'Disaggregation Records'!$D$59:$F$92,3,FALSE)=0,"",VLOOKUP(K263,'Disaggregation Records'!$D$59:$F$92,3,FALSE)),"")</f>
        <v/>
      </c>
      <c r="E263" s="388"/>
      <c r="F263" s="388"/>
      <c r="G263" s="388"/>
      <c r="H263" s="318"/>
      <c r="I263" s="345" t="str">
        <f>IFERROR(IF(VLOOKUP(K263,'Disaggregation Records'!$D$59:$G$92,4,FALSE)=0,"",VLOOKUP(K263,'Disaggregation Records'!$D$59:$G$92,4,FALSE)),"")</f>
        <v/>
      </c>
      <c r="J263" s="415">
        <f t="shared" si="16"/>
        <v>75</v>
      </c>
      <c r="K263" s="415" t="str">
        <f t="shared" si="17"/>
        <v/>
      </c>
      <c r="L263" s="415" t="b">
        <f t="shared" si="18"/>
        <v>1</v>
      </c>
      <c r="M263" s="415" t="b">
        <f t="shared" si="19"/>
        <v>0</v>
      </c>
      <c r="N263" s="419" t="s">
        <v>1472</v>
      </c>
      <c r="O263" s="161"/>
      <c r="P263" s="164"/>
      <c r="Q263" s="164"/>
      <c r="AD263" s="9"/>
      <c r="AE263" s="9"/>
      <c r="AF263" s="9"/>
      <c r="AG263" s="9"/>
      <c r="AH263" s="9"/>
      <c r="AI263" s="9"/>
      <c r="AJ263" s="9"/>
    </row>
    <row r="264" spans="1:36" s="302" customFormat="1" ht="39.6" customHeight="1" x14ac:dyDescent="0.25">
      <c r="A264" s="317">
        <v>10</v>
      </c>
      <c r="B264" s="329" t="str">
        <f>IFERROR(VLOOKUP(A264,'Outcome Indicators - Section C'!$A$10:$R$27,18,FALSE),"")</f>
        <v/>
      </c>
      <c r="C264" s="418" t="str">
        <f>IFERROR(IF(VLOOKUP(K264,'Disaggregation Records'!$D$59:$E$92,2,FALSE)=0,"",VLOOKUP(K264,'Disaggregation Records'!$D$59:$E$92,2,FALSE)),"")</f>
        <v/>
      </c>
      <c r="D264" s="418" t="str">
        <f>IFERROR(IF(VLOOKUP(K264,'Disaggregation Records'!$D$59:$F$92,3,FALSE)=0,"",VLOOKUP(K264,'Disaggregation Records'!$D$59:$F$92,3,FALSE)),"")</f>
        <v/>
      </c>
      <c r="E264" s="388"/>
      <c r="F264" s="388"/>
      <c r="G264" s="388"/>
      <c r="H264" s="318"/>
      <c r="I264" s="345" t="str">
        <f>IFERROR(IF(VLOOKUP(K264,'Disaggregation Records'!$D$59:$G$92,4,FALSE)=0,"",VLOOKUP(K264,'Disaggregation Records'!$D$59:$G$92,4,FALSE)),"")</f>
        <v/>
      </c>
      <c r="J264" s="415">
        <f t="shared" si="16"/>
        <v>76</v>
      </c>
      <c r="K264" s="415" t="str">
        <f t="shared" si="17"/>
        <v/>
      </c>
      <c r="L264" s="415" t="b">
        <f t="shared" si="18"/>
        <v>1</v>
      </c>
      <c r="M264" s="415" t="b">
        <f t="shared" si="19"/>
        <v>0</v>
      </c>
      <c r="N264" s="419" t="s">
        <v>1473</v>
      </c>
      <c r="O264" s="161"/>
      <c r="P264" s="164"/>
      <c r="Q264" s="164"/>
      <c r="AD264" s="9"/>
      <c r="AE264" s="9"/>
      <c r="AF264" s="9"/>
      <c r="AG264" s="9"/>
      <c r="AH264" s="9"/>
      <c r="AI264" s="9"/>
      <c r="AJ264" s="9"/>
    </row>
    <row r="265" spans="1:36" s="302" customFormat="1" ht="39.6" customHeight="1" x14ac:dyDescent="0.25">
      <c r="A265" s="317">
        <v>10</v>
      </c>
      <c r="B265" s="329" t="str">
        <f>IFERROR(VLOOKUP(A265,'Outcome Indicators - Section C'!$A$10:$R$27,18,FALSE),"")</f>
        <v/>
      </c>
      <c r="C265" s="418" t="str">
        <f>IFERROR(IF(VLOOKUP(K265,'Disaggregation Records'!$D$59:$E$92,2,FALSE)=0,"",VLOOKUP(K265,'Disaggregation Records'!$D$59:$E$92,2,FALSE)),"")</f>
        <v/>
      </c>
      <c r="D265" s="418" t="str">
        <f>IFERROR(IF(VLOOKUP(K265,'Disaggregation Records'!$D$59:$F$92,3,FALSE)=0,"",VLOOKUP(K265,'Disaggregation Records'!$D$59:$F$92,3,FALSE)),"")</f>
        <v/>
      </c>
      <c r="E265" s="388"/>
      <c r="F265" s="388"/>
      <c r="G265" s="388"/>
      <c r="H265" s="318"/>
      <c r="I265" s="345" t="str">
        <f>IFERROR(IF(VLOOKUP(K265,'Disaggregation Records'!$D$59:$G$92,4,FALSE)=0,"",VLOOKUP(K265,'Disaggregation Records'!$D$59:$G$92,4,FALSE)),"")</f>
        <v/>
      </c>
      <c r="J265" s="415">
        <f t="shared" si="16"/>
        <v>77</v>
      </c>
      <c r="K265" s="415" t="str">
        <f t="shared" si="17"/>
        <v/>
      </c>
      <c r="L265" s="415" t="b">
        <f t="shared" si="18"/>
        <v>1</v>
      </c>
      <c r="M265" s="415" t="b">
        <f t="shared" si="19"/>
        <v>0</v>
      </c>
      <c r="N265" s="419" t="s">
        <v>1474</v>
      </c>
      <c r="O265" s="161"/>
      <c r="P265" s="164"/>
      <c r="Q265" s="164"/>
      <c r="AD265" s="9"/>
      <c r="AE265" s="9"/>
      <c r="AF265" s="9"/>
      <c r="AG265" s="9"/>
      <c r="AH265" s="9"/>
      <c r="AI265" s="9"/>
      <c r="AJ265" s="9"/>
    </row>
    <row r="266" spans="1:36" s="302" customFormat="1" ht="39.6" customHeight="1" x14ac:dyDescent="0.25">
      <c r="A266" s="317">
        <v>10</v>
      </c>
      <c r="B266" s="329" t="str">
        <f>IFERROR(VLOOKUP(A266,'Outcome Indicators - Section C'!$A$10:$R$27,18,FALSE),"")</f>
        <v/>
      </c>
      <c r="C266" s="418" t="str">
        <f>IFERROR(IF(VLOOKUP(K266,'Disaggregation Records'!$D$59:$E$92,2,FALSE)=0,"",VLOOKUP(K266,'Disaggregation Records'!$D$59:$E$92,2,FALSE)),"")</f>
        <v/>
      </c>
      <c r="D266" s="418" t="str">
        <f>IFERROR(IF(VLOOKUP(K266,'Disaggregation Records'!$D$59:$F$92,3,FALSE)=0,"",VLOOKUP(K266,'Disaggregation Records'!$D$59:$F$92,3,FALSE)),"")</f>
        <v/>
      </c>
      <c r="E266" s="388"/>
      <c r="F266" s="388"/>
      <c r="G266" s="388"/>
      <c r="H266" s="318"/>
      <c r="I266" s="345" t="str">
        <f>IFERROR(IF(VLOOKUP(K266,'Disaggregation Records'!$D$59:$G$92,4,FALSE)=0,"",VLOOKUP(K266,'Disaggregation Records'!$D$59:$G$92,4,FALSE)),"")</f>
        <v/>
      </c>
      <c r="J266" s="415">
        <f t="shared" si="16"/>
        <v>78</v>
      </c>
      <c r="K266" s="415" t="str">
        <f t="shared" si="17"/>
        <v/>
      </c>
      <c r="L266" s="415" t="b">
        <f t="shared" si="18"/>
        <v>1</v>
      </c>
      <c r="M266" s="415" t="b">
        <f t="shared" si="19"/>
        <v>0</v>
      </c>
      <c r="N266" s="419" t="s">
        <v>1475</v>
      </c>
      <c r="O266" s="161"/>
      <c r="P266" s="164"/>
      <c r="Q266" s="164"/>
      <c r="AD266" s="9"/>
      <c r="AE266" s="9"/>
      <c r="AF266" s="9"/>
      <c r="AG266" s="9"/>
      <c r="AH266" s="9"/>
      <c r="AI266" s="9"/>
      <c r="AJ266" s="9"/>
    </row>
    <row r="267" spans="1:36" s="302" customFormat="1" ht="39.6" customHeight="1" x14ac:dyDescent="0.25">
      <c r="A267" s="317">
        <v>10</v>
      </c>
      <c r="B267" s="329" t="str">
        <f>IFERROR(VLOOKUP(A267,'Outcome Indicators - Section C'!$A$10:$R$27,18,FALSE),"")</f>
        <v/>
      </c>
      <c r="C267" s="418" t="str">
        <f>IFERROR(IF(VLOOKUP(K267,'Disaggregation Records'!$D$59:$E$92,2,FALSE)=0,"",VLOOKUP(K267,'Disaggregation Records'!$D$59:$E$92,2,FALSE)),"")</f>
        <v/>
      </c>
      <c r="D267" s="418" t="str">
        <f>IFERROR(IF(VLOOKUP(K267,'Disaggregation Records'!$D$59:$F$92,3,FALSE)=0,"",VLOOKUP(K267,'Disaggregation Records'!$D$59:$F$92,3,FALSE)),"")</f>
        <v/>
      </c>
      <c r="E267" s="388"/>
      <c r="F267" s="388"/>
      <c r="G267" s="388"/>
      <c r="H267" s="318"/>
      <c r="I267" s="345" t="str">
        <f>IFERROR(IF(VLOOKUP(K267,'Disaggregation Records'!$D$59:$G$92,4,FALSE)=0,"",VLOOKUP(K267,'Disaggregation Records'!$D$59:$G$92,4,FALSE)),"")</f>
        <v/>
      </c>
      <c r="J267" s="415">
        <f t="shared" si="16"/>
        <v>79</v>
      </c>
      <c r="K267" s="415" t="str">
        <f t="shared" si="17"/>
        <v/>
      </c>
      <c r="L267" s="415" t="b">
        <f t="shared" si="18"/>
        <v>1</v>
      </c>
      <c r="M267" s="415" t="b">
        <f t="shared" si="19"/>
        <v>0</v>
      </c>
      <c r="N267" s="419" t="s">
        <v>1476</v>
      </c>
      <c r="O267" s="161"/>
      <c r="P267" s="164"/>
      <c r="Q267" s="164"/>
      <c r="AD267" s="9"/>
      <c r="AE267" s="9"/>
      <c r="AF267" s="9"/>
      <c r="AG267" s="9"/>
      <c r="AH267" s="9"/>
      <c r="AI267" s="9"/>
      <c r="AJ267" s="9"/>
    </row>
    <row r="268" spans="1:36" s="302" customFormat="1" ht="39.6" customHeight="1" x14ac:dyDescent="0.25">
      <c r="A268" s="317">
        <v>11</v>
      </c>
      <c r="B268" s="329" t="str">
        <f>IFERROR(VLOOKUP(A268,'Outcome Indicators - Section C'!$A$10:$R$27,18,FALSE),"")</f>
        <v/>
      </c>
      <c r="C268" s="418" t="str">
        <f>IFERROR(IF(VLOOKUP(K268,'Disaggregation Records'!$D$59:$E$92,2,FALSE)=0,"",VLOOKUP(K268,'Disaggregation Records'!$D$59:$E$92,2,FALSE)),"")</f>
        <v/>
      </c>
      <c r="D268" s="418" t="str">
        <f>IFERROR(IF(VLOOKUP(K268,'Disaggregation Records'!$D$59:$F$92,3,FALSE)=0,"",VLOOKUP(K268,'Disaggregation Records'!$D$59:$F$92,3,FALSE)),"")</f>
        <v/>
      </c>
      <c r="E268" s="388"/>
      <c r="F268" s="388"/>
      <c r="G268" s="388"/>
      <c r="H268" s="318"/>
      <c r="I268" s="345" t="str">
        <f>IFERROR(IF(VLOOKUP(K268,'Disaggregation Records'!$D$59:$G$92,4,FALSE)=0,"",VLOOKUP(K268,'Disaggregation Records'!$D$59:$G$92,4,FALSE)),"")</f>
        <v/>
      </c>
      <c r="J268" s="415">
        <f t="shared" si="16"/>
        <v>80</v>
      </c>
      <c r="K268" s="415" t="str">
        <f t="shared" si="17"/>
        <v/>
      </c>
      <c r="L268" s="415" t="b">
        <f t="shared" si="18"/>
        <v>1</v>
      </c>
      <c r="M268" s="415" t="b">
        <f t="shared" si="19"/>
        <v>0</v>
      </c>
      <c r="N268" s="419" t="s">
        <v>1477</v>
      </c>
      <c r="O268" s="161"/>
      <c r="P268" s="164"/>
      <c r="Q268" s="164"/>
      <c r="AD268" s="9"/>
      <c r="AE268" s="9"/>
      <c r="AF268" s="9"/>
      <c r="AG268" s="9"/>
      <c r="AH268" s="9"/>
      <c r="AI268" s="9"/>
      <c r="AJ268" s="9"/>
    </row>
    <row r="269" spans="1:36" s="302" customFormat="1" ht="39.6" customHeight="1" x14ac:dyDescent="0.25">
      <c r="A269" s="317">
        <v>11</v>
      </c>
      <c r="B269" s="329" t="str">
        <f>IFERROR(VLOOKUP(A269,'Outcome Indicators - Section C'!$A$10:$R$27,18,FALSE),"")</f>
        <v/>
      </c>
      <c r="C269" s="418" t="str">
        <f>IFERROR(IF(VLOOKUP(K269,'Disaggregation Records'!$D$59:$E$92,2,FALSE)=0,"",VLOOKUP(K269,'Disaggregation Records'!$D$59:$E$92,2,FALSE)),"")</f>
        <v/>
      </c>
      <c r="D269" s="418" t="str">
        <f>IFERROR(IF(VLOOKUP(K269,'Disaggregation Records'!$D$59:$F$92,3,FALSE)=0,"",VLOOKUP(K269,'Disaggregation Records'!$D$59:$F$92,3,FALSE)),"")</f>
        <v/>
      </c>
      <c r="E269" s="388"/>
      <c r="F269" s="388"/>
      <c r="G269" s="388"/>
      <c r="H269" s="318"/>
      <c r="I269" s="345" t="str">
        <f>IFERROR(IF(VLOOKUP(K269,'Disaggregation Records'!$D$59:$G$92,4,FALSE)=0,"",VLOOKUP(K269,'Disaggregation Records'!$D$59:$G$92,4,FALSE)),"")</f>
        <v/>
      </c>
      <c r="J269" s="415">
        <f t="shared" si="16"/>
        <v>81</v>
      </c>
      <c r="K269" s="415" t="str">
        <f t="shared" si="17"/>
        <v/>
      </c>
      <c r="L269" s="415" t="b">
        <f t="shared" si="18"/>
        <v>1</v>
      </c>
      <c r="M269" s="415" t="b">
        <f t="shared" si="19"/>
        <v>0</v>
      </c>
      <c r="N269" s="419" t="s">
        <v>1478</v>
      </c>
      <c r="O269" s="161"/>
      <c r="P269" s="164"/>
      <c r="Q269" s="164"/>
      <c r="AD269" s="9"/>
      <c r="AE269" s="9"/>
      <c r="AF269" s="9"/>
      <c r="AG269" s="9"/>
      <c r="AH269" s="9"/>
      <c r="AI269" s="9"/>
      <c r="AJ269" s="9"/>
    </row>
    <row r="270" spans="1:36" s="302" customFormat="1" ht="39.6" customHeight="1" x14ac:dyDescent="0.25">
      <c r="A270" s="317">
        <v>11</v>
      </c>
      <c r="B270" s="329" t="str">
        <f>IFERROR(VLOOKUP(A270,'Outcome Indicators - Section C'!$A$10:$R$27,18,FALSE),"")</f>
        <v/>
      </c>
      <c r="C270" s="418" t="str">
        <f>IFERROR(IF(VLOOKUP(K270,'Disaggregation Records'!$D$59:$E$92,2,FALSE)=0,"",VLOOKUP(K270,'Disaggregation Records'!$D$59:$E$92,2,FALSE)),"")</f>
        <v/>
      </c>
      <c r="D270" s="418" t="str">
        <f>IFERROR(IF(VLOOKUP(K270,'Disaggregation Records'!$D$59:$F$92,3,FALSE)=0,"",VLOOKUP(K270,'Disaggregation Records'!$D$59:$F$92,3,FALSE)),"")</f>
        <v/>
      </c>
      <c r="E270" s="388"/>
      <c r="F270" s="388"/>
      <c r="G270" s="388"/>
      <c r="H270" s="318"/>
      <c r="I270" s="345" t="str">
        <f>IFERROR(IF(VLOOKUP(K270,'Disaggregation Records'!$D$59:$G$92,4,FALSE)=0,"",VLOOKUP(K270,'Disaggregation Records'!$D$59:$G$92,4,FALSE)),"")</f>
        <v/>
      </c>
      <c r="J270" s="415">
        <f t="shared" si="16"/>
        <v>82</v>
      </c>
      <c r="K270" s="415" t="str">
        <f t="shared" si="17"/>
        <v/>
      </c>
      <c r="L270" s="415" t="b">
        <f t="shared" si="18"/>
        <v>1</v>
      </c>
      <c r="M270" s="415" t="b">
        <f t="shared" si="19"/>
        <v>0</v>
      </c>
      <c r="N270" s="419" t="s">
        <v>1479</v>
      </c>
      <c r="O270" s="161"/>
      <c r="P270" s="164"/>
      <c r="Q270" s="164"/>
      <c r="AD270" s="9"/>
      <c r="AE270" s="9"/>
      <c r="AF270" s="9"/>
      <c r="AG270" s="9"/>
      <c r="AH270" s="9"/>
      <c r="AI270" s="9"/>
      <c r="AJ270" s="9"/>
    </row>
    <row r="271" spans="1:36" s="302" customFormat="1" ht="39.6" customHeight="1" x14ac:dyDescent="0.25">
      <c r="A271" s="317">
        <v>11</v>
      </c>
      <c r="B271" s="329" t="str">
        <f>IFERROR(VLOOKUP(A271,'Outcome Indicators - Section C'!$A$10:$R$27,18,FALSE),"")</f>
        <v/>
      </c>
      <c r="C271" s="418" t="str">
        <f>IFERROR(IF(VLOOKUP(K271,'Disaggregation Records'!$D$59:$E$92,2,FALSE)=0,"",VLOOKUP(K271,'Disaggregation Records'!$D$59:$E$92,2,FALSE)),"")</f>
        <v/>
      </c>
      <c r="D271" s="418" t="str">
        <f>IFERROR(IF(VLOOKUP(K271,'Disaggregation Records'!$D$59:$F$92,3,FALSE)=0,"",VLOOKUP(K271,'Disaggregation Records'!$D$59:$F$92,3,FALSE)),"")</f>
        <v/>
      </c>
      <c r="E271" s="388"/>
      <c r="F271" s="388"/>
      <c r="G271" s="388"/>
      <c r="H271" s="318"/>
      <c r="I271" s="345" t="str">
        <f>IFERROR(IF(VLOOKUP(K271,'Disaggregation Records'!$D$59:$G$92,4,FALSE)=0,"",VLOOKUP(K271,'Disaggregation Records'!$D$59:$G$92,4,FALSE)),"")</f>
        <v/>
      </c>
      <c r="J271" s="415">
        <f t="shared" si="16"/>
        <v>83</v>
      </c>
      <c r="K271" s="415" t="str">
        <f t="shared" si="17"/>
        <v/>
      </c>
      <c r="L271" s="415" t="b">
        <f t="shared" si="18"/>
        <v>1</v>
      </c>
      <c r="M271" s="415" t="b">
        <f t="shared" si="19"/>
        <v>0</v>
      </c>
      <c r="N271" s="419" t="s">
        <v>1480</v>
      </c>
      <c r="O271" s="161"/>
      <c r="P271" s="164"/>
      <c r="Q271" s="164"/>
      <c r="AD271" s="9"/>
      <c r="AE271" s="9"/>
      <c r="AF271" s="9"/>
      <c r="AG271" s="9"/>
      <c r="AH271" s="9"/>
      <c r="AI271" s="9"/>
      <c r="AJ271" s="9"/>
    </row>
    <row r="272" spans="1:36" s="302" customFormat="1" ht="39.6" customHeight="1" x14ac:dyDescent="0.25">
      <c r="A272" s="317">
        <v>11</v>
      </c>
      <c r="B272" s="329" t="str">
        <f>IFERROR(VLOOKUP(A272,'Outcome Indicators - Section C'!$A$10:$R$27,18,FALSE),"")</f>
        <v/>
      </c>
      <c r="C272" s="418" t="str">
        <f>IFERROR(IF(VLOOKUP(K272,'Disaggregation Records'!$D$59:$E$92,2,FALSE)=0,"",VLOOKUP(K272,'Disaggregation Records'!$D$59:$E$92,2,FALSE)),"")</f>
        <v/>
      </c>
      <c r="D272" s="418" t="str">
        <f>IFERROR(IF(VLOOKUP(K272,'Disaggregation Records'!$D$59:$F$92,3,FALSE)=0,"",VLOOKUP(K272,'Disaggregation Records'!$D$59:$F$92,3,FALSE)),"")</f>
        <v/>
      </c>
      <c r="E272" s="388"/>
      <c r="F272" s="388"/>
      <c r="G272" s="388"/>
      <c r="H272" s="318"/>
      <c r="I272" s="345" t="str">
        <f>IFERROR(IF(VLOOKUP(K272,'Disaggregation Records'!$D$59:$G$92,4,FALSE)=0,"",VLOOKUP(K272,'Disaggregation Records'!$D$59:$G$92,4,FALSE)),"")</f>
        <v/>
      </c>
      <c r="J272" s="415">
        <f t="shared" si="16"/>
        <v>84</v>
      </c>
      <c r="K272" s="415" t="str">
        <f t="shared" si="17"/>
        <v/>
      </c>
      <c r="L272" s="415" t="b">
        <f t="shared" si="18"/>
        <v>1</v>
      </c>
      <c r="M272" s="415" t="b">
        <f t="shared" si="19"/>
        <v>0</v>
      </c>
      <c r="N272" s="419" t="s">
        <v>1481</v>
      </c>
      <c r="O272" s="161"/>
      <c r="P272" s="164"/>
      <c r="Q272" s="164"/>
      <c r="AD272" s="9"/>
      <c r="AE272" s="9"/>
      <c r="AF272" s="9"/>
      <c r="AG272" s="9"/>
      <c r="AH272" s="9"/>
      <c r="AI272" s="9"/>
      <c r="AJ272" s="9"/>
    </row>
    <row r="273" spans="1:36" s="302" customFormat="1" ht="39.6" customHeight="1" x14ac:dyDescent="0.25">
      <c r="A273" s="317">
        <v>11</v>
      </c>
      <c r="B273" s="329" t="str">
        <f>IFERROR(VLOOKUP(A273,'Outcome Indicators - Section C'!$A$10:$R$27,18,FALSE),"")</f>
        <v/>
      </c>
      <c r="C273" s="418" t="str">
        <f>IFERROR(IF(VLOOKUP(K273,'Disaggregation Records'!$D$59:$E$92,2,FALSE)=0,"",VLOOKUP(K273,'Disaggregation Records'!$D$59:$E$92,2,FALSE)),"")</f>
        <v/>
      </c>
      <c r="D273" s="418" t="str">
        <f>IFERROR(IF(VLOOKUP(K273,'Disaggregation Records'!$D$59:$F$92,3,FALSE)=0,"",VLOOKUP(K273,'Disaggregation Records'!$D$59:$F$92,3,FALSE)),"")</f>
        <v/>
      </c>
      <c r="E273" s="388"/>
      <c r="F273" s="388"/>
      <c r="G273" s="388"/>
      <c r="H273" s="318"/>
      <c r="I273" s="345" t="str">
        <f>IFERROR(IF(VLOOKUP(K273,'Disaggregation Records'!$D$59:$G$92,4,FALSE)=0,"",VLOOKUP(K273,'Disaggregation Records'!$D$59:$G$92,4,FALSE)),"")</f>
        <v/>
      </c>
      <c r="J273" s="415">
        <f t="shared" si="16"/>
        <v>85</v>
      </c>
      <c r="K273" s="415" t="str">
        <f t="shared" si="17"/>
        <v/>
      </c>
      <c r="L273" s="415" t="b">
        <f t="shared" si="18"/>
        <v>1</v>
      </c>
      <c r="M273" s="415" t="b">
        <f t="shared" si="19"/>
        <v>0</v>
      </c>
      <c r="N273" s="419" t="s">
        <v>1482</v>
      </c>
      <c r="O273" s="161"/>
      <c r="P273" s="164"/>
      <c r="Q273" s="164"/>
      <c r="AD273" s="9"/>
      <c r="AE273" s="9"/>
      <c r="AF273" s="9"/>
      <c r="AG273" s="9"/>
      <c r="AH273" s="9"/>
      <c r="AI273" s="9"/>
      <c r="AJ273" s="9"/>
    </row>
    <row r="274" spans="1:36" s="302" customFormat="1" ht="39.6" customHeight="1" x14ac:dyDescent="0.25">
      <c r="A274" s="317">
        <v>11</v>
      </c>
      <c r="B274" s="329" t="str">
        <f>IFERROR(VLOOKUP(A274,'Outcome Indicators - Section C'!$A$10:$R$27,18,FALSE),"")</f>
        <v/>
      </c>
      <c r="C274" s="418" t="str">
        <f>IFERROR(IF(VLOOKUP(K274,'Disaggregation Records'!$D$59:$E$92,2,FALSE)=0,"",VLOOKUP(K274,'Disaggregation Records'!$D$59:$E$92,2,FALSE)),"")</f>
        <v/>
      </c>
      <c r="D274" s="418" t="str">
        <f>IFERROR(IF(VLOOKUP(K274,'Disaggregation Records'!$D$59:$F$92,3,FALSE)=0,"",VLOOKUP(K274,'Disaggregation Records'!$D$59:$F$92,3,FALSE)),"")</f>
        <v/>
      </c>
      <c r="E274" s="388"/>
      <c r="F274" s="388"/>
      <c r="G274" s="388"/>
      <c r="H274" s="318"/>
      <c r="I274" s="345" t="str">
        <f>IFERROR(IF(VLOOKUP(K274,'Disaggregation Records'!$D$59:$G$92,4,FALSE)=0,"",VLOOKUP(K274,'Disaggregation Records'!$D$59:$G$92,4,FALSE)),"")</f>
        <v/>
      </c>
      <c r="J274" s="415">
        <f t="shared" si="16"/>
        <v>86</v>
      </c>
      <c r="K274" s="415" t="str">
        <f t="shared" si="17"/>
        <v/>
      </c>
      <c r="L274" s="415" t="b">
        <f t="shared" si="18"/>
        <v>1</v>
      </c>
      <c r="M274" s="415" t="b">
        <f t="shared" si="19"/>
        <v>0</v>
      </c>
      <c r="N274" s="419" t="s">
        <v>1483</v>
      </c>
      <c r="O274" s="161"/>
      <c r="P274" s="164"/>
      <c r="Q274" s="164"/>
      <c r="AD274" s="9"/>
      <c r="AE274" s="9"/>
      <c r="AF274" s="9"/>
      <c r="AG274" s="9"/>
      <c r="AH274" s="9"/>
      <c r="AI274" s="9"/>
      <c r="AJ274" s="9"/>
    </row>
    <row r="275" spans="1:36" s="302" customFormat="1" ht="39.6" customHeight="1" x14ac:dyDescent="0.25">
      <c r="A275" s="317">
        <v>11</v>
      </c>
      <c r="B275" s="329" t="str">
        <f>IFERROR(VLOOKUP(A275,'Outcome Indicators - Section C'!$A$10:$R$27,18,FALSE),"")</f>
        <v/>
      </c>
      <c r="C275" s="418" t="str">
        <f>IFERROR(IF(VLOOKUP(K275,'Disaggregation Records'!$D$59:$E$92,2,FALSE)=0,"",VLOOKUP(K275,'Disaggregation Records'!$D$59:$E$92,2,FALSE)),"")</f>
        <v/>
      </c>
      <c r="D275" s="418" t="str">
        <f>IFERROR(IF(VLOOKUP(K275,'Disaggregation Records'!$D$59:$F$92,3,FALSE)=0,"",VLOOKUP(K275,'Disaggregation Records'!$D$59:$F$92,3,FALSE)),"")</f>
        <v/>
      </c>
      <c r="E275" s="388"/>
      <c r="F275" s="388"/>
      <c r="G275" s="388"/>
      <c r="H275" s="318"/>
      <c r="I275" s="345" t="str">
        <f>IFERROR(IF(VLOOKUP(K275,'Disaggregation Records'!$D$59:$G$92,4,FALSE)=0,"",VLOOKUP(K275,'Disaggregation Records'!$D$59:$G$92,4,FALSE)),"")</f>
        <v/>
      </c>
      <c r="J275" s="415">
        <f t="shared" si="16"/>
        <v>87</v>
      </c>
      <c r="K275" s="415" t="str">
        <f t="shared" si="17"/>
        <v/>
      </c>
      <c r="L275" s="415" t="b">
        <f t="shared" si="18"/>
        <v>1</v>
      </c>
      <c r="M275" s="415" t="b">
        <f t="shared" si="19"/>
        <v>0</v>
      </c>
      <c r="N275" s="419" t="s">
        <v>1484</v>
      </c>
      <c r="O275" s="161"/>
      <c r="P275" s="164"/>
      <c r="Q275" s="164"/>
      <c r="AD275" s="9"/>
      <c r="AE275" s="9"/>
      <c r="AF275" s="9"/>
      <c r="AG275" s="9"/>
      <c r="AH275" s="9"/>
      <c r="AI275" s="9"/>
      <c r="AJ275" s="9"/>
    </row>
    <row r="276" spans="1:36" s="302" customFormat="1" ht="39.6" customHeight="1" x14ac:dyDescent="0.25">
      <c r="A276" s="317">
        <v>11</v>
      </c>
      <c r="B276" s="329" t="str">
        <f>IFERROR(VLOOKUP(A276,'Outcome Indicators - Section C'!$A$10:$R$27,18,FALSE),"")</f>
        <v/>
      </c>
      <c r="C276" s="418" t="str">
        <f>IFERROR(IF(VLOOKUP(K276,'Disaggregation Records'!$D$59:$E$92,2,FALSE)=0,"",VLOOKUP(K276,'Disaggregation Records'!$D$59:$E$92,2,FALSE)),"")</f>
        <v/>
      </c>
      <c r="D276" s="418" t="str">
        <f>IFERROR(IF(VLOOKUP(K276,'Disaggregation Records'!$D$59:$F$92,3,FALSE)=0,"",VLOOKUP(K276,'Disaggregation Records'!$D$59:$F$92,3,FALSE)),"")</f>
        <v/>
      </c>
      <c r="E276" s="388"/>
      <c r="F276" s="388"/>
      <c r="G276" s="388"/>
      <c r="H276" s="318"/>
      <c r="I276" s="345" t="str">
        <f>IFERROR(IF(VLOOKUP(K276,'Disaggregation Records'!$D$59:$G$92,4,FALSE)=0,"",VLOOKUP(K276,'Disaggregation Records'!$D$59:$G$92,4,FALSE)),"")</f>
        <v/>
      </c>
      <c r="J276" s="415">
        <f t="shared" si="16"/>
        <v>88</v>
      </c>
      <c r="K276" s="415" t="str">
        <f t="shared" si="17"/>
        <v/>
      </c>
      <c r="L276" s="415" t="b">
        <f t="shared" si="18"/>
        <v>1</v>
      </c>
      <c r="M276" s="415" t="b">
        <f t="shared" si="19"/>
        <v>0</v>
      </c>
      <c r="N276" s="419" t="s">
        <v>1485</v>
      </c>
      <c r="O276" s="161"/>
      <c r="P276" s="164"/>
      <c r="Q276" s="164"/>
      <c r="AD276" s="9"/>
      <c r="AE276" s="9"/>
      <c r="AF276" s="9"/>
      <c r="AG276" s="9"/>
      <c r="AH276" s="9"/>
      <c r="AI276" s="9"/>
      <c r="AJ276" s="9"/>
    </row>
    <row r="277" spans="1:36" s="302" customFormat="1" ht="39.6" customHeight="1" x14ac:dyDescent="0.25">
      <c r="A277" s="317">
        <v>11</v>
      </c>
      <c r="B277" s="329" t="str">
        <f>IFERROR(VLOOKUP(A277,'Outcome Indicators - Section C'!$A$10:$R$27,18,FALSE),"")</f>
        <v/>
      </c>
      <c r="C277" s="418" t="str">
        <f>IFERROR(IF(VLOOKUP(K277,'Disaggregation Records'!$D$59:$E$92,2,FALSE)=0,"",VLOOKUP(K277,'Disaggregation Records'!$D$59:$E$92,2,FALSE)),"")</f>
        <v/>
      </c>
      <c r="D277" s="418" t="str">
        <f>IFERROR(IF(VLOOKUP(K277,'Disaggregation Records'!$D$59:$F$92,3,FALSE)=0,"",VLOOKUP(K277,'Disaggregation Records'!$D$59:$F$92,3,FALSE)),"")</f>
        <v/>
      </c>
      <c r="E277" s="388"/>
      <c r="F277" s="388"/>
      <c r="G277" s="388"/>
      <c r="H277" s="318"/>
      <c r="I277" s="345" t="str">
        <f>IFERROR(IF(VLOOKUP(K277,'Disaggregation Records'!$D$59:$G$92,4,FALSE)=0,"",VLOOKUP(K277,'Disaggregation Records'!$D$59:$G$92,4,FALSE)),"")</f>
        <v/>
      </c>
      <c r="J277" s="415">
        <f t="shared" si="16"/>
        <v>89</v>
      </c>
      <c r="K277" s="415" t="str">
        <f t="shared" si="17"/>
        <v/>
      </c>
      <c r="L277" s="415" t="b">
        <f t="shared" si="18"/>
        <v>1</v>
      </c>
      <c r="M277" s="415" t="b">
        <f t="shared" si="19"/>
        <v>0</v>
      </c>
      <c r="N277" s="419" t="s">
        <v>1486</v>
      </c>
      <c r="O277" s="161"/>
      <c r="P277" s="164"/>
      <c r="Q277" s="164"/>
      <c r="AD277" s="9"/>
      <c r="AE277" s="9"/>
      <c r="AF277" s="9"/>
      <c r="AG277" s="9"/>
      <c r="AH277" s="9"/>
      <c r="AI277" s="9"/>
      <c r="AJ277" s="9"/>
    </row>
    <row r="278" spans="1:36" s="302" customFormat="1" ht="39.6" customHeight="1" x14ac:dyDescent="0.25">
      <c r="A278" s="317">
        <v>12</v>
      </c>
      <c r="B278" s="329" t="str">
        <f>IFERROR(VLOOKUP(A278,'Outcome Indicators - Section C'!$A$10:$R$27,18,FALSE),"")</f>
        <v/>
      </c>
      <c r="C278" s="418" t="str">
        <f>IFERROR(IF(VLOOKUP(K278,'Disaggregation Records'!$D$59:$E$92,2,FALSE)=0,"",VLOOKUP(K278,'Disaggregation Records'!$D$59:$E$92,2,FALSE)),"")</f>
        <v/>
      </c>
      <c r="D278" s="418" t="str">
        <f>IFERROR(IF(VLOOKUP(K278,'Disaggregation Records'!$D$59:$F$92,3,FALSE)=0,"",VLOOKUP(K278,'Disaggregation Records'!$D$59:$F$92,3,FALSE)),"")</f>
        <v/>
      </c>
      <c r="E278" s="388"/>
      <c r="F278" s="388"/>
      <c r="G278" s="388"/>
      <c r="H278" s="318"/>
      <c r="I278" s="345" t="str">
        <f>IFERROR(IF(VLOOKUP(K278,'Disaggregation Records'!$D$59:$G$92,4,FALSE)=0,"",VLOOKUP(K278,'Disaggregation Records'!$D$59:$G$92,4,FALSE)),"")</f>
        <v/>
      </c>
      <c r="J278" s="415">
        <f t="shared" si="16"/>
        <v>90</v>
      </c>
      <c r="K278" s="415" t="str">
        <f t="shared" si="17"/>
        <v/>
      </c>
      <c r="L278" s="415" t="b">
        <f t="shared" si="18"/>
        <v>1</v>
      </c>
      <c r="M278" s="415" t="b">
        <f t="shared" si="19"/>
        <v>0</v>
      </c>
      <c r="N278" s="419" t="s">
        <v>1487</v>
      </c>
      <c r="O278" s="161"/>
      <c r="P278" s="164"/>
      <c r="Q278" s="164"/>
      <c r="AD278" s="9"/>
      <c r="AE278" s="9"/>
      <c r="AF278" s="9"/>
      <c r="AG278" s="9"/>
      <c r="AH278" s="9"/>
      <c r="AI278" s="9"/>
      <c r="AJ278" s="9"/>
    </row>
    <row r="279" spans="1:36" s="302" customFormat="1" ht="39.6" customHeight="1" x14ac:dyDescent="0.25">
      <c r="A279" s="317">
        <v>12</v>
      </c>
      <c r="B279" s="329" t="str">
        <f>IFERROR(VLOOKUP(A279,'Outcome Indicators - Section C'!$A$10:$R$27,18,FALSE),"")</f>
        <v/>
      </c>
      <c r="C279" s="418" t="str">
        <f>IFERROR(IF(VLOOKUP(K279,'Disaggregation Records'!$D$59:$E$92,2,FALSE)=0,"",VLOOKUP(K279,'Disaggregation Records'!$D$59:$E$92,2,FALSE)),"")</f>
        <v/>
      </c>
      <c r="D279" s="418" t="str">
        <f>IFERROR(IF(VLOOKUP(K279,'Disaggregation Records'!$D$59:$F$92,3,FALSE)=0,"",VLOOKUP(K279,'Disaggregation Records'!$D$59:$F$92,3,FALSE)),"")</f>
        <v/>
      </c>
      <c r="E279" s="388"/>
      <c r="F279" s="388"/>
      <c r="G279" s="388"/>
      <c r="H279" s="318"/>
      <c r="I279" s="345" t="str">
        <f>IFERROR(IF(VLOOKUP(K279,'Disaggregation Records'!$D$59:$G$92,4,FALSE)=0,"",VLOOKUP(K279,'Disaggregation Records'!$D$59:$G$92,4,FALSE)),"")</f>
        <v/>
      </c>
      <c r="J279" s="415">
        <f t="shared" si="16"/>
        <v>91</v>
      </c>
      <c r="K279" s="415" t="str">
        <f t="shared" si="17"/>
        <v/>
      </c>
      <c r="L279" s="415" t="b">
        <f t="shared" si="18"/>
        <v>1</v>
      </c>
      <c r="M279" s="415" t="b">
        <f t="shared" si="19"/>
        <v>0</v>
      </c>
      <c r="N279" s="419" t="s">
        <v>1488</v>
      </c>
      <c r="O279" s="161"/>
      <c r="P279" s="164"/>
      <c r="Q279" s="164"/>
      <c r="AD279" s="9"/>
      <c r="AE279" s="9"/>
      <c r="AF279" s="9"/>
      <c r="AG279" s="9"/>
      <c r="AH279" s="9"/>
      <c r="AI279" s="9"/>
      <c r="AJ279" s="9"/>
    </row>
    <row r="280" spans="1:36" s="302" customFormat="1" ht="39.6" customHeight="1" x14ac:dyDescent="0.25">
      <c r="A280" s="317">
        <v>12</v>
      </c>
      <c r="B280" s="329" t="str">
        <f>IFERROR(VLOOKUP(A280,'Outcome Indicators - Section C'!$A$10:$R$27,18,FALSE),"")</f>
        <v/>
      </c>
      <c r="C280" s="418" t="str">
        <f>IFERROR(IF(VLOOKUP(K280,'Disaggregation Records'!$D$59:$E$92,2,FALSE)=0,"",VLOOKUP(K280,'Disaggregation Records'!$D$59:$E$92,2,FALSE)),"")</f>
        <v/>
      </c>
      <c r="D280" s="418" t="str">
        <f>IFERROR(IF(VLOOKUP(K280,'Disaggregation Records'!$D$59:$F$92,3,FALSE)=0,"",VLOOKUP(K280,'Disaggregation Records'!$D$59:$F$92,3,FALSE)),"")</f>
        <v/>
      </c>
      <c r="E280" s="388"/>
      <c r="F280" s="388"/>
      <c r="G280" s="388"/>
      <c r="H280" s="318"/>
      <c r="I280" s="345" t="str">
        <f>IFERROR(IF(VLOOKUP(K280,'Disaggregation Records'!$D$59:$G$92,4,FALSE)=0,"",VLOOKUP(K280,'Disaggregation Records'!$D$59:$G$92,4,FALSE)),"")</f>
        <v/>
      </c>
      <c r="J280" s="415">
        <f t="shared" si="16"/>
        <v>92</v>
      </c>
      <c r="K280" s="415" t="str">
        <f t="shared" si="17"/>
        <v/>
      </c>
      <c r="L280" s="415" t="b">
        <f t="shared" si="18"/>
        <v>1</v>
      </c>
      <c r="M280" s="415" t="b">
        <f t="shared" si="19"/>
        <v>0</v>
      </c>
      <c r="N280" s="419" t="s">
        <v>1489</v>
      </c>
      <c r="O280" s="161"/>
      <c r="P280" s="164"/>
      <c r="Q280" s="164"/>
      <c r="AD280" s="9"/>
      <c r="AE280" s="9"/>
      <c r="AF280" s="9"/>
      <c r="AG280" s="9"/>
      <c r="AH280" s="9"/>
      <c r="AI280" s="9"/>
      <c r="AJ280" s="9"/>
    </row>
    <row r="281" spans="1:36" s="302" customFormat="1" ht="39.6" customHeight="1" x14ac:dyDescent="0.25">
      <c r="A281" s="317">
        <v>12</v>
      </c>
      <c r="B281" s="329" t="str">
        <f>IFERROR(VLOOKUP(A281,'Outcome Indicators - Section C'!$A$10:$R$27,18,FALSE),"")</f>
        <v/>
      </c>
      <c r="C281" s="418" t="str">
        <f>IFERROR(IF(VLOOKUP(K281,'Disaggregation Records'!$D$59:$E$92,2,FALSE)=0,"",VLOOKUP(K281,'Disaggregation Records'!$D$59:$E$92,2,FALSE)),"")</f>
        <v/>
      </c>
      <c r="D281" s="418" t="str">
        <f>IFERROR(IF(VLOOKUP(K281,'Disaggregation Records'!$D$59:$F$92,3,FALSE)=0,"",VLOOKUP(K281,'Disaggregation Records'!$D$59:$F$92,3,FALSE)),"")</f>
        <v/>
      </c>
      <c r="E281" s="388"/>
      <c r="F281" s="388"/>
      <c r="G281" s="388"/>
      <c r="H281" s="318"/>
      <c r="I281" s="345" t="str">
        <f>IFERROR(IF(VLOOKUP(K281,'Disaggregation Records'!$D$59:$G$92,4,FALSE)=0,"",VLOOKUP(K281,'Disaggregation Records'!$D$59:$G$92,4,FALSE)),"")</f>
        <v/>
      </c>
      <c r="J281" s="415">
        <f t="shared" si="16"/>
        <v>93</v>
      </c>
      <c r="K281" s="415" t="str">
        <f t="shared" si="17"/>
        <v/>
      </c>
      <c r="L281" s="415" t="b">
        <f t="shared" si="18"/>
        <v>1</v>
      </c>
      <c r="M281" s="415" t="b">
        <f t="shared" si="19"/>
        <v>0</v>
      </c>
      <c r="N281" s="419" t="s">
        <v>1490</v>
      </c>
      <c r="O281" s="161"/>
      <c r="P281" s="164"/>
      <c r="Q281" s="164"/>
      <c r="AD281" s="9"/>
      <c r="AE281" s="9"/>
      <c r="AF281" s="9"/>
      <c r="AG281" s="9"/>
      <c r="AH281" s="9"/>
      <c r="AI281" s="9"/>
      <c r="AJ281" s="9"/>
    </row>
    <row r="282" spans="1:36" s="302" customFormat="1" ht="39.6" customHeight="1" x14ac:dyDescent="0.25">
      <c r="A282" s="317">
        <v>12</v>
      </c>
      <c r="B282" s="329" t="str">
        <f>IFERROR(VLOOKUP(A282,'Outcome Indicators - Section C'!$A$10:$R$27,18,FALSE),"")</f>
        <v/>
      </c>
      <c r="C282" s="418" t="str">
        <f>IFERROR(IF(VLOOKUP(K282,'Disaggregation Records'!$D$59:$E$92,2,FALSE)=0,"",VLOOKUP(K282,'Disaggregation Records'!$D$59:$E$92,2,FALSE)),"")</f>
        <v/>
      </c>
      <c r="D282" s="418" t="str">
        <f>IFERROR(IF(VLOOKUP(K282,'Disaggregation Records'!$D$59:$F$92,3,FALSE)=0,"",VLOOKUP(K282,'Disaggregation Records'!$D$59:$F$92,3,FALSE)),"")</f>
        <v/>
      </c>
      <c r="E282" s="388"/>
      <c r="F282" s="388"/>
      <c r="G282" s="388"/>
      <c r="H282" s="318"/>
      <c r="I282" s="345" t="str">
        <f>IFERROR(IF(VLOOKUP(K282,'Disaggregation Records'!$D$59:$G$92,4,FALSE)=0,"",VLOOKUP(K282,'Disaggregation Records'!$D$59:$G$92,4,FALSE)),"")</f>
        <v/>
      </c>
      <c r="J282" s="415">
        <f t="shared" si="16"/>
        <v>94</v>
      </c>
      <c r="K282" s="415" t="str">
        <f t="shared" si="17"/>
        <v/>
      </c>
      <c r="L282" s="415" t="b">
        <f t="shared" si="18"/>
        <v>1</v>
      </c>
      <c r="M282" s="415" t="b">
        <f t="shared" si="19"/>
        <v>0</v>
      </c>
      <c r="N282" s="419" t="s">
        <v>1491</v>
      </c>
      <c r="O282" s="161"/>
      <c r="P282" s="164"/>
      <c r="Q282" s="164"/>
      <c r="AD282" s="9"/>
      <c r="AE282" s="9"/>
      <c r="AF282" s="9"/>
      <c r="AG282" s="9"/>
      <c r="AH282" s="9"/>
      <c r="AI282" s="9"/>
      <c r="AJ282" s="9"/>
    </row>
    <row r="283" spans="1:36" s="302" customFormat="1" ht="39.6" customHeight="1" x14ac:dyDescent="0.25">
      <c r="A283" s="317">
        <v>12</v>
      </c>
      <c r="B283" s="329" t="str">
        <f>IFERROR(VLOOKUP(A283,'Outcome Indicators - Section C'!$A$10:$R$27,18,FALSE),"")</f>
        <v/>
      </c>
      <c r="C283" s="418" t="str">
        <f>IFERROR(IF(VLOOKUP(K283,'Disaggregation Records'!$D$59:$E$92,2,FALSE)=0,"",VLOOKUP(K283,'Disaggregation Records'!$D$59:$E$92,2,FALSE)),"")</f>
        <v/>
      </c>
      <c r="D283" s="418" t="str">
        <f>IFERROR(IF(VLOOKUP(K283,'Disaggregation Records'!$D$59:$F$92,3,FALSE)=0,"",VLOOKUP(K283,'Disaggregation Records'!$D$59:$F$92,3,FALSE)),"")</f>
        <v/>
      </c>
      <c r="E283" s="388"/>
      <c r="F283" s="388"/>
      <c r="G283" s="388"/>
      <c r="H283" s="318"/>
      <c r="I283" s="345" t="str">
        <f>IFERROR(IF(VLOOKUP(K283,'Disaggregation Records'!$D$59:$G$92,4,FALSE)=0,"",VLOOKUP(K283,'Disaggregation Records'!$D$59:$G$92,4,FALSE)),"")</f>
        <v/>
      </c>
      <c r="J283" s="415">
        <f t="shared" si="16"/>
        <v>95</v>
      </c>
      <c r="K283" s="415" t="str">
        <f t="shared" si="17"/>
        <v/>
      </c>
      <c r="L283" s="415" t="b">
        <f t="shared" si="18"/>
        <v>1</v>
      </c>
      <c r="M283" s="415" t="b">
        <f t="shared" si="19"/>
        <v>0</v>
      </c>
      <c r="N283" s="419" t="s">
        <v>1492</v>
      </c>
      <c r="O283" s="161"/>
      <c r="P283" s="164"/>
      <c r="Q283" s="164"/>
      <c r="AD283" s="9"/>
      <c r="AE283" s="9"/>
      <c r="AF283" s="9"/>
      <c r="AG283" s="9"/>
      <c r="AH283" s="9"/>
      <c r="AI283" s="9"/>
      <c r="AJ283" s="9"/>
    </row>
    <row r="284" spans="1:36" s="302" customFormat="1" ht="39.6" customHeight="1" x14ac:dyDescent="0.25">
      <c r="A284" s="317">
        <v>12</v>
      </c>
      <c r="B284" s="329" t="str">
        <f>IFERROR(VLOOKUP(A284,'Outcome Indicators - Section C'!$A$10:$R$27,18,FALSE),"")</f>
        <v/>
      </c>
      <c r="C284" s="418" t="str">
        <f>IFERROR(IF(VLOOKUP(K284,'Disaggregation Records'!$D$59:$E$92,2,FALSE)=0,"",VLOOKUP(K284,'Disaggregation Records'!$D$59:$E$92,2,FALSE)),"")</f>
        <v/>
      </c>
      <c r="D284" s="418" t="str">
        <f>IFERROR(IF(VLOOKUP(K284,'Disaggregation Records'!$D$59:$F$92,3,FALSE)=0,"",VLOOKUP(K284,'Disaggregation Records'!$D$59:$F$92,3,FALSE)),"")</f>
        <v/>
      </c>
      <c r="E284" s="388"/>
      <c r="F284" s="388"/>
      <c r="G284" s="388"/>
      <c r="H284" s="318"/>
      <c r="I284" s="345" t="str">
        <f>IFERROR(IF(VLOOKUP(K284,'Disaggregation Records'!$D$59:$G$92,4,FALSE)=0,"",VLOOKUP(K284,'Disaggregation Records'!$D$59:$G$92,4,FALSE)),"")</f>
        <v/>
      </c>
      <c r="J284" s="415">
        <f t="shared" si="16"/>
        <v>96</v>
      </c>
      <c r="K284" s="415" t="str">
        <f t="shared" si="17"/>
        <v/>
      </c>
      <c r="L284" s="415" t="b">
        <f t="shared" si="18"/>
        <v>1</v>
      </c>
      <c r="M284" s="415" t="b">
        <f t="shared" si="19"/>
        <v>0</v>
      </c>
      <c r="N284" s="419" t="s">
        <v>1493</v>
      </c>
      <c r="O284" s="161"/>
      <c r="P284" s="164"/>
      <c r="Q284" s="164"/>
      <c r="AD284" s="9"/>
      <c r="AE284" s="9"/>
      <c r="AF284" s="9"/>
      <c r="AG284" s="9"/>
      <c r="AH284" s="9"/>
      <c r="AI284" s="9"/>
      <c r="AJ284" s="9"/>
    </row>
    <row r="285" spans="1:36" s="302" customFormat="1" ht="39.6" customHeight="1" x14ac:dyDescent="0.25">
      <c r="A285" s="317">
        <v>12</v>
      </c>
      <c r="B285" s="329" t="str">
        <f>IFERROR(VLOOKUP(A285,'Outcome Indicators - Section C'!$A$10:$R$27,18,FALSE),"")</f>
        <v/>
      </c>
      <c r="C285" s="418" t="str">
        <f>IFERROR(IF(VLOOKUP(K285,'Disaggregation Records'!$D$59:$E$92,2,FALSE)=0,"",VLOOKUP(K285,'Disaggregation Records'!$D$59:$E$92,2,FALSE)),"")</f>
        <v/>
      </c>
      <c r="D285" s="418" t="str">
        <f>IFERROR(IF(VLOOKUP(K285,'Disaggregation Records'!$D$59:$F$92,3,FALSE)=0,"",VLOOKUP(K285,'Disaggregation Records'!$D$59:$F$92,3,FALSE)),"")</f>
        <v/>
      </c>
      <c r="E285" s="388"/>
      <c r="F285" s="388"/>
      <c r="G285" s="388"/>
      <c r="H285" s="318"/>
      <c r="I285" s="345" t="str">
        <f>IFERROR(IF(VLOOKUP(K285,'Disaggregation Records'!$D$59:$G$92,4,FALSE)=0,"",VLOOKUP(K285,'Disaggregation Records'!$D$59:$G$92,4,FALSE)),"")</f>
        <v/>
      </c>
      <c r="J285" s="415">
        <f t="shared" si="16"/>
        <v>97</v>
      </c>
      <c r="K285" s="415" t="str">
        <f t="shared" si="17"/>
        <v/>
      </c>
      <c r="L285" s="415" t="b">
        <f t="shared" si="18"/>
        <v>1</v>
      </c>
      <c r="M285" s="415" t="b">
        <f t="shared" si="19"/>
        <v>0</v>
      </c>
      <c r="N285" s="419" t="s">
        <v>1494</v>
      </c>
      <c r="O285" s="161"/>
      <c r="P285" s="164"/>
      <c r="Q285" s="164"/>
      <c r="AD285" s="9"/>
      <c r="AE285" s="9"/>
      <c r="AF285" s="9"/>
      <c r="AG285" s="9"/>
      <c r="AH285" s="9"/>
      <c r="AI285" s="9"/>
      <c r="AJ285" s="9"/>
    </row>
    <row r="286" spans="1:36" s="302" customFormat="1" ht="39.6" customHeight="1" x14ac:dyDescent="0.25">
      <c r="A286" s="317">
        <v>12</v>
      </c>
      <c r="B286" s="329" t="str">
        <f>IFERROR(VLOOKUP(A286,'Outcome Indicators - Section C'!$A$10:$R$27,18,FALSE),"")</f>
        <v/>
      </c>
      <c r="C286" s="418" t="str">
        <f>IFERROR(IF(VLOOKUP(K286,'Disaggregation Records'!$D$59:$E$92,2,FALSE)=0,"",VLOOKUP(K286,'Disaggregation Records'!$D$59:$E$92,2,FALSE)),"")</f>
        <v/>
      </c>
      <c r="D286" s="418" t="str">
        <f>IFERROR(IF(VLOOKUP(K286,'Disaggregation Records'!$D$59:$F$92,3,FALSE)=0,"",VLOOKUP(K286,'Disaggregation Records'!$D$59:$F$92,3,FALSE)),"")</f>
        <v/>
      </c>
      <c r="E286" s="388"/>
      <c r="F286" s="388"/>
      <c r="G286" s="388"/>
      <c r="H286" s="318"/>
      <c r="I286" s="345" t="str">
        <f>IFERROR(IF(VLOOKUP(K286,'Disaggregation Records'!$D$59:$G$92,4,FALSE)=0,"",VLOOKUP(K286,'Disaggregation Records'!$D$59:$G$92,4,FALSE)),"")</f>
        <v/>
      </c>
      <c r="J286" s="415">
        <f t="shared" si="16"/>
        <v>98</v>
      </c>
      <c r="K286" s="415" t="str">
        <f t="shared" si="17"/>
        <v/>
      </c>
      <c r="L286" s="415" t="b">
        <f t="shared" si="18"/>
        <v>1</v>
      </c>
      <c r="M286" s="415" t="b">
        <f t="shared" si="19"/>
        <v>0</v>
      </c>
      <c r="N286" s="419" t="s">
        <v>1495</v>
      </c>
      <c r="O286" s="161"/>
      <c r="P286" s="164"/>
      <c r="Q286" s="164"/>
      <c r="AD286" s="9"/>
      <c r="AE286" s="9"/>
      <c r="AF286" s="9"/>
      <c r="AG286" s="9"/>
      <c r="AH286" s="9"/>
      <c r="AI286" s="9"/>
      <c r="AJ286" s="9"/>
    </row>
    <row r="287" spans="1:36" s="302" customFormat="1" ht="39.6" customHeight="1" x14ac:dyDescent="0.25">
      <c r="A287" s="317">
        <v>12</v>
      </c>
      <c r="B287" s="329" t="str">
        <f>IFERROR(VLOOKUP(A287,'Outcome Indicators - Section C'!$A$10:$R$27,18,FALSE),"")</f>
        <v/>
      </c>
      <c r="C287" s="418" t="str">
        <f>IFERROR(IF(VLOOKUP(K287,'Disaggregation Records'!$D$59:$E$92,2,FALSE)=0,"",VLOOKUP(K287,'Disaggregation Records'!$D$59:$E$92,2,FALSE)),"")</f>
        <v/>
      </c>
      <c r="D287" s="418" t="str">
        <f>IFERROR(IF(VLOOKUP(K287,'Disaggregation Records'!$D$59:$F$92,3,FALSE)=0,"",VLOOKUP(K287,'Disaggregation Records'!$D$59:$F$92,3,FALSE)),"")</f>
        <v/>
      </c>
      <c r="E287" s="388"/>
      <c r="F287" s="388"/>
      <c r="G287" s="388"/>
      <c r="H287" s="318"/>
      <c r="I287" s="345" t="str">
        <f>IFERROR(IF(VLOOKUP(K287,'Disaggregation Records'!$D$59:$G$92,4,FALSE)=0,"",VLOOKUP(K287,'Disaggregation Records'!$D$59:$G$92,4,FALSE)),"")</f>
        <v/>
      </c>
      <c r="J287" s="415">
        <f t="shared" si="16"/>
        <v>99</v>
      </c>
      <c r="K287" s="415" t="str">
        <f t="shared" si="17"/>
        <v/>
      </c>
      <c r="L287" s="415" t="b">
        <f t="shared" si="18"/>
        <v>1</v>
      </c>
      <c r="M287" s="415" t="b">
        <f t="shared" si="19"/>
        <v>0</v>
      </c>
      <c r="N287" s="419" t="s">
        <v>1496</v>
      </c>
      <c r="O287" s="161"/>
      <c r="P287" s="164"/>
      <c r="Q287" s="164"/>
      <c r="AD287" s="9"/>
      <c r="AE287" s="9"/>
      <c r="AF287" s="9"/>
      <c r="AG287" s="9"/>
      <c r="AH287" s="9"/>
      <c r="AI287" s="9"/>
      <c r="AJ287" s="9"/>
    </row>
    <row r="288" spans="1:36" s="302" customFormat="1" ht="39.6" customHeight="1" x14ac:dyDescent="0.25">
      <c r="A288" s="317">
        <v>13</v>
      </c>
      <c r="B288" s="329" t="str">
        <f>IFERROR(VLOOKUP(A288,'Outcome Indicators - Section C'!$A$10:$R$27,18,FALSE),"")</f>
        <v/>
      </c>
      <c r="C288" s="418" t="str">
        <f>IFERROR(IF(VLOOKUP(K288,'Disaggregation Records'!$D$59:$E$92,2,FALSE)=0,"",VLOOKUP(K288,'Disaggregation Records'!$D$59:$E$92,2,FALSE)),"")</f>
        <v/>
      </c>
      <c r="D288" s="418" t="str">
        <f>IFERROR(IF(VLOOKUP(K288,'Disaggregation Records'!$D$59:$F$92,3,FALSE)=0,"",VLOOKUP(K288,'Disaggregation Records'!$D$59:$F$92,3,FALSE)),"")</f>
        <v/>
      </c>
      <c r="E288" s="388"/>
      <c r="F288" s="388"/>
      <c r="G288" s="388"/>
      <c r="H288" s="318"/>
      <c r="I288" s="345" t="str">
        <f>IFERROR(IF(VLOOKUP(K288,'Disaggregation Records'!$D$59:$G$92,4,FALSE)=0,"",VLOOKUP(K288,'Disaggregation Records'!$D$59:$G$92,4,FALSE)),"")</f>
        <v/>
      </c>
      <c r="J288" s="415">
        <f t="shared" si="16"/>
        <v>100</v>
      </c>
      <c r="K288" s="415" t="str">
        <f t="shared" si="17"/>
        <v/>
      </c>
      <c r="L288" s="415" t="b">
        <f t="shared" si="18"/>
        <v>1</v>
      </c>
      <c r="M288" s="415" t="b">
        <f t="shared" si="19"/>
        <v>0</v>
      </c>
      <c r="N288" s="419" t="s">
        <v>1497</v>
      </c>
      <c r="O288" s="161"/>
      <c r="P288" s="164"/>
      <c r="Q288" s="164"/>
      <c r="AD288" s="9"/>
      <c r="AE288" s="9"/>
      <c r="AF288" s="9"/>
      <c r="AG288" s="9"/>
      <c r="AH288" s="9"/>
      <c r="AI288" s="9"/>
      <c r="AJ288" s="9"/>
    </row>
    <row r="289" spans="1:36" s="302" customFormat="1" ht="39.6" customHeight="1" x14ac:dyDescent="0.25">
      <c r="A289" s="317">
        <v>13</v>
      </c>
      <c r="B289" s="329" t="str">
        <f>IFERROR(VLOOKUP(A289,'Outcome Indicators - Section C'!$A$10:$R$27,18,FALSE),"")</f>
        <v/>
      </c>
      <c r="C289" s="418" t="str">
        <f>IFERROR(IF(VLOOKUP(K289,'Disaggregation Records'!$D$59:$E$92,2,FALSE)=0,"",VLOOKUP(K289,'Disaggregation Records'!$D$59:$E$92,2,FALSE)),"")</f>
        <v/>
      </c>
      <c r="D289" s="418" t="str">
        <f>IFERROR(IF(VLOOKUP(K289,'Disaggregation Records'!$D$59:$F$92,3,FALSE)=0,"",VLOOKUP(K289,'Disaggregation Records'!$D$59:$F$92,3,FALSE)),"")</f>
        <v/>
      </c>
      <c r="E289" s="388"/>
      <c r="F289" s="388"/>
      <c r="G289" s="388"/>
      <c r="H289" s="318"/>
      <c r="I289" s="345" t="str">
        <f>IFERROR(IF(VLOOKUP(K289,'Disaggregation Records'!$D$59:$G$92,4,FALSE)=0,"",VLOOKUP(K289,'Disaggregation Records'!$D$59:$G$92,4,FALSE)),"")</f>
        <v/>
      </c>
      <c r="J289" s="415">
        <f t="shared" si="16"/>
        <v>101</v>
      </c>
      <c r="K289" s="415" t="str">
        <f t="shared" si="17"/>
        <v/>
      </c>
      <c r="L289" s="415" t="b">
        <f t="shared" si="18"/>
        <v>1</v>
      </c>
      <c r="M289" s="415" t="b">
        <f t="shared" si="19"/>
        <v>0</v>
      </c>
      <c r="N289" s="419" t="s">
        <v>1498</v>
      </c>
      <c r="O289" s="161"/>
      <c r="P289" s="164"/>
      <c r="Q289" s="164"/>
      <c r="AD289" s="9"/>
      <c r="AE289" s="9"/>
      <c r="AF289" s="9"/>
      <c r="AG289" s="9"/>
      <c r="AH289" s="9"/>
      <c r="AI289" s="9"/>
      <c r="AJ289" s="9"/>
    </row>
    <row r="290" spans="1:36" s="302" customFormat="1" ht="39.6" customHeight="1" x14ac:dyDescent="0.25">
      <c r="A290" s="317">
        <v>13</v>
      </c>
      <c r="B290" s="329" t="str">
        <f>IFERROR(VLOOKUP(A290,'Outcome Indicators - Section C'!$A$10:$R$27,18,FALSE),"")</f>
        <v/>
      </c>
      <c r="C290" s="418" t="str">
        <f>IFERROR(IF(VLOOKUP(K290,'Disaggregation Records'!$D$59:$E$92,2,FALSE)=0,"",VLOOKUP(K290,'Disaggregation Records'!$D$59:$E$92,2,FALSE)),"")</f>
        <v/>
      </c>
      <c r="D290" s="418" t="str">
        <f>IFERROR(IF(VLOOKUP(K290,'Disaggregation Records'!$D$59:$F$92,3,FALSE)=0,"",VLOOKUP(K290,'Disaggregation Records'!$D$59:$F$92,3,FALSE)),"")</f>
        <v/>
      </c>
      <c r="E290" s="388"/>
      <c r="F290" s="388"/>
      <c r="G290" s="388"/>
      <c r="H290" s="318"/>
      <c r="I290" s="345" t="str">
        <f>IFERROR(IF(VLOOKUP(K290,'Disaggregation Records'!$D$59:$G$92,4,FALSE)=0,"",VLOOKUP(K290,'Disaggregation Records'!$D$59:$G$92,4,FALSE)),"")</f>
        <v/>
      </c>
      <c r="J290" s="415">
        <f t="shared" si="16"/>
        <v>102</v>
      </c>
      <c r="K290" s="415" t="str">
        <f t="shared" si="17"/>
        <v/>
      </c>
      <c r="L290" s="415" t="b">
        <f t="shared" si="18"/>
        <v>1</v>
      </c>
      <c r="M290" s="415" t="b">
        <f t="shared" si="19"/>
        <v>0</v>
      </c>
      <c r="N290" s="419" t="s">
        <v>1499</v>
      </c>
      <c r="O290" s="161"/>
      <c r="P290" s="164"/>
      <c r="Q290" s="164"/>
      <c r="AD290" s="9"/>
      <c r="AE290" s="9"/>
      <c r="AF290" s="9"/>
      <c r="AG290" s="9"/>
      <c r="AH290" s="9"/>
      <c r="AI290" s="9"/>
      <c r="AJ290" s="9"/>
    </row>
    <row r="291" spans="1:36" s="302" customFormat="1" ht="39.6" customHeight="1" x14ac:dyDescent="0.25">
      <c r="A291" s="317">
        <v>13</v>
      </c>
      <c r="B291" s="329" t="str">
        <f>IFERROR(VLOOKUP(A291,'Outcome Indicators - Section C'!$A$10:$R$27,18,FALSE),"")</f>
        <v/>
      </c>
      <c r="C291" s="418" t="str">
        <f>IFERROR(IF(VLOOKUP(K291,'Disaggregation Records'!$D$59:$E$92,2,FALSE)=0,"",VLOOKUP(K291,'Disaggregation Records'!$D$59:$E$92,2,FALSE)),"")</f>
        <v/>
      </c>
      <c r="D291" s="418" t="str">
        <f>IFERROR(IF(VLOOKUP(K291,'Disaggregation Records'!$D$59:$F$92,3,FALSE)=0,"",VLOOKUP(K291,'Disaggregation Records'!$D$59:$F$92,3,FALSE)),"")</f>
        <v/>
      </c>
      <c r="E291" s="388"/>
      <c r="F291" s="388"/>
      <c r="G291" s="388"/>
      <c r="H291" s="318"/>
      <c r="I291" s="345" t="str">
        <f>IFERROR(IF(VLOOKUP(K291,'Disaggregation Records'!$D$59:$G$92,4,FALSE)=0,"",VLOOKUP(K291,'Disaggregation Records'!$D$59:$G$92,4,FALSE)),"")</f>
        <v/>
      </c>
      <c r="J291" s="415">
        <f t="shared" si="16"/>
        <v>103</v>
      </c>
      <c r="K291" s="415" t="str">
        <f t="shared" si="17"/>
        <v/>
      </c>
      <c r="L291" s="415" t="b">
        <f t="shared" si="18"/>
        <v>1</v>
      </c>
      <c r="M291" s="415" t="b">
        <f t="shared" si="19"/>
        <v>0</v>
      </c>
      <c r="N291" s="419" t="s">
        <v>1500</v>
      </c>
      <c r="O291" s="161"/>
      <c r="P291" s="164"/>
      <c r="Q291" s="164"/>
      <c r="AD291" s="9"/>
      <c r="AE291" s="9"/>
      <c r="AF291" s="9"/>
      <c r="AG291" s="9"/>
      <c r="AH291" s="9"/>
      <c r="AI291" s="9"/>
      <c r="AJ291" s="9"/>
    </row>
    <row r="292" spans="1:36" s="302" customFormat="1" ht="39.6" customHeight="1" x14ac:dyDescent="0.25">
      <c r="A292" s="317">
        <v>13</v>
      </c>
      <c r="B292" s="329" t="str">
        <f>IFERROR(VLOOKUP(A292,'Outcome Indicators - Section C'!$A$10:$R$27,18,FALSE),"")</f>
        <v/>
      </c>
      <c r="C292" s="418" t="str">
        <f>IFERROR(IF(VLOOKUP(K292,'Disaggregation Records'!$D$59:$E$92,2,FALSE)=0,"",VLOOKUP(K292,'Disaggregation Records'!$D$59:$E$92,2,FALSE)),"")</f>
        <v/>
      </c>
      <c r="D292" s="418" t="str">
        <f>IFERROR(IF(VLOOKUP(K292,'Disaggregation Records'!$D$59:$F$92,3,FALSE)=0,"",VLOOKUP(K292,'Disaggregation Records'!$D$59:$F$92,3,FALSE)),"")</f>
        <v/>
      </c>
      <c r="E292" s="388"/>
      <c r="F292" s="388"/>
      <c r="G292" s="388"/>
      <c r="H292" s="318"/>
      <c r="I292" s="345" t="str">
        <f>IFERROR(IF(VLOOKUP(K292,'Disaggregation Records'!$D$59:$G$92,4,FALSE)=0,"",VLOOKUP(K292,'Disaggregation Records'!$D$59:$G$92,4,FALSE)),"")</f>
        <v/>
      </c>
      <c r="J292" s="415">
        <f t="shared" si="16"/>
        <v>104</v>
      </c>
      <c r="K292" s="415" t="str">
        <f t="shared" si="17"/>
        <v/>
      </c>
      <c r="L292" s="415" t="b">
        <f t="shared" si="18"/>
        <v>1</v>
      </c>
      <c r="M292" s="415" t="b">
        <f t="shared" si="19"/>
        <v>0</v>
      </c>
      <c r="N292" s="419" t="s">
        <v>1501</v>
      </c>
      <c r="O292" s="161"/>
      <c r="P292" s="164"/>
      <c r="Q292" s="164"/>
      <c r="AD292" s="9"/>
      <c r="AE292" s="9"/>
      <c r="AF292" s="9"/>
      <c r="AG292" s="9"/>
      <c r="AH292" s="9"/>
      <c r="AI292" s="9"/>
      <c r="AJ292" s="9"/>
    </row>
    <row r="293" spans="1:36" s="302" customFormat="1" ht="39.6" customHeight="1" x14ac:dyDescent="0.25">
      <c r="A293" s="317">
        <v>13</v>
      </c>
      <c r="B293" s="329" t="str">
        <f>IFERROR(VLOOKUP(A293,'Outcome Indicators - Section C'!$A$10:$R$27,18,FALSE),"")</f>
        <v/>
      </c>
      <c r="C293" s="418" t="str">
        <f>IFERROR(IF(VLOOKUP(K293,'Disaggregation Records'!$D$59:$E$92,2,FALSE)=0,"",VLOOKUP(K293,'Disaggregation Records'!$D$59:$E$92,2,FALSE)),"")</f>
        <v/>
      </c>
      <c r="D293" s="418" t="str">
        <f>IFERROR(IF(VLOOKUP(K293,'Disaggregation Records'!$D$59:$F$92,3,FALSE)=0,"",VLOOKUP(K293,'Disaggregation Records'!$D$59:$F$92,3,FALSE)),"")</f>
        <v/>
      </c>
      <c r="E293" s="388"/>
      <c r="F293" s="388"/>
      <c r="G293" s="388"/>
      <c r="H293" s="318"/>
      <c r="I293" s="345" t="str">
        <f>IFERROR(IF(VLOOKUP(K293,'Disaggregation Records'!$D$59:$G$92,4,FALSE)=0,"",VLOOKUP(K293,'Disaggregation Records'!$D$59:$G$92,4,FALSE)),"")</f>
        <v/>
      </c>
      <c r="J293" s="415">
        <f t="shared" si="16"/>
        <v>105</v>
      </c>
      <c r="K293" s="415" t="str">
        <f t="shared" si="17"/>
        <v/>
      </c>
      <c r="L293" s="415" t="b">
        <f t="shared" si="18"/>
        <v>1</v>
      </c>
      <c r="M293" s="415" t="b">
        <f t="shared" si="19"/>
        <v>0</v>
      </c>
      <c r="N293" s="419" t="s">
        <v>1502</v>
      </c>
      <c r="O293" s="161"/>
      <c r="P293" s="164"/>
      <c r="Q293" s="164"/>
      <c r="AD293" s="9"/>
      <c r="AE293" s="9"/>
      <c r="AF293" s="9"/>
      <c r="AG293" s="9"/>
      <c r="AH293" s="9"/>
      <c r="AI293" s="9"/>
      <c r="AJ293" s="9"/>
    </row>
    <row r="294" spans="1:36" s="302" customFormat="1" ht="39.6" customHeight="1" x14ac:dyDescent="0.25">
      <c r="A294" s="317">
        <v>13</v>
      </c>
      <c r="B294" s="329" t="str">
        <f>IFERROR(VLOOKUP(A294,'Outcome Indicators - Section C'!$A$10:$R$27,18,FALSE),"")</f>
        <v/>
      </c>
      <c r="C294" s="418" t="str">
        <f>IFERROR(IF(VLOOKUP(K294,'Disaggregation Records'!$D$59:$E$92,2,FALSE)=0,"",VLOOKUP(K294,'Disaggregation Records'!$D$59:$E$92,2,FALSE)),"")</f>
        <v/>
      </c>
      <c r="D294" s="418" t="str">
        <f>IFERROR(IF(VLOOKUP(K294,'Disaggregation Records'!$D$59:$F$92,3,FALSE)=0,"",VLOOKUP(K294,'Disaggregation Records'!$D$59:$F$92,3,FALSE)),"")</f>
        <v/>
      </c>
      <c r="E294" s="388"/>
      <c r="F294" s="388"/>
      <c r="G294" s="388"/>
      <c r="H294" s="318"/>
      <c r="I294" s="345" t="str">
        <f>IFERROR(IF(VLOOKUP(K294,'Disaggregation Records'!$D$59:$G$92,4,FALSE)=0,"",VLOOKUP(K294,'Disaggregation Records'!$D$59:$G$92,4,FALSE)),"")</f>
        <v/>
      </c>
      <c r="J294" s="415">
        <f t="shared" si="16"/>
        <v>106</v>
      </c>
      <c r="K294" s="415" t="str">
        <f t="shared" si="17"/>
        <v/>
      </c>
      <c r="L294" s="415" t="b">
        <f t="shared" si="18"/>
        <v>1</v>
      </c>
      <c r="M294" s="415" t="b">
        <f t="shared" si="19"/>
        <v>0</v>
      </c>
      <c r="N294" s="419" t="s">
        <v>1503</v>
      </c>
      <c r="O294" s="161"/>
      <c r="P294" s="164"/>
      <c r="Q294" s="164"/>
      <c r="AD294" s="9"/>
      <c r="AE294" s="9"/>
      <c r="AF294" s="9"/>
      <c r="AG294" s="9"/>
      <c r="AH294" s="9"/>
      <c r="AI294" s="9"/>
      <c r="AJ294" s="9"/>
    </row>
    <row r="295" spans="1:36" s="302" customFormat="1" ht="39.6" customHeight="1" x14ac:dyDescent="0.25">
      <c r="A295" s="317">
        <v>13</v>
      </c>
      <c r="B295" s="329" t="str">
        <f>IFERROR(VLOOKUP(A295,'Outcome Indicators - Section C'!$A$10:$R$27,18,FALSE),"")</f>
        <v/>
      </c>
      <c r="C295" s="418" t="str">
        <f>IFERROR(IF(VLOOKUP(K295,'Disaggregation Records'!$D$59:$E$92,2,FALSE)=0,"",VLOOKUP(K295,'Disaggregation Records'!$D$59:$E$92,2,FALSE)),"")</f>
        <v/>
      </c>
      <c r="D295" s="418" t="str">
        <f>IFERROR(IF(VLOOKUP(K295,'Disaggregation Records'!$D$59:$F$92,3,FALSE)=0,"",VLOOKUP(K295,'Disaggregation Records'!$D$59:$F$92,3,FALSE)),"")</f>
        <v/>
      </c>
      <c r="E295" s="388"/>
      <c r="F295" s="388"/>
      <c r="G295" s="388"/>
      <c r="H295" s="318"/>
      <c r="I295" s="345" t="str">
        <f>IFERROR(IF(VLOOKUP(K295,'Disaggregation Records'!$D$59:$G$92,4,FALSE)=0,"",VLOOKUP(K295,'Disaggregation Records'!$D$59:$G$92,4,FALSE)),"")</f>
        <v/>
      </c>
      <c r="J295" s="415">
        <f t="shared" si="16"/>
        <v>107</v>
      </c>
      <c r="K295" s="415" t="str">
        <f t="shared" si="17"/>
        <v/>
      </c>
      <c r="L295" s="415" t="b">
        <f t="shared" si="18"/>
        <v>1</v>
      </c>
      <c r="M295" s="415" t="b">
        <f t="shared" si="19"/>
        <v>0</v>
      </c>
      <c r="N295" s="419" t="s">
        <v>1504</v>
      </c>
      <c r="O295" s="161"/>
      <c r="P295" s="164"/>
      <c r="Q295" s="164"/>
      <c r="AD295" s="9"/>
      <c r="AE295" s="9"/>
      <c r="AF295" s="9"/>
      <c r="AG295" s="9"/>
      <c r="AH295" s="9"/>
      <c r="AI295" s="9"/>
      <c r="AJ295" s="9"/>
    </row>
    <row r="296" spans="1:36" s="302" customFormat="1" ht="39.6" customHeight="1" x14ac:dyDescent="0.25">
      <c r="A296" s="317">
        <v>13</v>
      </c>
      <c r="B296" s="329" t="str">
        <f>IFERROR(VLOOKUP(A296,'Outcome Indicators - Section C'!$A$10:$R$27,18,FALSE),"")</f>
        <v/>
      </c>
      <c r="C296" s="418" t="str">
        <f>IFERROR(IF(VLOOKUP(K296,'Disaggregation Records'!$D$59:$E$92,2,FALSE)=0,"",VLOOKUP(K296,'Disaggregation Records'!$D$59:$E$92,2,FALSE)),"")</f>
        <v/>
      </c>
      <c r="D296" s="418" t="str">
        <f>IFERROR(IF(VLOOKUP(K296,'Disaggregation Records'!$D$59:$F$92,3,FALSE)=0,"",VLOOKUP(K296,'Disaggregation Records'!$D$59:$F$92,3,FALSE)),"")</f>
        <v/>
      </c>
      <c r="E296" s="388"/>
      <c r="F296" s="388"/>
      <c r="G296" s="388"/>
      <c r="H296" s="318"/>
      <c r="I296" s="345" t="str">
        <f>IFERROR(IF(VLOOKUP(K296,'Disaggregation Records'!$D$59:$G$92,4,FALSE)=0,"",VLOOKUP(K296,'Disaggregation Records'!$D$59:$G$92,4,FALSE)),"")</f>
        <v/>
      </c>
      <c r="J296" s="415">
        <f t="shared" ref="J296:J317" si="20">IF(B296=B295,J295+1,0)</f>
        <v>108</v>
      </c>
      <c r="K296" s="415" t="str">
        <f t="shared" ref="K296:K317" si="21">IF(B296&lt;&gt;"",B296&amp;"-"&amp;J296,"")</f>
        <v/>
      </c>
      <c r="L296" s="415" t="b">
        <f t="shared" ref="L296:L317" si="22">IFERROR(TRUE,FALSE)</f>
        <v>1</v>
      </c>
      <c r="M296" s="415" t="b">
        <f t="shared" ref="M296:M317" si="23">IFERROR(IF(B296&lt;&gt;"",TRUE,FALSE),"")</f>
        <v>0</v>
      </c>
      <c r="N296" s="419" t="s">
        <v>1505</v>
      </c>
      <c r="O296" s="161"/>
      <c r="P296" s="164"/>
      <c r="Q296" s="164"/>
      <c r="AD296" s="9"/>
      <c r="AE296" s="9"/>
      <c r="AF296" s="9"/>
      <c r="AG296" s="9"/>
      <c r="AH296" s="9"/>
      <c r="AI296" s="9"/>
      <c r="AJ296" s="9"/>
    </row>
    <row r="297" spans="1:36" s="302" customFormat="1" ht="39.6" customHeight="1" x14ac:dyDescent="0.25">
      <c r="A297" s="317">
        <v>13</v>
      </c>
      <c r="B297" s="329" t="str">
        <f>IFERROR(VLOOKUP(A297,'Outcome Indicators - Section C'!$A$10:$R$27,18,FALSE),"")</f>
        <v/>
      </c>
      <c r="C297" s="418" t="str">
        <f>IFERROR(IF(VLOOKUP(K297,'Disaggregation Records'!$D$59:$E$92,2,FALSE)=0,"",VLOOKUP(K297,'Disaggregation Records'!$D$59:$E$92,2,FALSE)),"")</f>
        <v/>
      </c>
      <c r="D297" s="418" t="str">
        <f>IFERROR(IF(VLOOKUP(K297,'Disaggregation Records'!$D$59:$F$92,3,FALSE)=0,"",VLOOKUP(K297,'Disaggregation Records'!$D$59:$F$92,3,FALSE)),"")</f>
        <v/>
      </c>
      <c r="E297" s="388"/>
      <c r="F297" s="388"/>
      <c r="G297" s="388"/>
      <c r="H297" s="318"/>
      <c r="I297" s="345" t="str">
        <f>IFERROR(IF(VLOOKUP(K297,'Disaggregation Records'!$D$59:$G$92,4,FALSE)=0,"",VLOOKUP(K297,'Disaggregation Records'!$D$59:$G$92,4,FALSE)),"")</f>
        <v/>
      </c>
      <c r="J297" s="415">
        <f t="shared" si="20"/>
        <v>109</v>
      </c>
      <c r="K297" s="415" t="str">
        <f t="shared" si="21"/>
        <v/>
      </c>
      <c r="L297" s="415" t="b">
        <f t="shared" si="22"/>
        <v>1</v>
      </c>
      <c r="M297" s="415" t="b">
        <f t="shared" si="23"/>
        <v>0</v>
      </c>
      <c r="N297" s="419" t="s">
        <v>1506</v>
      </c>
      <c r="O297" s="161"/>
      <c r="P297" s="164"/>
      <c r="Q297" s="164"/>
      <c r="AD297" s="9"/>
      <c r="AE297" s="9"/>
      <c r="AF297" s="9"/>
      <c r="AG297" s="9"/>
      <c r="AH297" s="9"/>
      <c r="AI297" s="9"/>
      <c r="AJ297" s="9"/>
    </row>
    <row r="298" spans="1:36" s="302" customFormat="1" ht="39.6" customHeight="1" x14ac:dyDescent="0.25">
      <c r="A298" s="317">
        <v>14</v>
      </c>
      <c r="B298" s="329" t="str">
        <f>IFERROR(VLOOKUP(A298,'Outcome Indicators - Section C'!$A$10:$R$27,18,FALSE),"")</f>
        <v/>
      </c>
      <c r="C298" s="418" t="str">
        <f>IFERROR(IF(VLOOKUP(K298,'Disaggregation Records'!$D$59:$E$92,2,FALSE)=0,"",VLOOKUP(K298,'Disaggregation Records'!$D$59:$E$92,2,FALSE)),"")</f>
        <v/>
      </c>
      <c r="D298" s="418" t="str">
        <f>IFERROR(IF(VLOOKUP(K298,'Disaggregation Records'!$D$59:$F$92,3,FALSE)=0,"",VLOOKUP(K298,'Disaggregation Records'!$D$59:$F$92,3,FALSE)),"")</f>
        <v/>
      </c>
      <c r="E298" s="388"/>
      <c r="F298" s="388"/>
      <c r="G298" s="388"/>
      <c r="H298" s="318"/>
      <c r="I298" s="345" t="str">
        <f>IFERROR(IF(VLOOKUP(K298,'Disaggregation Records'!$D$59:$G$92,4,FALSE)=0,"",VLOOKUP(K298,'Disaggregation Records'!$D$59:$G$92,4,FALSE)),"")</f>
        <v/>
      </c>
      <c r="J298" s="415">
        <f t="shared" si="20"/>
        <v>110</v>
      </c>
      <c r="K298" s="415" t="str">
        <f t="shared" si="21"/>
        <v/>
      </c>
      <c r="L298" s="415" t="b">
        <f t="shared" si="22"/>
        <v>1</v>
      </c>
      <c r="M298" s="415" t="b">
        <f t="shared" si="23"/>
        <v>0</v>
      </c>
      <c r="N298" s="419" t="s">
        <v>1507</v>
      </c>
      <c r="O298" s="161"/>
      <c r="P298" s="164"/>
      <c r="Q298" s="164"/>
      <c r="AD298" s="9"/>
      <c r="AE298" s="9"/>
      <c r="AF298" s="9"/>
      <c r="AG298" s="9"/>
      <c r="AH298" s="9"/>
      <c r="AI298" s="9"/>
      <c r="AJ298" s="9"/>
    </row>
    <row r="299" spans="1:36" s="302" customFormat="1" ht="39.6" customHeight="1" x14ac:dyDescent="0.25">
      <c r="A299" s="317">
        <v>14</v>
      </c>
      <c r="B299" s="329" t="str">
        <f>IFERROR(VLOOKUP(A299,'Outcome Indicators - Section C'!$A$10:$R$27,18,FALSE),"")</f>
        <v/>
      </c>
      <c r="C299" s="418" t="str">
        <f>IFERROR(IF(VLOOKUP(K299,'Disaggregation Records'!$D$59:$E$92,2,FALSE)=0,"",VLOOKUP(K299,'Disaggregation Records'!$D$59:$E$92,2,FALSE)),"")</f>
        <v/>
      </c>
      <c r="D299" s="418" t="str">
        <f>IFERROR(IF(VLOOKUP(K299,'Disaggregation Records'!$D$59:$F$92,3,FALSE)=0,"",VLOOKUP(K299,'Disaggregation Records'!$D$59:$F$92,3,FALSE)),"")</f>
        <v/>
      </c>
      <c r="E299" s="388"/>
      <c r="F299" s="388"/>
      <c r="G299" s="388"/>
      <c r="H299" s="318"/>
      <c r="I299" s="345" t="str">
        <f>IFERROR(IF(VLOOKUP(K299,'Disaggregation Records'!$D$59:$G$92,4,FALSE)=0,"",VLOOKUP(K299,'Disaggregation Records'!$D$59:$G$92,4,FALSE)),"")</f>
        <v/>
      </c>
      <c r="J299" s="415">
        <f t="shared" si="20"/>
        <v>111</v>
      </c>
      <c r="K299" s="415" t="str">
        <f t="shared" si="21"/>
        <v/>
      </c>
      <c r="L299" s="415" t="b">
        <f t="shared" si="22"/>
        <v>1</v>
      </c>
      <c r="M299" s="415" t="b">
        <f t="shared" si="23"/>
        <v>0</v>
      </c>
      <c r="N299" s="419" t="s">
        <v>1508</v>
      </c>
      <c r="O299" s="161"/>
      <c r="P299" s="164"/>
      <c r="Q299" s="164"/>
      <c r="AD299" s="9"/>
      <c r="AE299" s="9"/>
      <c r="AF299" s="9"/>
      <c r="AG299" s="9"/>
      <c r="AH299" s="9"/>
      <c r="AI299" s="9"/>
      <c r="AJ299" s="9"/>
    </row>
    <row r="300" spans="1:36" s="302" customFormat="1" ht="39.6" customHeight="1" x14ac:dyDescent="0.25">
      <c r="A300" s="317">
        <v>14</v>
      </c>
      <c r="B300" s="329" t="str">
        <f>IFERROR(VLOOKUP(A300,'Outcome Indicators - Section C'!$A$10:$R$27,18,FALSE),"")</f>
        <v/>
      </c>
      <c r="C300" s="418" t="str">
        <f>IFERROR(IF(VLOOKUP(K300,'Disaggregation Records'!$D$59:$E$92,2,FALSE)=0,"",VLOOKUP(K300,'Disaggregation Records'!$D$59:$E$92,2,FALSE)),"")</f>
        <v/>
      </c>
      <c r="D300" s="418" t="str">
        <f>IFERROR(IF(VLOOKUP(K300,'Disaggregation Records'!$D$59:$F$92,3,FALSE)=0,"",VLOOKUP(K300,'Disaggregation Records'!$D$59:$F$92,3,FALSE)),"")</f>
        <v/>
      </c>
      <c r="E300" s="388"/>
      <c r="F300" s="388"/>
      <c r="G300" s="388"/>
      <c r="H300" s="318"/>
      <c r="I300" s="345" t="str">
        <f>IFERROR(IF(VLOOKUP(K300,'Disaggregation Records'!$D$59:$G$92,4,FALSE)=0,"",VLOOKUP(K300,'Disaggregation Records'!$D$59:$G$92,4,FALSE)),"")</f>
        <v/>
      </c>
      <c r="J300" s="415">
        <f t="shared" si="20"/>
        <v>112</v>
      </c>
      <c r="K300" s="415" t="str">
        <f t="shared" si="21"/>
        <v/>
      </c>
      <c r="L300" s="415" t="b">
        <f t="shared" si="22"/>
        <v>1</v>
      </c>
      <c r="M300" s="415" t="b">
        <f t="shared" si="23"/>
        <v>0</v>
      </c>
      <c r="N300" s="419" t="s">
        <v>1509</v>
      </c>
      <c r="O300" s="161"/>
      <c r="P300" s="164"/>
      <c r="Q300" s="164"/>
      <c r="AD300" s="9"/>
      <c r="AE300" s="9"/>
      <c r="AF300" s="9"/>
      <c r="AG300" s="9"/>
      <c r="AH300" s="9"/>
      <c r="AI300" s="9"/>
      <c r="AJ300" s="9"/>
    </row>
    <row r="301" spans="1:36" s="302" customFormat="1" ht="39.6" customHeight="1" x14ac:dyDescent="0.25">
      <c r="A301" s="317">
        <v>14</v>
      </c>
      <c r="B301" s="329" t="str">
        <f>IFERROR(VLOOKUP(A301,'Outcome Indicators - Section C'!$A$10:$R$27,18,FALSE),"")</f>
        <v/>
      </c>
      <c r="C301" s="418" t="str">
        <f>IFERROR(IF(VLOOKUP(K301,'Disaggregation Records'!$D$59:$E$92,2,FALSE)=0,"",VLOOKUP(K301,'Disaggregation Records'!$D$59:$E$92,2,FALSE)),"")</f>
        <v/>
      </c>
      <c r="D301" s="418" t="str">
        <f>IFERROR(IF(VLOOKUP(K301,'Disaggregation Records'!$D$59:$F$92,3,FALSE)=0,"",VLOOKUP(K301,'Disaggregation Records'!$D$59:$F$92,3,FALSE)),"")</f>
        <v/>
      </c>
      <c r="E301" s="388"/>
      <c r="F301" s="388"/>
      <c r="G301" s="388"/>
      <c r="H301" s="318"/>
      <c r="I301" s="345" t="str">
        <f>IFERROR(IF(VLOOKUP(K301,'Disaggregation Records'!$D$59:$G$92,4,FALSE)=0,"",VLOOKUP(K301,'Disaggregation Records'!$D$59:$G$92,4,FALSE)),"")</f>
        <v/>
      </c>
      <c r="J301" s="415">
        <f t="shared" si="20"/>
        <v>113</v>
      </c>
      <c r="K301" s="415" t="str">
        <f t="shared" si="21"/>
        <v/>
      </c>
      <c r="L301" s="415" t="b">
        <f t="shared" si="22"/>
        <v>1</v>
      </c>
      <c r="M301" s="415" t="b">
        <f t="shared" si="23"/>
        <v>0</v>
      </c>
      <c r="N301" s="419" t="s">
        <v>1510</v>
      </c>
      <c r="O301" s="161"/>
      <c r="P301" s="164"/>
      <c r="Q301" s="164"/>
      <c r="AD301" s="9"/>
      <c r="AE301" s="9"/>
      <c r="AF301" s="9"/>
      <c r="AG301" s="9"/>
      <c r="AH301" s="9"/>
      <c r="AI301" s="9"/>
      <c r="AJ301" s="9"/>
    </row>
    <row r="302" spans="1:36" s="302" customFormat="1" ht="39.6" customHeight="1" x14ac:dyDescent="0.25">
      <c r="A302" s="317">
        <v>14</v>
      </c>
      <c r="B302" s="329" t="str">
        <f>IFERROR(VLOOKUP(A302,'Outcome Indicators - Section C'!$A$10:$R$27,18,FALSE),"")</f>
        <v/>
      </c>
      <c r="C302" s="418" t="str">
        <f>IFERROR(IF(VLOOKUP(K302,'Disaggregation Records'!$D$59:$E$92,2,FALSE)=0,"",VLOOKUP(K302,'Disaggregation Records'!$D$59:$E$92,2,FALSE)),"")</f>
        <v/>
      </c>
      <c r="D302" s="418" t="str">
        <f>IFERROR(IF(VLOOKUP(K302,'Disaggregation Records'!$D$59:$F$92,3,FALSE)=0,"",VLOOKUP(K302,'Disaggregation Records'!$D$59:$F$92,3,FALSE)),"")</f>
        <v/>
      </c>
      <c r="E302" s="388"/>
      <c r="F302" s="388"/>
      <c r="G302" s="388"/>
      <c r="H302" s="318"/>
      <c r="I302" s="345" t="str">
        <f>IFERROR(IF(VLOOKUP(K302,'Disaggregation Records'!$D$59:$G$92,4,FALSE)=0,"",VLOOKUP(K302,'Disaggregation Records'!$D$59:$G$92,4,FALSE)),"")</f>
        <v/>
      </c>
      <c r="J302" s="415">
        <f t="shared" si="20"/>
        <v>114</v>
      </c>
      <c r="K302" s="415" t="str">
        <f t="shared" si="21"/>
        <v/>
      </c>
      <c r="L302" s="415" t="b">
        <f t="shared" si="22"/>
        <v>1</v>
      </c>
      <c r="M302" s="415" t="b">
        <f t="shared" si="23"/>
        <v>0</v>
      </c>
      <c r="N302" s="419" t="s">
        <v>1511</v>
      </c>
      <c r="O302" s="161"/>
      <c r="P302" s="164"/>
      <c r="Q302" s="164"/>
      <c r="AD302" s="9"/>
      <c r="AE302" s="9"/>
      <c r="AF302" s="9"/>
      <c r="AG302" s="9"/>
      <c r="AH302" s="9"/>
      <c r="AI302" s="9"/>
      <c r="AJ302" s="9"/>
    </row>
    <row r="303" spans="1:36" s="302" customFormat="1" ht="39.6" customHeight="1" x14ac:dyDescent="0.25">
      <c r="A303" s="317">
        <v>14</v>
      </c>
      <c r="B303" s="329" t="str">
        <f>IFERROR(VLOOKUP(A303,'Outcome Indicators - Section C'!$A$10:$R$27,18,FALSE),"")</f>
        <v/>
      </c>
      <c r="C303" s="418" t="str">
        <f>IFERROR(IF(VLOOKUP(K303,'Disaggregation Records'!$D$59:$E$92,2,FALSE)=0,"",VLOOKUP(K303,'Disaggregation Records'!$D$59:$E$92,2,FALSE)),"")</f>
        <v/>
      </c>
      <c r="D303" s="418" t="str">
        <f>IFERROR(IF(VLOOKUP(K303,'Disaggregation Records'!$D$59:$F$92,3,FALSE)=0,"",VLOOKUP(K303,'Disaggregation Records'!$D$59:$F$92,3,FALSE)),"")</f>
        <v/>
      </c>
      <c r="E303" s="388"/>
      <c r="F303" s="388"/>
      <c r="G303" s="388"/>
      <c r="H303" s="318"/>
      <c r="I303" s="345" t="str">
        <f>IFERROR(IF(VLOOKUP(K303,'Disaggregation Records'!$D$59:$G$92,4,FALSE)=0,"",VLOOKUP(K303,'Disaggregation Records'!$D$59:$G$92,4,FALSE)),"")</f>
        <v/>
      </c>
      <c r="J303" s="415">
        <f t="shared" si="20"/>
        <v>115</v>
      </c>
      <c r="K303" s="415" t="str">
        <f t="shared" si="21"/>
        <v/>
      </c>
      <c r="L303" s="415" t="b">
        <f t="shared" si="22"/>
        <v>1</v>
      </c>
      <c r="M303" s="415" t="b">
        <f t="shared" si="23"/>
        <v>0</v>
      </c>
      <c r="N303" s="419" t="s">
        <v>1512</v>
      </c>
      <c r="O303" s="161"/>
      <c r="P303" s="164"/>
      <c r="Q303" s="164"/>
      <c r="AD303" s="9"/>
      <c r="AE303" s="9"/>
      <c r="AF303" s="9"/>
      <c r="AG303" s="9"/>
      <c r="AH303" s="9"/>
      <c r="AI303" s="9"/>
      <c r="AJ303" s="9"/>
    </row>
    <row r="304" spans="1:36" s="302" customFormat="1" ht="39.6" customHeight="1" x14ac:dyDescent="0.25">
      <c r="A304" s="317">
        <v>14</v>
      </c>
      <c r="B304" s="329" t="str">
        <f>IFERROR(VLOOKUP(A304,'Outcome Indicators - Section C'!$A$10:$R$27,18,FALSE),"")</f>
        <v/>
      </c>
      <c r="C304" s="418" t="str">
        <f>IFERROR(IF(VLOOKUP(K304,'Disaggregation Records'!$D$59:$E$92,2,FALSE)=0,"",VLOOKUP(K304,'Disaggregation Records'!$D$59:$E$92,2,FALSE)),"")</f>
        <v/>
      </c>
      <c r="D304" s="418" t="str">
        <f>IFERROR(IF(VLOOKUP(K304,'Disaggregation Records'!$D$59:$F$92,3,FALSE)=0,"",VLOOKUP(K304,'Disaggregation Records'!$D$59:$F$92,3,FALSE)),"")</f>
        <v/>
      </c>
      <c r="E304" s="388"/>
      <c r="F304" s="388"/>
      <c r="G304" s="388"/>
      <c r="H304" s="318"/>
      <c r="I304" s="345" t="str">
        <f>IFERROR(IF(VLOOKUP(K304,'Disaggregation Records'!$D$59:$G$92,4,FALSE)=0,"",VLOOKUP(K304,'Disaggregation Records'!$D$59:$G$92,4,FALSE)),"")</f>
        <v/>
      </c>
      <c r="J304" s="415">
        <f t="shared" si="20"/>
        <v>116</v>
      </c>
      <c r="K304" s="415" t="str">
        <f t="shared" si="21"/>
        <v/>
      </c>
      <c r="L304" s="415" t="b">
        <f t="shared" si="22"/>
        <v>1</v>
      </c>
      <c r="M304" s="415" t="b">
        <f t="shared" si="23"/>
        <v>0</v>
      </c>
      <c r="N304" s="419" t="s">
        <v>1513</v>
      </c>
      <c r="O304" s="161"/>
      <c r="P304" s="164"/>
      <c r="Q304" s="164"/>
      <c r="AD304" s="9"/>
      <c r="AE304" s="9"/>
      <c r="AF304" s="9"/>
      <c r="AG304" s="9"/>
      <c r="AH304" s="9"/>
      <c r="AI304" s="9"/>
      <c r="AJ304" s="9"/>
    </row>
    <row r="305" spans="1:36" s="302" customFormat="1" ht="39.6" customHeight="1" x14ac:dyDescent="0.25">
      <c r="A305" s="317">
        <v>14</v>
      </c>
      <c r="B305" s="329" t="str">
        <f>IFERROR(VLOOKUP(A305,'Outcome Indicators - Section C'!$A$10:$R$27,18,FALSE),"")</f>
        <v/>
      </c>
      <c r="C305" s="418" t="str">
        <f>IFERROR(IF(VLOOKUP(K305,'Disaggregation Records'!$D$59:$E$92,2,FALSE)=0,"",VLOOKUP(K305,'Disaggregation Records'!$D$59:$E$92,2,FALSE)),"")</f>
        <v/>
      </c>
      <c r="D305" s="418" t="str">
        <f>IFERROR(IF(VLOOKUP(K305,'Disaggregation Records'!$D$59:$F$92,3,FALSE)=0,"",VLOOKUP(K305,'Disaggregation Records'!$D$59:$F$92,3,FALSE)),"")</f>
        <v/>
      </c>
      <c r="E305" s="388"/>
      <c r="F305" s="388"/>
      <c r="G305" s="388"/>
      <c r="H305" s="318"/>
      <c r="I305" s="345" t="str">
        <f>IFERROR(IF(VLOOKUP(K305,'Disaggregation Records'!$D$59:$G$92,4,FALSE)=0,"",VLOOKUP(K305,'Disaggregation Records'!$D$59:$G$92,4,FALSE)),"")</f>
        <v/>
      </c>
      <c r="J305" s="415">
        <f t="shared" si="20"/>
        <v>117</v>
      </c>
      <c r="K305" s="415" t="str">
        <f t="shared" si="21"/>
        <v/>
      </c>
      <c r="L305" s="415" t="b">
        <f t="shared" si="22"/>
        <v>1</v>
      </c>
      <c r="M305" s="415" t="b">
        <f t="shared" si="23"/>
        <v>0</v>
      </c>
      <c r="N305" s="419" t="s">
        <v>1514</v>
      </c>
      <c r="O305" s="161"/>
      <c r="P305" s="164"/>
      <c r="Q305" s="164"/>
      <c r="AD305" s="9"/>
      <c r="AE305" s="9"/>
      <c r="AF305" s="9"/>
      <c r="AG305" s="9"/>
      <c r="AH305" s="9"/>
      <c r="AI305" s="9"/>
      <c r="AJ305" s="9"/>
    </row>
    <row r="306" spans="1:36" s="302" customFormat="1" ht="39.6" customHeight="1" x14ac:dyDescent="0.25">
      <c r="A306" s="317">
        <v>14</v>
      </c>
      <c r="B306" s="329" t="str">
        <f>IFERROR(VLOOKUP(A306,'Outcome Indicators - Section C'!$A$10:$R$27,18,FALSE),"")</f>
        <v/>
      </c>
      <c r="C306" s="418" t="str">
        <f>IFERROR(IF(VLOOKUP(K306,'Disaggregation Records'!$D$59:$E$92,2,FALSE)=0,"",VLOOKUP(K306,'Disaggregation Records'!$D$59:$E$92,2,FALSE)),"")</f>
        <v/>
      </c>
      <c r="D306" s="418" t="str">
        <f>IFERROR(IF(VLOOKUP(K306,'Disaggregation Records'!$D$59:$F$92,3,FALSE)=0,"",VLOOKUP(K306,'Disaggregation Records'!$D$59:$F$92,3,FALSE)),"")</f>
        <v/>
      </c>
      <c r="E306" s="388"/>
      <c r="F306" s="388"/>
      <c r="G306" s="388"/>
      <c r="H306" s="318"/>
      <c r="I306" s="345" t="str">
        <f>IFERROR(IF(VLOOKUP(K306,'Disaggregation Records'!$D$59:$G$92,4,FALSE)=0,"",VLOOKUP(K306,'Disaggregation Records'!$D$59:$G$92,4,FALSE)),"")</f>
        <v/>
      </c>
      <c r="J306" s="415">
        <f t="shared" si="20"/>
        <v>118</v>
      </c>
      <c r="K306" s="415" t="str">
        <f t="shared" si="21"/>
        <v/>
      </c>
      <c r="L306" s="415" t="b">
        <f t="shared" si="22"/>
        <v>1</v>
      </c>
      <c r="M306" s="415" t="b">
        <f t="shared" si="23"/>
        <v>0</v>
      </c>
      <c r="N306" s="419" t="s">
        <v>1515</v>
      </c>
      <c r="O306" s="161"/>
      <c r="P306" s="164"/>
      <c r="Q306" s="164"/>
      <c r="AD306" s="9"/>
      <c r="AE306" s="9"/>
      <c r="AF306" s="9"/>
      <c r="AG306" s="9"/>
      <c r="AH306" s="9"/>
      <c r="AI306" s="9"/>
      <c r="AJ306" s="9"/>
    </row>
    <row r="307" spans="1:36" s="302" customFormat="1" ht="39.6" customHeight="1" x14ac:dyDescent="0.25">
      <c r="A307" s="317">
        <v>14</v>
      </c>
      <c r="B307" s="329" t="str">
        <f>IFERROR(VLOOKUP(A307,'Outcome Indicators - Section C'!$A$10:$R$27,18,FALSE),"")</f>
        <v/>
      </c>
      <c r="C307" s="418" t="str">
        <f>IFERROR(IF(VLOOKUP(K307,'Disaggregation Records'!$D$59:$E$92,2,FALSE)=0,"",VLOOKUP(K307,'Disaggregation Records'!$D$59:$E$92,2,FALSE)),"")</f>
        <v/>
      </c>
      <c r="D307" s="418" t="str">
        <f>IFERROR(IF(VLOOKUP(K307,'Disaggregation Records'!$D$59:$F$92,3,FALSE)=0,"",VLOOKUP(K307,'Disaggregation Records'!$D$59:$F$92,3,FALSE)),"")</f>
        <v/>
      </c>
      <c r="E307" s="388"/>
      <c r="F307" s="388"/>
      <c r="G307" s="388"/>
      <c r="H307" s="318"/>
      <c r="I307" s="345" t="str">
        <f>IFERROR(IF(VLOOKUP(K307,'Disaggregation Records'!$D$59:$G$92,4,FALSE)=0,"",VLOOKUP(K307,'Disaggregation Records'!$D$59:$G$92,4,FALSE)),"")</f>
        <v/>
      </c>
      <c r="J307" s="415">
        <f t="shared" si="20"/>
        <v>119</v>
      </c>
      <c r="K307" s="415" t="str">
        <f t="shared" si="21"/>
        <v/>
      </c>
      <c r="L307" s="415" t="b">
        <f t="shared" si="22"/>
        <v>1</v>
      </c>
      <c r="M307" s="415" t="b">
        <f t="shared" si="23"/>
        <v>0</v>
      </c>
      <c r="N307" s="419" t="s">
        <v>1516</v>
      </c>
      <c r="O307" s="161"/>
      <c r="P307" s="164"/>
      <c r="Q307" s="164"/>
      <c r="AD307" s="9"/>
      <c r="AE307" s="9"/>
      <c r="AF307" s="9"/>
      <c r="AG307" s="9"/>
      <c r="AH307" s="9"/>
      <c r="AI307" s="9"/>
      <c r="AJ307" s="9"/>
    </row>
    <row r="308" spans="1:36" s="302" customFormat="1" ht="39.6" customHeight="1" x14ac:dyDescent="0.25">
      <c r="A308" s="317">
        <v>15</v>
      </c>
      <c r="B308" s="329" t="str">
        <f>IFERROR(VLOOKUP(A308,'Outcome Indicators - Section C'!$A$10:$R$27,18,FALSE),"")</f>
        <v/>
      </c>
      <c r="C308" s="418" t="str">
        <f>IFERROR(IF(VLOOKUP(K308,'Disaggregation Records'!$D$59:$E$92,2,FALSE)=0,"",VLOOKUP(K308,'Disaggregation Records'!$D$59:$E$92,2,FALSE)),"")</f>
        <v/>
      </c>
      <c r="D308" s="418" t="str">
        <f>IFERROR(IF(VLOOKUP(K308,'Disaggregation Records'!$D$59:$F$92,3,FALSE)=0,"",VLOOKUP(K308,'Disaggregation Records'!$D$59:$F$92,3,FALSE)),"")</f>
        <v/>
      </c>
      <c r="E308" s="388"/>
      <c r="F308" s="388"/>
      <c r="G308" s="388"/>
      <c r="H308" s="318"/>
      <c r="I308" s="345" t="str">
        <f>IFERROR(IF(VLOOKUP(K308,'Disaggregation Records'!$D$59:$G$92,4,FALSE)=0,"",VLOOKUP(K308,'Disaggregation Records'!$D$59:$G$92,4,FALSE)),"")</f>
        <v/>
      </c>
      <c r="J308" s="415">
        <f t="shared" si="20"/>
        <v>120</v>
      </c>
      <c r="K308" s="415" t="str">
        <f t="shared" si="21"/>
        <v/>
      </c>
      <c r="L308" s="415" t="b">
        <f t="shared" si="22"/>
        <v>1</v>
      </c>
      <c r="M308" s="415" t="b">
        <f t="shared" si="23"/>
        <v>0</v>
      </c>
      <c r="N308" s="419" t="s">
        <v>1517</v>
      </c>
      <c r="O308" s="161"/>
      <c r="P308" s="164"/>
      <c r="Q308" s="164"/>
      <c r="AD308" s="9"/>
      <c r="AE308" s="9"/>
      <c r="AF308" s="9"/>
      <c r="AG308" s="9"/>
      <c r="AH308" s="9"/>
      <c r="AI308" s="9"/>
      <c r="AJ308" s="9"/>
    </row>
    <row r="309" spans="1:36" s="302" customFormat="1" ht="39.6" customHeight="1" x14ac:dyDescent="0.25">
      <c r="A309" s="317">
        <v>15</v>
      </c>
      <c r="B309" s="329" t="str">
        <f>IFERROR(VLOOKUP(A309,'Outcome Indicators - Section C'!$A$10:$R$27,18,FALSE),"")</f>
        <v/>
      </c>
      <c r="C309" s="418" t="str">
        <f>IFERROR(IF(VLOOKUP(K309,'Disaggregation Records'!$D$59:$E$92,2,FALSE)=0,"",VLOOKUP(K309,'Disaggregation Records'!$D$59:$E$92,2,FALSE)),"")</f>
        <v/>
      </c>
      <c r="D309" s="418" t="str">
        <f>IFERROR(IF(VLOOKUP(K309,'Disaggregation Records'!$D$59:$F$92,3,FALSE)=0,"",VLOOKUP(K309,'Disaggregation Records'!$D$59:$F$92,3,FALSE)),"")</f>
        <v/>
      </c>
      <c r="E309" s="388"/>
      <c r="F309" s="388"/>
      <c r="G309" s="388"/>
      <c r="H309" s="318"/>
      <c r="I309" s="345" t="str">
        <f>IFERROR(IF(VLOOKUP(K309,'Disaggregation Records'!$D$59:$G$92,4,FALSE)=0,"",VLOOKUP(K309,'Disaggregation Records'!$D$59:$G$92,4,FALSE)),"")</f>
        <v/>
      </c>
      <c r="J309" s="415">
        <f t="shared" si="20"/>
        <v>121</v>
      </c>
      <c r="K309" s="415" t="str">
        <f t="shared" si="21"/>
        <v/>
      </c>
      <c r="L309" s="415" t="b">
        <f t="shared" si="22"/>
        <v>1</v>
      </c>
      <c r="M309" s="415" t="b">
        <f t="shared" si="23"/>
        <v>0</v>
      </c>
      <c r="N309" s="419" t="s">
        <v>1518</v>
      </c>
      <c r="O309" s="161"/>
      <c r="P309" s="164"/>
      <c r="Q309" s="164"/>
      <c r="AD309" s="9"/>
      <c r="AE309" s="9"/>
      <c r="AF309" s="9"/>
      <c r="AG309" s="9"/>
      <c r="AH309" s="9"/>
      <c r="AI309" s="9"/>
      <c r="AJ309" s="9"/>
    </row>
    <row r="310" spans="1:36" s="302" customFormat="1" ht="39.6" customHeight="1" x14ac:dyDescent="0.25">
      <c r="A310" s="317">
        <v>15</v>
      </c>
      <c r="B310" s="329" t="str">
        <f>IFERROR(VLOOKUP(A310,'Outcome Indicators - Section C'!$A$10:$R$27,18,FALSE),"")</f>
        <v/>
      </c>
      <c r="C310" s="418" t="str">
        <f>IFERROR(IF(VLOOKUP(K310,'Disaggregation Records'!$D$59:$E$92,2,FALSE)=0,"",VLOOKUP(K310,'Disaggregation Records'!$D$59:$E$92,2,FALSE)),"")</f>
        <v/>
      </c>
      <c r="D310" s="418" t="str">
        <f>IFERROR(IF(VLOOKUP(K310,'Disaggregation Records'!$D$59:$F$92,3,FALSE)=0,"",VLOOKUP(K310,'Disaggregation Records'!$D$59:$F$92,3,FALSE)),"")</f>
        <v/>
      </c>
      <c r="E310" s="388"/>
      <c r="F310" s="388"/>
      <c r="G310" s="388"/>
      <c r="H310" s="318"/>
      <c r="I310" s="345" t="str">
        <f>IFERROR(IF(VLOOKUP(K310,'Disaggregation Records'!$D$59:$G$92,4,FALSE)=0,"",VLOOKUP(K310,'Disaggregation Records'!$D$59:$G$92,4,FALSE)),"")</f>
        <v/>
      </c>
      <c r="J310" s="415">
        <f t="shared" si="20"/>
        <v>122</v>
      </c>
      <c r="K310" s="415" t="str">
        <f t="shared" si="21"/>
        <v/>
      </c>
      <c r="L310" s="415" t="b">
        <f t="shared" si="22"/>
        <v>1</v>
      </c>
      <c r="M310" s="415" t="b">
        <f t="shared" si="23"/>
        <v>0</v>
      </c>
      <c r="N310" s="419" t="s">
        <v>1519</v>
      </c>
      <c r="O310" s="161"/>
      <c r="P310" s="164"/>
      <c r="Q310" s="164"/>
      <c r="AD310" s="9"/>
      <c r="AE310" s="9"/>
      <c r="AF310" s="9"/>
      <c r="AG310" s="9"/>
      <c r="AH310" s="9"/>
      <c r="AI310" s="9"/>
      <c r="AJ310" s="9"/>
    </row>
    <row r="311" spans="1:36" s="302" customFormat="1" ht="39.6" customHeight="1" x14ac:dyDescent="0.25">
      <c r="A311" s="317">
        <v>15</v>
      </c>
      <c r="B311" s="329" t="str">
        <f>IFERROR(VLOOKUP(A311,'Outcome Indicators - Section C'!$A$10:$R$27,18,FALSE),"")</f>
        <v/>
      </c>
      <c r="C311" s="418" t="str">
        <f>IFERROR(IF(VLOOKUP(K311,'Disaggregation Records'!$D$59:$E$92,2,FALSE)=0,"",VLOOKUP(K311,'Disaggregation Records'!$D$59:$E$92,2,FALSE)),"")</f>
        <v/>
      </c>
      <c r="D311" s="418" t="str">
        <f>IFERROR(IF(VLOOKUP(K311,'Disaggregation Records'!$D$59:$F$92,3,FALSE)=0,"",VLOOKUP(K311,'Disaggregation Records'!$D$59:$F$92,3,FALSE)),"")</f>
        <v/>
      </c>
      <c r="E311" s="388"/>
      <c r="F311" s="388"/>
      <c r="G311" s="388"/>
      <c r="H311" s="318"/>
      <c r="I311" s="345" t="str">
        <f>IFERROR(IF(VLOOKUP(K311,'Disaggregation Records'!$D$59:$G$92,4,FALSE)=0,"",VLOOKUP(K311,'Disaggregation Records'!$D$59:$G$92,4,FALSE)),"")</f>
        <v/>
      </c>
      <c r="J311" s="415">
        <f t="shared" si="20"/>
        <v>123</v>
      </c>
      <c r="K311" s="415" t="str">
        <f t="shared" si="21"/>
        <v/>
      </c>
      <c r="L311" s="415" t="b">
        <f t="shared" si="22"/>
        <v>1</v>
      </c>
      <c r="M311" s="415" t="b">
        <f t="shared" si="23"/>
        <v>0</v>
      </c>
      <c r="N311" s="419" t="s">
        <v>1520</v>
      </c>
      <c r="O311" s="161"/>
      <c r="P311" s="164"/>
      <c r="Q311" s="164"/>
      <c r="AD311" s="9"/>
      <c r="AE311" s="9"/>
      <c r="AF311" s="9"/>
      <c r="AG311" s="9"/>
      <c r="AH311" s="9"/>
      <c r="AI311" s="9"/>
      <c r="AJ311" s="9"/>
    </row>
    <row r="312" spans="1:36" s="302" customFormat="1" ht="39.6" customHeight="1" x14ac:dyDescent="0.25">
      <c r="A312" s="317">
        <v>15</v>
      </c>
      <c r="B312" s="329" t="str">
        <f>IFERROR(VLOOKUP(A312,'Outcome Indicators - Section C'!$A$10:$R$27,18,FALSE),"")</f>
        <v/>
      </c>
      <c r="C312" s="418" t="str">
        <f>IFERROR(IF(VLOOKUP(K312,'Disaggregation Records'!$D$59:$E$92,2,FALSE)=0,"",VLOOKUP(K312,'Disaggregation Records'!$D$59:$E$92,2,FALSE)),"")</f>
        <v/>
      </c>
      <c r="D312" s="418" t="str">
        <f>IFERROR(IF(VLOOKUP(K312,'Disaggregation Records'!$D$59:$F$92,3,FALSE)=0,"",VLOOKUP(K312,'Disaggregation Records'!$D$59:$F$92,3,FALSE)),"")</f>
        <v/>
      </c>
      <c r="E312" s="388"/>
      <c r="F312" s="388"/>
      <c r="G312" s="388"/>
      <c r="H312" s="318"/>
      <c r="I312" s="345" t="str">
        <f>IFERROR(IF(VLOOKUP(K312,'Disaggregation Records'!$D$59:$G$92,4,FALSE)=0,"",VLOOKUP(K312,'Disaggregation Records'!$D$59:$G$92,4,FALSE)),"")</f>
        <v/>
      </c>
      <c r="J312" s="415">
        <f t="shared" si="20"/>
        <v>124</v>
      </c>
      <c r="K312" s="415" t="str">
        <f t="shared" si="21"/>
        <v/>
      </c>
      <c r="L312" s="415" t="b">
        <f t="shared" si="22"/>
        <v>1</v>
      </c>
      <c r="M312" s="415" t="b">
        <f t="shared" si="23"/>
        <v>0</v>
      </c>
      <c r="N312" s="419" t="s">
        <v>1521</v>
      </c>
      <c r="O312" s="161"/>
      <c r="P312" s="164"/>
      <c r="Q312" s="164"/>
      <c r="AD312" s="9"/>
      <c r="AE312" s="9"/>
      <c r="AF312" s="9"/>
      <c r="AG312" s="9"/>
      <c r="AH312" s="9"/>
      <c r="AI312" s="9"/>
      <c r="AJ312" s="9"/>
    </row>
    <row r="313" spans="1:36" s="302" customFormat="1" ht="39.6" customHeight="1" x14ac:dyDescent="0.25">
      <c r="A313" s="317">
        <v>15</v>
      </c>
      <c r="B313" s="329" t="str">
        <f>IFERROR(VLOOKUP(A313,'Outcome Indicators - Section C'!$A$10:$R$27,18,FALSE),"")</f>
        <v/>
      </c>
      <c r="C313" s="418" t="str">
        <f>IFERROR(IF(VLOOKUP(K313,'Disaggregation Records'!$D$59:$E$92,2,FALSE)=0,"",VLOOKUP(K313,'Disaggregation Records'!$D$59:$E$92,2,FALSE)),"")</f>
        <v/>
      </c>
      <c r="D313" s="418" t="str">
        <f>IFERROR(IF(VLOOKUP(K313,'Disaggregation Records'!$D$59:$F$92,3,FALSE)=0,"",VLOOKUP(K313,'Disaggregation Records'!$D$59:$F$92,3,FALSE)),"")</f>
        <v/>
      </c>
      <c r="E313" s="388"/>
      <c r="F313" s="388"/>
      <c r="G313" s="388"/>
      <c r="H313" s="318"/>
      <c r="I313" s="345" t="str">
        <f>IFERROR(IF(VLOOKUP(K313,'Disaggregation Records'!$D$59:$G$92,4,FALSE)=0,"",VLOOKUP(K313,'Disaggregation Records'!$D$59:$G$92,4,FALSE)),"")</f>
        <v/>
      </c>
      <c r="J313" s="415">
        <f t="shared" si="20"/>
        <v>125</v>
      </c>
      <c r="K313" s="415" t="str">
        <f t="shared" si="21"/>
        <v/>
      </c>
      <c r="L313" s="415" t="b">
        <f t="shared" si="22"/>
        <v>1</v>
      </c>
      <c r="M313" s="415" t="b">
        <f t="shared" si="23"/>
        <v>0</v>
      </c>
      <c r="N313" s="419" t="s">
        <v>1522</v>
      </c>
      <c r="O313" s="161"/>
      <c r="P313" s="164"/>
      <c r="Q313" s="164"/>
      <c r="AD313" s="9"/>
      <c r="AE313" s="9"/>
      <c r="AF313" s="9"/>
      <c r="AG313" s="9"/>
      <c r="AH313" s="9"/>
      <c r="AI313" s="9"/>
      <c r="AJ313" s="9"/>
    </row>
    <row r="314" spans="1:36" s="302" customFormat="1" ht="39.6" customHeight="1" x14ac:dyDescent="0.25">
      <c r="A314" s="317">
        <v>15</v>
      </c>
      <c r="B314" s="329" t="str">
        <f>IFERROR(VLOOKUP(A314,'Outcome Indicators - Section C'!$A$10:$R$27,18,FALSE),"")</f>
        <v/>
      </c>
      <c r="C314" s="418" t="str">
        <f>IFERROR(IF(VLOOKUP(K314,'Disaggregation Records'!$D$59:$E$92,2,FALSE)=0,"",VLOOKUP(K314,'Disaggregation Records'!$D$59:$E$92,2,FALSE)),"")</f>
        <v/>
      </c>
      <c r="D314" s="418" t="str">
        <f>IFERROR(IF(VLOOKUP(K314,'Disaggregation Records'!$D$59:$F$92,3,FALSE)=0,"",VLOOKUP(K314,'Disaggregation Records'!$D$59:$F$92,3,FALSE)),"")</f>
        <v/>
      </c>
      <c r="E314" s="388"/>
      <c r="F314" s="388"/>
      <c r="G314" s="388"/>
      <c r="H314" s="318"/>
      <c r="I314" s="345" t="str">
        <f>IFERROR(IF(VLOOKUP(K314,'Disaggregation Records'!$D$59:$G$92,4,FALSE)=0,"",VLOOKUP(K314,'Disaggregation Records'!$D$59:$G$92,4,FALSE)),"")</f>
        <v/>
      </c>
      <c r="J314" s="415">
        <f t="shared" si="20"/>
        <v>126</v>
      </c>
      <c r="K314" s="415" t="str">
        <f t="shared" si="21"/>
        <v/>
      </c>
      <c r="L314" s="415" t="b">
        <f t="shared" si="22"/>
        <v>1</v>
      </c>
      <c r="M314" s="415" t="b">
        <f t="shared" si="23"/>
        <v>0</v>
      </c>
      <c r="N314" s="419" t="s">
        <v>1523</v>
      </c>
      <c r="O314" s="161"/>
      <c r="P314" s="164"/>
      <c r="Q314" s="164"/>
      <c r="AD314" s="9"/>
      <c r="AE314" s="9"/>
      <c r="AF314" s="9"/>
      <c r="AG314" s="9"/>
      <c r="AH314" s="9"/>
      <c r="AI314" s="9"/>
      <c r="AJ314" s="9"/>
    </row>
    <row r="315" spans="1:36" s="302" customFormat="1" ht="39.6" customHeight="1" x14ac:dyDescent="0.25">
      <c r="A315" s="317">
        <v>15</v>
      </c>
      <c r="B315" s="329" t="str">
        <f>IFERROR(VLOOKUP(A315,'Outcome Indicators - Section C'!$A$10:$R$27,18,FALSE),"")</f>
        <v/>
      </c>
      <c r="C315" s="418" t="str">
        <f>IFERROR(IF(VLOOKUP(K315,'Disaggregation Records'!$D$59:$E$92,2,FALSE)=0,"",VLOOKUP(K315,'Disaggregation Records'!$D$59:$E$92,2,FALSE)),"")</f>
        <v/>
      </c>
      <c r="D315" s="418" t="str">
        <f>IFERROR(IF(VLOOKUP(K315,'Disaggregation Records'!$D$59:$F$92,3,FALSE)=0,"",VLOOKUP(K315,'Disaggregation Records'!$D$59:$F$92,3,FALSE)),"")</f>
        <v/>
      </c>
      <c r="E315" s="388"/>
      <c r="F315" s="388"/>
      <c r="G315" s="388"/>
      <c r="H315" s="318"/>
      <c r="I315" s="345" t="str">
        <f>IFERROR(IF(VLOOKUP(K315,'Disaggregation Records'!$D$59:$G$92,4,FALSE)=0,"",VLOOKUP(K315,'Disaggregation Records'!$D$59:$G$92,4,FALSE)),"")</f>
        <v/>
      </c>
      <c r="J315" s="415">
        <f t="shared" si="20"/>
        <v>127</v>
      </c>
      <c r="K315" s="415" t="str">
        <f t="shared" si="21"/>
        <v/>
      </c>
      <c r="L315" s="415" t="b">
        <f t="shared" si="22"/>
        <v>1</v>
      </c>
      <c r="M315" s="415" t="b">
        <f t="shared" si="23"/>
        <v>0</v>
      </c>
      <c r="N315" s="419" t="s">
        <v>1524</v>
      </c>
      <c r="O315" s="161"/>
      <c r="P315" s="164"/>
      <c r="Q315" s="164"/>
      <c r="AD315" s="9"/>
      <c r="AE315" s="9"/>
      <c r="AF315" s="9"/>
      <c r="AG315" s="9"/>
      <c r="AH315" s="9"/>
      <c r="AI315" s="9"/>
      <c r="AJ315" s="9"/>
    </row>
    <row r="316" spans="1:36" s="302" customFormat="1" ht="39.6" customHeight="1" x14ac:dyDescent="0.25">
      <c r="A316" s="317">
        <v>15</v>
      </c>
      <c r="B316" s="329" t="str">
        <f>IFERROR(VLOOKUP(A316,'Outcome Indicators - Section C'!$A$10:$R$27,18,FALSE),"")</f>
        <v/>
      </c>
      <c r="C316" s="418" t="str">
        <f>IFERROR(IF(VLOOKUP(K316,'Disaggregation Records'!$D$59:$E$92,2,FALSE)=0,"",VLOOKUP(K316,'Disaggregation Records'!$D$59:$E$92,2,FALSE)),"")</f>
        <v/>
      </c>
      <c r="D316" s="418" t="str">
        <f>IFERROR(IF(VLOOKUP(K316,'Disaggregation Records'!$D$59:$F$92,3,FALSE)=0,"",VLOOKUP(K316,'Disaggregation Records'!$D$59:$F$92,3,FALSE)),"")</f>
        <v/>
      </c>
      <c r="E316" s="388"/>
      <c r="F316" s="388"/>
      <c r="G316" s="388"/>
      <c r="H316" s="318"/>
      <c r="I316" s="345" t="str">
        <f>IFERROR(IF(VLOOKUP(K316,'Disaggregation Records'!$D$59:$G$92,4,FALSE)=0,"",VLOOKUP(K316,'Disaggregation Records'!$D$59:$G$92,4,FALSE)),"")</f>
        <v/>
      </c>
      <c r="J316" s="415">
        <f t="shared" si="20"/>
        <v>128</v>
      </c>
      <c r="K316" s="415" t="str">
        <f t="shared" si="21"/>
        <v/>
      </c>
      <c r="L316" s="415" t="b">
        <f t="shared" si="22"/>
        <v>1</v>
      </c>
      <c r="M316" s="415" t="b">
        <f t="shared" si="23"/>
        <v>0</v>
      </c>
      <c r="N316" s="419" t="s">
        <v>1525</v>
      </c>
      <c r="O316" s="161"/>
      <c r="P316" s="164"/>
      <c r="Q316" s="164"/>
      <c r="AD316" s="9"/>
      <c r="AE316" s="9"/>
      <c r="AF316" s="9"/>
      <c r="AG316" s="9"/>
      <c r="AH316" s="9"/>
      <c r="AI316" s="9"/>
      <c r="AJ316" s="9"/>
    </row>
    <row r="317" spans="1:36" s="302" customFormat="1" ht="39.6" customHeight="1" x14ac:dyDescent="0.25">
      <c r="A317" s="317">
        <v>15</v>
      </c>
      <c r="B317" s="329" t="str">
        <f>IFERROR(VLOOKUP(A317,'Outcome Indicators - Section C'!$A$10:$R$27,18,FALSE),"")</f>
        <v/>
      </c>
      <c r="C317" s="418" t="str">
        <f>IFERROR(IF(VLOOKUP(K317,'Disaggregation Records'!$D$59:$E$92,2,FALSE)=0,"",VLOOKUP(K317,'Disaggregation Records'!$D$59:$E$92,2,FALSE)),"")</f>
        <v/>
      </c>
      <c r="D317" s="418" t="str">
        <f>IFERROR(IF(VLOOKUP(K317,'Disaggregation Records'!$D$59:$F$92,3,FALSE)=0,"",VLOOKUP(K317,'Disaggregation Records'!$D$59:$F$92,3,FALSE)),"")</f>
        <v/>
      </c>
      <c r="E317" s="388"/>
      <c r="F317" s="388"/>
      <c r="G317" s="388"/>
      <c r="H317" s="318"/>
      <c r="I317" s="345" t="str">
        <f>IFERROR(IF(VLOOKUP(K317,'Disaggregation Records'!$D$59:$G$92,4,FALSE)=0,"",VLOOKUP(K317,'Disaggregation Records'!$D$59:$G$92,4,FALSE)),"")</f>
        <v/>
      </c>
      <c r="J317" s="415">
        <f t="shared" si="20"/>
        <v>129</v>
      </c>
      <c r="K317" s="415" t="str">
        <f t="shared" si="21"/>
        <v/>
      </c>
      <c r="L317" s="415" t="b">
        <f t="shared" si="22"/>
        <v>1</v>
      </c>
      <c r="M317" s="415" t="b">
        <f t="shared" si="23"/>
        <v>0</v>
      </c>
      <c r="N317" s="419" t="s">
        <v>1526</v>
      </c>
      <c r="O317" s="161"/>
      <c r="P317" s="164"/>
      <c r="Q317" s="164"/>
      <c r="AD317" s="9"/>
      <c r="AE317" s="9"/>
      <c r="AF317" s="9"/>
      <c r="AG317" s="9"/>
      <c r="AH317" s="9"/>
      <c r="AI317" s="9"/>
      <c r="AJ317" s="9"/>
    </row>
    <row r="318" spans="1:36" ht="2.4500000000000002" customHeight="1" thickBot="1" x14ac:dyDescent="0.3">
      <c r="A318" s="76"/>
      <c r="B318" s="77"/>
      <c r="C318" s="77"/>
      <c r="D318" s="77"/>
      <c r="E318" s="77"/>
      <c r="F318" s="77"/>
      <c r="G318" s="77"/>
      <c r="H318" s="77"/>
      <c r="I318" s="77"/>
      <c r="J318" s="77"/>
      <c r="K318" s="77"/>
      <c r="L318" s="77"/>
      <c r="M318" s="77"/>
      <c r="N318" s="77"/>
      <c r="O318" s="68"/>
      <c r="P318" s="164"/>
      <c r="Q318" s="164"/>
    </row>
    <row r="319" spans="1:36" ht="30" hidden="1" customHeight="1" x14ac:dyDescent="0.25">
      <c r="P319" s="164"/>
      <c r="Q319" s="164"/>
    </row>
    <row r="320" spans="1:36" ht="30" hidden="1" customHeight="1" x14ac:dyDescent="0.25">
      <c r="P320" s="164"/>
      <c r="Q320" s="164"/>
    </row>
    <row r="321" spans="1:36" ht="30" hidden="1" customHeight="1" x14ac:dyDescent="0.25">
      <c r="P321" s="164"/>
      <c r="Q321" s="164"/>
    </row>
    <row r="322" spans="1:36" hidden="1" x14ac:dyDescent="0.25">
      <c r="P322" s="164"/>
      <c r="Q322" s="164"/>
    </row>
    <row r="323" spans="1:36" ht="36" customHeight="1" thickBot="1" x14ac:dyDescent="0.3">
      <c r="P323" s="164"/>
      <c r="Q323" s="164"/>
    </row>
    <row r="324" spans="1:36" ht="33" customHeight="1" thickBot="1" x14ac:dyDescent="0.3">
      <c r="A324" s="460" t="s">
        <v>31</v>
      </c>
      <c r="B324" s="461"/>
      <c r="C324" s="461"/>
      <c r="D324" s="461"/>
      <c r="E324" s="461"/>
      <c r="F324" s="461"/>
      <c r="G324" s="461"/>
      <c r="H324" s="461"/>
      <c r="I324" s="461"/>
      <c r="J324" s="461"/>
      <c r="K324" s="461"/>
      <c r="L324" s="461"/>
      <c r="M324" s="461"/>
      <c r="N324" s="461"/>
      <c r="O324" s="461"/>
      <c r="P324" s="461"/>
      <c r="Q324" s="461"/>
      <c r="R324" s="461"/>
      <c r="S324" s="461"/>
      <c r="T324" s="461"/>
      <c r="U324" s="461"/>
      <c r="V324" s="301"/>
      <c r="W324" s="57"/>
      <c r="X324" s="164"/>
      <c r="Y324" s="164"/>
    </row>
    <row r="325" spans="1:36" ht="51" customHeight="1" x14ac:dyDescent="0.25">
      <c r="A325" s="391" t="s">
        <v>27</v>
      </c>
      <c r="B325" s="391" t="s">
        <v>136</v>
      </c>
      <c r="C325" s="391" t="s">
        <v>44</v>
      </c>
      <c r="D325" s="391" t="s">
        <v>32</v>
      </c>
      <c r="E325" s="391" t="s">
        <v>2</v>
      </c>
      <c r="F325" s="391" t="s">
        <v>3</v>
      </c>
      <c r="G325" s="391" t="s">
        <v>4</v>
      </c>
      <c r="H325" s="391" t="s">
        <v>34</v>
      </c>
      <c r="I325" s="391" t="s">
        <v>174</v>
      </c>
      <c r="J325" s="391" t="s">
        <v>175</v>
      </c>
      <c r="K325" s="391" t="s">
        <v>150</v>
      </c>
      <c r="L325" s="391" t="s">
        <v>151</v>
      </c>
      <c r="M325" s="391" t="s">
        <v>148</v>
      </c>
      <c r="N325" s="391" t="s">
        <v>149</v>
      </c>
      <c r="O325" s="391" t="s">
        <v>176</v>
      </c>
      <c r="P325" s="391" t="s">
        <v>18</v>
      </c>
      <c r="Q325" s="391" t="s">
        <v>9</v>
      </c>
      <c r="R325" s="411">
        <v>0</v>
      </c>
      <c r="S325" s="411" t="s">
        <v>177</v>
      </c>
      <c r="T325" s="411" t="s">
        <v>64</v>
      </c>
      <c r="U325" s="411" t="s">
        <v>66</v>
      </c>
      <c r="V325" s="411" t="s">
        <v>233</v>
      </c>
      <c r="W325" s="58"/>
      <c r="X325" s="164"/>
      <c r="Y325" s="164"/>
    </row>
    <row r="326" spans="1:36" ht="31.5" hidden="1" x14ac:dyDescent="0.25">
      <c r="A326" s="317" t="s">
        <v>92</v>
      </c>
      <c r="B326" s="329" t="str">
        <f>IFERROR(VLOOKUP(A326,'Coverage Indicators - Section D'!$A$10:$Y$42,25,FALSE),"")</f>
        <v/>
      </c>
      <c r="C326" s="418" t="str">
        <f>IFERROR(IF(VLOOKUP(S326,'Disaggregation Records'!$D$95:$E$183,2,FALSE)=0,"",VLOOKUP(S326,'Disaggregation Records'!$D$95:$E$183,2,FALSE)),"")</f>
        <v/>
      </c>
      <c r="D326" s="418" t="str">
        <f>IFERROR(IF(VLOOKUP(S326,'Disaggregation Records'!$D$95:$F$183,3,FALSE)=0,"",VLOOKUP(S326,'Disaggregation Records'!$D$95:$F$183,3,FALSE)),"")</f>
        <v/>
      </c>
      <c r="E326" s="331" t="s">
        <v>80</v>
      </c>
      <c r="F326" s="332" t="s">
        <v>81</v>
      </c>
      <c r="G326" s="397" t="str">
        <f>IFERROR(IF(F326&lt;&gt;"",(E326/F326)*100,""),"")</f>
        <v/>
      </c>
      <c r="H326" s="388" t="s">
        <v>82</v>
      </c>
      <c r="I326" s="389"/>
      <c r="J326" s="389"/>
      <c r="K326" s="389"/>
      <c r="L326" s="389"/>
      <c r="M326" s="389"/>
      <c r="N326" s="389"/>
      <c r="O326" s="389"/>
      <c r="P326" s="388" t="s">
        <v>56</v>
      </c>
      <c r="Q326" s="318" t="s">
        <v>100</v>
      </c>
      <c r="R326" s="420">
        <f>IF(B326=B325,R325+1,0)</f>
        <v>0</v>
      </c>
      <c r="S326" s="420" t="str">
        <f>IF(B326&lt;&gt;"",B326&amp;"-"&amp;R326,"")</f>
        <v/>
      </c>
      <c r="T326" s="420" t="b">
        <f>IFERROR(IF(B326&lt;&gt;"",TRUE,FALSE),"")</f>
        <v>0</v>
      </c>
      <c r="U326" s="420" t="s">
        <v>65</v>
      </c>
      <c r="V326" s="420" t="str">
        <f>IFERROR(IF(VLOOKUP(S326,'Disaggregation Records'!$D$95:$G$183,4,FALSE)=0,"",VLOOKUP(S326,'Disaggregation Records'!$D$95:$G$183,4,FALSE)),"")</f>
        <v/>
      </c>
      <c r="W326" s="161"/>
      <c r="X326" s="164"/>
      <c r="Y326" s="164"/>
    </row>
    <row r="327" spans="1:36" s="302" customFormat="1" ht="78.75" x14ac:dyDescent="0.25">
      <c r="A327" s="317">
        <v>1</v>
      </c>
      <c r="B327" s="329" t="str">
        <f>IFERROR(VLOOKUP(A327,'Coverage Indicators - Section D'!$A$10:$Y$42,25,FALSE),"")</f>
        <v>TCP-1(M): Number of notified cases of all forms of TB-(i.e. bacteriologically confirmed + clinically diagnosed), includes new and relapse cases</v>
      </c>
      <c r="C327" s="418" t="str">
        <f>IFERROR(IF(VLOOKUP(S327,'Disaggregation Records'!$D$95:$E$183,2,FALSE)=0,"",VLOOKUP(S327,'Disaggregation Records'!$D$95:$E$183,2,FALSE)),"")</f>
        <v>Age</v>
      </c>
      <c r="D327" s="418" t="str">
        <f>IFERROR(IF(VLOOKUP(S327,'Disaggregation Records'!$D$95:$F$183,3,FALSE)=0,"",VLOOKUP(S327,'Disaggregation Records'!$D$95:$F$183,3,FALSE)),"")</f>
        <v>U15</v>
      </c>
      <c r="E327" s="331"/>
      <c r="F327" s="332"/>
      <c r="G327" s="397" t="str">
        <f t="shared" ref="G327:G390" si="24">IFERROR(IF(F327&lt;&gt;"",(E327/F327)*100,""),"")</f>
        <v/>
      </c>
      <c r="H327" s="388"/>
      <c r="I327" s="389"/>
      <c r="J327" s="389"/>
      <c r="K327" s="389"/>
      <c r="L327" s="389"/>
      <c r="M327" s="389"/>
      <c r="N327" s="389"/>
      <c r="O327" s="389"/>
      <c r="P327" s="388"/>
      <c r="Q327" s="318"/>
      <c r="R327" s="420">
        <f t="shared" ref="R327:R390" si="25">IF(B327=B326,R326+1,0)</f>
        <v>0</v>
      </c>
      <c r="S327" s="420" t="str">
        <f t="shared" ref="S327:S390" si="26">IF(B327&lt;&gt;"",B327&amp;"-"&amp;R327,"")</f>
        <v>TCP-1(M): Number of notified cases of all forms of TB-(i.e. bacteriologically confirmed + clinically diagnosed), includes new and relapse cases-0</v>
      </c>
      <c r="T327" s="420" t="b">
        <f t="shared" ref="T327:T390" si="27">IFERROR(IF(B327&lt;&gt;"",TRUE,FALSE),"")</f>
        <v>1</v>
      </c>
      <c r="U327" s="420" t="s">
        <v>1527</v>
      </c>
      <c r="V327" s="420" t="str">
        <f>IFERROR(IF(VLOOKUP(S327,'Disaggregation Records'!$D$95:$G$183,4,FALSE)=0,"",VLOOKUP(S327,'Disaggregation Records'!$D$95:$G$183,4,FALSE)),"")</f>
        <v>a1L36000000zoN2EAI</v>
      </c>
      <c r="W327" s="161"/>
      <c r="X327" s="164"/>
      <c r="Y327" s="164"/>
      <c r="AD327" s="9"/>
      <c r="AE327" s="9"/>
      <c r="AF327" s="9"/>
      <c r="AG327" s="9"/>
      <c r="AH327" s="9"/>
      <c r="AI327" s="9"/>
      <c r="AJ327" s="9"/>
    </row>
    <row r="328" spans="1:36" s="302" customFormat="1" ht="78.75" x14ac:dyDescent="0.25">
      <c r="A328" s="317">
        <v>1</v>
      </c>
      <c r="B328" s="329" t="str">
        <f>IFERROR(VLOOKUP(A328,'Coverage Indicators - Section D'!$A$10:$Y$42,25,FALSE),"")</f>
        <v>TCP-1(M): Number of notified cases of all forms of TB-(i.e. bacteriologically confirmed + clinically diagnosed), includes new and relapse cases</v>
      </c>
      <c r="C328" s="418" t="str">
        <f>IFERROR(IF(VLOOKUP(S328,'Disaggregation Records'!$D$95:$E$183,2,FALSE)=0,"",VLOOKUP(S328,'Disaggregation Records'!$D$95:$E$183,2,FALSE)),"")</f>
        <v>Age</v>
      </c>
      <c r="D328" s="418" t="str">
        <f>IFERROR(IF(VLOOKUP(S328,'Disaggregation Records'!$D$95:$F$183,3,FALSE)=0,"",VLOOKUP(S328,'Disaggregation Records'!$D$95:$F$183,3,FALSE)),"")</f>
        <v>15+</v>
      </c>
      <c r="E328" s="331"/>
      <c r="F328" s="332"/>
      <c r="G328" s="397" t="str">
        <f t="shared" si="24"/>
        <v/>
      </c>
      <c r="H328" s="388"/>
      <c r="I328" s="389"/>
      <c r="J328" s="389"/>
      <c r="K328" s="389"/>
      <c r="L328" s="389"/>
      <c r="M328" s="389"/>
      <c r="N328" s="389"/>
      <c r="O328" s="389"/>
      <c r="P328" s="388"/>
      <c r="Q328" s="318"/>
      <c r="R328" s="420">
        <f t="shared" si="25"/>
        <v>1</v>
      </c>
      <c r="S328" s="420" t="str">
        <f t="shared" si="26"/>
        <v>TCP-1(M): Number of notified cases of all forms of TB-(i.e. bacteriologically confirmed + clinically diagnosed), includes new and relapse cases-1</v>
      </c>
      <c r="T328" s="420" t="b">
        <f t="shared" si="27"/>
        <v>1</v>
      </c>
      <c r="U328" s="420" t="s">
        <v>1528</v>
      </c>
      <c r="V328" s="420" t="str">
        <f>IFERROR(IF(VLOOKUP(S328,'Disaggregation Records'!$D$95:$G$183,4,FALSE)=0,"",VLOOKUP(S328,'Disaggregation Records'!$D$95:$G$183,4,FALSE)),"")</f>
        <v>a1L36000000zoO8EAI</v>
      </c>
      <c r="W328" s="161"/>
      <c r="X328" s="164"/>
      <c r="Y328" s="164"/>
      <c r="AD328" s="9"/>
      <c r="AE328" s="9"/>
      <c r="AF328" s="9"/>
      <c r="AG328" s="9"/>
      <c r="AH328" s="9"/>
      <c r="AI328" s="9"/>
      <c r="AJ328" s="9"/>
    </row>
    <row r="329" spans="1:36" s="302" customFormat="1" ht="78.75" x14ac:dyDescent="0.25">
      <c r="A329" s="317">
        <v>1</v>
      </c>
      <c r="B329" s="329" t="str">
        <f>IFERROR(VLOOKUP(A329,'Coverage Indicators - Section D'!$A$10:$Y$42,25,FALSE),"")</f>
        <v>TCP-1(M): Number of notified cases of all forms of TB-(i.e. bacteriologically confirmed + clinically diagnosed), includes new and relapse cases</v>
      </c>
      <c r="C329" s="418" t="str">
        <f>IFERROR(IF(VLOOKUP(S329,'Disaggregation Records'!$D$95:$E$183,2,FALSE)=0,"",VLOOKUP(S329,'Disaggregation Records'!$D$95:$E$183,2,FALSE)),"")</f>
        <v>Gender</v>
      </c>
      <c r="D329" s="418" t="str">
        <f>IFERROR(IF(VLOOKUP(S329,'Disaggregation Records'!$D$95:$F$183,3,FALSE)=0,"",VLOOKUP(S329,'Disaggregation Records'!$D$95:$F$183,3,FALSE)),"")</f>
        <v>Male</v>
      </c>
      <c r="E329" s="331"/>
      <c r="F329" s="332"/>
      <c r="G329" s="397" t="str">
        <f t="shared" si="24"/>
        <v/>
      </c>
      <c r="H329" s="388"/>
      <c r="I329" s="389"/>
      <c r="J329" s="389"/>
      <c r="K329" s="389"/>
      <c r="L329" s="389"/>
      <c r="M329" s="389"/>
      <c r="N329" s="389"/>
      <c r="O329" s="389"/>
      <c r="P329" s="388"/>
      <c r="Q329" s="318"/>
      <c r="R329" s="420">
        <f t="shared" si="25"/>
        <v>2</v>
      </c>
      <c r="S329" s="420" t="str">
        <f t="shared" si="26"/>
        <v>TCP-1(M): Number of notified cases of all forms of TB-(i.e. bacteriologically confirmed + clinically diagnosed), includes new and relapse cases-2</v>
      </c>
      <c r="T329" s="420" t="b">
        <f t="shared" si="27"/>
        <v>1</v>
      </c>
      <c r="U329" s="420" t="s">
        <v>1529</v>
      </c>
      <c r="V329" s="420" t="str">
        <f>IFERROR(IF(VLOOKUP(S329,'Disaggregation Records'!$D$95:$G$183,4,FALSE)=0,"",VLOOKUP(S329,'Disaggregation Records'!$D$95:$G$183,4,FALSE)),"")</f>
        <v>a1L36000000zoMxEAI</v>
      </c>
      <c r="W329" s="161"/>
      <c r="X329" s="164"/>
      <c r="Y329" s="164"/>
      <c r="AD329" s="9"/>
      <c r="AE329" s="9"/>
      <c r="AF329" s="9"/>
      <c r="AG329" s="9"/>
      <c r="AH329" s="9"/>
      <c r="AI329" s="9"/>
      <c r="AJ329" s="9"/>
    </row>
    <row r="330" spans="1:36" s="302" customFormat="1" ht="78.75" x14ac:dyDescent="0.25">
      <c r="A330" s="317">
        <v>1</v>
      </c>
      <c r="B330" s="329" t="str">
        <f>IFERROR(VLOOKUP(A330,'Coverage Indicators - Section D'!$A$10:$Y$42,25,FALSE),"")</f>
        <v>TCP-1(M): Number of notified cases of all forms of TB-(i.e. bacteriologically confirmed + clinically diagnosed), includes new and relapse cases</v>
      </c>
      <c r="C330" s="418" t="str">
        <f>IFERROR(IF(VLOOKUP(S330,'Disaggregation Records'!$D$95:$E$183,2,FALSE)=0,"",VLOOKUP(S330,'Disaggregation Records'!$D$95:$E$183,2,FALSE)),"")</f>
        <v>Gender</v>
      </c>
      <c r="D330" s="418" t="str">
        <f>IFERROR(IF(VLOOKUP(S330,'Disaggregation Records'!$D$95:$F$183,3,FALSE)=0,"",VLOOKUP(S330,'Disaggregation Records'!$D$95:$F$183,3,FALSE)),"")</f>
        <v>Female</v>
      </c>
      <c r="E330" s="331"/>
      <c r="F330" s="332"/>
      <c r="G330" s="397" t="str">
        <f t="shared" si="24"/>
        <v/>
      </c>
      <c r="H330" s="388"/>
      <c r="I330" s="389"/>
      <c r="J330" s="389"/>
      <c r="K330" s="389"/>
      <c r="L330" s="389"/>
      <c r="M330" s="389"/>
      <c r="N330" s="389"/>
      <c r="O330" s="389"/>
      <c r="P330" s="388"/>
      <c r="Q330" s="318"/>
      <c r="R330" s="420">
        <f t="shared" si="25"/>
        <v>3</v>
      </c>
      <c r="S330" s="420" t="str">
        <f t="shared" si="26"/>
        <v>TCP-1(M): Number of notified cases of all forms of TB-(i.e. bacteriologically confirmed + clinically diagnosed), includes new and relapse cases-3</v>
      </c>
      <c r="T330" s="420" t="b">
        <f t="shared" si="27"/>
        <v>1</v>
      </c>
      <c r="U330" s="420" t="s">
        <v>1530</v>
      </c>
      <c r="V330" s="420" t="str">
        <f>IFERROR(IF(VLOOKUP(S330,'Disaggregation Records'!$D$95:$G$183,4,FALSE)=0,"",VLOOKUP(S330,'Disaggregation Records'!$D$95:$G$183,4,FALSE)),"")</f>
        <v>a1L36000000zoMyEAI</v>
      </c>
      <c r="W330" s="161"/>
      <c r="X330" s="164"/>
      <c r="Y330" s="164"/>
      <c r="AD330" s="9"/>
      <c r="AE330" s="9"/>
      <c r="AF330" s="9"/>
      <c r="AG330" s="9"/>
      <c r="AH330" s="9"/>
      <c r="AI330" s="9"/>
      <c r="AJ330" s="9"/>
    </row>
    <row r="331" spans="1:36" s="302" customFormat="1" ht="78.75" x14ac:dyDescent="0.25">
      <c r="A331" s="317">
        <v>1</v>
      </c>
      <c r="B331" s="329" t="str">
        <f>IFERROR(VLOOKUP(A331,'Coverage Indicators - Section D'!$A$10:$Y$42,25,FALSE),"")</f>
        <v>TCP-1(M): Number of notified cases of all forms of TB-(i.e. bacteriologically confirmed + clinically diagnosed), includes new and relapse cases</v>
      </c>
      <c r="C331" s="418" t="str">
        <f>IFERROR(IF(VLOOKUP(S331,'Disaggregation Records'!$D$95:$E$183,2,FALSE)=0,"",VLOOKUP(S331,'Disaggregation Records'!$D$95:$E$183,2,FALSE)),"")</f>
        <v>HIV test status</v>
      </c>
      <c r="D331" s="418" t="str">
        <f>IFERROR(IF(VLOOKUP(S331,'Disaggregation Records'!$D$95:$F$183,3,FALSE)=0,"",VLOOKUP(S331,'Disaggregation Records'!$D$95:$F$183,3,FALSE)),"")</f>
        <v>Positive</v>
      </c>
      <c r="E331" s="331"/>
      <c r="F331" s="332"/>
      <c r="G331" s="397" t="str">
        <f t="shared" si="24"/>
        <v/>
      </c>
      <c r="H331" s="388"/>
      <c r="I331" s="389"/>
      <c r="J331" s="389"/>
      <c r="K331" s="389"/>
      <c r="L331" s="389"/>
      <c r="M331" s="389"/>
      <c r="N331" s="389"/>
      <c r="O331" s="389"/>
      <c r="P331" s="388"/>
      <c r="Q331" s="318"/>
      <c r="R331" s="420">
        <f t="shared" si="25"/>
        <v>4</v>
      </c>
      <c r="S331" s="420" t="str">
        <f t="shared" si="26"/>
        <v>TCP-1(M): Number of notified cases of all forms of TB-(i.e. bacteriologically confirmed + clinically diagnosed), includes new and relapse cases-4</v>
      </c>
      <c r="T331" s="420" t="b">
        <f t="shared" si="27"/>
        <v>1</v>
      </c>
      <c r="U331" s="420" t="s">
        <v>1531</v>
      </c>
      <c r="V331" s="420" t="str">
        <f>IFERROR(IF(VLOOKUP(S331,'Disaggregation Records'!$D$95:$G$183,4,FALSE)=0,"",VLOOKUP(S331,'Disaggregation Records'!$D$95:$G$183,4,FALSE)),"")</f>
        <v>a1L36000000zoMzEAI</v>
      </c>
      <c r="W331" s="161"/>
      <c r="X331" s="164"/>
      <c r="Y331" s="164"/>
      <c r="AD331" s="9"/>
      <c r="AE331" s="9"/>
      <c r="AF331" s="9"/>
      <c r="AG331" s="9"/>
      <c r="AH331" s="9"/>
      <c r="AI331" s="9"/>
      <c r="AJ331" s="9"/>
    </row>
    <row r="332" spans="1:36" s="302" customFormat="1" ht="78.75" x14ac:dyDescent="0.25">
      <c r="A332" s="317">
        <v>1</v>
      </c>
      <c r="B332" s="329" t="str">
        <f>IFERROR(VLOOKUP(A332,'Coverage Indicators - Section D'!$A$10:$Y$42,25,FALSE),"")</f>
        <v>TCP-1(M): Number of notified cases of all forms of TB-(i.e. bacteriologically confirmed + clinically diagnosed), includes new and relapse cases</v>
      </c>
      <c r="C332" s="418" t="str">
        <f>IFERROR(IF(VLOOKUP(S332,'Disaggregation Records'!$D$95:$E$183,2,FALSE)=0,"",VLOOKUP(S332,'Disaggregation Records'!$D$95:$E$183,2,FALSE)),"")</f>
        <v>HIV test status</v>
      </c>
      <c r="D332" s="418" t="str">
        <f>IFERROR(IF(VLOOKUP(S332,'Disaggregation Records'!$D$95:$F$183,3,FALSE)=0,"",VLOOKUP(S332,'Disaggregation Records'!$D$95:$F$183,3,FALSE)),"")</f>
        <v>Negative</v>
      </c>
      <c r="E332" s="331"/>
      <c r="F332" s="332"/>
      <c r="G332" s="397" t="str">
        <f t="shared" si="24"/>
        <v/>
      </c>
      <c r="H332" s="388"/>
      <c r="I332" s="389"/>
      <c r="J332" s="389"/>
      <c r="K332" s="389"/>
      <c r="L332" s="389"/>
      <c r="M332" s="389"/>
      <c r="N332" s="389"/>
      <c r="O332" s="389"/>
      <c r="P332" s="388"/>
      <c r="Q332" s="318"/>
      <c r="R332" s="420">
        <f t="shared" si="25"/>
        <v>5</v>
      </c>
      <c r="S332" s="420" t="str">
        <f t="shared" si="26"/>
        <v>TCP-1(M): Number of notified cases of all forms of TB-(i.e. bacteriologically confirmed + clinically diagnosed), includes new and relapse cases-5</v>
      </c>
      <c r="T332" s="420" t="b">
        <f t="shared" si="27"/>
        <v>1</v>
      </c>
      <c r="U332" s="420" t="s">
        <v>1532</v>
      </c>
      <c r="V332" s="420" t="str">
        <f>IFERROR(IF(VLOOKUP(S332,'Disaggregation Records'!$D$95:$G$183,4,FALSE)=0,"",VLOOKUP(S332,'Disaggregation Records'!$D$95:$G$183,4,FALSE)),"")</f>
        <v>a1L36000000zoN0EAI</v>
      </c>
      <c r="W332" s="161"/>
      <c r="X332" s="164"/>
      <c r="Y332" s="164"/>
      <c r="AD332" s="9"/>
      <c r="AE332" s="9"/>
      <c r="AF332" s="9"/>
      <c r="AG332" s="9"/>
      <c r="AH332" s="9"/>
      <c r="AI332" s="9"/>
      <c r="AJ332" s="9"/>
    </row>
    <row r="333" spans="1:36" s="302" customFormat="1" ht="78.75" x14ac:dyDescent="0.25">
      <c r="A333" s="317">
        <v>1</v>
      </c>
      <c r="B333" s="329" t="str">
        <f>IFERROR(VLOOKUP(A333,'Coverage Indicators - Section D'!$A$10:$Y$42,25,FALSE),"")</f>
        <v>TCP-1(M): Number of notified cases of all forms of TB-(i.e. bacteriologically confirmed + clinically diagnosed), includes new and relapse cases</v>
      </c>
      <c r="C333" s="418" t="str">
        <f>IFERROR(IF(VLOOKUP(S333,'Disaggregation Records'!$D$95:$E$183,2,FALSE)=0,"",VLOOKUP(S333,'Disaggregation Records'!$D$95:$E$183,2,FALSE)),"")</f>
        <v>HIV test status</v>
      </c>
      <c r="D333" s="418" t="str">
        <f>IFERROR(IF(VLOOKUP(S333,'Disaggregation Records'!$D$95:$F$183,3,FALSE)=0,"",VLOOKUP(S333,'Disaggregation Records'!$D$95:$F$183,3,FALSE)),"")</f>
        <v>Not documented</v>
      </c>
      <c r="E333" s="331"/>
      <c r="F333" s="332"/>
      <c r="G333" s="397" t="str">
        <f t="shared" si="24"/>
        <v/>
      </c>
      <c r="H333" s="388"/>
      <c r="I333" s="389"/>
      <c r="J333" s="389"/>
      <c r="K333" s="389"/>
      <c r="L333" s="389"/>
      <c r="M333" s="389"/>
      <c r="N333" s="389"/>
      <c r="O333" s="389"/>
      <c r="P333" s="388"/>
      <c r="Q333" s="318"/>
      <c r="R333" s="420">
        <f t="shared" si="25"/>
        <v>6</v>
      </c>
      <c r="S333" s="420" t="str">
        <f t="shared" si="26"/>
        <v>TCP-1(M): Number of notified cases of all forms of TB-(i.e. bacteriologically confirmed + clinically diagnosed), includes new and relapse cases-6</v>
      </c>
      <c r="T333" s="420" t="b">
        <f t="shared" si="27"/>
        <v>1</v>
      </c>
      <c r="U333" s="420" t="s">
        <v>1533</v>
      </c>
      <c r="V333" s="420" t="str">
        <f>IFERROR(IF(VLOOKUP(S333,'Disaggregation Records'!$D$95:$G$183,4,FALSE)=0,"",VLOOKUP(S333,'Disaggregation Records'!$D$95:$G$183,4,FALSE)),"")</f>
        <v>a1L36000000zoN1EAI</v>
      </c>
      <c r="W333" s="161"/>
      <c r="X333" s="164"/>
      <c r="Y333" s="164"/>
      <c r="AD333" s="9"/>
      <c r="AE333" s="9"/>
      <c r="AF333" s="9"/>
      <c r="AG333" s="9"/>
      <c r="AH333" s="9"/>
      <c r="AI333" s="9"/>
      <c r="AJ333" s="9"/>
    </row>
    <row r="334" spans="1:36" s="302" customFormat="1" ht="78.75" x14ac:dyDescent="0.25">
      <c r="A334" s="317">
        <v>1</v>
      </c>
      <c r="B334" s="329" t="str">
        <f>IFERROR(VLOOKUP(A334,'Coverage Indicators - Section D'!$A$10:$Y$42,25,FALSE),"")</f>
        <v>TCP-1(M): Number of notified cases of all forms of TB-(i.e. bacteriologically confirmed + clinically diagnosed), includes new and relapse cases</v>
      </c>
      <c r="C334" s="418" t="str">
        <f>IFERROR(IF(VLOOKUP(S334,'Disaggregation Records'!$D$95:$E$183,2,FALSE)=0,"",VLOOKUP(S334,'Disaggregation Records'!$D$95:$E$183,2,FALSE)),"")</f>
        <v>TB case definition</v>
      </c>
      <c r="D334" s="418" t="str">
        <f>IFERROR(IF(VLOOKUP(S334,'Disaggregation Records'!$D$95:$F$183,3,FALSE)=0,"",VLOOKUP(S334,'Disaggregation Records'!$D$95:$F$183,3,FALSE)),"")</f>
        <v>Bacteriologically confirmed</v>
      </c>
      <c r="E334" s="331"/>
      <c r="F334" s="332"/>
      <c r="G334" s="397" t="str">
        <f t="shared" si="24"/>
        <v/>
      </c>
      <c r="H334" s="388"/>
      <c r="I334" s="389"/>
      <c r="J334" s="389"/>
      <c r="K334" s="389"/>
      <c r="L334" s="389"/>
      <c r="M334" s="389"/>
      <c r="N334" s="389"/>
      <c r="O334" s="389"/>
      <c r="P334" s="388"/>
      <c r="Q334" s="318"/>
      <c r="R334" s="420">
        <f t="shared" si="25"/>
        <v>7</v>
      </c>
      <c r="S334" s="420" t="str">
        <f t="shared" si="26"/>
        <v>TCP-1(M): Number of notified cases of all forms of TB-(i.e. bacteriologically confirmed + clinically diagnosed), includes new and relapse cases-7</v>
      </c>
      <c r="T334" s="420" t="b">
        <f t="shared" si="27"/>
        <v>1</v>
      </c>
      <c r="U334" s="420" t="s">
        <v>1534</v>
      </c>
      <c r="V334" s="420" t="str">
        <f>IFERROR(IF(VLOOKUP(S334,'Disaggregation Records'!$D$95:$G$183,4,FALSE)=0,"",VLOOKUP(S334,'Disaggregation Records'!$D$95:$G$183,4,FALSE)),"")</f>
        <v>a1L36000002NzjwEAC</v>
      </c>
      <c r="W334" s="161"/>
      <c r="X334" s="164"/>
      <c r="Y334" s="164"/>
      <c r="AD334" s="9"/>
      <c r="AE334" s="9"/>
      <c r="AF334" s="9"/>
      <c r="AG334" s="9"/>
      <c r="AH334" s="9"/>
      <c r="AI334" s="9"/>
      <c r="AJ334" s="9"/>
    </row>
    <row r="335" spans="1:36" s="302" customFormat="1" ht="78.75" x14ac:dyDescent="0.25">
      <c r="A335" s="317">
        <v>1</v>
      </c>
      <c r="B335" s="329" t="str">
        <f>IFERROR(VLOOKUP(A335,'Coverage Indicators - Section D'!$A$10:$Y$42,25,FALSE),"")</f>
        <v>TCP-1(M): Number of notified cases of all forms of TB-(i.e. bacteriologically confirmed + clinically diagnosed), includes new and relapse cases</v>
      </c>
      <c r="C335" s="418" t="str">
        <f>IFERROR(IF(VLOOKUP(S335,'Disaggregation Records'!$D$95:$E$183,2,FALSE)=0,"",VLOOKUP(S335,'Disaggregation Records'!$D$95:$E$183,2,FALSE)),"")</f>
        <v/>
      </c>
      <c r="D335" s="418" t="str">
        <f>IFERROR(IF(VLOOKUP(S335,'Disaggregation Records'!$D$95:$F$183,3,FALSE)=0,"",VLOOKUP(S335,'Disaggregation Records'!$D$95:$F$183,3,FALSE)),"")</f>
        <v/>
      </c>
      <c r="E335" s="331"/>
      <c r="F335" s="332"/>
      <c r="G335" s="397" t="str">
        <f t="shared" si="24"/>
        <v/>
      </c>
      <c r="H335" s="388"/>
      <c r="I335" s="389"/>
      <c r="J335" s="389"/>
      <c r="K335" s="389"/>
      <c r="L335" s="389"/>
      <c r="M335" s="389"/>
      <c r="N335" s="389"/>
      <c r="O335" s="389"/>
      <c r="P335" s="388"/>
      <c r="Q335" s="318"/>
      <c r="R335" s="420">
        <f t="shared" si="25"/>
        <v>8</v>
      </c>
      <c r="S335" s="420" t="str">
        <f t="shared" si="26"/>
        <v>TCP-1(M): Number of notified cases of all forms of TB-(i.e. bacteriologically confirmed + clinically diagnosed), includes new and relapse cases-8</v>
      </c>
      <c r="T335" s="420" t="b">
        <f t="shared" si="27"/>
        <v>1</v>
      </c>
      <c r="U335" s="420" t="s">
        <v>1535</v>
      </c>
      <c r="V335" s="420" t="str">
        <f>IFERROR(IF(VLOOKUP(S335,'Disaggregation Records'!$D$95:$G$183,4,FALSE)=0,"",VLOOKUP(S335,'Disaggregation Records'!$D$95:$G$183,4,FALSE)),"")</f>
        <v/>
      </c>
      <c r="W335" s="161"/>
      <c r="X335" s="164"/>
      <c r="Y335" s="164"/>
      <c r="AD335" s="9"/>
      <c r="AE335" s="9"/>
      <c r="AF335" s="9"/>
      <c r="AG335" s="9"/>
      <c r="AH335" s="9"/>
      <c r="AI335" s="9"/>
      <c r="AJ335" s="9"/>
    </row>
    <row r="336" spans="1:36" s="302" customFormat="1" ht="78.75" x14ac:dyDescent="0.25">
      <c r="A336" s="317">
        <v>1</v>
      </c>
      <c r="B336" s="329" t="str">
        <f>IFERROR(VLOOKUP(A336,'Coverage Indicators - Section D'!$A$10:$Y$42,25,FALSE),"")</f>
        <v>TCP-1(M): Number of notified cases of all forms of TB-(i.e. bacteriologically confirmed + clinically diagnosed), includes new and relapse cases</v>
      </c>
      <c r="C336" s="418" t="str">
        <f>IFERROR(IF(VLOOKUP(S336,'Disaggregation Records'!$D$95:$E$183,2,FALSE)=0,"",VLOOKUP(S336,'Disaggregation Records'!$D$95:$E$183,2,FALSE)),"")</f>
        <v/>
      </c>
      <c r="D336" s="418" t="str">
        <f>IFERROR(IF(VLOOKUP(S336,'Disaggregation Records'!$D$95:$F$183,3,FALSE)=0,"",VLOOKUP(S336,'Disaggregation Records'!$D$95:$F$183,3,FALSE)),"")</f>
        <v/>
      </c>
      <c r="E336" s="331"/>
      <c r="F336" s="332"/>
      <c r="G336" s="397" t="str">
        <f t="shared" si="24"/>
        <v/>
      </c>
      <c r="H336" s="388"/>
      <c r="I336" s="389"/>
      <c r="J336" s="389"/>
      <c r="K336" s="389"/>
      <c r="L336" s="389"/>
      <c r="M336" s="389"/>
      <c r="N336" s="389"/>
      <c r="O336" s="389"/>
      <c r="P336" s="388"/>
      <c r="Q336" s="318"/>
      <c r="R336" s="420">
        <f t="shared" si="25"/>
        <v>9</v>
      </c>
      <c r="S336" s="420" t="str">
        <f t="shared" si="26"/>
        <v>TCP-1(M): Number of notified cases of all forms of TB-(i.e. bacteriologically confirmed + clinically diagnosed), includes new and relapse cases-9</v>
      </c>
      <c r="T336" s="420" t="b">
        <f t="shared" si="27"/>
        <v>1</v>
      </c>
      <c r="U336" s="420" t="s">
        <v>1536</v>
      </c>
      <c r="V336" s="420" t="str">
        <f>IFERROR(IF(VLOOKUP(S336,'Disaggregation Records'!$D$95:$G$183,4,FALSE)=0,"",VLOOKUP(S336,'Disaggregation Records'!$D$95:$G$183,4,FALSE)),"")</f>
        <v/>
      </c>
      <c r="W336" s="161"/>
      <c r="X336" s="164"/>
      <c r="Y336" s="164"/>
      <c r="AD336" s="9"/>
      <c r="AE336" s="9"/>
      <c r="AF336" s="9"/>
      <c r="AG336" s="9"/>
      <c r="AH336" s="9"/>
      <c r="AI336" s="9"/>
      <c r="AJ336" s="9"/>
    </row>
    <row r="337" spans="1:36" s="302" customFormat="1" x14ac:dyDescent="0.25">
      <c r="A337" s="317">
        <v>2</v>
      </c>
      <c r="B337" s="329" t="str">
        <f>IFERROR(VLOOKUP(A337,'Coverage Indicators - Section D'!$A$10:$Y$42,25,FALSE),"")</f>
        <v/>
      </c>
      <c r="C337" s="418" t="str">
        <f>IFERROR(IF(VLOOKUP(S337,'Disaggregation Records'!$D$95:$E$183,2,FALSE)=0,"",VLOOKUP(S337,'Disaggregation Records'!$D$95:$E$183,2,FALSE)),"")</f>
        <v/>
      </c>
      <c r="D337" s="418" t="str">
        <f>IFERROR(IF(VLOOKUP(S337,'Disaggregation Records'!$D$95:$F$183,3,FALSE)=0,"",VLOOKUP(S337,'Disaggregation Records'!$D$95:$F$183,3,FALSE)),"")</f>
        <v/>
      </c>
      <c r="E337" s="331"/>
      <c r="F337" s="332"/>
      <c r="G337" s="397" t="str">
        <f t="shared" si="24"/>
        <v/>
      </c>
      <c r="H337" s="388"/>
      <c r="I337" s="389"/>
      <c r="J337" s="389"/>
      <c r="K337" s="389"/>
      <c r="L337" s="389"/>
      <c r="M337" s="389"/>
      <c r="N337" s="389"/>
      <c r="O337" s="389"/>
      <c r="P337" s="388"/>
      <c r="Q337" s="318"/>
      <c r="R337" s="420">
        <f t="shared" si="25"/>
        <v>0</v>
      </c>
      <c r="S337" s="420" t="str">
        <f t="shared" si="26"/>
        <v/>
      </c>
      <c r="T337" s="420" t="b">
        <f t="shared" si="27"/>
        <v>0</v>
      </c>
      <c r="U337" s="420" t="s">
        <v>1537</v>
      </c>
      <c r="V337" s="420" t="str">
        <f>IFERROR(IF(VLOOKUP(S337,'Disaggregation Records'!$D$95:$G$183,4,FALSE)=0,"",VLOOKUP(S337,'Disaggregation Records'!$D$95:$G$183,4,FALSE)),"")</f>
        <v/>
      </c>
      <c r="W337" s="161"/>
      <c r="X337" s="164"/>
      <c r="Y337" s="164"/>
      <c r="AD337" s="9"/>
      <c r="AE337" s="9"/>
      <c r="AF337" s="9"/>
      <c r="AG337" s="9"/>
      <c r="AH337" s="9"/>
      <c r="AI337" s="9"/>
      <c r="AJ337" s="9"/>
    </row>
    <row r="338" spans="1:36" s="302" customFormat="1" x14ac:dyDescent="0.25">
      <c r="A338" s="317">
        <v>2</v>
      </c>
      <c r="B338" s="329" t="str">
        <f>IFERROR(VLOOKUP(A338,'Coverage Indicators - Section D'!$A$10:$Y$42,25,FALSE),"")</f>
        <v/>
      </c>
      <c r="C338" s="418" t="str">
        <f>IFERROR(IF(VLOOKUP(S338,'Disaggregation Records'!$D$95:$E$183,2,FALSE)=0,"",VLOOKUP(S338,'Disaggregation Records'!$D$95:$E$183,2,FALSE)),"")</f>
        <v/>
      </c>
      <c r="D338" s="418" t="str">
        <f>IFERROR(IF(VLOOKUP(S338,'Disaggregation Records'!$D$95:$F$183,3,FALSE)=0,"",VLOOKUP(S338,'Disaggregation Records'!$D$95:$F$183,3,FALSE)),"")</f>
        <v/>
      </c>
      <c r="E338" s="331"/>
      <c r="F338" s="332"/>
      <c r="G338" s="397" t="str">
        <f t="shared" si="24"/>
        <v/>
      </c>
      <c r="H338" s="388"/>
      <c r="I338" s="389"/>
      <c r="J338" s="389"/>
      <c r="K338" s="389"/>
      <c r="L338" s="389"/>
      <c r="M338" s="389"/>
      <c r="N338" s="389"/>
      <c r="O338" s="389"/>
      <c r="P338" s="388"/>
      <c r="Q338" s="318"/>
      <c r="R338" s="420">
        <f t="shared" si="25"/>
        <v>1</v>
      </c>
      <c r="S338" s="420" t="str">
        <f t="shared" si="26"/>
        <v/>
      </c>
      <c r="T338" s="420" t="b">
        <f t="shared" si="27"/>
        <v>0</v>
      </c>
      <c r="U338" s="420" t="s">
        <v>1538</v>
      </c>
      <c r="V338" s="420" t="str">
        <f>IFERROR(IF(VLOOKUP(S338,'Disaggregation Records'!$D$95:$G$183,4,FALSE)=0,"",VLOOKUP(S338,'Disaggregation Records'!$D$95:$G$183,4,FALSE)),"")</f>
        <v/>
      </c>
      <c r="W338" s="161"/>
      <c r="X338" s="164"/>
      <c r="Y338" s="164"/>
      <c r="AD338" s="9"/>
      <c r="AE338" s="9"/>
      <c r="AF338" s="9"/>
      <c r="AG338" s="9"/>
      <c r="AH338" s="9"/>
      <c r="AI338" s="9"/>
      <c r="AJ338" s="9"/>
    </row>
    <row r="339" spans="1:36" s="302" customFormat="1" x14ac:dyDescent="0.25">
      <c r="A339" s="317">
        <v>2</v>
      </c>
      <c r="B339" s="329" t="str">
        <f>IFERROR(VLOOKUP(A339,'Coverage Indicators - Section D'!$A$10:$Y$42,25,FALSE),"")</f>
        <v/>
      </c>
      <c r="C339" s="418" t="str">
        <f>IFERROR(IF(VLOOKUP(S339,'Disaggregation Records'!$D$95:$E$183,2,FALSE)=0,"",VLOOKUP(S339,'Disaggregation Records'!$D$95:$E$183,2,FALSE)),"")</f>
        <v/>
      </c>
      <c r="D339" s="418" t="str">
        <f>IFERROR(IF(VLOOKUP(S339,'Disaggregation Records'!$D$95:$F$183,3,FALSE)=0,"",VLOOKUP(S339,'Disaggregation Records'!$D$95:$F$183,3,FALSE)),"")</f>
        <v/>
      </c>
      <c r="E339" s="331"/>
      <c r="F339" s="332"/>
      <c r="G339" s="397" t="str">
        <f t="shared" si="24"/>
        <v/>
      </c>
      <c r="H339" s="388"/>
      <c r="I339" s="389"/>
      <c r="J339" s="389"/>
      <c r="K339" s="389"/>
      <c r="L339" s="389"/>
      <c r="M339" s="389"/>
      <c r="N339" s="389"/>
      <c r="O339" s="389"/>
      <c r="P339" s="388"/>
      <c r="Q339" s="318"/>
      <c r="R339" s="420">
        <f t="shared" si="25"/>
        <v>2</v>
      </c>
      <c r="S339" s="420" t="str">
        <f t="shared" si="26"/>
        <v/>
      </c>
      <c r="T339" s="420" t="b">
        <f t="shared" si="27"/>
        <v>0</v>
      </c>
      <c r="U339" s="420" t="s">
        <v>1539</v>
      </c>
      <c r="V339" s="420" t="str">
        <f>IFERROR(IF(VLOOKUP(S339,'Disaggregation Records'!$D$95:$G$183,4,FALSE)=0,"",VLOOKUP(S339,'Disaggregation Records'!$D$95:$G$183,4,FALSE)),"")</f>
        <v/>
      </c>
      <c r="W339" s="161"/>
      <c r="X339" s="164"/>
      <c r="Y339" s="164"/>
      <c r="AD339" s="9"/>
      <c r="AE339" s="9"/>
      <c r="AF339" s="9"/>
      <c r="AG339" s="9"/>
      <c r="AH339" s="9"/>
      <c r="AI339" s="9"/>
      <c r="AJ339" s="9"/>
    </row>
    <row r="340" spans="1:36" s="302" customFormat="1" x14ac:dyDescent="0.25">
      <c r="A340" s="317">
        <v>2</v>
      </c>
      <c r="B340" s="329" t="str">
        <f>IFERROR(VLOOKUP(A340,'Coverage Indicators - Section D'!$A$10:$Y$42,25,FALSE),"")</f>
        <v/>
      </c>
      <c r="C340" s="418" t="str">
        <f>IFERROR(IF(VLOOKUP(S340,'Disaggregation Records'!$D$95:$E$183,2,FALSE)=0,"",VLOOKUP(S340,'Disaggregation Records'!$D$95:$E$183,2,FALSE)),"")</f>
        <v/>
      </c>
      <c r="D340" s="418" t="str">
        <f>IFERROR(IF(VLOOKUP(S340,'Disaggregation Records'!$D$95:$F$183,3,FALSE)=0,"",VLOOKUP(S340,'Disaggregation Records'!$D$95:$F$183,3,FALSE)),"")</f>
        <v/>
      </c>
      <c r="E340" s="331"/>
      <c r="F340" s="332"/>
      <c r="G340" s="397" t="str">
        <f t="shared" si="24"/>
        <v/>
      </c>
      <c r="H340" s="388"/>
      <c r="I340" s="389"/>
      <c r="J340" s="389"/>
      <c r="K340" s="389"/>
      <c r="L340" s="389"/>
      <c r="M340" s="389"/>
      <c r="N340" s="389"/>
      <c r="O340" s="389"/>
      <c r="P340" s="388"/>
      <c r="Q340" s="318"/>
      <c r="R340" s="420">
        <f t="shared" si="25"/>
        <v>3</v>
      </c>
      <c r="S340" s="420" t="str">
        <f t="shared" si="26"/>
        <v/>
      </c>
      <c r="T340" s="420" t="b">
        <f t="shared" si="27"/>
        <v>0</v>
      </c>
      <c r="U340" s="420" t="s">
        <v>1540</v>
      </c>
      <c r="V340" s="420" t="str">
        <f>IFERROR(IF(VLOOKUP(S340,'Disaggregation Records'!$D$95:$G$183,4,FALSE)=0,"",VLOOKUP(S340,'Disaggregation Records'!$D$95:$G$183,4,FALSE)),"")</f>
        <v/>
      </c>
      <c r="W340" s="161"/>
      <c r="X340" s="164"/>
      <c r="Y340" s="164"/>
      <c r="AD340" s="9"/>
      <c r="AE340" s="9"/>
      <c r="AF340" s="9"/>
      <c r="AG340" s="9"/>
      <c r="AH340" s="9"/>
      <c r="AI340" s="9"/>
      <c r="AJ340" s="9"/>
    </row>
    <row r="341" spans="1:36" s="302" customFormat="1" x14ac:dyDescent="0.25">
      <c r="A341" s="317">
        <v>2</v>
      </c>
      <c r="B341" s="329" t="str">
        <f>IFERROR(VLOOKUP(A341,'Coverage Indicators - Section D'!$A$10:$Y$42,25,FALSE),"")</f>
        <v/>
      </c>
      <c r="C341" s="418" t="str">
        <f>IFERROR(IF(VLOOKUP(S341,'Disaggregation Records'!$D$95:$E$183,2,FALSE)=0,"",VLOOKUP(S341,'Disaggregation Records'!$D$95:$E$183,2,FALSE)),"")</f>
        <v/>
      </c>
      <c r="D341" s="418" t="str">
        <f>IFERROR(IF(VLOOKUP(S341,'Disaggregation Records'!$D$95:$F$183,3,FALSE)=0,"",VLOOKUP(S341,'Disaggregation Records'!$D$95:$F$183,3,FALSE)),"")</f>
        <v/>
      </c>
      <c r="E341" s="331"/>
      <c r="F341" s="332"/>
      <c r="G341" s="397" t="str">
        <f t="shared" si="24"/>
        <v/>
      </c>
      <c r="H341" s="388"/>
      <c r="I341" s="389"/>
      <c r="J341" s="389"/>
      <c r="K341" s="389"/>
      <c r="L341" s="389"/>
      <c r="M341" s="389"/>
      <c r="N341" s="389"/>
      <c r="O341" s="389"/>
      <c r="P341" s="388"/>
      <c r="Q341" s="318"/>
      <c r="R341" s="420">
        <f t="shared" si="25"/>
        <v>4</v>
      </c>
      <c r="S341" s="420" t="str">
        <f t="shared" si="26"/>
        <v/>
      </c>
      <c r="T341" s="420" t="b">
        <f t="shared" si="27"/>
        <v>0</v>
      </c>
      <c r="U341" s="420" t="s">
        <v>1541</v>
      </c>
      <c r="V341" s="420" t="str">
        <f>IFERROR(IF(VLOOKUP(S341,'Disaggregation Records'!$D$95:$G$183,4,FALSE)=0,"",VLOOKUP(S341,'Disaggregation Records'!$D$95:$G$183,4,FALSE)),"")</f>
        <v/>
      </c>
      <c r="W341" s="161"/>
      <c r="X341" s="164"/>
      <c r="Y341" s="164"/>
      <c r="AD341" s="9"/>
      <c r="AE341" s="9"/>
      <c r="AF341" s="9"/>
      <c r="AG341" s="9"/>
      <c r="AH341" s="9"/>
      <c r="AI341" s="9"/>
      <c r="AJ341" s="9"/>
    </row>
    <row r="342" spans="1:36" s="302" customFormat="1" x14ac:dyDescent="0.25">
      <c r="A342" s="317">
        <v>2</v>
      </c>
      <c r="B342" s="329" t="str">
        <f>IFERROR(VLOOKUP(A342,'Coverage Indicators - Section D'!$A$10:$Y$42,25,FALSE),"")</f>
        <v/>
      </c>
      <c r="C342" s="418" t="str">
        <f>IFERROR(IF(VLOOKUP(S342,'Disaggregation Records'!$D$95:$E$183,2,FALSE)=0,"",VLOOKUP(S342,'Disaggregation Records'!$D$95:$E$183,2,FALSE)),"")</f>
        <v/>
      </c>
      <c r="D342" s="418" t="str">
        <f>IFERROR(IF(VLOOKUP(S342,'Disaggregation Records'!$D$95:$F$183,3,FALSE)=0,"",VLOOKUP(S342,'Disaggregation Records'!$D$95:$F$183,3,FALSE)),"")</f>
        <v/>
      </c>
      <c r="E342" s="331"/>
      <c r="F342" s="332"/>
      <c r="G342" s="397" t="str">
        <f t="shared" si="24"/>
        <v/>
      </c>
      <c r="H342" s="388"/>
      <c r="I342" s="389"/>
      <c r="J342" s="389"/>
      <c r="K342" s="389"/>
      <c r="L342" s="389"/>
      <c r="M342" s="389"/>
      <c r="N342" s="389"/>
      <c r="O342" s="389"/>
      <c r="P342" s="388"/>
      <c r="Q342" s="318"/>
      <c r="R342" s="420">
        <f t="shared" si="25"/>
        <v>5</v>
      </c>
      <c r="S342" s="420" t="str">
        <f t="shared" si="26"/>
        <v/>
      </c>
      <c r="T342" s="420" t="b">
        <f t="shared" si="27"/>
        <v>0</v>
      </c>
      <c r="U342" s="420" t="s">
        <v>1542</v>
      </c>
      <c r="V342" s="420" t="str">
        <f>IFERROR(IF(VLOOKUP(S342,'Disaggregation Records'!$D$95:$G$183,4,FALSE)=0,"",VLOOKUP(S342,'Disaggregation Records'!$D$95:$G$183,4,FALSE)),"")</f>
        <v/>
      </c>
      <c r="W342" s="161"/>
      <c r="X342" s="164"/>
      <c r="Y342" s="164"/>
      <c r="AD342" s="9"/>
      <c r="AE342" s="9"/>
      <c r="AF342" s="9"/>
      <c r="AG342" s="9"/>
      <c r="AH342" s="9"/>
      <c r="AI342" s="9"/>
      <c r="AJ342" s="9"/>
    </row>
    <row r="343" spans="1:36" s="302" customFormat="1" x14ac:dyDescent="0.25">
      <c r="A343" s="317">
        <v>2</v>
      </c>
      <c r="B343" s="329" t="str">
        <f>IFERROR(VLOOKUP(A343,'Coverage Indicators - Section D'!$A$10:$Y$42,25,FALSE),"")</f>
        <v/>
      </c>
      <c r="C343" s="418" t="str">
        <f>IFERROR(IF(VLOOKUP(S343,'Disaggregation Records'!$D$95:$E$183,2,FALSE)=0,"",VLOOKUP(S343,'Disaggregation Records'!$D$95:$E$183,2,FALSE)),"")</f>
        <v/>
      </c>
      <c r="D343" s="418" t="str">
        <f>IFERROR(IF(VLOOKUP(S343,'Disaggregation Records'!$D$95:$F$183,3,FALSE)=0,"",VLOOKUP(S343,'Disaggregation Records'!$D$95:$F$183,3,FALSE)),"")</f>
        <v/>
      </c>
      <c r="E343" s="331"/>
      <c r="F343" s="332"/>
      <c r="G343" s="397" t="str">
        <f t="shared" si="24"/>
        <v/>
      </c>
      <c r="H343" s="388"/>
      <c r="I343" s="389"/>
      <c r="J343" s="389"/>
      <c r="K343" s="389"/>
      <c r="L343" s="389"/>
      <c r="M343" s="389"/>
      <c r="N343" s="389"/>
      <c r="O343" s="389"/>
      <c r="P343" s="388"/>
      <c r="Q343" s="318"/>
      <c r="R343" s="420">
        <f t="shared" si="25"/>
        <v>6</v>
      </c>
      <c r="S343" s="420" t="str">
        <f t="shared" si="26"/>
        <v/>
      </c>
      <c r="T343" s="420" t="b">
        <f t="shared" si="27"/>
        <v>0</v>
      </c>
      <c r="U343" s="420" t="s">
        <v>1543</v>
      </c>
      <c r="V343" s="420" t="str">
        <f>IFERROR(IF(VLOOKUP(S343,'Disaggregation Records'!$D$95:$G$183,4,FALSE)=0,"",VLOOKUP(S343,'Disaggregation Records'!$D$95:$G$183,4,FALSE)),"")</f>
        <v/>
      </c>
      <c r="W343" s="161"/>
      <c r="X343" s="164"/>
      <c r="Y343" s="164"/>
      <c r="AD343" s="9"/>
      <c r="AE343" s="9"/>
      <c r="AF343" s="9"/>
      <c r="AG343" s="9"/>
      <c r="AH343" s="9"/>
      <c r="AI343" s="9"/>
      <c r="AJ343" s="9"/>
    </row>
    <row r="344" spans="1:36" s="302" customFormat="1" x14ac:dyDescent="0.25">
      <c r="A344" s="317">
        <v>2</v>
      </c>
      <c r="B344" s="329" t="str">
        <f>IFERROR(VLOOKUP(A344,'Coverage Indicators - Section D'!$A$10:$Y$42,25,FALSE),"")</f>
        <v/>
      </c>
      <c r="C344" s="418" t="str">
        <f>IFERROR(IF(VLOOKUP(S344,'Disaggregation Records'!$D$95:$E$183,2,FALSE)=0,"",VLOOKUP(S344,'Disaggregation Records'!$D$95:$E$183,2,FALSE)),"")</f>
        <v/>
      </c>
      <c r="D344" s="418" t="str">
        <f>IFERROR(IF(VLOOKUP(S344,'Disaggregation Records'!$D$95:$F$183,3,FALSE)=0,"",VLOOKUP(S344,'Disaggregation Records'!$D$95:$F$183,3,FALSE)),"")</f>
        <v/>
      </c>
      <c r="E344" s="331"/>
      <c r="F344" s="332"/>
      <c r="G344" s="397" t="str">
        <f t="shared" si="24"/>
        <v/>
      </c>
      <c r="H344" s="388"/>
      <c r="I344" s="389"/>
      <c r="J344" s="389"/>
      <c r="K344" s="389"/>
      <c r="L344" s="389"/>
      <c r="M344" s="389"/>
      <c r="N344" s="389"/>
      <c r="O344" s="389"/>
      <c r="P344" s="388"/>
      <c r="Q344" s="318"/>
      <c r="R344" s="420">
        <f t="shared" si="25"/>
        <v>7</v>
      </c>
      <c r="S344" s="420" t="str">
        <f t="shared" si="26"/>
        <v/>
      </c>
      <c r="T344" s="420" t="b">
        <f t="shared" si="27"/>
        <v>0</v>
      </c>
      <c r="U344" s="420" t="s">
        <v>1544</v>
      </c>
      <c r="V344" s="420" t="str">
        <f>IFERROR(IF(VLOOKUP(S344,'Disaggregation Records'!$D$95:$G$183,4,FALSE)=0,"",VLOOKUP(S344,'Disaggregation Records'!$D$95:$G$183,4,FALSE)),"")</f>
        <v/>
      </c>
      <c r="W344" s="161"/>
      <c r="X344" s="164"/>
      <c r="Y344" s="164"/>
      <c r="AD344" s="9"/>
      <c r="AE344" s="9"/>
      <c r="AF344" s="9"/>
      <c r="AG344" s="9"/>
      <c r="AH344" s="9"/>
      <c r="AI344" s="9"/>
      <c r="AJ344" s="9"/>
    </row>
    <row r="345" spans="1:36" s="302" customFormat="1" x14ac:dyDescent="0.25">
      <c r="A345" s="317">
        <v>2</v>
      </c>
      <c r="B345" s="329" t="str">
        <f>IFERROR(VLOOKUP(A345,'Coverage Indicators - Section D'!$A$10:$Y$42,25,FALSE),"")</f>
        <v/>
      </c>
      <c r="C345" s="418" t="str">
        <f>IFERROR(IF(VLOOKUP(S345,'Disaggregation Records'!$D$95:$E$183,2,FALSE)=0,"",VLOOKUP(S345,'Disaggregation Records'!$D$95:$E$183,2,FALSE)),"")</f>
        <v/>
      </c>
      <c r="D345" s="418" t="str">
        <f>IFERROR(IF(VLOOKUP(S345,'Disaggregation Records'!$D$95:$F$183,3,FALSE)=0,"",VLOOKUP(S345,'Disaggregation Records'!$D$95:$F$183,3,FALSE)),"")</f>
        <v/>
      </c>
      <c r="E345" s="331"/>
      <c r="F345" s="332"/>
      <c r="G345" s="397" t="str">
        <f t="shared" si="24"/>
        <v/>
      </c>
      <c r="H345" s="388"/>
      <c r="I345" s="389"/>
      <c r="J345" s="389"/>
      <c r="K345" s="389"/>
      <c r="L345" s="389"/>
      <c r="M345" s="389"/>
      <c r="N345" s="389"/>
      <c r="O345" s="389"/>
      <c r="P345" s="388"/>
      <c r="Q345" s="318"/>
      <c r="R345" s="420">
        <f t="shared" si="25"/>
        <v>8</v>
      </c>
      <c r="S345" s="420" t="str">
        <f t="shared" si="26"/>
        <v/>
      </c>
      <c r="T345" s="420" t="b">
        <f t="shared" si="27"/>
        <v>0</v>
      </c>
      <c r="U345" s="420" t="s">
        <v>1545</v>
      </c>
      <c r="V345" s="420" t="str">
        <f>IFERROR(IF(VLOOKUP(S345,'Disaggregation Records'!$D$95:$G$183,4,FALSE)=0,"",VLOOKUP(S345,'Disaggregation Records'!$D$95:$G$183,4,FALSE)),"")</f>
        <v/>
      </c>
      <c r="W345" s="161"/>
      <c r="X345" s="164"/>
      <c r="Y345" s="164"/>
      <c r="AD345" s="9"/>
      <c r="AE345" s="9"/>
      <c r="AF345" s="9"/>
      <c r="AG345" s="9"/>
      <c r="AH345" s="9"/>
      <c r="AI345" s="9"/>
      <c r="AJ345" s="9"/>
    </row>
    <row r="346" spans="1:36" s="302" customFormat="1" x14ac:dyDescent="0.25">
      <c r="A346" s="317">
        <v>2</v>
      </c>
      <c r="B346" s="329" t="str">
        <f>IFERROR(VLOOKUP(A346,'Coverage Indicators - Section D'!$A$10:$Y$42,25,FALSE),"")</f>
        <v/>
      </c>
      <c r="C346" s="418" t="str">
        <f>IFERROR(IF(VLOOKUP(S346,'Disaggregation Records'!$D$95:$E$183,2,FALSE)=0,"",VLOOKUP(S346,'Disaggregation Records'!$D$95:$E$183,2,FALSE)),"")</f>
        <v/>
      </c>
      <c r="D346" s="418" t="str">
        <f>IFERROR(IF(VLOOKUP(S346,'Disaggregation Records'!$D$95:$F$183,3,FALSE)=0,"",VLOOKUP(S346,'Disaggregation Records'!$D$95:$F$183,3,FALSE)),"")</f>
        <v/>
      </c>
      <c r="E346" s="331"/>
      <c r="F346" s="332"/>
      <c r="G346" s="397" t="str">
        <f t="shared" si="24"/>
        <v/>
      </c>
      <c r="H346" s="388"/>
      <c r="I346" s="389"/>
      <c r="J346" s="389"/>
      <c r="K346" s="389"/>
      <c r="L346" s="389"/>
      <c r="M346" s="389"/>
      <c r="N346" s="389"/>
      <c r="O346" s="389"/>
      <c r="P346" s="388"/>
      <c r="Q346" s="318"/>
      <c r="R346" s="420">
        <f t="shared" si="25"/>
        <v>9</v>
      </c>
      <c r="S346" s="420" t="str">
        <f t="shared" si="26"/>
        <v/>
      </c>
      <c r="T346" s="420" t="b">
        <f t="shared" si="27"/>
        <v>0</v>
      </c>
      <c r="U346" s="420" t="s">
        <v>1546</v>
      </c>
      <c r="V346" s="420" t="str">
        <f>IFERROR(IF(VLOOKUP(S346,'Disaggregation Records'!$D$95:$G$183,4,FALSE)=0,"",VLOOKUP(S346,'Disaggregation Records'!$D$95:$G$183,4,FALSE)),"")</f>
        <v/>
      </c>
      <c r="W346" s="161"/>
      <c r="X346" s="164"/>
      <c r="Y346" s="164"/>
      <c r="AD346" s="9"/>
      <c r="AE346" s="9"/>
      <c r="AF346" s="9"/>
      <c r="AG346" s="9"/>
      <c r="AH346" s="9"/>
      <c r="AI346" s="9"/>
      <c r="AJ346" s="9"/>
    </row>
    <row r="347" spans="1:36" s="302" customFormat="1" x14ac:dyDescent="0.25">
      <c r="A347" s="317">
        <v>3</v>
      </c>
      <c r="B347" s="329" t="str">
        <f>IFERROR(VLOOKUP(A347,'Coverage Indicators - Section D'!$A$10:$Y$42,25,FALSE),"")</f>
        <v/>
      </c>
      <c r="C347" s="418" t="str">
        <f>IFERROR(IF(VLOOKUP(S347,'Disaggregation Records'!$D$95:$E$183,2,FALSE)=0,"",VLOOKUP(S347,'Disaggregation Records'!$D$95:$E$183,2,FALSE)),"")</f>
        <v/>
      </c>
      <c r="D347" s="418" t="str">
        <f>IFERROR(IF(VLOOKUP(S347,'Disaggregation Records'!$D$95:$F$183,3,FALSE)=0,"",VLOOKUP(S347,'Disaggregation Records'!$D$95:$F$183,3,FALSE)),"")</f>
        <v/>
      </c>
      <c r="E347" s="331"/>
      <c r="F347" s="332"/>
      <c r="G347" s="397" t="str">
        <f t="shared" si="24"/>
        <v/>
      </c>
      <c r="H347" s="388"/>
      <c r="I347" s="389"/>
      <c r="J347" s="389"/>
      <c r="K347" s="389"/>
      <c r="L347" s="389"/>
      <c r="M347" s="389"/>
      <c r="N347" s="389"/>
      <c r="O347" s="389"/>
      <c r="P347" s="388"/>
      <c r="Q347" s="318"/>
      <c r="R347" s="420">
        <f t="shared" si="25"/>
        <v>10</v>
      </c>
      <c r="S347" s="420" t="str">
        <f t="shared" si="26"/>
        <v/>
      </c>
      <c r="T347" s="420" t="b">
        <f t="shared" si="27"/>
        <v>0</v>
      </c>
      <c r="U347" s="420" t="s">
        <v>1547</v>
      </c>
      <c r="V347" s="420" t="str">
        <f>IFERROR(IF(VLOOKUP(S347,'Disaggregation Records'!$D$95:$G$183,4,FALSE)=0,"",VLOOKUP(S347,'Disaggregation Records'!$D$95:$G$183,4,FALSE)),"")</f>
        <v/>
      </c>
      <c r="W347" s="161"/>
      <c r="X347" s="164"/>
      <c r="Y347" s="164"/>
      <c r="AD347" s="9"/>
      <c r="AE347" s="9"/>
      <c r="AF347" s="9"/>
      <c r="AG347" s="9"/>
      <c r="AH347" s="9"/>
      <c r="AI347" s="9"/>
      <c r="AJ347" s="9"/>
    </row>
    <row r="348" spans="1:36" s="302" customFormat="1" x14ac:dyDescent="0.25">
      <c r="A348" s="317">
        <v>3</v>
      </c>
      <c r="B348" s="329" t="str">
        <f>IFERROR(VLOOKUP(A348,'Coverage Indicators - Section D'!$A$10:$Y$42,25,FALSE),"")</f>
        <v/>
      </c>
      <c r="C348" s="418" t="str">
        <f>IFERROR(IF(VLOOKUP(S348,'Disaggregation Records'!$D$95:$E$183,2,FALSE)=0,"",VLOOKUP(S348,'Disaggregation Records'!$D$95:$E$183,2,FALSE)),"")</f>
        <v/>
      </c>
      <c r="D348" s="418" t="str">
        <f>IFERROR(IF(VLOOKUP(S348,'Disaggregation Records'!$D$95:$F$183,3,FALSE)=0,"",VLOOKUP(S348,'Disaggregation Records'!$D$95:$F$183,3,FALSE)),"")</f>
        <v/>
      </c>
      <c r="E348" s="331"/>
      <c r="F348" s="332"/>
      <c r="G348" s="397" t="str">
        <f t="shared" si="24"/>
        <v/>
      </c>
      <c r="H348" s="388"/>
      <c r="I348" s="389"/>
      <c r="J348" s="389"/>
      <c r="K348" s="389"/>
      <c r="L348" s="389"/>
      <c r="M348" s="389"/>
      <c r="N348" s="389"/>
      <c r="O348" s="389"/>
      <c r="P348" s="388"/>
      <c r="Q348" s="318"/>
      <c r="R348" s="420">
        <f t="shared" si="25"/>
        <v>11</v>
      </c>
      <c r="S348" s="420" t="str">
        <f t="shared" si="26"/>
        <v/>
      </c>
      <c r="T348" s="420" t="b">
        <f t="shared" si="27"/>
        <v>0</v>
      </c>
      <c r="U348" s="420" t="s">
        <v>1548</v>
      </c>
      <c r="V348" s="420" t="str">
        <f>IFERROR(IF(VLOOKUP(S348,'Disaggregation Records'!$D$95:$G$183,4,FALSE)=0,"",VLOOKUP(S348,'Disaggregation Records'!$D$95:$G$183,4,FALSE)),"")</f>
        <v/>
      </c>
      <c r="W348" s="161"/>
      <c r="X348" s="164"/>
      <c r="Y348" s="164"/>
      <c r="AD348" s="9"/>
      <c r="AE348" s="9"/>
      <c r="AF348" s="9"/>
      <c r="AG348" s="9"/>
      <c r="AH348" s="9"/>
      <c r="AI348" s="9"/>
      <c r="AJ348" s="9"/>
    </row>
    <row r="349" spans="1:36" s="302" customFormat="1" x14ac:dyDescent="0.25">
      <c r="A349" s="317">
        <v>3</v>
      </c>
      <c r="B349" s="329" t="str">
        <f>IFERROR(VLOOKUP(A349,'Coverage Indicators - Section D'!$A$10:$Y$42,25,FALSE),"")</f>
        <v/>
      </c>
      <c r="C349" s="418" t="str">
        <f>IFERROR(IF(VLOOKUP(S349,'Disaggregation Records'!$D$95:$E$183,2,FALSE)=0,"",VLOOKUP(S349,'Disaggregation Records'!$D$95:$E$183,2,FALSE)),"")</f>
        <v/>
      </c>
      <c r="D349" s="418" t="str">
        <f>IFERROR(IF(VLOOKUP(S349,'Disaggregation Records'!$D$95:$F$183,3,FALSE)=0,"",VLOOKUP(S349,'Disaggregation Records'!$D$95:$F$183,3,FALSE)),"")</f>
        <v/>
      </c>
      <c r="E349" s="331"/>
      <c r="F349" s="332"/>
      <c r="G349" s="397" t="str">
        <f t="shared" si="24"/>
        <v/>
      </c>
      <c r="H349" s="388"/>
      <c r="I349" s="389"/>
      <c r="J349" s="389"/>
      <c r="K349" s="389"/>
      <c r="L349" s="389"/>
      <c r="M349" s="389"/>
      <c r="N349" s="389"/>
      <c r="O349" s="389"/>
      <c r="P349" s="388"/>
      <c r="Q349" s="318"/>
      <c r="R349" s="420">
        <f t="shared" si="25"/>
        <v>12</v>
      </c>
      <c r="S349" s="420" t="str">
        <f t="shared" si="26"/>
        <v/>
      </c>
      <c r="T349" s="420" t="b">
        <f t="shared" si="27"/>
        <v>0</v>
      </c>
      <c r="U349" s="420" t="s">
        <v>1549</v>
      </c>
      <c r="V349" s="420" t="str">
        <f>IFERROR(IF(VLOOKUP(S349,'Disaggregation Records'!$D$95:$G$183,4,FALSE)=0,"",VLOOKUP(S349,'Disaggregation Records'!$D$95:$G$183,4,FALSE)),"")</f>
        <v/>
      </c>
      <c r="W349" s="161"/>
      <c r="X349" s="164"/>
      <c r="Y349" s="164"/>
      <c r="AD349" s="9"/>
      <c r="AE349" s="9"/>
      <c r="AF349" s="9"/>
      <c r="AG349" s="9"/>
      <c r="AH349" s="9"/>
      <c r="AI349" s="9"/>
      <c r="AJ349" s="9"/>
    </row>
    <row r="350" spans="1:36" s="302" customFormat="1" x14ac:dyDescent="0.25">
      <c r="A350" s="317">
        <v>3</v>
      </c>
      <c r="B350" s="329" t="str">
        <f>IFERROR(VLOOKUP(A350,'Coverage Indicators - Section D'!$A$10:$Y$42,25,FALSE),"")</f>
        <v/>
      </c>
      <c r="C350" s="418" t="str">
        <f>IFERROR(IF(VLOOKUP(S350,'Disaggregation Records'!$D$95:$E$183,2,FALSE)=0,"",VLOOKUP(S350,'Disaggregation Records'!$D$95:$E$183,2,FALSE)),"")</f>
        <v/>
      </c>
      <c r="D350" s="418" t="str">
        <f>IFERROR(IF(VLOOKUP(S350,'Disaggregation Records'!$D$95:$F$183,3,FALSE)=0,"",VLOOKUP(S350,'Disaggregation Records'!$D$95:$F$183,3,FALSE)),"")</f>
        <v/>
      </c>
      <c r="E350" s="331"/>
      <c r="F350" s="332"/>
      <c r="G350" s="397" t="str">
        <f t="shared" si="24"/>
        <v/>
      </c>
      <c r="H350" s="388"/>
      <c r="I350" s="389"/>
      <c r="J350" s="389"/>
      <c r="K350" s="389"/>
      <c r="L350" s="389"/>
      <c r="M350" s="389"/>
      <c r="N350" s="389"/>
      <c r="O350" s="389"/>
      <c r="P350" s="388"/>
      <c r="Q350" s="318"/>
      <c r="R350" s="420">
        <f t="shared" si="25"/>
        <v>13</v>
      </c>
      <c r="S350" s="420" t="str">
        <f t="shared" si="26"/>
        <v/>
      </c>
      <c r="T350" s="420" t="b">
        <f t="shared" si="27"/>
        <v>0</v>
      </c>
      <c r="U350" s="420" t="s">
        <v>1550</v>
      </c>
      <c r="V350" s="420" t="str">
        <f>IFERROR(IF(VLOOKUP(S350,'Disaggregation Records'!$D$95:$G$183,4,FALSE)=0,"",VLOOKUP(S350,'Disaggregation Records'!$D$95:$G$183,4,FALSE)),"")</f>
        <v/>
      </c>
      <c r="W350" s="161"/>
      <c r="X350" s="164"/>
      <c r="Y350" s="164"/>
      <c r="AD350" s="9"/>
      <c r="AE350" s="9"/>
      <c r="AF350" s="9"/>
      <c r="AG350" s="9"/>
      <c r="AH350" s="9"/>
      <c r="AI350" s="9"/>
      <c r="AJ350" s="9"/>
    </row>
    <row r="351" spans="1:36" s="302" customFormat="1" x14ac:dyDescent="0.25">
      <c r="A351" s="317">
        <v>3</v>
      </c>
      <c r="B351" s="329" t="str">
        <f>IFERROR(VLOOKUP(A351,'Coverage Indicators - Section D'!$A$10:$Y$42,25,FALSE),"")</f>
        <v/>
      </c>
      <c r="C351" s="418" t="str">
        <f>IFERROR(IF(VLOOKUP(S351,'Disaggregation Records'!$D$95:$E$183,2,FALSE)=0,"",VLOOKUP(S351,'Disaggregation Records'!$D$95:$E$183,2,FALSE)),"")</f>
        <v/>
      </c>
      <c r="D351" s="418" t="str">
        <f>IFERROR(IF(VLOOKUP(S351,'Disaggregation Records'!$D$95:$F$183,3,FALSE)=0,"",VLOOKUP(S351,'Disaggregation Records'!$D$95:$F$183,3,FALSE)),"")</f>
        <v/>
      </c>
      <c r="E351" s="331"/>
      <c r="F351" s="332"/>
      <c r="G351" s="397" t="str">
        <f t="shared" si="24"/>
        <v/>
      </c>
      <c r="H351" s="388"/>
      <c r="I351" s="389"/>
      <c r="J351" s="389"/>
      <c r="K351" s="389"/>
      <c r="L351" s="389"/>
      <c r="M351" s="389"/>
      <c r="N351" s="389"/>
      <c r="O351" s="389"/>
      <c r="P351" s="388"/>
      <c r="Q351" s="318"/>
      <c r="R351" s="420">
        <f t="shared" si="25"/>
        <v>14</v>
      </c>
      <c r="S351" s="420" t="str">
        <f t="shared" si="26"/>
        <v/>
      </c>
      <c r="T351" s="420" t="b">
        <f t="shared" si="27"/>
        <v>0</v>
      </c>
      <c r="U351" s="420" t="s">
        <v>1551</v>
      </c>
      <c r="V351" s="420" t="str">
        <f>IFERROR(IF(VLOOKUP(S351,'Disaggregation Records'!$D$95:$G$183,4,FALSE)=0,"",VLOOKUP(S351,'Disaggregation Records'!$D$95:$G$183,4,FALSE)),"")</f>
        <v/>
      </c>
      <c r="W351" s="161"/>
      <c r="X351" s="164"/>
      <c r="Y351" s="164"/>
      <c r="AD351" s="9"/>
      <c r="AE351" s="9"/>
      <c r="AF351" s="9"/>
      <c r="AG351" s="9"/>
      <c r="AH351" s="9"/>
      <c r="AI351" s="9"/>
      <c r="AJ351" s="9"/>
    </row>
    <row r="352" spans="1:36" s="302" customFormat="1" x14ac:dyDescent="0.25">
      <c r="A352" s="317">
        <v>3</v>
      </c>
      <c r="B352" s="329" t="str">
        <f>IFERROR(VLOOKUP(A352,'Coverage Indicators - Section D'!$A$10:$Y$42,25,FALSE),"")</f>
        <v/>
      </c>
      <c r="C352" s="418" t="str">
        <f>IFERROR(IF(VLOOKUP(S352,'Disaggregation Records'!$D$95:$E$183,2,FALSE)=0,"",VLOOKUP(S352,'Disaggregation Records'!$D$95:$E$183,2,FALSE)),"")</f>
        <v/>
      </c>
      <c r="D352" s="418" t="str">
        <f>IFERROR(IF(VLOOKUP(S352,'Disaggregation Records'!$D$95:$F$183,3,FALSE)=0,"",VLOOKUP(S352,'Disaggregation Records'!$D$95:$F$183,3,FALSE)),"")</f>
        <v/>
      </c>
      <c r="E352" s="331"/>
      <c r="F352" s="332"/>
      <c r="G352" s="397" t="str">
        <f t="shared" si="24"/>
        <v/>
      </c>
      <c r="H352" s="388"/>
      <c r="I352" s="389"/>
      <c r="J352" s="389"/>
      <c r="K352" s="389"/>
      <c r="L352" s="389"/>
      <c r="M352" s="389"/>
      <c r="N352" s="389"/>
      <c r="O352" s="389"/>
      <c r="P352" s="388"/>
      <c r="Q352" s="318"/>
      <c r="R352" s="420">
        <f t="shared" si="25"/>
        <v>15</v>
      </c>
      <c r="S352" s="420" t="str">
        <f t="shared" si="26"/>
        <v/>
      </c>
      <c r="T352" s="420" t="b">
        <f t="shared" si="27"/>
        <v>0</v>
      </c>
      <c r="U352" s="420" t="s">
        <v>1552</v>
      </c>
      <c r="V352" s="420" t="str">
        <f>IFERROR(IF(VLOOKUP(S352,'Disaggregation Records'!$D$95:$G$183,4,FALSE)=0,"",VLOOKUP(S352,'Disaggregation Records'!$D$95:$G$183,4,FALSE)),"")</f>
        <v/>
      </c>
      <c r="W352" s="161"/>
      <c r="X352" s="164"/>
      <c r="Y352" s="164"/>
      <c r="AD352" s="9"/>
      <c r="AE352" s="9"/>
      <c r="AF352" s="9"/>
      <c r="AG352" s="9"/>
      <c r="AH352" s="9"/>
      <c r="AI352" s="9"/>
      <c r="AJ352" s="9"/>
    </row>
    <row r="353" spans="1:36" s="302" customFormat="1" x14ac:dyDescent="0.25">
      <c r="A353" s="317">
        <v>3</v>
      </c>
      <c r="B353" s="329" t="str">
        <f>IFERROR(VLOOKUP(A353,'Coverage Indicators - Section D'!$A$10:$Y$42,25,FALSE),"")</f>
        <v/>
      </c>
      <c r="C353" s="418" t="str">
        <f>IFERROR(IF(VLOOKUP(S353,'Disaggregation Records'!$D$95:$E$183,2,FALSE)=0,"",VLOOKUP(S353,'Disaggregation Records'!$D$95:$E$183,2,FALSE)),"")</f>
        <v/>
      </c>
      <c r="D353" s="418" t="str">
        <f>IFERROR(IF(VLOOKUP(S353,'Disaggregation Records'!$D$95:$F$183,3,FALSE)=0,"",VLOOKUP(S353,'Disaggregation Records'!$D$95:$F$183,3,FALSE)),"")</f>
        <v/>
      </c>
      <c r="E353" s="331"/>
      <c r="F353" s="332"/>
      <c r="G353" s="397" t="str">
        <f t="shared" si="24"/>
        <v/>
      </c>
      <c r="H353" s="388"/>
      <c r="I353" s="389"/>
      <c r="J353" s="389"/>
      <c r="K353" s="389"/>
      <c r="L353" s="389"/>
      <c r="M353" s="389"/>
      <c r="N353" s="389"/>
      <c r="O353" s="389"/>
      <c r="P353" s="388"/>
      <c r="Q353" s="318"/>
      <c r="R353" s="420">
        <f t="shared" si="25"/>
        <v>16</v>
      </c>
      <c r="S353" s="420" t="str">
        <f t="shared" si="26"/>
        <v/>
      </c>
      <c r="T353" s="420" t="b">
        <f t="shared" si="27"/>
        <v>0</v>
      </c>
      <c r="U353" s="420" t="s">
        <v>1553</v>
      </c>
      <c r="V353" s="420" t="str">
        <f>IFERROR(IF(VLOOKUP(S353,'Disaggregation Records'!$D$95:$G$183,4,FALSE)=0,"",VLOOKUP(S353,'Disaggregation Records'!$D$95:$G$183,4,FALSE)),"")</f>
        <v/>
      </c>
      <c r="W353" s="161"/>
      <c r="X353" s="164"/>
      <c r="Y353" s="164"/>
      <c r="AD353" s="9"/>
      <c r="AE353" s="9"/>
      <c r="AF353" s="9"/>
      <c r="AG353" s="9"/>
      <c r="AH353" s="9"/>
      <c r="AI353" s="9"/>
      <c r="AJ353" s="9"/>
    </row>
    <row r="354" spans="1:36" s="302" customFormat="1" x14ac:dyDescent="0.25">
      <c r="A354" s="317">
        <v>3</v>
      </c>
      <c r="B354" s="329" t="str">
        <f>IFERROR(VLOOKUP(A354,'Coverage Indicators - Section D'!$A$10:$Y$42,25,FALSE),"")</f>
        <v/>
      </c>
      <c r="C354" s="418" t="str">
        <f>IFERROR(IF(VLOOKUP(S354,'Disaggregation Records'!$D$95:$E$183,2,FALSE)=0,"",VLOOKUP(S354,'Disaggregation Records'!$D$95:$E$183,2,FALSE)),"")</f>
        <v/>
      </c>
      <c r="D354" s="418" t="str">
        <f>IFERROR(IF(VLOOKUP(S354,'Disaggregation Records'!$D$95:$F$183,3,FALSE)=0,"",VLOOKUP(S354,'Disaggregation Records'!$D$95:$F$183,3,FALSE)),"")</f>
        <v/>
      </c>
      <c r="E354" s="331"/>
      <c r="F354" s="332"/>
      <c r="G354" s="397" t="str">
        <f t="shared" si="24"/>
        <v/>
      </c>
      <c r="H354" s="388"/>
      <c r="I354" s="389"/>
      <c r="J354" s="389"/>
      <c r="K354" s="389"/>
      <c r="L354" s="389"/>
      <c r="M354" s="389"/>
      <c r="N354" s="389"/>
      <c r="O354" s="389"/>
      <c r="P354" s="388"/>
      <c r="Q354" s="318"/>
      <c r="R354" s="420">
        <f t="shared" si="25"/>
        <v>17</v>
      </c>
      <c r="S354" s="420" t="str">
        <f t="shared" si="26"/>
        <v/>
      </c>
      <c r="T354" s="420" t="b">
        <f t="shared" si="27"/>
        <v>0</v>
      </c>
      <c r="U354" s="420" t="s">
        <v>1554</v>
      </c>
      <c r="V354" s="420" t="str">
        <f>IFERROR(IF(VLOOKUP(S354,'Disaggregation Records'!$D$95:$G$183,4,FALSE)=0,"",VLOOKUP(S354,'Disaggregation Records'!$D$95:$G$183,4,FALSE)),"")</f>
        <v/>
      </c>
      <c r="W354" s="161"/>
      <c r="X354" s="164"/>
      <c r="Y354" s="164"/>
      <c r="AD354" s="9"/>
      <c r="AE354" s="9"/>
      <c r="AF354" s="9"/>
      <c r="AG354" s="9"/>
      <c r="AH354" s="9"/>
      <c r="AI354" s="9"/>
      <c r="AJ354" s="9"/>
    </row>
    <row r="355" spans="1:36" s="302" customFormat="1" x14ac:dyDescent="0.25">
      <c r="A355" s="317">
        <v>3</v>
      </c>
      <c r="B355" s="329" t="str">
        <f>IFERROR(VLOOKUP(A355,'Coverage Indicators - Section D'!$A$10:$Y$42,25,FALSE),"")</f>
        <v/>
      </c>
      <c r="C355" s="418" t="str">
        <f>IFERROR(IF(VLOOKUP(S355,'Disaggregation Records'!$D$95:$E$183,2,FALSE)=0,"",VLOOKUP(S355,'Disaggregation Records'!$D$95:$E$183,2,FALSE)),"")</f>
        <v/>
      </c>
      <c r="D355" s="418" t="str">
        <f>IFERROR(IF(VLOOKUP(S355,'Disaggregation Records'!$D$95:$F$183,3,FALSE)=0,"",VLOOKUP(S355,'Disaggregation Records'!$D$95:$F$183,3,FALSE)),"")</f>
        <v/>
      </c>
      <c r="E355" s="331"/>
      <c r="F355" s="332"/>
      <c r="G355" s="397" t="str">
        <f t="shared" si="24"/>
        <v/>
      </c>
      <c r="H355" s="388"/>
      <c r="I355" s="389"/>
      <c r="J355" s="389"/>
      <c r="K355" s="389"/>
      <c r="L355" s="389"/>
      <c r="M355" s="389"/>
      <c r="N355" s="389"/>
      <c r="O355" s="389"/>
      <c r="P355" s="388"/>
      <c r="Q355" s="318"/>
      <c r="R355" s="420">
        <f t="shared" si="25"/>
        <v>18</v>
      </c>
      <c r="S355" s="420" t="str">
        <f t="shared" si="26"/>
        <v/>
      </c>
      <c r="T355" s="420" t="b">
        <f t="shared" si="27"/>
        <v>0</v>
      </c>
      <c r="U355" s="420" t="s">
        <v>1555</v>
      </c>
      <c r="V355" s="420" t="str">
        <f>IFERROR(IF(VLOOKUP(S355,'Disaggregation Records'!$D$95:$G$183,4,FALSE)=0,"",VLOOKUP(S355,'Disaggregation Records'!$D$95:$G$183,4,FALSE)),"")</f>
        <v/>
      </c>
      <c r="W355" s="161"/>
      <c r="X355" s="164"/>
      <c r="Y355" s="164"/>
      <c r="AD355" s="9"/>
      <c r="AE355" s="9"/>
      <c r="AF355" s="9"/>
      <c r="AG355" s="9"/>
      <c r="AH355" s="9"/>
      <c r="AI355" s="9"/>
      <c r="AJ355" s="9"/>
    </row>
    <row r="356" spans="1:36" s="302" customFormat="1" x14ac:dyDescent="0.25">
      <c r="A356" s="317">
        <v>3</v>
      </c>
      <c r="B356" s="329" t="str">
        <f>IFERROR(VLOOKUP(A356,'Coverage Indicators - Section D'!$A$10:$Y$42,25,FALSE),"")</f>
        <v/>
      </c>
      <c r="C356" s="418" t="str">
        <f>IFERROR(IF(VLOOKUP(S356,'Disaggregation Records'!$D$95:$E$183,2,FALSE)=0,"",VLOOKUP(S356,'Disaggregation Records'!$D$95:$E$183,2,FALSE)),"")</f>
        <v/>
      </c>
      <c r="D356" s="418" t="str">
        <f>IFERROR(IF(VLOOKUP(S356,'Disaggregation Records'!$D$95:$F$183,3,FALSE)=0,"",VLOOKUP(S356,'Disaggregation Records'!$D$95:$F$183,3,FALSE)),"")</f>
        <v/>
      </c>
      <c r="E356" s="331"/>
      <c r="F356" s="332"/>
      <c r="G356" s="397" t="str">
        <f t="shared" si="24"/>
        <v/>
      </c>
      <c r="H356" s="388"/>
      <c r="I356" s="389"/>
      <c r="J356" s="389"/>
      <c r="K356" s="389"/>
      <c r="L356" s="389"/>
      <c r="M356" s="389"/>
      <c r="N356" s="389"/>
      <c r="O356" s="389"/>
      <c r="P356" s="388"/>
      <c r="Q356" s="318"/>
      <c r="R356" s="420">
        <f t="shared" si="25"/>
        <v>19</v>
      </c>
      <c r="S356" s="420" t="str">
        <f t="shared" si="26"/>
        <v/>
      </c>
      <c r="T356" s="420" t="b">
        <f t="shared" si="27"/>
        <v>0</v>
      </c>
      <c r="U356" s="420" t="s">
        <v>1556</v>
      </c>
      <c r="V356" s="420" t="str">
        <f>IFERROR(IF(VLOOKUP(S356,'Disaggregation Records'!$D$95:$G$183,4,FALSE)=0,"",VLOOKUP(S356,'Disaggregation Records'!$D$95:$G$183,4,FALSE)),"")</f>
        <v/>
      </c>
      <c r="W356" s="161"/>
      <c r="X356" s="164"/>
      <c r="Y356" s="164"/>
      <c r="AD356" s="9"/>
      <c r="AE356" s="9"/>
      <c r="AF356" s="9"/>
      <c r="AG356" s="9"/>
      <c r="AH356" s="9"/>
      <c r="AI356" s="9"/>
      <c r="AJ356" s="9"/>
    </row>
    <row r="357" spans="1:36" s="302" customFormat="1" x14ac:dyDescent="0.25">
      <c r="A357" s="317">
        <v>4</v>
      </c>
      <c r="B357" s="329" t="str">
        <f>IFERROR(VLOOKUP(A357,'Coverage Indicators - Section D'!$A$10:$Y$42,25,FALSE),"")</f>
        <v/>
      </c>
      <c r="C357" s="418" t="str">
        <f>IFERROR(IF(VLOOKUP(S357,'Disaggregation Records'!$D$95:$E$183,2,FALSE)=0,"",VLOOKUP(S357,'Disaggregation Records'!$D$95:$E$183,2,FALSE)),"")</f>
        <v/>
      </c>
      <c r="D357" s="418" t="str">
        <f>IFERROR(IF(VLOOKUP(S357,'Disaggregation Records'!$D$95:$F$183,3,FALSE)=0,"",VLOOKUP(S357,'Disaggregation Records'!$D$95:$F$183,3,FALSE)),"")</f>
        <v/>
      </c>
      <c r="E357" s="331"/>
      <c r="F357" s="332"/>
      <c r="G357" s="397" t="str">
        <f t="shared" si="24"/>
        <v/>
      </c>
      <c r="H357" s="388"/>
      <c r="I357" s="389"/>
      <c r="J357" s="389"/>
      <c r="K357" s="389"/>
      <c r="L357" s="389"/>
      <c r="M357" s="389"/>
      <c r="N357" s="389"/>
      <c r="O357" s="389"/>
      <c r="P357" s="388"/>
      <c r="Q357" s="318"/>
      <c r="R357" s="420">
        <f t="shared" si="25"/>
        <v>20</v>
      </c>
      <c r="S357" s="420" t="str">
        <f t="shared" si="26"/>
        <v/>
      </c>
      <c r="T357" s="420" t="b">
        <f t="shared" si="27"/>
        <v>0</v>
      </c>
      <c r="U357" s="420" t="s">
        <v>1557</v>
      </c>
      <c r="V357" s="420" t="str">
        <f>IFERROR(IF(VLOOKUP(S357,'Disaggregation Records'!$D$95:$G$183,4,FALSE)=0,"",VLOOKUP(S357,'Disaggregation Records'!$D$95:$G$183,4,FALSE)),"")</f>
        <v/>
      </c>
      <c r="W357" s="161"/>
      <c r="X357" s="164"/>
      <c r="Y357" s="164"/>
      <c r="AD357" s="9"/>
      <c r="AE357" s="9"/>
      <c r="AF357" s="9"/>
      <c r="AG357" s="9"/>
      <c r="AH357" s="9"/>
      <c r="AI357" s="9"/>
      <c r="AJ357" s="9"/>
    </row>
    <row r="358" spans="1:36" s="302" customFormat="1" x14ac:dyDescent="0.25">
      <c r="A358" s="317">
        <v>4</v>
      </c>
      <c r="B358" s="329" t="str">
        <f>IFERROR(VLOOKUP(A358,'Coverage Indicators - Section D'!$A$10:$Y$42,25,FALSE),"")</f>
        <v/>
      </c>
      <c r="C358" s="418" t="str">
        <f>IFERROR(IF(VLOOKUP(S358,'Disaggregation Records'!$D$95:$E$183,2,FALSE)=0,"",VLOOKUP(S358,'Disaggregation Records'!$D$95:$E$183,2,FALSE)),"")</f>
        <v/>
      </c>
      <c r="D358" s="418" t="str">
        <f>IFERROR(IF(VLOOKUP(S358,'Disaggregation Records'!$D$95:$F$183,3,FALSE)=0,"",VLOOKUP(S358,'Disaggregation Records'!$D$95:$F$183,3,FALSE)),"")</f>
        <v/>
      </c>
      <c r="E358" s="331"/>
      <c r="F358" s="332"/>
      <c r="G358" s="397" t="str">
        <f t="shared" si="24"/>
        <v/>
      </c>
      <c r="H358" s="388"/>
      <c r="I358" s="389"/>
      <c r="J358" s="389"/>
      <c r="K358" s="389"/>
      <c r="L358" s="389"/>
      <c r="M358" s="389"/>
      <c r="N358" s="389"/>
      <c r="O358" s="389"/>
      <c r="P358" s="388"/>
      <c r="Q358" s="318"/>
      <c r="R358" s="420">
        <f t="shared" si="25"/>
        <v>21</v>
      </c>
      <c r="S358" s="420" t="str">
        <f t="shared" si="26"/>
        <v/>
      </c>
      <c r="T358" s="420" t="b">
        <f t="shared" si="27"/>
        <v>0</v>
      </c>
      <c r="U358" s="420" t="s">
        <v>1558</v>
      </c>
      <c r="V358" s="420" t="str">
        <f>IFERROR(IF(VLOOKUP(S358,'Disaggregation Records'!$D$95:$G$183,4,FALSE)=0,"",VLOOKUP(S358,'Disaggregation Records'!$D$95:$G$183,4,FALSE)),"")</f>
        <v/>
      </c>
      <c r="W358" s="161"/>
      <c r="X358" s="164"/>
      <c r="Y358" s="164"/>
      <c r="AD358" s="9"/>
      <c r="AE358" s="9"/>
      <c r="AF358" s="9"/>
      <c r="AG358" s="9"/>
      <c r="AH358" s="9"/>
      <c r="AI358" s="9"/>
      <c r="AJ358" s="9"/>
    </row>
    <row r="359" spans="1:36" s="302" customFormat="1" x14ac:dyDescent="0.25">
      <c r="A359" s="317">
        <v>4</v>
      </c>
      <c r="B359" s="329" t="str">
        <f>IFERROR(VLOOKUP(A359,'Coverage Indicators - Section D'!$A$10:$Y$42,25,FALSE),"")</f>
        <v/>
      </c>
      <c r="C359" s="418" t="str">
        <f>IFERROR(IF(VLOOKUP(S359,'Disaggregation Records'!$D$95:$E$183,2,FALSE)=0,"",VLOOKUP(S359,'Disaggregation Records'!$D$95:$E$183,2,FALSE)),"")</f>
        <v/>
      </c>
      <c r="D359" s="418" t="str">
        <f>IFERROR(IF(VLOOKUP(S359,'Disaggregation Records'!$D$95:$F$183,3,FALSE)=0,"",VLOOKUP(S359,'Disaggregation Records'!$D$95:$F$183,3,FALSE)),"")</f>
        <v/>
      </c>
      <c r="E359" s="331"/>
      <c r="F359" s="332"/>
      <c r="G359" s="397" t="str">
        <f t="shared" si="24"/>
        <v/>
      </c>
      <c r="H359" s="388"/>
      <c r="I359" s="389"/>
      <c r="J359" s="389"/>
      <c r="K359" s="389"/>
      <c r="L359" s="389"/>
      <c r="M359" s="389"/>
      <c r="N359" s="389"/>
      <c r="O359" s="389"/>
      <c r="P359" s="388"/>
      <c r="Q359" s="318"/>
      <c r="R359" s="420">
        <f t="shared" si="25"/>
        <v>22</v>
      </c>
      <c r="S359" s="420" t="str">
        <f t="shared" si="26"/>
        <v/>
      </c>
      <c r="T359" s="420" t="b">
        <f t="shared" si="27"/>
        <v>0</v>
      </c>
      <c r="U359" s="420" t="s">
        <v>1559</v>
      </c>
      <c r="V359" s="420" t="str">
        <f>IFERROR(IF(VLOOKUP(S359,'Disaggregation Records'!$D$95:$G$183,4,FALSE)=0,"",VLOOKUP(S359,'Disaggregation Records'!$D$95:$G$183,4,FALSE)),"")</f>
        <v/>
      </c>
      <c r="W359" s="161"/>
      <c r="X359" s="164"/>
      <c r="Y359" s="164"/>
      <c r="AD359" s="9"/>
      <c r="AE359" s="9"/>
      <c r="AF359" s="9"/>
      <c r="AG359" s="9"/>
      <c r="AH359" s="9"/>
      <c r="AI359" s="9"/>
      <c r="AJ359" s="9"/>
    </row>
    <row r="360" spans="1:36" s="302" customFormat="1" x14ac:dyDescent="0.25">
      <c r="A360" s="317">
        <v>4</v>
      </c>
      <c r="B360" s="329" t="str">
        <f>IFERROR(VLOOKUP(A360,'Coverage Indicators - Section D'!$A$10:$Y$42,25,FALSE),"")</f>
        <v/>
      </c>
      <c r="C360" s="418" t="str">
        <f>IFERROR(IF(VLOOKUP(S360,'Disaggregation Records'!$D$95:$E$183,2,FALSE)=0,"",VLOOKUP(S360,'Disaggregation Records'!$D$95:$E$183,2,FALSE)),"")</f>
        <v/>
      </c>
      <c r="D360" s="418" t="str">
        <f>IFERROR(IF(VLOOKUP(S360,'Disaggregation Records'!$D$95:$F$183,3,FALSE)=0,"",VLOOKUP(S360,'Disaggregation Records'!$D$95:$F$183,3,FALSE)),"")</f>
        <v/>
      </c>
      <c r="E360" s="331"/>
      <c r="F360" s="332"/>
      <c r="G360" s="397" t="str">
        <f t="shared" si="24"/>
        <v/>
      </c>
      <c r="H360" s="388"/>
      <c r="I360" s="389"/>
      <c r="J360" s="389"/>
      <c r="K360" s="389"/>
      <c r="L360" s="389"/>
      <c r="M360" s="389"/>
      <c r="N360" s="389"/>
      <c r="O360" s="389"/>
      <c r="P360" s="388"/>
      <c r="Q360" s="318"/>
      <c r="R360" s="420">
        <f t="shared" si="25"/>
        <v>23</v>
      </c>
      <c r="S360" s="420" t="str">
        <f t="shared" si="26"/>
        <v/>
      </c>
      <c r="T360" s="420" t="b">
        <f t="shared" si="27"/>
        <v>0</v>
      </c>
      <c r="U360" s="420" t="s">
        <v>1560</v>
      </c>
      <c r="V360" s="420" t="str">
        <f>IFERROR(IF(VLOOKUP(S360,'Disaggregation Records'!$D$95:$G$183,4,FALSE)=0,"",VLOOKUP(S360,'Disaggregation Records'!$D$95:$G$183,4,FALSE)),"")</f>
        <v/>
      </c>
      <c r="W360" s="161"/>
      <c r="X360" s="164"/>
      <c r="Y360" s="164"/>
      <c r="AD360" s="9"/>
      <c r="AE360" s="9"/>
      <c r="AF360" s="9"/>
      <c r="AG360" s="9"/>
      <c r="AH360" s="9"/>
      <c r="AI360" s="9"/>
      <c r="AJ360" s="9"/>
    </row>
    <row r="361" spans="1:36" s="302" customFormat="1" x14ac:dyDescent="0.25">
      <c r="A361" s="317">
        <v>4</v>
      </c>
      <c r="B361" s="329" t="str">
        <f>IFERROR(VLOOKUP(A361,'Coverage Indicators - Section D'!$A$10:$Y$42,25,FALSE),"")</f>
        <v/>
      </c>
      <c r="C361" s="418" t="str">
        <f>IFERROR(IF(VLOOKUP(S361,'Disaggregation Records'!$D$95:$E$183,2,FALSE)=0,"",VLOOKUP(S361,'Disaggregation Records'!$D$95:$E$183,2,FALSE)),"")</f>
        <v/>
      </c>
      <c r="D361" s="418" t="str">
        <f>IFERROR(IF(VLOOKUP(S361,'Disaggregation Records'!$D$95:$F$183,3,FALSE)=0,"",VLOOKUP(S361,'Disaggregation Records'!$D$95:$F$183,3,FALSE)),"")</f>
        <v/>
      </c>
      <c r="E361" s="331"/>
      <c r="F361" s="332"/>
      <c r="G361" s="397" t="str">
        <f t="shared" si="24"/>
        <v/>
      </c>
      <c r="H361" s="388"/>
      <c r="I361" s="389"/>
      <c r="J361" s="389"/>
      <c r="K361" s="389"/>
      <c r="L361" s="389"/>
      <c r="M361" s="389"/>
      <c r="N361" s="389"/>
      <c r="O361" s="389"/>
      <c r="P361" s="388"/>
      <c r="Q361" s="318"/>
      <c r="R361" s="420">
        <f t="shared" si="25"/>
        <v>24</v>
      </c>
      <c r="S361" s="420" t="str">
        <f t="shared" si="26"/>
        <v/>
      </c>
      <c r="T361" s="420" t="b">
        <f t="shared" si="27"/>
        <v>0</v>
      </c>
      <c r="U361" s="420" t="s">
        <v>1561</v>
      </c>
      <c r="V361" s="420" t="str">
        <f>IFERROR(IF(VLOOKUP(S361,'Disaggregation Records'!$D$95:$G$183,4,FALSE)=0,"",VLOOKUP(S361,'Disaggregation Records'!$D$95:$G$183,4,FALSE)),"")</f>
        <v/>
      </c>
      <c r="W361" s="161"/>
      <c r="X361" s="164"/>
      <c r="Y361" s="164"/>
      <c r="AD361" s="9"/>
      <c r="AE361" s="9"/>
      <c r="AF361" s="9"/>
      <c r="AG361" s="9"/>
      <c r="AH361" s="9"/>
      <c r="AI361" s="9"/>
      <c r="AJ361" s="9"/>
    </row>
    <row r="362" spans="1:36" s="302" customFormat="1" x14ac:dyDescent="0.25">
      <c r="A362" s="317">
        <v>4</v>
      </c>
      <c r="B362" s="329" t="str">
        <f>IFERROR(VLOOKUP(A362,'Coverage Indicators - Section D'!$A$10:$Y$42,25,FALSE),"")</f>
        <v/>
      </c>
      <c r="C362" s="418" t="str">
        <f>IFERROR(IF(VLOOKUP(S362,'Disaggregation Records'!$D$95:$E$183,2,FALSE)=0,"",VLOOKUP(S362,'Disaggregation Records'!$D$95:$E$183,2,FALSE)),"")</f>
        <v/>
      </c>
      <c r="D362" s="418" t="str">
        <f>IFERROR(IF(VLOOKUP(S362,'Disaggregation Records'!$D$95:$F$183,3,FALSE)=0,"",VLOOKUP(S362,'Disaggregation Records'!$D$95:$F$183,3,FALSE)),"")</f>
        <v/>
      </c>
      <c r="E362" s="331"/>
      <c r="F362" s="332"/>
      <c r="G362" s="397" t="str">
        <f t="shared" si="24"/>
        <v/>
      </c>
      <c r="H362" s="388"/>
      <c r="I362" s="389"/>
      <c r="J362" s="389"/>
      <c r="K362" s="389"/>
      <c r="L362" s="389"/>
      <c r="M362" s="389"/>
      <c r="N362" s="389"/>
      <c r="O362" s="389"/>
      <c r="P362" s="388"/>
      <c r="Q362" s="318"/>
      <c r="R362" s="420">
        <f t="shared" si="25"/>
        <v>25</v>
      </c>
      <c r="S362" s="420" t="str">
        <f t="shared" si="26"/>
        <v/>
      </c>
      <c r="T362" s="420" t="b">
        <f t="shared" si="27"/>
        <v>0</v>
      </c>
      <c r="U362" s="420" t="s">
        <v>1562</v>
      </c>
      <c r="V362" s="420" t="str">
        <f>IFERROR(IF(VLOOKUP(S362,'Disaggregation Records'!$D$95:$G$183,4,FALSE)=0,"",VLOOKUP(S362,'Disaggregation Records'!$D$95:$G$183,4,FALSE)),"")</f>
        <v/>
      </c>
      <c r="W362" s="161"/>
      <c r="X362" s="164"/>
      <c r="Y362" s="164"/>
      <c r="AD362" s="9"/>
      <c r="AE362" s="9"/>
      <c r="AF362" s="9"/>
      <c r="AG362" s="9"/>
      <c r="AH362" s="9"/>
      <c r="AI362" s="9"/>
      <c r="AJ362" s="9"/>
    </row>
    <row r="363" spans="1:36" s="302" customFormat="1" x14ac:dyDescent="0.25">
      <c r="A363" s="317">
        <v>4</v>
      </c>
      <c r="B363" s="329" t="str">
        <f>IFERROR(VLOOKUP(A363,'Coverage Indicators - Section D'!$A$10:$Y$42,25,FALSE),"")</f>
        <v/>
      </c>
      <c r="C363" s="418" t="str">
        <f>IFERROR(IF(VLOOKUP(S363,'Disaggregation Records'!$D$95:$E$183,2,FALSE)=0,"",VLOOKUP(S363,'Disaggregation Records'!$D$95:$E$183,2,FALSE)),"")</f>
        <v/>
      </c>
      <c r="D363" s="418" t="str">
        <f>IFERROR(IF(VLOOKUP(S363,'Disaggregation Records'!$D$95:$F$183,3,FALSE)=0,"",VLOOKUP(S363,'Disaggregation Records'!$D$95:$F$183,3,FALSE)),"")</f>
        <v/>
      </c>
      <c r="E363" s="331"/>
      <c r="F363" s="332"/>
      <c r="G363" s="397" t="str">
        <f t="shared" si="24"/>
        <v/>
      </c>
      <c r="H363" s="388"/>
      <c r="I363" s="389"/>
      <c r="J363" s="389"/>
      <c r="K363" s="389"/>
      <c r="L363" s="389"/>
      <c r="M363" s="389"/>
      <c r="N363" s="389"/>
      <c r="O363" s="389"/>
      <c r="P363" s="388"/>
      <c r="Q363" s="318"/>
      <c r="R363" s="420">
        <f t="shared" si="25"/>
        <v>26</v>
      </c>
      <c r="S363" s="420" t="str">
        <f t="shared" si="26"/>
        <v/>
      </c>
      <c r="T363" s="420" t="b">
        <f t="shared" si="27"/>
        <v>0</v>
      </c>
      <c r="U363" s="420" t="s">
        <v>1563</v>
      </c>
      <c r="V363" s="420" t="str">
        <f>IFERROR(IF(VLOOKUP(S363,'Disaggregation Records'!$D$95:$G$183,4,FALSE)=0,"",VLOOKUP(S363,'Disaggregation Records'!$D$95:$G$183,4,FALSE)),"")</f>
        <v/>
      </c>
      <c r="W363" s="161"/>
      <c r="X363" s="164"/>
      <c r="Y363" s="164"/>
      <c r="AD363" s="9"/>
      <c r="AE363" s="9"/>
      <c r="AF363" s="9"/>
      <c r="AG363" s="9"/>
      <c r="AH363" s="9"/>
      <c r="AI363" s="9"/>
      <c r="AJ363" s="9"/>
    </row>
    <row r="364" spans="1:36" s="302" customFormat="1" x14ac:dyDescent="0.25">
      <c r="A364" s="317">
        <v>4</v>
      </c>
      <c r="B364" s="329" t="str">
        <f>IFERROR(VLOOKUP(A364,'Coverage Indicators - Section D'!$A$10:$Y$42,25,FALSE),"")</f>
        <v/>
      </c>
      <c r="C364" s="418" t="str">
        <f>IFERROR(IF(VLOOKUP(S364,'Disaggregation Records'!$D$95:$E$183,2,FALSE)=0,"",VLOOKUP(S364,'Disaggregation Records'!$D$95:$E$183,2,FALSE)),"")</f>
        <v/>
      </c>
      <c r="D364" s="418" t="str">
        <f>IFERROR(IF(VLOOKUP(S364,'Disaggregation Records'!$D$95:$F$183,3,FALSE)=0,"",VLOOKUP(S364,'Disaggregation Records'!$D$95:$F$183,3,FALSE)),"")</f>
        <v/>
      </c>
      <c r="E364" s="331"/>
      <c r="F364" s="332"/>
      <c r="G364" s="397" t="str">
        <f t="shared" si="24"/>
        <v/>
      </c>
      <c r="H364" s="388"/>
      <c r="I364" s="389"/>
      <c r="J364" s="389"/>
      <c r="K364" s="389"/>
      <c r="L364" s="389"/>
      <c r="M364" s="389"/>
      <c r="N364" s="389"/>
      <c r="O364" s="389"/>
      <c r="P364" s="388"/>
      <c r="Q364" s="318"/>
      <c r="R364" s="420">
        <f t="shared" si="25"/>
        <v>27</v>
      </c>
      <c r="S364" s="420" t="str">
        <f t="shared" si="26"/>
        <v/>
      </c>
      <c r="T364" s="420" t="b">
        <f t="shared" si="27"/>
        <v>0</v>
      </c>
      <c r="U364" s="420" t="s">
        <v>1564</v>
      </c>
      <c r="V364" s="420" t="str">
        <f>IFERROR(IF(VLOOKUP(S364,'Disaggregation Records'!$D$95:$G$183,4,FALSE)=0,"",VLOOKUP(S364,'Disaggregation Records'!$D$95:$G$183,4,FALSE)),"")</f>
        <v/>
      </c>
      <c r="W364" s="161"/>
      <c r="X364" s="164"/>
      <c r="Y364" s="164"/>
      <c r="AD364" s="9"/>
      <c r="AE364" s="9"/>
      <c r="AF364" s="9"/>
      <c r="AG364" s="9"/>
      <c r="AH364" s="9"/>
      <c r="AI364" s="9"/>
      <c r="AJ364" s="9"/>
    </row>
    <row r="365" spans="1:36" s="302" customFormat="1" x14ac:dyDescent="0.25">
      <c r="A365" s="317">
        <v>4</v>
      </c>
      <c r="B365" s="329" t="str">
        <f>IFERROR(VLOOKUP(A365,'Coverage Indicators - Section D'!$A$10:$Y$42,25,FALSE),"")</f>
        <v/>
      </c>
      <c r="C365" s="418" t="str">
        <f>IFERROR(IF(VLOOKUP(S365,'Disaggregation Records'!$D$95:$E$183,2,FALSE)=0,"",VLOOKUP(S365,'Disaggregation Records'!$D$95:$E$183,2,FALSE)),"")</f>
        <v/>
      </c>
      <c r="D365" s="418" t="str">
        <f>IFERROR(IF(VLOOKUP(S365,'Disaggregation Records'!$D$95:$F$183,3,FALSE)=0,"",VLOOKUP(S365,'Disaggregation Records'!$D$95:$F$183,3,FALSE)),"")</f>
        <v/>
      </c>
      <c r="E365" s="331"/>
      <c r="F365" s="332"/>
      <c r="G365" s="397" t="str">
        <f t="shared" si="24"/>
        <v/>
      </c>
      <c r="H365" s="388"/>
      <c r="I365" s="389"/>
      <c r="J365" s="389"/>
      <c r="K365" s="389"/>
      <c r="L365" s="389"/>
      <c r="M365" s="389"/>
      <c r="N365" s="389"/>
      <c r="O365" s="389"/>
      <c r="P365" s="388"/>
      <c r="Q365" s="318"/>
      <c r="R365" s="420">
        <f t="shared" si="25"/>
        <v>28</v>
      </c>
      <c r="S365" s="420" t="str">
        <f t="shared" si="26"/>
        <v/>
      </c>
      <c r="T365" s="420" t="b">
        <f t="shared" si="27"/>
        <v>0</v>
      </c>
      <c r="U365" s="420" t="s">
        <v>1565</v>
      </c>
      <c r="V365" s="420" t="str">
        <f>IFERROR(IF(VLOOKUP(S365,'Disaggregation Records'!$D$95:$G$183,4,FALSE)=0,"",VLOOKUP(S365,'Disaggregation Records'!$D$95:$G$183,4,FALSE)),"")</f>
        <v/>
      </c>
      <c r="W365" s="161"/>
      <c r="X365" s="164"/>
      <c r="Y365" s="164"/>
      <c r="AD365" s="9"/>
      <c r="AE365" s="9"/>
      <c r="AF365" s="9"/>
      <c r="AG365" s="9"/>
      <c r="AH365" s="9"/>
      <c r="AI365" s="9"/>
      <c r="AJ365" s="9"/>
    </row>
    <row r="366" spans="1:36" s="302" customFormat="1" x14ac:dyDescent="0.25">
      <c r="A366" s="317">
        <v>4</v>
      </c>
      <c r="B366" s="329" t="str">
        <f>IFERROR(VLOOKUP(A366,'Coverage Indicators - Section D'!$A$10:$Y$42,25,FALSE),"")</f>
        <v/>
      </c>
      <c r="C366" s="418" t="str">
        <f>IFERROR(IF(VLOOKUP(S366,'Disaggregation Records'!$D$95:$E$183,2,FALSE)=0,"",VLOOKUP(S366,'Disaggregation Records'!$D$95:$E$183,2,FALSE)),"")</f>
        <v/>
      </c>
      <c r="D366" s="418" t="str">
        <f>IFERROR(IF(VLOOKUP(S366,'Disaggregation Records'!$D$95:$F$183,3,FALSE)=0,"",VLOOKUP(S366,'Disaggregation Records'!$D$95:$F$183,3,FALSE)),"")</f>
        <v/>
      </c>
      <c r="E366" s="331"/>
      <c r="F366" s="332"/>
      <c r="G366" s="397" t="str">
        <f t="shared" si="24"/>
        <v/>
      </c>
      <c r="H366" s="388"/>
      <c r="I366" s="389"/>
      <c r="J366" s="389"/>
      <c r="K366" s="389"/>
      <c r="L366" s="389"/>
      <c r="M366" s="389"/>
      <c r="N366" s="389"/>
      <c r="O366" s="389"/>
      <c r="P366" s="388"/>
      <c r="Q366" s="318"/>
      <c r="R366" s="420">
        <f t="shared" si="25"/>
        <v>29</v>
      </c>
      <c r="S366" s="420" t="str">
        <f t="shared" si="26"/>
        <v/>
      </c>
      <c r="T366" s="420" t="b">
        <f t="shared" si="27"/>
        <v>0</v>
      </c>
      <c r="U366" s="420" t="s">
        <v>1566</v>
      </c>
      <c r="V366" s="420" t="str">
        <f>IFERROR(IF(VLOOKUP(S366,'Disaggregation Records'!$D$95:$G$183,4,FALSE)=0,"",VLOOKUP(S366,'Disaggregation Records'!$D$95:$G$183,4,FALSE)),"")</f>
        <v/>
      </c>
      <c r="W366" s="161"/>
      <c r="X366" s="164"/>
      <c r="Y366" s="164"/>
      <c r="AD366" s="9"/>
      <c r="AE366" s="9"/>
      <c r="AF366" s="9"/>
      <c r="AG366" s="9"/>
      <c r="AH366" s="9"/>
      <c r="AI366" s="9"/>
      <c r="AJ366" s="9"/>
    </row>
    <row r="367" spans="1:36" s="302" customFormat="1" x14ac:dyDescent="0.25">
      <c r="A367" s="317">
        <v>5</v>
      </c>
      <c r="B367" s="329" t="str">
        <f>IFERROR(VLOOKUP(A367,'Coverage Indicators - Section D'!$A$10:$Y$42,25,FALSE),"")</f>
        <v/>
      </c>
      <c r="C367" s="418" t="str">
        <f>IFERROR(IF(VLOOKUP(S367,'Disaggregation Records'!$D$95:$E$183,2,FALSE)=0,"",VLOOKUP(S367,'Disaggregation Records'!$D$95:$E$183,2,FALSE)),"")</f>
        <v/>
      </c>
      <c r="D367" s="418" t="str">
        <f>IFERROR(IF(VLOOKUP(S367,'Disaggregation Records'!$D$95:$F$183,3,FALSE)=0,"",VLOOKUP(S367,'Disaggregation Records'!$D$95:$F$183,3,FALSE)),"")</f>
        <v/>
      </c>
      <c r="E367" s="331"/>
      <c r="F367" s="332"/>
      <c r="G367" s="397" t="str">
        <f t="shared" si="24"/>
        <v/>
      </c>
      <c r="H367" s="388"/>
      <c r="I367" s="389"/>
      <c r="J367" s="389"/>
      <c r="K367" s="389"/>
      <c r="L367" s="389"/>
      <c r="M367" s="389"/>
      <c r="N367" s="389"/>
      <c r="O367" s="389"/>
      <c r="P367" s="388"/>
      <c r="Q367" s="318"/>
      <c r="R367" s="420">
        <f t="shared" si="25"/>
        <v>30</v>
      </c>
      <c r="S367" s="420" t="str">
        <f t="shared" si="26"/>
        <v/>
      </c>
      <c r="T367" s="420" t="b">
        <f t="shared" si="27"/>
        <v>0</v>
      </c>
      <c r="U367" s="420" t="s">
        <v>1567</v>
      </c>
      <c r="V367" s="420" t="str">
        <f>IFERROR(IF(VLOOKUP(S367,'Disaggregation Records'!$D$95:$G$183,4,FALSE)=0,"",VLOOKUP(S367,'Disaggregation Records'!$D$95:$G$183,4,FALSE)),"")</f>
        <v/>
      </c>
      <c r="W367" s="161"/>
      <c r="X367" s="164"/>
      <c r="Y367" s="164"/>
      <c r="AD367" s="9"/>
      <c r="AE367" s="9"/>
      <c r="AF367" s="9"/>
      <c r="AG367" s="9"/>
      <c r="AH367" s="9"/>
      <c r="AI367" s="9"/>
      <c r="AJ367" s="9"/>
    </row>
    <row r="368" spans="1:36" s="302" customFormat="1" x14ac:dyDescent="0.25">
      <c r="A368" s="317">
        <v>5</v>
      </c>
      <c r="B368" s="329" t="str">
        <f>IFERROR(VLOOKUP(A368,'Coverage Indicators - Section D'!$A$10:$Y$42,25,FALSE),"")</f>
        <v/>
      </c>
      <c r="C368" s="418" t="str">
        <f>IFERROR(IF(VLOOKUP(S368,'Disaggregation Records'!$D$95:$E$183,2,FALSE)=0,"",VLOOKUP(S368,'Disaggregation Records'!$D$95:$E$183,2,FALSE)),"")</f>
        <v/>
      </c>
      <c r="D368" s="418" t="str">
        <f>IFERROR(IF(VLOOKUP(S368,'Disaggregation Records'!$D$95:$F$183,3,FALSE)=0,"",VLOOKUP(S368,'Disaggregation Records'!$D$95:$F$183,3,FALSE)),"")</f>
        <v/>
      </c>
      <c r="E368" s="331"/>
      <c r="F368" s="332"/>
      <c r="G368" s="397" t="str">
        <f t="shared" si="24"/>
        <v/>
      </c>
      <c r="H368" s="388"/>
      <c r="I368" s="389"/>
      <c r="J368" s="389"/>
      <c r="K368" s="389"/>
      <c r="L368" s="389"/>
      <c r="M368" s="389"/>
      <c r="N368" s="389"/>
      <c r="O368" s="389"/>
      <c r="P368" s="388"/>
      <c r="Q368" s="318"/>
      <c r="R368" s="420">
        <f t="shared" si="25"/>
        <v>31</v>
      </c>
      <c r="S368" s="420" t="str">
        <f t="shared" si="26"/>
        <v/>
      </c>
      <c r="T368" s="420" t="b">
        <f t="shared" si="27"/>
        <v>0</v>
      </c>
      <c r="U368" s="420" t="s">
        <v>1568</v>
      </c>
      <c r="V368" s="420" t="str">
        <f>IFERROR(IF(VLOOKUP(S368,'Disaggregation Records'!$D$95:$G$183,4,FALSE)=0,"",VLOOKUP(S368,'Disaggregation Records'!$D$95:$G$183,4,FALSE)),"")</f>
        <v/>
      </c>
      <c r="W368" s="161"/>
      <c r="X368" s="164"/>
      <c r="Y368" s="164"/>
      <c r="AD368" s="9"/>
      <c r="AE368" s="9"/>
      <c r="AF368" s="9"/>
      <c r="AG368" s="9"/>
      <c r="AH368" s="9"/>
      <c r="AI368" s="9"/>
      <c r="AJ368" s="9"/>
    </row>
    <row r="369" spans="1:36" s="302" customFormat="1" x14ac:dyDescent="0.25">
      <c r="A369" s="317">
        <v>5</v>
      </c>
      <c r="B369" s="329" t="str">
        <f>IFERROR(VLOOKUP(A369,'Coverage Indicators - Section D'!$A$10:$Y$42,25,FALSE),"")</f>
        <v/>
      </c>
      <c r="C369" s="418" t="str">
        <f>IFERROR(IF(VLOOKUP(S369,'Disaggregation Records'!$D$95:$E$183,2,FALSE)=0,"",VLOOKUP(S369,'Disaggregation Records'!$D$95:$E$183,2,FALSE)),"")</f>
        <v/>
      </c>
      <c r="D369" s="418" t="str">
        <f>IFERROR(IF(VLOOKUP(S369,'Disaggregation Records'!$D$95:$F$183,3,FALSE)=0,"",VLOOKUP(S369,'Disaggregation Records'!$D$95:$F$183,3,FALSE)),"")</f>
        <v/>
      </c>
      <c r="E369" s="331"/>
      <c r="F369" s="332"/>
      <c r="G369" s="397" t="str">
        <f t="shared" si="24"/>
        <v/>
      </c>
      <c r="H369" s="388"/>
      <c r="I369" s="389"/>
      <c r="J369" s="389"/>
      <c r="K369" s="389"/>
      <c r="L369" s="389"/>
      <c r="M369" s="389"/>
      <c r="N369" s="389"/>
      <c r="O369" s="389"/>
      <c r="P369" s="388"/>
      <c r="Q369" s="318"/>
      <c r="R369" s="420">
        <f t="shared" si="25"/>
        <v>32</v>
      </c>
      <c r="S369" s="420" t="str">
        <f t="shared" si="26"/>
        <v/>
      </c>
      <c r="T369" s="420" t="b">
        <f t="shared" si="27"/>
        <v>0</v>
      </c>
      <c r="U369" s="420" t="s">
        <v>1569</v>
      </c>
      <c r="V369" s="420" t="str">
        <f>IFERROR(IF(VLOOKUP(S369,'Disaggregation Records'!$D$95:$G$183,4,FALSE)=0,"",VLOOKUP(S369,'Disaggregation Records'!$D$95:$G$183,4,FALSE)),"")</f>
        <v/>
      </c>
      <c r="W369" s="161"/>
      <c r="X369" s="164"/>
      <c r="Y369" s="164"/>
      <c r="AD369" s="9"/>
      <c r="AE369" s="9"/>
      <c r="AF369" s="9"/>
      <c r="AG369" s="9"/>
      <c r="AH369" s="9"/>
      <c r="AI369" s="9"/>
      <c r="AJ369" s="9"/>
    </row>
    <row r="370" spans="1:36" s="302" customFormat="1" x14ac:dyDescent="0.25">
      <c r="A370" s="317">
        <v>5</v>
      </c>
      <c r="B370" s="329" t="str">
        <f>IFERROR(VLOOKUP(A370,'Coverage Indicators - Section D'!$A$10:$Y$42,25,FALSE),"")</f>
        <v/>
      </c>
      <c r="C370" s="418" t="str">
        <f>IFERROR(IF(VLOOKUP(S370,'Disaggregation Records'!$D$95:$E$183,2,FALSE)=0,"",VLOOKUP(S370,'Disaggregation Records'!$D$95:$E$183,2,FALSE)),"")</f>
        <v/>
      </c>
      <c r="D370" s="418" t="str">
        <f>IFERROR(IF(VLOOKUP(S370,'Disaggregation Records'!$D$95:$F$183,3,FALSE)=0,"",VLOOKUP(S370,'Disaggregation Records'!$D$95:$F$183,3,FALSE)),"")</f>
        <v/>
      </c>
      <c r="E370" s="331"/>
      <c r="F370" s="332"/>
      <c r="G370" s="397" t="str">
        <f t="shared" si="24"/>
        <v/>
      </c>
      <c r="H370" s="388"/>
      <c r="I370" s="389"/>
      <c r="J370" s="389"/>
      <c r="K370" s="389"/>
      <c r="L370" s="389"/>
      <c r="M370" s="389"/>
      <c r="N370" s="389"/>
      <c r="O370" s="389"/>
      <c r="P370" s="388"/>
      <c r="Q370" s="318"/>
      <c r="R370" s="420">
        <f t="shared" si="25"/>
        <v>33</v>
      </c>
      <c r="S370" s="420" t="str">
        <f t="shared" si="26"/>
        <v/>
      </c>
      <c r="T370" s="420" t="b">
        <f t="shared" si="27"/>
        <v>0</v>
      </c>
      <c r="U370" s="420" t="s">
        <v>1570</v>
      </c>
      <c r="V370" s="420" t="str">
        <f>IFERROR(IF(VLOOKUP(S370,'Disaggregation Records'!$D$95:$G$183,4,FALSE)=0,"",VLOOKUP(S370,'Disaggregation Records'!$D$95:$G$183,4,FALSE)),"")</f>
        <v/>
      </c>
      <c r="W370" s="161"/>
      <c r="X370" s="164"/>
      <c r="Y370" s="164"/>
      <c r="AD370" s="9"/>
      <c r="AE370" s="9"/>
      <c r="AF370" s="9"/>
      <c r="AG370" s="9"/>
      <c r="AH370" s="9"/>
      <c r="AI370" s="9"/>
      <c r="AJ370" s="9"/>
    </row>
    <row r="371" spans="1:36" s="302" customFormat="1" x14ac:dyDescent="0.25">
      <c r="A371" s="317">
        <v>5</v>
      </c>
      <c r="B371" s="329" t="str">
        <f>IFERROR(VLOOKUP(A371,'Coverage Indicators - Section D'!$A$10:$Y$42,25,FALSE),"")</f>
        <v/>
      </c>
      <c r="C371" s="418" t="str">
        <f>IFERROR(IF(VLOOKUP(S371,'Disaggregation Records'!$D$95:$E$183,2,FALSE)=0,"",VLOOKUP(S371,'Disaggregation Records'!$D$95:$E$183,2,FALSE)),"")</f>
        <v/>
      </c>
      <c r="D371" s="418" t="str">
        <f>IFERROR(IF(VLOOKUP(S371,'Disaggregation Records'!$D$95:$F$183,3,FALSE)=0,"",VLOOKUP(S371,'Disaggregation Records'!$D$95:$F$183,3,FALSE)),"")</f>
        <v/>
      </c>
      <c r="E371" s="331"/>
      <c r="F371" s="332"/>
      <c r="G371" s="397" t="str">
        <f t="shared" si="24"/>
        <v/>
      </c>
      <c r="H371" s="388"/>
      <c r="I371" s="389"/>
      <c r="J371" s="389"/>
      <c r="K371" s="389"/>
      <c r="L371" s="389"/>
      <c r="M371" s="389"/>
      <c r="N371" s="389"/>
      <c r="O371" s="389"/>
      <c r="P371" s="388"/>
      <c r="Q371" s="318"/>
      <c r="R371" s="420">
        <f t="shared" si="25"/>
        <v>34</v>
      </c>
      <c r="S371" s="420" t="str">
        <f t="shared" si="26"/>
        <v/>
      </c>
      <c r="T371" s="420" t="b">
        <f t="shared" si="27"/>
        <v>0</v>
      </c>
      <c r="U371" s="420" t="s">
        <v>1571</v>
      </c>
      <c r="V371" s="420" t="str">
        <f>IFERROR(IF(VLOOKUP(S371,'Disaggregation Records'!$D$95:$G$183,4,FALSE)=0,"",VLOOKUP(S371,'Disaggregation Records'!$D$95:$G$183,4,FALSE)),"")</f>
        <v/>
      </c>
      <c r="W371" s="161"/>
      <c r="X371" s="164"/>
      <c r="Y371" s="164"/>
      <c r="AD371" s="9"/>
      <c r="AE371" s="9"/>
      <c r="AF371" s="9"/>
      <c r="AG371" s="9"/>
      <c r="AH371" s="9"/>
      <c r="AI371" s="9"/>
      <c r="AJ371" s="9"/>
    </row>
    <row r="372" spans="1:36" s="302" customFormat="1" x14ac:dyDescent="0.25">
      <c r="A372" s="317">
        <v>5</v>
      </c>
      <c r="B372" s="329" t="str">
        <f>IFERROR(VLOOKUP(A372,'Coverage Indicators - Section D'!$A$10:$Y$42,25,FALSE),"")</f>
        <v/>
      </c>
      <c r="C372" s="418" t="str">
        <f>IFERROR(IF(VLOOKUP(S372,'Disaggregation Records'!$D$95:$E$183,2,FALSE)=0,"",VLOOKUP(S372,'Disaggregation Records'!$D$95:$E$183,2,FALSE)),"")</f>
        <v/>
      </c>
      <c r="D372" s="418" t="str">
        <f>IFERROR(IF(VLOOKUP(S372,'Disaggregation Records'!$D$95:$F$183,3,FALSE)=0,"",VLOOKUP(S372,'Disaggregation Records'!$D$95:$F$183,3,FALSE)),"")</f>
        <v/>
      </c>
      <c r="E372" s="331"/>
      <c r="F372" s="332"/>
      <c r="G372" s="397" t="str">
        <f t="shared" si="24"/>
        <v/>
      </c>
      <c r="H372" s="388"/>
      <c r="I372" s="389"/>
      <c r="J372" s="389"/>
      <c r="K372" s="389"/>
      <c r="L372" s="389"/>
      <c r="M372" s="389"/>
      <c r="N372" s="389"/>
      <c r="O372" s="389"/>
      <c r="P372" s="388"/>
      <c r="Q372" s="318"/>
      <c r="R372" s="420">
        <f t="shared" si="25"/>
        <v>35</v>
      </c>
      <c r="S372" s="420" t="str">
        <f t="shared" si="26"/>
        <v/>
      </c>
      <c r="T372" s="420" t="b">
        <f t="shared" si="27"/>
        <v>0</v>
      </c>
      <c r="U372" s="420" t="s">
        <v>1572</v>
      </c>
      <c r="V372" s="420" t="str">
        <f>IFERROR(IF(VLOOKUP(S372,'Disaggregation Records'!$D$95:$G$183,4,FALSE)=0,"",VLOOKUP(S372,'Disaggregation Records'!$D$95:$G$183,4,FALSE)),"")</f>
        <v/>
      </c>
      <c r="W372" s="161"/>
      <c r="X372" s="164"/>
      <c r="Y372" s="164"/>
      <c r="AD372" s="9"/>
      <c r="AE372" s="9"/>
      <c r="AF372" s="9"/>
      <c r="AG372" s="9"/>
      <c r="AH372" s="9"/>
      <c r="AI372" s="9"/>
      <c r="AJ372" s="9"/>
    </row>
    <row r="373" spans="1:36" s="302" customFormat="1" x14ac:dyDescent="0.25">
      <c r="A373" s="317">
        <v>5</v>
      </c>
      <c r="B373" s="329" t="str">
        <f>IFERROR(VLOOKUP(A373,'Coverage Indicators - Section D'!$A$10:$Y$42,25,FALSE),"")</f>
        <v/>
      </c>
      <c r="C373" s="418" t="str">
        <f>IFERROR(IF(VLOOKUP(S373,'Disaggregation Records'!$D$95:$E$183,2,FALSE)=0,"",VLOOKUP(S373,'Disaggregation Records'!$D$95:$E$183,2,FALSE)),"")</f>
        <v/>
      </c>
      <c r="D373" s="418" t="str">
        <f>IFERROR(IF(VLOOKUP(S373,'Disaggregation Records'!$D$95:$F$183,3,FALSE)=0,"",VLOOKUP(S373,'Disaggregation Records'!$D$95:$F$183,3,FALSE)),"")</f>
        <v/>
      </c>
      <c r="E373" s="331"/>
      <c r="F373" s="332"/>
      <c r="G373" s="397" t="str">
        <f t="shared" si="24"/>
        <v/>
      </c>
      <c r="H373" s="388"/>
      <c r="I373" s="389"/>
      <c r="J373" s="389"/>
      <c r="K373" s="389"/>
      <c r="L373" s="389"/>
      <c r="M373" s="389"/>
      <c r="N373" s="389"/>
      <c r="O373" s="389"/>
      <c r="P373" s="388"/>
      <c r="Q373" s="318"/>
      <c r="R373" s="420">
        <f t="shared" si="25"/>
        <v>36</v>
      </c>
      <c r="S373" s="420" t="str">
        <f t="shared" si="26"/>
        <v/>
      </c>
      <c r="T373" s="420" t="b">
        <f t="shared" si="27"/>
        <v>0</v>
      </c>
      <c r="U373" s="420" t="s">
        <v>1573</v>
      </c>
      <c r="V373" s="420" t="str">
        <f>IFERROR(IF(VLOOKUP(S373,'Disaggregation Records'!$D$95:$G$183,4,FALSE)=0,"",VLOOKUP(S373,'Disaggregation Records'!$D$95:$G$183,4,FALSE)),"")</f>
        <v/>
      </c>
      <c r="W373" s="161"/>
      <c r="X373" s="164"/>
      <c r="Y373" s="164"/>
      <c r="AD373" s="9"/>
      <c r="AE373" s="9"/>
      <c r="AF373" s="9"/>
      <c r="AG373" s="9"/>
      <c r="AH373" s="9"/>
      <c r="AI373" s="9"/>
      <c r="AJ373" s="9"/>
    </row>
    <row r="374" spans="1:36" s="302" customFormat="1" x14ac:dyDescent="0.25">
      <c r="A374" s="317">
        <v>5</v>
      </c>
      <c r="B374" s="329" t="str">
        <f>IFERROR(VLOOKUP(A374,'Coverage Indicators - Section D'!$A$10:$Y$42,25,FALSE),"")</f>
        <v/>
      </c>
      <c r="C374" s="418" t="str">
        <f>IFERROR(IF(VLOOKUP(S374,'Disaggregation Records'!$D$95:$E$183,2,FALSE)=0,"",VLOOKUP(S374,'Disaggregation Records'!$D$95:$E$183,2,FALSE)),"")</f>
        <v/>
      </c>
      <c r="D374" s="418" t="str">
        <f>IFERROR(IF(VLOOKUP(S374,'Disaggregation Records'!$D$95:$F$183,3,FALSE)=0,"",VLOOKUP(S374,'Disaggregation Records'!$D$95:$F$183,3,FALSE)),"")</f>
        <v/>
      </c>
      <c r="E374" s="331"/>
      <c r="F374" s="332"/>
      <c r="G374" s="397" t="str">
        <f t="shared" si="24"/>
        <v/>
      </c>
      <c r="H374" s="388"/>
      <c r="I374" s="389"/>
      <c r="J374" s="389"/>
      <c r="K374" s="389"/>
      <c r="L374" s="389"/>
      <c r="M374" s="389"/>
      <c r="N374" s="389"/>
      <c r="O374" s="389"/>
      <c r="P374" s="388"/>
      <c r="Q374" s="318"/>
      <c r="R374" s="420">
        <f t="shared" si="25"/>
        <v>37</v>
      </c>
      <c r="S374" s="420" t="str">
        <f t="shared" si="26"/>
        <v/>
      </c>
      <c r="T374" s="420" t="b">
        <f t="shared" si="27"/>
        <v>0</v>
      </c>
      <c r="U374" s="420" t="s">
        <v>1574</v>
      </c>
      <c r="V374" s="420" t="str">
        <f>IFERROR(IF(VLOOKUP(S374,'Disaggregation Records'!$D$95:$G$183,4,FALSE)=0,"",VLOOKUP(S374,'Disaggregation Records'!$D$95:$G$183,4,FALSE)),"")</f>
        <v/>
      </c>
      <c r="W374" s="161"/>
      <c r="X374" s="164"/>
      <c r="Y374" s="164"/>
      <c r="AD374" s="9"/>
      <c r="AE374" s="9"/>
      <c r="AF374" s="9"/>
      <c r="AG374" s="9"/>
      <c r="AH374" s="9"/>
      <c r="AI374" s="9"/>
      <c r="AJ374" s="9"/>
    </row>
    <row r="375" spans="1:36" s="302" customFormat="1" x14ac:dyDescent="0.25">
      <c r="A375" s="317">
        <v>5</v>
      </c>
      <c r="B375" s="329" t="str">
        <f>IFERROR(VLOOKUP(A375,'Coverage Indicators - Section D'!$A$10:$Y$42,25,FALSE),"")</f>
        <v/>
      </c>
      <c r="C375" s="418" t="str">
        <f>IFERROR(IF(VLOOKUP(S375,'Disaggregation Records'!$D$95:$E$183,2,FALSE)=0,"",VLOOKUP(S375,'Disaggregation Records'!$D$95:$E$183,2,FALSE)),"")</f>
        <v/>
      </c>
      <c r="D375" s="418" t="str">
        <f>IFERROR(IF(VLOOKUP(S375,'Disaggregation Records'!$D$95:$F$183,3,FALSE)=0,"",VLOOKUP(S375,'Disaggregation Records'!$D$95:$F$183,3,FALSE)),"")</f>
        <v/>
      </c>
      <c r="E375" s="331"/>
      <c r="F375" s="332"/>
      <c r="G375" s="397" t="str">
        <f t="shared" si="24"/>
        <v/>
      </c>
      <c r="H375" s="388"/>
      <c r="I375" s="389"/>
      <c r="J375" s="389"/>
      <c r="K375" s="389"/>
      <c r="L375" s="389"/>
      <c r="M375" s="389"/>
      <c r="N375" s="389"/>
      <c r="O375" s="389"/>
      <c r="P375" s="388"/>
      <c r="Q375" s="318"/>
      <c r="R375" s="420">
        <f t="shared" si="25"/>
        <v>38</v>
      </c>
      <c r="S375" s="420" t="str">
        <f t="shared" si="26"/>
        <v/>
      </c>
      <c r="T375" s="420" t="b">
        <f t="shared" si="27"/>
        <v>0</v>
      </c>
      <c r="U375" s="420" t="s">
        <v>1575</v>
      </c>
      <c r="V375" s="420" t="str">
        <f>IFERROR(IF(VLOOKUP(S375,'Disaggregation Records'!$D$95:$G$183,4,FALSE)=0,"",VLOOKUP(S375,'Disaggregation Records'!$D$95:$G$183,4,FALSE)),"")</f>
        <v/>
      </c>
      <c r="W375" s="161"/>
      <c r="X375" s="164"/>
      <c r="Y375" s="164"/>
      <c r="AD375" s="9"/>
      <c r="AE375" s="9"/>
      <c r="AF375" s="9"/>
      <c r="AG375" s="9"/>
      <c r="AH375" s="9"/>
      <c r="AI375" s="9"/>
      <c r="AJ375" s="9"/>
    </row>
    <row r="376" spans="1:36" s="302" customFormat="1" x14ac:dyDescent="0.25">
      <c r="A376" s="317">
        <v>5</v>
      </c>
      <c r="B376" s="329" t="str">
        <f>IFERROR(VLOOKUP(A376,'Coverage Indicators - Section D'!$A$10:$Y$42,25,FALSE),"")</f>
        <v/>
      </c>
      <c r="C376" s="418" t="str">
        <f>IFERROR(IF(VLOOKUP(S376,'Disaggregation Records'!$D$95:$E$183,2,FALSE)=0,"",VLOOKUP(S376,'Disaggregation Records'!$D$95:$E$183,2,FALSE)),"")</f>
        <v/>
      </c>
      <c r="D376" s="418" t="str">
        <f>IFERROR(IF(VLOOKUP(S376,'Disaggregation Records'!$D$95:$F$183,3,FALSE)=0,"",VLOOKUP(S376,'Disaggregation Records'!$D$95:$F$183,3,FALSE)),"")</f>
        <v/>
      </c>
      <c r="E376" s="331"/>
      <c r="F376" s="332"/>
      <c r="G376" s="397" t="str">
        <f t="shared" si="24"/>
        <v/>
      </c>
      <c r="H376" s="388"/>
      <c r="I376" s="389"/>
      <c r="J376" s="389"/>
      <c r="K376" s="389"/>
      <c r="L376" s="389"/>
      <c r="M376" s="389"/>
      <c r="N376" s="389"/>
      <c r="O376" s="389"/>
      <c r="P376" s="388"/>
      <c r="Q376" s="318"/>
      <c r="R376" s="420">
        <f t="shared" si="25"/>
        <v>39</v>
      </c>
      <c r="S376" s="420" t="str">
        <f t="shared" si="26"/>
        <v/>
      </c>
      <c r="T376" s="420" t="b">
        <f t="shared" si="27"/>
        <v>0</v>
      </c>
      <c r="U376" s="420" t="s">
        <v>1576</v>
      </c>
      <c r="V376" s="420" t="str">
        <f>IFERROR(IF(VLOOKUP(S376,'Disaggregation Records'!$D$95:$G$183,4,FALSE)=0,"",VLOOKUP(S376,'Disaggregation Records'!$D$95:$G$183,4,FALSE)),"")</f>
        <v/>
      </c>
      <c r="W376" s="161"/>
      <c r="X376" s="164"/>
      <c r="Y376" s="164"/>
      <c r="AD376" s="9"/>
      <c r="AE376" s="9"/>
      <c r="AF376" s="9"/>
      <c r="AG376" s="9"/>
      <c r="AH376" s="9"/>
      <c r="AI376" s="9"/>
      <c r="AJ376" s="9"/>
    </row>
    <row r="377" spans="1:36" s="302" customFormat="1" x14ac:dyDescent="0.25">
      <c r="A377" s="317">
        <v>6</v>
      </c>
      <c r="B377" s="329" t="str">
        <f>IFERROR(VLOOKUP(A377,'Coverage Indicators - Section D'!$A$10:$Y$42,25,FALSE),"")</f>
        <v/>
      </c>
      <c r="C377" s="418" t="str">
        <f>IFERROR(IF(VLOOKUP(S377,'Disaggregation Records'!$D$95:$E$183,2,FALSE)=0,"",VLOOKUP(S377,'Disaggregation Records'!$D$95:$E$183,2,FALSE)),"")</f>
        <v/>
      </c>
      <c r="D377" s="418" t="str">
        <f>IFERROR(IF(VLOOKUP(S377,'Disaggregation Records'!$D$95:$F$183,3,FALSE)=0,"",VLOOKUP(S377,'Disaggregation Records'!$D$95:$F$183,3,FALSE)),"")</f>
        <v/>
      </c>
      <c r="E377" s="331"/>
      <c r="F377" s="332"/>
      <c r="G377" s="397" t="str">
        <f t="shared" si="24"/>
        <v/>
      </c>
      <c r="H377" s="388"/>
      <c r="I377" s="389"/>
      <c r="J377" s="389"/>
      <c r="K377" s="389"/>
      <c r="L377" s="389"/>
      <c r="M377" s="389"/>
      <c r="N377" s="389"/>
      <c r="O377" s="389"/>
      <c r="P377" s="388"/>
      <c r="Q377" s="318"/>
      <c r="R377" s="420">
        <f t="shared" si="25"/>
        <v>40</v>
      </c>
      <c r="S377" s="420" t="str">
        <f t="shared" si="26"/>
        <v/>
      </c>
      <c r="T377" s="420" t="b">
        <f t="shared" si="27"/>
        <v>0</v>
      </c>
      <c r="U377" s="420" t="s">
        <v>1577</v>
      </c>
      <c r="V377" s="420" t="str">
        <f>IFERROR(IF(VLOOKUP(S377,'Disaggregation Records'!$D$95:$G$183,4,FALSE)=0,"",VLOOKUP(S377,'Disaggregation Records'!$D$95:$G$183,4,FALSE)),"")</f>
        <v/>
      </c>
      <c r="W377" s="161"/>
      <c r="X377" s="164"/>
      <c r="Y377" s="164"/>
      <c r="AD377" s="9"/>
      <c r="AE377" s="9"/>
      <c r="AF377" s="9"/>
      <c r="AG377" s="9"/>
      <c r="AH377" s="9"/>
      <c r="AI377" s="9"/>
      <c r="AJ377" s="9"/>
    </row>
    <row r="378" spans="1:36" s="302" customFormat="1" x14ac:dyDescent="0.25">
      <c r="A378" s="317">
        <v>6</v>
      </c>
      <c r="B378" s="329" t="str">
        <f>IFERROR(VLOOKUP(A378,'Coverage Indicators - Section D'!$A$10:$Y$42,25,FALSE),"")</f>
        <v/>
      </c>
      <c r="C378" s="418" t="str">
        <f>IFERROR(IF(VLOOKUP(S378,'Disaggregation Records'!$D$95:$E$183,2,FALSE)=0,"",VLOOKUP(S378,'Disaggregation Records'!$D$95:$E$183,2,FALSE)),"")</f>
        <v/>
      </c>
      <c r="D378" s="418" t="str">
        <f>IFERROR(IF(VLOOKUP(S378,'Disaggregation Records'!$D$95:$F$183,3,FALSE)=0,"",VLOOKUP(S378,'Disaggregation Records'!$D$95:$F$183,3,FALSE)),"")</f>
        <v/>
      </c>
      <c r="E378" s="331"/>
      <c r="F378" s="332"/>
      <c r="G378" s="397" t="str">
        <f t="shared" si="24"/>
        <v/>
      </c>
      <c r="H378" s="388"/>
      <c r="I378" s="389"/>
      <c r="J378" s="389"/>
      <c r="K378" s="389"/>
      <c r="L378" s="389"/>
      <c r="M378" s="389"/>
      <c r="N378" s="389"/>
      <c r="O378" s="389"/>
      <c r="P378" s="388"/>
      <c r="Q378" s="318"/>
      <c r="R378" s="420">
        <f t="shared" si="25"/>
        <v>41</v>
      </c>
      <c r="S378" s="420" t="str">
        <f t="shared" si="26"/>
        <v/>
      </c>
      <c r="T378" s="420" t="b">
        <f t="shared" si="27"/>
        <v>0</v>
      </c>
      <c r="U378" s="420" t="s">
        <v>1578</v>
      </c>
      <c r="V378" s="420" t="str">
        <f>IFERROR(IF(VLOOKUP(S378,'Disaggregation Records'!$D$95:$G$183,4,FALSE)=0,"",VLOOKUP(S378,'Disaggregation Records'!$D$95:$G$183,4,FALSE)),"")</f>
        <v/>
      </c>
      <c r="W378" s="161"/>
      <c r="X378" s="164"/>
      <c r="Y378" s="164"/>
      <c r="AD378" s="9"/>
      <c r="AE378" s="9"/>
      <c r="AF378" s="9"/>
      <c r="AG378" s="9"/>
      <c r="AH378" s="9"/>
      <c r="AI378" s="9"/>
      <c r="AJ378" s="9"/>
    </row>
    <row r="379" spans="1:36" s="302" customFormat="1" x14ac:dyDescent="0.25">
      <c r="A379" s="317">
        <v>6</v>
      </c>
      <c r="B379" s="329" t="str">
        <f>IFERROR(VLOOKUP(A379,'Coverage Indicators - Section D'!$A$10:$Y$42,25,FALSE),"")</f>
        <v/>
      </c>
      <c r="C379" s="418" t="str">
        <f>IFERROR(IF(VLOOKUP(S379,'Disaggregation Records'!$D$95:$E$183,2,FALSE)=0,"",VLOOKUP(S379,'Disaggregation Records'!$D$95:$E$183,2,FALSE)),"")</f>
        <v/>
      </c>
      <c r="D379" s="418" t="str">
        <f>IFERROR(IF(VLOOKUP(S379,'Disaggregation Records'!$D$95:$F$183,3,FALSE)=0,"",VLOOKUP(S379,'Disaggregation Records'!$D$95:$F$183,3,FALSE)),"")</f>
        <v/>
      </c>
      <c r="E379" s="331"/>
      <c r="F379" s="332"/>
      <c r="G379" s="397" t="str">
        <f t="shared" si="24"/>
        <v/>
      </c>
      <c r="H379" s="388"/>
      <c r="I379" s="389"/>
      <c r="J379" s="389"/>
      <c r="K379" s="389"/>
      <c r="L379" s="389"/>
      <c r="M379" s="389"/>
      <c r="N379" s="389"/>
      <c r="O379" s="389"/>
      <c r="P379" s="388"/>
      <c r="Q379" s="318"/>
      <c r="R379" s="420">
        <f t="shared" si="25"/>
        <v>42</v>
      </c>
      <c r="S379" s="420" t="str">
        <f t="shared" si="26"/>
        <v/>
      </c>
      <c r="T379" s="420" t="b">
        <f t="shared" si="27"/>
        <v>0</v>
      </c>
      <c r="U379" s="420" t="s">
        <v>1579</v>
      </c>
      <c r="V379" s="420" t="str">
        <f>IFERROR(IF(VLOOKUP(S379,'Disaggregation Records'!$D$95:$G$183,4,FALSE)=0,"",VLOOKUP(S379,'Disaggregation Records'!$D$95:$G$183,4,FALSE)),"")</f>
        <v/>
      </c>
      <c r="W379" s="161"/>
      <c r="X379" s="164"/>
      <c r="Y379" s="164"/>
      <c r="AD379" s="9"/>
      <c r="AE379" s="9"/>
      <c r="AF379" s="9"/>
      <c r="AG379" s="9"/>
      <c r="AH379" s="9"/>
      <c r="AI379" s="9"/>
      <c r="AJ379" s="9"/>
    </row>
    <row r="380" spans="1:36" s="302" customFormat="1" x14ac:dyDescent="0.25">
      <c r="A380" s="317">
        <v>6</v>
      </c>
      <c r="B380" s="329" t="str">
        <f>IFERROR(VLOOKUP(A380,'Coverage Indicators - Section D'!$A$10:$Y$42,25,FALSE),"")</f>
        <v/>
      </c>
      <c r="C380" s="418" t="str">
        <f>IFERROR(IF(VLOOKUP(S380,'Disaggregation Records'!$D$95:$E$183,2,FALSE)=0,"",VLOOKUP(S380,'Disaggregation Records'!$D$95:$E$183,2,FALSE)),"")</f>
        <v/>
      </c>
      <c r="D380" s="418" t="str">
        <f>IFERROR(IF(VLOOKUP(S380,'Disaggregation Records'!$D$95:$F$183,3,FALSE)=0,"",VLOOKUP(S380,'Disaggregation Records'!$D$95:$F$183,3,FALSE)),"")</f>
        <v/>
      </c>
      <c r="E380" s="331"/>
      <c r="F380" s="332"/>
      <c r="G380" s="397" t="str">
        <f t="shared" si="24"/>
        <v/>
      </c>
      <c r="H380" s="388"/>
      <c r="I380" s="389"/>
      <c r="J380" s="389"/>
      <c r="K380" s="389"/>
      <c r="L380" s="389"/>
      <c r="M380" s="389"/>
      <c r="N380" s="389"/>
      <c r="O380" s="389"/>
      <c r="P380" s="388"/>
      <c r="Q380" s="318"/>
      <c r="R380" s="420">
        <f t="shared" si="25"/>
        <v>43</v>
      </c>
      <c r="S380" s="420" t="str">
        <f t="shared" si="26"/>
        <v/>
      </c>
      <c r="T380" s="420" t="b">
        <f t="shared" si="27"/>
        <v>0</v>
      </c>
      <c r="U380" s="420" t="s">
        <v>1580</v>
      </c>
      <c r="V380" s="420" t="str">
        <f>IFERROR(IF(VLOOKUP(S380,'Disaggregation Records'!$D$95:$G$183,4,FALSE)=0,"",VLOOKUP(S380,'Disaggregation Records'!$D$95:$G$183,4,FALSE)),"")</f>
        <v/>
      </c>
      <c r="W380" s="161"/>
      <c r="X380" s="164"/>
      <c r="Y380" s="164"/>
      <c r="AD380" s="9"/>
      <c r="AE380" s="9"/>
      <c r="AF380" s="9"/>
      <c r="AG380" s="9"/>
      <c r="AH380" s="9"/>
      <c r="AI380" s="9"/>
      <c r="AJ380" s="9"/>
    </row>
    <row r="381" spans="1:36" s="302" customFormat="1" x14ac:dyDescent="0.25">
      <c r="A381" s="317">
        <v>6</v>
      </c>
      <c r="B381" s="329" t="str">
        <f>IFERROR(VLOOKUP(A381,'Coverage Indicators - Section D'!$A$10:$Y$42,25,FALSE),"")</f>
        <v/>
      </c>
      <c r="C381" s="418" t="str">
        <f>IFERROR(IF(VLOOKUP(S381,'Disaggregation Records'!$D$95:$E$183,2,FALSE)=0,"",VLOOKUP(S381,'Disaggregation Records'!$D$95:$E$183,2,FALSE)),"")</f>
        <v/>
      </c>
      <c r="D381" s="418" t="str">
        <f>IFERROR(IF(VLOOKUP(S381,'Disaggregation Records'!$D$95:$F$183,3,FALSE)=0,"",VLOOKUP(S381,'Disaggregation Records'!$D$95:$F$183,3,FALSE)),"")</f>
        <v/>
      </c>
      <c r="E381" s="331"/>
      <c r="F381" s="332"/>
      <c r="G381" s="397" t="str">
        <f t="shared" si="24"/>
        <v/>
      </c>
      <c r="H381" s="388"/>
      <c r="I381" s="389"/>
      <c r="J381" s="389"/>
      <c r="K381" s="389"/>
      <c r="L381" s="389"/>
      <c r="M381" s="389"/>
      <c r="N381" s="389"/>
      <c r="O381" s="389"/>
      <c r="P381" s="388"/>
      <c r="Q381" s="318"/>
      <c r="R381" s="420">
        <f t="shared" si="25"/>
        <v>44</v>
      </c>
      <c r="S381" s="420" t="str">
        <f t="shared" si="26"/>
        <v/>
      </c>
      <c r="T381" s="420" t="b">
        <f t="shared" si="27"/>
        <v>0</v>
      </c>
      <c r="U381" s="420" t="s">
        <v>1581</v>
      </c>
      <c r="V381" s="420" t="str">
        <f>IFERROR(IF(VLOOKUP(S381,'Disaggregation Records'!$D$95:$G$183,4,FALSE)=0,"",VLOOKUP(S381,'Disaggregation Records'!$D$95:$G$183,4,FALSE)),"")</f>
        <v/>
      </c>
      <c r="W381" s="161"/>
      <c r="X381" s="164"/>
      <c r="Y381" s="164"/>
      <c r="AD381" s="9"/>
      <c r="AE381" s="9"/>
      <c r="AF381" s="9"/>
      <c r="AG381" s="9"/>
      <c r="AH381" s="9"/>
      <c r="AI381" s="9"/>
      <c r="AJ381" s="9"/>
    </row>
    <row r="382" spans="1:36" s="302" customFormat="1" x14ac:dyDescent="0.25">
      <c r="A382" s="317">
        <v>6</v>
      </c>
      <c r="B382" s="329" t="str">
        <f>IFERROR(VLOOKUP(A382,'Coverage Indicators - Section D'!$A$10:$Y$42,25,FALSE),"")</f>
        <v/>
      </c>
      <c r="C382" s="418" t="str">
        <f>IFERROR(IF(VLOOKUP(S382,'Disaggregation Records'!$D$95:$E$183,2,FALSE)=0,"",VLOOKUP(S382,'Disaggregation Records'!$D$95:$E$183,2,FALSE)),"")</f>
        <v/>
      </c>
      <c r="D382" s="418" t="str">
        <f>IFERROR(IF(VLOOKUP(S382,'Disaggregation Records'!$D$95:$F$183,3,FALSE)=0,"",VLOOKUP(S382,'Disaggregation Records'!$D$95:$F$183,3,FALSE)),"")</f>
        <v/>
      </c>
      <c r="E382" s="331"/>
      <c r="F382" s="332"/>
      <c r="G382" s="397" t="str">
        <f t="shared" si="24"/>
        <v/>
      </c>
      <c r="H382" s="388"/>
      <c r="I382" s="389"/>
      <c r="J382" s="389"/>
      <c r="K382" s="389"/>
      <c r="L382" s="389"/>
      <c r="M382" s="389"/>
      <c r="N382" s="389"/>
      <c r="O382" s="389"/>
      <c r="P382" s="388"/>
      <c r="Q382" s="318"/>
      <c r="R382" s="420">
        <f t="shared" si="25"/>
        <v>45</v>
      </c>
      <c r="S382" s="420" t="str">
        <f t="shared" si="26"/>
        <v/>
      </c>
      <c r="T382" s="420" t="b">
        <f t="shared" si="27"/>
        <v>0</v>
      </c>
      <c r="U382" s="420" t="s">
        <v>1582</v>
      </c>
      <c r="V382" s="420" t="str">
        <f>IFERROR(IF(VLOOKUP(S382,'Disaggregation Records'!$D$95:$G$183,4,FALSE)=0,"",VLOOKUP(S382,'Disaggregation Records'!$D$95:$G$183,4,FALSE)),"")</f>
        <v/>
      </c>
      <c r="W382" s="161"/>
      <c r="X382" s="164"/>
      <c r="Y382" s="164"/>
      <c r="AD382" s="9"/>
      <c r="AE382" s="9"/>
      <c r="AF382" s="9"/>
      <c r="AG382" s="9"/>
      <c r="AH382" s="9"/>
      <c r="AI382" s="9"/>
      <c r="AJ382" s="9"/>
    </row>
    <row r="383" spans="1:36" s="302" customFormat="1" x14ac:dyDescent="0.25">
      <c r="A383" s="317">
        <v>6</v>
      </c>
      <c r="B383" s="329" t="str">
        <f>IFERROR(VLOOKUP(A383,'Coverage Indicators - Section D'!$A$10:$Y$42,25,FALSE),"")</f>
        <v/>
      </c>
      <c r="C383" s="418" t="str">
        <f>IFERROR(IF(VLOOKUP(S383,'Disaggregation Records'!$D$95:$E$183,2,FALSE)=0,"",VLOOKUP(S383,'Disaggregation Records'!$D$95:$E$183,2,FALSE)),"")</f>
        <v/>
      </c>
      <c r="D383" s="418" t="str">
        <f>IFERROR(IF(VLOOKUP(S383,'Disaggregation Records'!$D$95:$F$183,3,FALSE)=0,"",VLOOKUP(S383,'Disaggregation Records'!$D$95:$F$183,3,FALSE)),"")</f>
        <v/>
      </c>
      <c r="E383" s="331"/>
      <c r="F383" s="332"/>
      <c r="G383" s="397" t="str">
        <f t="shared" si="24"/>
        <v/>
      </c>
      <c r="H383" s="388"/>
      <c r="I383" s="389"/>
      <c r="J383" s="389"/>
      <c r="K383" s="389"/>
      <c r="L383" s="389"/>
      <c r="M383" s="389"/>
      <c r="N383" s="389"/>
      <c r="O383" s="389"/>
      <c r="P383" s="388"/>
      <c r="Q383" s="318"/>
      <c r="R383" s="420">
        <f t="shared" si="25"/>
        <v>46</v>
      </c>
      <c r="S383" s="420" t="str">
        <f t="shared" si="26"/>
        <v/>
      </c>
      <c r="T383" s="420" t="b">
        <f t="shared" si="27"/>
        <v>0</v>
      </c>
      <c r="U383" s="420" t="s">
        <v>1583</v>
      </c>
      <c r="V383" s="420" t="str">
        <f>IFERROR(IF(VLOOKUP(S383,'Disaggregation Records'!$D$95:$G$183,4,FALSE)=0,"",VLOOKUP(S383,'Disaggregation Records'!$D$95:$G$183,4,FALSE)),"")</f>
        <v/>
      </c>
      <c r="W383" s="161"/>
      <c r="X383" s="164"/>
      <c r="Y383" s="164"/>
      <c r="AD383" s="9"/>
      <c r="AE383" s="9"/>
      <c r="AF383" s="9"/>
      <c r="AG383" s="9"/>
      <c r="AH383" s="9"/>
      <c r="AI383" s="9"/>
      <c r="AJ383" s="9"/>
    </row>
    <row r="384" spans="1:36" s="302" customFormat="1" x14ac:dyDescent="0.25">
      <c r="A384" s="317">
        <v>6</v>
      </c>
      <c r="B384" s="329" t="str">
        <f>IFERROR(VLOOKUP(A384,'Coverage Indicators - Section D'!$A$10:$Y$42,25,FALSE),"")</f>
        <v/>
      </c>
      <c r="C384" s="418" t="str">
        <f>IFERROR(IF(VLOOKUP(S384,'Disaggregation Records'!$D$95:$E$183,2,FALSE)=0,"",VLOOKUP(S384,'Disaggregation Records'!$D$95:$E$183,2,FALSE)),"")</f>
        <v/>
      </c>
      <c r="D384" s="418" t="str">
        <f>IFERROR(IF(VLOOKUP(S384,'Disaggregation Records'!$D$95:$F$183,3,FALSE)=0,"",VLOOKUP(S384,'Disaggregation Records'!$D$95:$F$183,3,FALSE)),"")</f>
        <v/>
      </c>
      <c r="E384" s="331"/>
      <c r="F384" s="332"/>
      <c r="G384" s="397" t="str">
        <f t="shared" si="24"/>
        <v/>
      </c>
      <c r="H384" s="388"/>
      <c r="I384" s="389"/>
      <c r="J384" s="389"/>
      <c r="K384" s="389"/>
      <c r="L384" s="389"/>
      <c r="M384" s="389"/>
      <c r="N384" s="389"/>
      <c r="O384" s="389"/>
      <c r="P384" s="388"/>
      <c r="Q384" s="318"/>
      <c r="R384" s="420">
        <f t="shared" si="25"/>
        <v>47</v>
      </c>
      <c r="S384" s="420" t="str">
        <f t="shared" si="26"/>
        <v/>
      </c>
      <c r="T384" s="420" t="b">
        <f t="shared" si="27"/>
        <v>0</v>
      </c>
      <c r="U384" s="420" t="s">
        <v>1584</v>
      </c>
      <c r="V384" s="420" t="str">
        <f>IFERROR(IF(VLOOKUP(S384,'Disaggregation Records'!$D$95:$G$183,4,FALSE)=0,"",VLOOKUP(S384,'Disaggregation Records'!$D$95:$G$183,4,FALSE)),"")</f>
        <v/>
      </c>
      <c r="W384" s="161"/>
      <c r="X384" s="164"/>
      <c r="Y384" s="164"/>
      <c r="AD384" s="9"/>
      <c r="AE384" s="9"/>
      <c r="AF384" s="9"/>
      <c r="AG384" s="9"/>
      <c r="AH384" s="9"/>
      <c r="AI384" s="9"/>
      <c r="AJ384" s="9"/>
    </row>
    <row r="385" spans="1:36" s="302" customFormat="1" x14ac:dyDescent="0.25">
      <c r="A385" s="317">
        <v>6</v>
      </c>
      <c r="B385" s="329" t="str">
        <f>IFERROR(VLOOKUP(A385,'Coverage Indicators - Section D'!$A$10:$Y$42,25,FALSE),"")</f>
        <v/>
      </c>
      <c r="C385" s="418" t="str">
        <f>IFERROR(IF(VLOOKUP(S385,'Disaggregation Records'!$D$95:$E$183,2,FALSE)=0,"",VLOOKUP(S385,'Disaggregation Records'!$D$95:$E$183,2,FALSE)),"")</f>
        <v/>
      </c>
      <c r="D385" s="418" t="str">
        <f>IFERROR(IF(VLOOKUP(S385,'Disaggregation Records'!$D$95:$F$183,3,FALSE)=0,"",VLOOKUP(S385,'Disaggregation Records'!$D$95:$F$183,3,FALSE)),"")</f>
        <v/>
      </c>
      <c r="E385" s="331"/>
      <c r="F385" s="332"/>
      <c r="G385" s="397" t="str">
        <f t="shared" si="24"/>
        <v/>
      </c>
      <c r="H385" s="388"/>
      <c r="I385" s="389"/>
      <c r="J385" s="389"/>
      <c r="K385" s="389"/>
      <c r="L385" s="389"/>
      <c r="M385" s="389"/>
      <c r="N385" s="389"/>
      <c r="O385" s="389"/>
      <c r="P385" s="388"/>
      <c r="Q385" s="318"/>
      <c r="R385" s="420">
        <f t="shared" si="25"/>
        <v>48</v>
      </c>
      <c r="S385" s="420" t="str">
        <f t="shared" si="26"/>
        <v/>
      </c>
      <c r="T385" s="420" t="b">
        <f t="shared" si="27"/>
        <v>0</v>
      </c>
      <c r="U385" s="420" t="s">
        <v>1585</v>
      </c>
      <c r="V385" s="420" t="str">
        <f>IFERROR(IF(VLOOKUP(S385,'Disaggregation Records'!$D$95:$G$183,4,FALSE)=0,"",VLOOKUP(S385,'Disaggregation Records'!$D$95:$G$183,4,FALSE)),"")</f>
        <v/>
      </c>
      <c r="W385" s="161"/>
      <c r="X385" s="164"/>
      <c r="Y385" s="164"/>
      <c r="AD385" s="9"/>
      <c r="AE385" s="9"/>
      <c r="AF385" s="9"/>
      <c r="AG385" s="9"/>
      <c r="AH385" s="9"/>
      <c r="AI385" s="9"/>
      <c r="AJ385" s="9"/>
    </row>
    <row r="386" spans="1:36" s="302" customFormat="1" x14ac:dyDescent="0.25">
      <c r="A386" s="317">
        <v>6</v>
      </c>
      <c r="B386" s="329" t="str">
        <f>IFERROR(VLOOKUP(A386,'Coverage Indicators - Section D'!$A$10:$Y$42,25,FALSE),"")</f>
        <v/>
      </c>
      <c r="C386" s="418" t="str">
        <f>IFERROR(IF(VLOOKUP(S386,'Disaggregation Records'!$D$95:$E$183,2,FALSE)=0,"",VLOOKUP(S386,'Disaggregation Records'!$D$95:$E$183,2,FALSE)),"")</f>
        <v/>
      </c>
      <c r="D386" s="418" t="str">
        <f>IFERROR(IF(VLOOKUP(S386,'Disaggregation Records'!$D$95:$F$183,3,FALSE)=0,"",VLOOKUP(S386,'Disaggregation Records'!$D$95:$F$183,3,FALSE)),"")</f>
        <v/>
      </c>
      <c r="E386" s="331"/>
      <c r="F386" s="332"/>
      <c r="G386" s="397" t="str">
        <f t="shared" si="24"/>
        <v/>
      </c>
      <c r="H386" s="388"/>
      <c r="I386" s="389"/>
      <c r="J386" s="389"/>
      <c r="K386" s="389"/>
      <c r="L386" s="389"/>
      <c r="M386" s="389"/>
      <c r="N386" s="389"/>
      <c r="O386" s="389"/>
      <c r="P386" s="388"/>
      <c r="Q386" s="318"/>
      <c r="R386" s="420">
        <f t="shared" si="25"/>
        <v>49</v>
      </c>
      <c r="S386" s="420" t="str">
        <f t="shared" si="26"/>
        <v/>
      </c>
      <c r="T386" s="420" t="b">
        <f t="shared" si="27"/>
        <v>0</v>
      </c>
      <c r="U386" s="420" t="s">
        <v>1586</v>
      </c>
      <c r="V386" s="420" t="str">
        <f>IFERROR(IF(VLOOKUP(S386,'Disaggregation Records'!$D$95:$G$183,4,FALSE)=0,"",VLOOKUP(S386,'Disaggregation Records'!$D$95:$G$183,4,FALSE)),"")</f>
        <v/>
      </c>
      <c r="W386" s="161"/>
      <c r="X386" s="164"/>
      <c r="Y386" s="164"/>
      <c r="AD386" s="9"/>
      <c r="AE386" s="9"/>
      <c r="AF386" s="9"/>
      <c r="AG386" s="9"/>
      <c r="AH386" s="9"/>
      <c r="AI386" s="9"/>
      <c r="AJ386" s="9"/>
    </row>
    <row r="387" spans="1:36" s="302" customFormat="1" ht="47.25" x14ac:dyDescent="0.25">
      <c r="A387" s="317">
        <v>7</v>
      </c>
      <c r="B387" s="329" t="str">
        <f>IFERROR(VLOOKUP(A387,'Coverage Indicators - Section D'!$A$10:$Y$42,25,FALSE),"")</f>
        <v>MDR TB-3(M): Number of cases with RR-TB and/or MDR-TB that began second-line treatment</v>
      </c>
      <c r="C387" s="418" t="str">
        <f>IFERROR(IF(VLOOKUP(S387,'Disaggregation Records'!$D$95:$E$183,2,FALSE)=0,"",VLOOKUP(S387,'Disaggregation Records'!$D$95:$E$183,2,FALSE)),"")</f>
        <v>Age</v>
      </c>
      <c r="D387" s="418" t="str">
        <f>IFERROR(IF(VLOOKUP(S387,'Disaggregation Records'!$D$95:$F$183,3,FALSE)=0,"",VLOOKUP(S387,'Disaggregation Records'!$D$95:$F$183,3,FALSE)),"")</f>
        <v>U15</v>
      </c>
      <c r="E387" s="331"/>
      <c r="F387" s="332"/>
      <c r="G387" s="397" t="str">
        <f t="shared" si="24"/>
        <v/>
      </c>
      <c r="H387" s="388"/>
      <c r="I387" s="389"/>
      <c r="J387" s="389"/>
      <c r="K387" s="389"/>
      <c r="L387" s="389"/>
      <c r="M387" s="389"/>
      <c r="N387" s="389"/>
      <c r="O387" s="389"/>
      <c r="P387" s="388"/>
      <c r="Q387" s="318"/>
      <c r="R387" s="420">
        <f t="shared" si="25"/>
        <v>0</v>
      </c>
      <c r="S387" s="420" t="str">
        <f t="shared" si="26"/>
        <v>MDR TB-3(M): Number of cases with RR-TB and/or MDR-TB that began second-line treatment-0</v>
      </c>
      <c r="T387" s="420" t="b">
        <f t="shared" si="27"/>
        <v>1</v>
      </c>
      <c r="U387" s="420" t="s">
        <v>1587</v>
      </c>
      <c r="V387" s="420" t="str">
        <f>IFERROR(IF(VLOOKUP(S387,'Disaggregation Records'!$D$95:$G$183,4,FALSE)=0,"",VLOOKUP(S387,'Disaggregation Records'!$D$95:$G$183,4,FALSE)),"")</f>
        <v>a1L36000000zoNKEAY</v>
      </c>
      <c r="W387" s="161"/>
      <c r="X387" s="164"/>
      <c r="Y387" s="164"/>
      <c r="AD387" s="9"/>
      <c r="AE387" s="9"/>
      <c r="AF387" s="9"/>
      <c r="AG387" s="9"/>
      <c r="AH387" s="9"/>
      <c r="AI387" s="9"/>
      <c r="AJ387" s="9"/>
    </row>
    <row r="388" spans="1:36" s="302" customFormat="1" ht="47.25" x14ac:dyDescent="0.25">
      <c r="A388" s="317">
        <v>7</v>
      </c>
      <c r="B388" s="329" t="str">
        <f>IFERROR(VLOOKUP(A388,'Coverage Indicators - Section D'!$A$10:$Y$42,25,FALSE),"")</f>
        <v>MDR TB-3(M): Number of cases with RR-TB and/or MDR-TB that began second-line treatment</v>
      </c>
      <c r="C388" s="418" t="str">
        <f>IFERROR(IF(VLOOKUP(S388,'Disaggregation Records'!$D$95:$E$183,2,FALSE)=0,"",VLOOKUP(S388,'Disaggregation Records'!$D$95:$E$183,2,FALSE)),"")</f>
        <v>Age</v>
      </c>
      <c r="D388" s="418" t="str">
        <f>IFERROR(IF(VLOOKUP(S388,'Disaggregation Records'!$D$95:$F$183,3,FALSE)=0,"",VLOOKUP(S388,'Disaggregation Records'!$D$95:$F$183,3,FALSE)),"")</f>
        <v>15+</v>
      </c>
      <c r="E388" s="331"/>
      <c r="F388" s="332"/>
      <c r="G388" s="397" t="str">
        <f t="shared" si="24"/>
        <v/>
      </c>
      <c r="H388" s="388"/>
      <c r="I388" s="389"/>
      <c r="J388" s="389"/>
      <c r="K388" s="389"/>
      <c r="L388" s="389"/>
      <c r="M388" s="389"/>
      <c r="N388" s="389"/>
      <c r="O388" s="389"/>
      <c r="P388" s="388"/>
      <c r="Q388" s="318"/>
      <c r="R388" s="420">
        <f t="shared" si="25"/>
        <v>1</v>
      </c>
      <c r="S388" s="420" t="str">
        <f t="shared" si="26"/>
        <v>MDR TB-3(M): Number of cases with RR-TB and/or MDR-TB that began second-line treatment-1</v>
      </c>
      <c r="T388" s="420" t="b">
        <f t="shared" si="27"/>
        <v>1</v>
      </c>
      <c r="U388" s="420" t="s">
        <v>1588</v>
      </c>
      <c r="V388" s="420" t="str">
        <f>IFERROR(IF(VLOOKUP(S388,'Disaggregation Records'!$D$95:$G$183,4,FALSE)=0,"",VLOOKUP(S388,'Disaggregation Records'!$D$95:$G$183,4,FALSE)),"")</f>
        <v>a1L36000000zoNLEAY</v>
      </c>
      <c r="W388" s="161"/>
      <c r="X388" s="164"/>
      <c r="Y388" s="164"/>
      <c r="AD388" s="9"/>
      <c r="AE388" s="9"/>
      <c r="AF388" s="9"/>
      <c r="AG388" s="9"/>
      <c r="AH388" s="9"/>
      <c r="AI388" s="9"/>
      <c r="AJ388" s="9"/>
    </row>
    <row r="389" spans="1:36" s="302" customFormat="1" ht="47.25" x14ac:dyDescent="0.25">
      <c r="A389" s="317">
        <v>7</v>
      </c>
      <c r="B389" s="329" t="str">
        <f>IFERROR(VLOOKUP(A389,'Coverage Indicators - Section D'!$A$10:$Y$42,25,FALSE),"")</f>
        <v>MDR TB-3(M): Number of cases with RR-TB and/or MDR-TB that began second-line treatment</v>
      </c>
      <c r="C389" s="418" t="str">
        <f>IFERROR(IF(VLOOKUP(S389,'Disaggregation Records'!$D$95:$E$183,2,FALSE)=0,"",VLOOKUP(S389,'Disaggregation Records'!$D$95:$E$183,2,FALSE)),"")</f>
        <v>Gender</v>
      </c>
      <c r="D389" s="418" t="str">
        <f>IFERROR(IF(VLOOKUP(S389,'Disaggregation Records'!$D$95:$F$183,3,FALSE)=0,"",VLOOKUP(S389,'Disaggregation Records'!$D$95:$F$183,3,FALSE)),"")</f>
        <v>Male</v>
      </c>
      <c r="E389" s="331"/>
      <c r="F389" s="332"/>
      <c r="G389" s="397" t="str">
        <f t="shared" si="24"/>
        <v/>
      </c>
      <c r="H389" s="388"/>
      <c r="I389" s="389"/>
      <c r="J389" s="389"/>
      <c r="K389" s="389"/>
      <c r="L389" s="389"/>
      <c r="M389" s="389"/>
      <c r="N389" s="389"/>
      <c r="O389" s="389"/>
      <c r="P389" s="388"/>
      <c r="Q389" s="318"/>
      <c r="R389" s="420">
        <f t="shared" si="25"/>
        <v>2</v>
      </c>
      <c r="S389" s="420" t="str">
        <f t="shared" si="26"/>
        <v>MDR TB-3(M): Number of cases with RR-TB and/or MDR-TB that began second-line treatment-2</v>
      </c>
      <c r="T389" s="420" t="b">
        <f t="shared" si="27"/>
        <v>1</v>
      </c>
      <c r="U389" s="420" t="s">
        <v>1589</v>
      </c>
      <c r="V389" s="420" t="str">
        <f>IFERROR(IF(VLOOKUP(S389,'Disaggregation Records'!$D$95:$G$183,4,FALSE)=0,"",VLOOKUP(S389,'Disaggregation Records'!$D$95:$G$183,4,FALSE)),"")</f>
        <v>a1L36000000zoNIEAY</v>
      </c>
      <c r="W389" s="161"/>
      <c r="X389" s="164"/>
      <c r="Y389" s="164"/>
      <c r="AD389" s="9"/>
      <c r="AE389" s="9"/>
      <c r="AF389" s="9"/>
      <c r="AG389" s="9"/>
      <c r="AH389" s="9"/>
      <c r="AI389" s="9"/>
      <c r="AJ389" s="9"/>
    </row>
    <row r="390" spans="1:36" s="302" customFormat="1" ht="47.25" x14ac:dyDescent="0.25">
      <c r="A390" s="317">
        <v>7</v>
      </c>
      <c r="B390" s="329" t="str">
        <f>IFERROR(VLOOKUP(A390,'Coverage Indicators - Section D'!$A$10:$Y$42,25,FALSE),"")</f>
        <v>MDR TB-3(M): Number of cases with RR-TB and/or MDR-TB that began second-line treatment</v>
      </c>
      <c r="C390" s="418" t="str">
        <f>IFERROR(IF(VLOOKUP(S390,'Disaggregation Records'!$D$95:$E$183,2,FALSE)=0,"",VLOOKUP(S390,'Disaggregation Records'!$D$95:$E$183,2,FALSE)),"")</f>
        <v>Gender</v>
      </c>
      <c r="D390" s="418" t="str">
        <f>IFERROR(IF(VLOOKUP(S390,'Disaggregation Records'!$D$95:$F$183,3,FALSE)=0,"",VLOOKUP(S390,'Disaggregation Records'!$D$95:$F$183,3,FALSE)),"")</f>
        <v>Female</v>
      </c>
      <c r="E390" s="331"/>
      <c r="F390" s="332"/>
      <c r="G390" s="397" t="str">
        <f t="shared" si="24"/>
        <v/>
      </c>
      <c r="H390" s="388"/>
      <c r="I390" s="389"/>
      <c r="J390" s="389"/>
      <c r="K390" s="389"/>
      <c r="L390" s="389"/>
      <c r="M390" s="389"/>
      <c r="N390" s="389"/>
      <c r="O390" s="389"/>
      <c r="P390" s="388"/>
      <c r="Q390" s="318"/>
      <c r="R390" s="420">
        <f t="shared" si="25"/>
        <v>3</v>
      </c>
      <c r="S390" s="420" t="str">
        <f t="shared" si="26"/>
        <v>MDR TB-3(M): Number of cases with RR-TB and/or MDR-TB that began second-line treatment-3</v>
      </c>
      <c r="T390" s="420" t="b">
        <f t="shared" si="27"/>
        <v>1</v>
      </c>
      <c r="U390" s="420" t="s">
        <v>1590</v>
      </c>
      <c r="V390" s="420" t="str">
        <f>IFERROR(IF(VLOOKUP(S390,'Disaggregation Records'!$D$95:$G$183,4,FALSE)=0,"",VLOOKUP(S390,'Disaggregation Records'!$D$95:$G$183,4,FALSE)),"")</f>
        <v>a1L36000000zoNJEAY</v>
      </c>
      <c r="W390" s="161"/>
      <c r="X390" s="164"/>
      <c r="Y390" s="164"/>
      <c r="AD390" s="9"/>
      <c r="AE390" s="9"/>
      <c r="AF390" s="9"/>
      <c r="AG390" s="9"/>
      <c r="AH390" s="9"/>
      <c r="AI390" s="9"/>
      <c r="AJ390" s="9"/>
    </row>
    <row r="391" spans="1:36" s="302" customFormat="1" ht="47.25" x14ac:dyDescent="0.25">
      <c r="A391" s="317">
        <v>7</v>
      </c>
      <c r="B391" s="329" t="str">
        <f>IFERROR(VLOOKUP(A391,'Coverage Indicators - Section D'!$A$10:$Y$42,25,FALSE),"")</f>
        <v>MDR TB-3(M): Number of cases with RR-TB and/or MDR-TB that began second-line treatment</v>
      </c>
      <c r="C391" s="418" t="str">
        <f>IFERROR(IF(VLOOKUP(S391,'Disaggregation Records'!$D$95:$E$183,2,FALSE)=0,"",VLOOKUP(S391,'Disaggregation Records'!$D$95:$E$183,2,FALSE)),"")</f>
        <v>TB regimen</v>
      </c>
      <c r="D391" s="418" t="str">
        <f>IFERROR(IF(VLOOKUP(S391,'Disaggregation Records'!$D$95:$F$183,3,FALSE)=0,"",VLOOKUP(S391,'Disaggregation Records'!$D$95:$F$183,3,FALSE)),"")</f>
        <v>New TB drugs</v>
      </c>
      <c r="E391" s="331"/>
      <c r="F391" s="332"/>
      <c r="G391" s="397" t="str">
        <f t="shared" ref="G391:G454" si="28">IFERROR(IF(F391&lt;&gt;"",(E391/F391)*100,""),"")</f>
        <v/>
      </c>
      <c r="H391" s="388"/>
      <c r="I391" s="389"/>
      <c r="J391" s="389"/>
      <c r="K391" s="389"/>
      <c r="L391" s="389"/>
      <c r="M391" s="389"/>
      <c r="N391" s="389"/>
      <c r="O391" s="389"/>
      <c r="P391" s="388"/>
      <c r="Q391" s="318"/>
      <c r="R391" s="420">
        <f t="shared" ref="R391:R454" si="29">IF(B391=B390,R390+1,0)</f>
        <v>4</v>
      </c>
      <c r="S391" s="420" t="str">
        <f t="shared" ref="S391:S454" si="30">IF(B391&lt;&gt;"",B391&amp;"-"&amp;R391,"")</f>
        <v>MDR TB-3(M): Number of cases with RR-TB and/or MDR-TB that began second-line treatment-4</v>
      </c>
      <c r="T391" s="420" t="b">
        <f t="shared" ref="T391:T454" si="31">IFERROR(IF(B391&lt;&gt;"",TRUE,FALSE),"")</f>
        <v>1</v>
      </c>
      <c r="U391" s="420" t="s">
        <v>1591</v>
      </c>
      <c r="V391" s="420" t="str">
        <f>IFERROR(IF(VLOOKUP(S391,'Disaggregation Records'!$D$95:$G$183,4,FALSE)=0,"",VLOOKUP(S391,'Disaggregation Records'!$D$95:$G$183,4,FALSE)),"")</f>
        <v>a1L36000002Nzk0EAC</v>
      </c>
      <c r="W391" s="161"/>
      <c r="X391" s="164"/>
      <c r="Y391" s="164"/>
      <c r="AD391" s="9"/>
      <c r="AE391" s="9"/>
      <c r="AF391" s="9"/>
      <c r="AG391" s="9"/>
      <c r="AH391" s="9"/>
      <c r="AI391" s="9"/>
      <c r="AJ391" s="9"/>
    </row>
    <row r="392" spans="1:36" s="302" customFormat="1" ht="47.25" x14ac:dyDescent="0.25">
      <c r="A392" s="317">
        <v>7</v>
      </c>
      <c r="B392" s="329" t="str">
        <f>IFERROR(VLOOKUP(A392,'Coverage Indicators - Section D'!$A$10:$Y$42,25,FALSE),"")</f>
        <v>MDR TB-3(M): Number of cases with RR-TB and/or MDR-TB that began second-line treatment</v>
      </c>
      <c r="C392" s="418" t="str">
        <f>IFERROR(IF(VLOOKUP(S392,'Disaggregation Records'!$D$95:$E$183,2,FALSE)=0,"",VLOOKUP(S392,'Disaggregation Records'!$D$95:$E$183,2,FALSE)),"")</f>
        <v>TB regimen</v>
      </c>
      <c r="D392" s="418" t="str">
        <f>IFERROR(IF(VLOOKUP(S392,'Disaggregation Records'!$D$95:$F$183,3,FALSE)=0,"",VLOOKUP(S392,'Disaggregation Records'!$D$95:$F$183,3,FALSE)),"")</f>
        <v>Short regimens</v>
      </c>
      <c r="E392" s="331"/>
      <c r="F392" s="332"/>
      <c r="G392" s="397" t="str">
        <f t="shared" si="28"/>
        <v/>
      </c>
      <c r="H392" s="388"/>
      <c r="I392" s="389"/>
      <c r="J392" s="389"/>
      <c r="K392" s="389"/>
      <c r="L392" s="389"/>
      <c r="M392" s="389"/>
      <c r="N392" s="389"/>
      <c r="O392" s="389"/>
      <c r="P392" s="388"/>
      <c r="Q392" s="318"/>
      <c r="R392" s="420">
        <f t="shared" si="29"/>
        <v>5</v>
      </c>
      <c r="S392" s="420" t="str">
        <f t="shared" si="30"/>
        <v>MDR TB-3(M): Number of cases with RR-TB and/or MDR-TB that began second-line treatment-5</v>
      </c>
      <c r="T392" s="420" t="b">
        <f t="shared" si="31"/>
        <v>1</v>
      </c>
      <c r="U392" s="420" t="s">
        <v>1592</v>
      </c>
      <c r="V392" s="420" t="str">
        <f>IFERROR(IF(VLOOKUP(S392,'Disaggregation Records'!$D$95:$G$183,4,FALSE)=0,"",VLOOKUP(S392,'Disaggregation Records'!$D$95:$G$183,4,FALSE)),"")</f>
        <v>a1L36000002Nzk1EAC</v>
      </c>
      <c r="W392" s="161"/>
      <c r="X392" s="164"/>
      <c r="Y392" s="164"/>
      <c r="AD392" s="9"/>
      <c r="AE392" s="9"/>
      <c r="AF392" s="9"/>
      <c r="AG392" s="9"/>
      <c r="AH392" s="9"/>
      <c r="AI392" s="9"/>
      <c r="AJ392" s="9"/>
    </row>
    <row r="393" spans="1:36" s="302" customFormat="1" ht="47.25" x14ac:dyDescent="0.25">
      <c r="A393" s="317">
        <v>7</v>
      </c>
      <c r="B393" s="329" t="str">
        <f>IFERROR(VLOOKUP(A393,'Coverage Indicators - Section D'!$A$10:$Y$42,25,FALSE),"")</f>
        <v>MDR TB-3(M): Number of cases with RR-TB and/or MDR-TB that began second-line treatment</v>
      </c>
      <c r="C393" s="418" t="str">
        <f>IFERROR(IF(VLOOKUP(S393,'Disaggregation Records'!$D$95:$E$183,2,FALSE)=0,"",VLOOKUP(S393,'Disaggregation Records'!$D$95:$E$183,2,FALSE)),"")</f>
        <v/>
      </c>
      <c r="D393" s="418" t="str">
        <f>IFERROR(IF(VLOOKUP(S393,'Disaggregation Records'!$D$95:$F$183,3,FALSE)=0,"",VLOOKUP(S393,'Disaggregation Records'!$D$95:$F$183,3,FALSE)),"")</f>
        <v/>
      </c>
      <c r="E393" s="331"/>
      <c r="F393" s="332"/>
      <c r="G393" s="397" t="str">
        <f t="shared" si="28"/>
        <v/>
      </c>
      <c r="H393" s="388"/>
      <c r="I393" s="389"/>
      <c r="J393" s="389"/>
      <c r="K393" s="389"/>
      <c r="L393" s="389"/>
      <c r="M393" s="389"/>
      <c r="N393" s="389"/>
      <c r="O393" s="389"/>
      <c r="P393" s="388"/>
      <c r="Q393" s="318"/>
      <c r="R393" s="420">
        <f t="shared" si="29"/>
        <v>6</v>
      </c>
      <c r="S393" s="420" t="str">
        <f t="shared" si="30"/>
        <v>MDR TB-3(M): Number of cases with RR-TB and/or MDR-TB that began second-line treatment-6</v>
      </c>
      <c r="T393" s="420" t="b">
        <f t="shared" si="31"/>
        <v>1</v>
      </c>
      <c r="U393" s="420" t="s">
        <v>1593</v>
      </c>
      <c r="V393" s="420" t="str">
        <f>IFERROR(IF(VLOOKUP(S393,'Disaggregation Records'!$D$95:$G$183,4,FALSE)=0,"",VLOOKUP(S393,'Disaggregation Records'!$D$95:$G$183,4,FALSE)),"")</f>
        <v/>
      </c>
      <c r="W393" s="161"/>
      <c r="X393" s="164"/>
      <c r="Y393" s="164"/>
      <c r="AD393" s="9"/>
      <c r="AE393" s="9"/>
      <c r="AF393" s="9"/>
      <c r="AG393" s="9"/>
      <c r="AH393" s="9"/>
      <c r="AI393" s="9"/>
      <c r="AJ393" s="9"/>
    </row>
    <row r="394" spans="1:36" s="302" customFormat="1" ht="47.25" x14ac:dyDescent="0.25">
      <c r="A394" s="317">
        <v>7</v>
      </c>
      <c r="B394" s="329" t="str">
        <f>IFERROR(VLOOKUP(A394,'Coverage Indicators - Section D'!$A$10:$Y$42,25,FALSE),"")</f>
        <v>MDR TB-3(M): Number of cases with RR-TB and/or MDR-TB that began second-line treatment</v>
      </c>
      <c r="C394" s="418" t="str">
        <f>IFERROR(IF(VLOOKUP(S394,'Disaggregation Records'!$D$95:$E$183,2,FALSE)=0,"",VLOOKUP(S394,'Disaggregation Records'!$D$95:$E$183,2,FALSE)),"")</f>
        <v/>
      </c>
      <c r="D394" s="418" t="str">
        <f>IFERROR(IF(VLOOKUP(S394,'Disaggregation Records'!$D$95:$F$183,3,FALSE)=0,"",VLOOKUP(S394,'Disaggregation Records'!$D$95:$F$183,3,FALSE)),"")</f>
        <v/>
      </c>
      <c r="E394" s="331"/>
      <c r="F394" s="332"/>
      <c r="G394" s="397" t="str">
        <f t="shared" si="28"/>
        <v/>
      </c>
      <c r="H394" s="388"/>
      <c r="I394" s="389"/>
      <c r="J394" s="389"/>
      <c r="K394" s="389"/>
      <c r="L394" s="389"/>
      <c r="M394" s="389"/>
      <c r="N394" s="389"/>
      <c r="O394" s="389"/>
      <c r="P394" s="388"/>
      <c r="Q394" s="318"/>
      <c r="R394" s="420">
        <f t="shared" si="29"/>
        <v>7</v>
      </c>
      <c r="S394" s="420" t="str">
        <f t="shared" si="30"/>
        <v>MDR TB-3(M): Number of cases with RR-TB and/or MDR-TB that began second-line treatment-7</v>
      </c>
      <c r="T394" s="420" t="b">
        <f t="shared" si="31"/>
        <v>1</v>
      </c>
      <c r="U394" s="420" t="s">
        <v>1594</v>
      </c>
      <c r="V394" s="420" t="str">
        <f>IFERROR(IF(VLOOKUP(S394,'Disaggregation Records'!$D$95:$G$183,4,FALSE)=0,"",VLOOKUP(S394,'Disaggregation Records'!$D$95:$G$183,4,FALSE)),"")</f>
        <v/>
      </c>
      <c r="W394" s="161"/>
      <c r="X394" s="164"/>
      <c r="Y394" s="164"/>
      <c r="AD394" s="9"/>
      <c r="AE394" s="9"/>
      <c r="AF394" s="9"/>
      <c r="AG394" s="9"/>
      <c r="AH394" s="9"/>
      <c r="AI394" s="9"/>
      <c r="AJ394" s="9"/>
    </row>
    <row r="395" spans="1:36" s="302" customFormat="1" ht="47.25" x14ac:dyDescent="0.25">
      <c r="A395" s="317">
        <v>7</v>
      </c>
      <c r="B395" s="329" t="str">
        <f>IFERROR(VLOOKUP(A395,'Coverage Indicators - Section D'!$A$10:$Y$42,25,FALSE),"")</f>
        <v>MDR TB-3(M): Number of cases with RR-TB and/or MDR-TB that began second-line treatment</v>
      </c>
      <c r="C395" s="418" t="str">
        <f>IFERROR(IF(VLOOKUP(S395,'Disaggregation Records'!$D$95:$E$183,2,FALSE)=0,"",VLOOKUP(S395,'Disaggregation Records'!$D$95:$E$183,2,FALSE)),"")</f>
        <v/>
      </c>
      <c r="D395" s="418" t="str">
        <f>IFERROR(IF(VLOOKUP(S395,'Disaggregation Records'!$D$95:$F$183,3,FALSE)=0,"",VLOOKUP(S395,'Disaggregation Records'!$D$95:$F$183,3,FALSE)),"")</f>
        <v/>
      </c>
      <c r="E395" s="331"/>
      <c r="F395" s="332"/>
      <c r="G395" s="397" t="str">
        <f t="shared" si="28"/>
        <v/>
      </c>
      <c r="H395" s="388"/>
      <c r="I395" s="389"/>
      <c r="J395" s="389"/>
      <c r="K395" s="389"/>
      <c r="L395" s="389"/>
      <c r="M395" s="389"/>
      <c r="N395" s="389"/>
      <c r="O395" s="389"/>
      <c r="P395" s="388"/>
      <c r="Q395" s="318"/>
      <c r="R395" s="420">
        <f t="shared" si="29"/>
        <v>8</v>
      </c>
      <c r="S395" s="420" t="str">
        <f t="shared" si="30"/>
        <v>MDR TB-3(M): Number of cases with RR-TB and/or MDR-TB that began second-line treatment-8</v>
      </c>
      <c r="T395" s="420" t="b">
        <f t="shared" si="31"/>
        <v>1</v>
      </c>
      <c r="U395" s="420" t="s">
        <v>1595</v>
      </c>
      <c r="V395" s="420" t="str">
        <f>IFERROR(IF(VLOOKUP(S395,'Disaggregation Records'!$D$95:$G$183,4,FALSE)=0,"",VLOOKUP(S395,'Disaggregation Records'!$D$95:$G$183,4,FALSE)),"")</f>
        <v/>
      </c>
      <c r="W395" s="161"/>
      <c r="X395" s="164"/>
      <c r="Y395" s="164"/>
      <c r="AD395" s="9"/>
      <c r="AE395" s="9"/>
      <c r="AF395" s="9"/>
      <c r="AG395" s="9"/>
      <c r="AH395" s="9"/>
      <c r="AI395" s="9"/>
      <c r="AJ395" s="9"/>
    </row>
    <row r="396" spans="1:36" s="302" customFormat="1" ht="47.25" x14ac:dyDescent="0.25">
      <c r="A396" s="317">
        <v>7</v>
      </c>
      <c r="B396" s="329" t="str">
        <f>IFERROR(VLOOKUP(A396,'Coverage Indicators - Section D'!$A$10:$Y$42,25,FALSE),"")</f>
        <v>MDR TB-3(M): Number of cases with RR-TB and/or MDR-TB that began second-line treatment</v>
      </c>
      <c r="C396" s="418" t="str">
        <f>IFERROR(IF(VLOOKUP(S396,'Disaggregation Records'!$D$95:$E$183,2,FALSE)=0,"",VLOOKUP(S396,'Disaggregation Records'!$D$95:$E$183,2,FALSE)),"")</f>
        <v/>
      </c>
      <c r="D396" s="418" t="str">
        <f>IFERROR(IF(VLOOKUP(S396,'Disaggregation Records'!$D$95:$F$183,3,FALSE)=0,"",VLOOKUP(S396,'Disaggregation Records'!$D$95:$F$183,3,FALSE)),"")</f>
        <v/>
      </c>
      <c r="E396" s="331"/>
      <c r="F396" s="332"/>
      <c r="G396" s="397" t="str">
        <f t="shared" si="28"/>
        <v/>
      </c>
      <c r="H396" s="388"/>
      <c r="I396" s="389"/>
      <c r="J396" s="389"/>
      <c r="K396" s="389"/>
      <c r="L396" s="389"/>
      <c r="M396" s="389"/>
      <c r="N396" s="389"/>
      <c r="O396" s="389"/>
      <c r="P396" s="388"/>
      <c r="Q396" s="318"/>
      <c r="R396" s="420">
        <f t="shared" si="29"/>
        <v>9</v>
      </c>
      <c r="S396" s="420" t="str">
        <f t="shared" si="30"/>
        <v>MDR TB-3(M): Number of cases with RR-TB and/or MDR-TB that began second-line treatment-9</v>
      </c>
      <c r="T396" s="420" t="b">
        <f t="shared" si="31"/>
        <v>1</v>
      </c>
      <c r="U396" s="420" t="s">
        <v>1596</v>
      </c>
      <c r="V396" s="420" t="str">
        <f>IFERROR(IF(VLOOKUP(S396,'Disaggregation Records'!$D$95:$G$183,4,FALSE)=0,"",VLOOKUP(S396,'Disaggregation Records'!$D$95:$G$183,4,FALSE)),"")</f>
        <v/>
      </c>
      <c r="W396" s="161"/>
      <c r="X396" s="164"/>
      <c r="Y396" s="164"/>
      <c r="AD396" s="9"/>
      <c r="AE396" s="9"/>
      <c r="AF396" s="9"/>
      <c r="AG396" s="9"/>
      <c r="AH396" s="9"/>
      <c r="AI396" s="9"/>
      <c r="AJ396" s="9"/>
    </row>
    <row r="397" spans="1:36" s="302" customFormat="1" x14ac:dyDescent="0.25">
      <c r="A397" s="317">
        <v>8</v>
      </c>
      <c r="B397" s="329" t="str">
        <f>IFERROR(VLOOKUP(A397,'Coverage Indicators - Section D'!$A$10:$Y$42,25,FALSE),"")</f>
        <v/>
      </c>
      <c r="C397" s="418" t="str">
        <f>IFERROR(IF(VLOOKUP(S397,'Disaggregation Records'!$D$95:$E$183,2,FALSE)=0,"",VLOOKUP(S397,'Disaggregation Records'!$D$95:$E$183,2,FALSE)),"")</f>
        <v/>
      </c>
      <c r="D397" s="418" t="str">
        <f>IFERROR(IF(VLOOKUP(S397,'Disaggregation Records'!$D$95:$F$183,3,FALSE)=0,"",VLOOKUP(S397,'Disaggregation Records'!$D$95:$F$183,3,FALSE)),"")</f>
        <v/>
      </c>
      <c r="E397" s="331"/>
      <c r="F397" s="332"/>
      <c r="G397" s="397" t="str">
        <f t="shared" si="28"/>
        <v/>
      </c>
      <c r="H397" s="388"/>
      <c r="I397" s="389"/>
      <c r="J397" s="389"/>
      <c r="K397" s="389"/>
      <c r="L397" s="389"/>
      <c r="M397" s="389"/>
      <c r="N397" s="389"/>
      <c r="O397" s="389"/>
      <c r="P397" s="388"/>
      <c r="Q397" s="318"/>
      <c r="R397" s="420">
        <f t="shared" si="29"/>
        <v>0</v>
      </c>
      <c r="S397" s="420" t="str">
        <f t="shared" si="30"/>
        <v/>
      </c>
      <c r="T397" s="420" t="b">
        <f t="shared" si="31"/>
        <v>0</v>
      </c>
      <c r="U397" s="420" t="s">
        <v>1597</v>
      </c>
      <c r="V397" s="420" t="str">
        <f>IFERROR(IF(VLOOKUP(S397,'Disaggregation Records'!$D$95:$G$183,4,FALSE)=0,"",VLOOKUP(S397,'Disaggregation Records'!$D$95:$G$183,4,FALSE)),"")</f>
        <v/>
      </c>
      <c r="W397" s="161"/>
      <c r="X397" s="164"/>
      <c r="Y397" s="164"/>
      <c r="AD397" s="9"/>
      <c r="AE397" s="9"/>
      <c r="AF397" s="9"/>
      <c r="AG397" s="9"/>
      <c r="AH397" s="9"/>
      <c r="AI397" s="9"/>
      <c r="AJ397" s="9"/>
    </row>
    <row r="398" spans="1:36" s="302" customFormat="1" x14ac:dyDescent="0.25">
      <c r="A398" s="317">
        <v>8</v>
      </c>
      <c r="B398" s="329" t="str">
        <f>IFERROR(VLOOKUP(A398,'Coverage Indicators - Section D'!$A$10:$Y$42,25,FALSE),"")</f>
        <v/>
      </c>
      <c r="C398" s="418" t="str">
        <f>IFERROR(IF(VLOOKUP(S398,'Disaggregation Records'!$D$95:$E$183,2,FALSE)=0,"",VLOOKUP(S398,'Disaggregation Records'!$D$95:$E$183,2,FALSE)),"")</f>
        <v/>
      </c>
      <c r="D398" s="418" t="str">
        <f>IFERROR(IF(VLOOKUP(S398,'Disaggregation Records'!$D$95:$F$183,3,FALSE)=0,"",VLOOKUP(S398,'Disaggregation Records'!$D$95:$F$183,3,FALSE)),"")</f>
        <v/>
      </c>
      <c r="E398" s="331"/>
      <c r="F398" s="332"/>
      <c r="G398" s="397" t="str">
        <f t="shared" si="28"/>
        <v/>
      </c>
      <c r="H398" s="388"/>
      <c r="I398" s="389"/>
      <c r="J398" s="389"/>
      <c r="K398" s="389"/>
      <c r="L398" s="389"/>
      <c r="M398" s="389"/>
      <c r="N398" s="389"/>
      <c r="O398" s="389"/>
      <c r="P398" s="388"/>
      <c r="Q398" s="318"/>
      <c r="R398" s="420">
        <f t="shared" si="29"/>
        <v>1</v>
      </c>
      <c r="S398" s="420" t="str">
        <f t="shared" si="30"/>
        <v/>
      </c>
      <c r="T398" s="420" t="b">
        <f t="shared" si="31"/>
        <v>0</v>
      </c>
      <c r="U398" s="420" t="s">
        <v>1598</v>
      </c>
      <c r="V398" s="420" t="str">
        <f>IFERROR(IF(VLOOKUP(S398,'Disaggregation Records'!$D$95:$G$183,4,FALSE)=0,"",VLOOKUP(S398,'Disaggregation Records'!$D$95:$G$183,4,FALSE)),"")</f>
        <v/>
      </c>
      <c r="W398" s="161"/>
      <c r="X398" s="164"/>
      <c r="Y398" s="164"/>
      <c r="AD398" s="9"/>
      <c r="AE398" s="9"/>
      <c r="AF398" s="9"/>
      <c r="AG398" s="9"/>
      <c r="AH398" s="9"/>
      <c r="AI398" s="9"/>
      <c r="AJ398" s="9"/>
    </row>
    <row r="399" spans="1:36" s="302" customFormat="1" x14ac:dyDescent="0.25">
      <c r="A399" s="317">
        <v>8</v>
      </c>
      <c r="B399" s="329" t="str">
        <f>IFERROR(VLOOKUP(A399,'Coverage Indicators - Section D'!$A$10:$Y$42,25,FALSE),"")</f>
        <v/>
      </c>
      <c r="C399" s="418" t="str">
        <f>IFERROR(IF(VLOOKUP(S399,'Disaggregation Records'!$D$95:$E$183,2,FALSE)=0,"",VLOOKUP(S399,'Disaggregation Records'!$D$95:$E$183,2,FALSE)),"")</f>
        <v/>
      </c>
      <c r="D399" s="418" t="str">
        <f>IFERROR(IF(VLOOKUP(S399,'Disaggregation Records'!$D$95:$F$183,3,FALSE)=0,"",VLOOKUP(S399,'Disaggregation Records'!$D$95:$F$183,3,FALSE)),"")</f>
        <v/>
      </c>
      <c r="E399" s="331"/>
      <c r="F399" s="332"/>
      <c r="G399" s="397" t="str">
        <f t="shared" si="28"/>
        <v/>
      </c>
      <c r="H399" s="388"/>
      <c r="I399" s="389"/>
      <c r="J399" s="389"/>
      <c r="K399" s="389"/>
      <c r="L399" s="389"/>
      <c r="M399" s="389"/>
      <c r="N399" s="389"/>
      <c r="O399" s="389"/>
      <c r="P399" s="388"/>
      <c r="Q399" s="318"/>
      <c r="R399" s="420">
        <f t="shared" si="29"/>
        <v>2</v>
      </c>
      <c r="S399" s="420" t="str">
        <f t="shared" si="30"/>
        <v/>
      </c>
      <c r="T399" s="420" t="b">
        <f t="shared" si="31"/>
        <v>0</v>
      </c>
      <c r="U399" s="420" t="s">
        <v>1599</v>
      </c>
      <c r="V399" s="420" t="str">
        <f>IFERROR(IF(VLOOKUP(S399,'Disaggregation Records'!$D$95:$G$183,4,FALSE)=0,"",VLOOKUP(S399,'Disaggregation Records'!$D$95:$G$183,4,FALSE)),"")</f>
        <v/>
      </c>
      <c r="W399" s="161"/>
      <c r="X399" s="164"/>
      <c r="Y399" s="164"/>
      <c r="AD399" s="9"/>
      <c r="AE399" s="9"/>
      <c r="AF399" s="9"/>
      <c r="AG399" s="9"/>
      <c r="AH399" s="9"/>
      <c r="AI399" s="9"/>
      <c r="AJ399" s="9"/>
    </row>
    <row r="400" spans="1:36" s="302" customFormat="1" x14ac:dyDescent="0.25">
      <c r="A400" s="317">
        <v>8</v>
      </c>
      <c r="B400" s="329" t="str">
        <f>IFERROR(VLOOKUP(A400,'Coverage Indicators - Section D'!$A$10:$Y$42,25,FALSE),"")</f>
        <v/>
      </c>
      <c r="C400" s="418" t="str">
        <f>IFERROR(IF(VLOOKUP(S400,'Disaggregation Records'!$D$95:$E$183,2,FALSE)=0,"",VLOOKUP(S400,'Disaggregation Records'!$D$95:$E$183,2,FALSE)),"")</f>
        <v/>
      </c>
      <c r="D400" s="418" t="str">
        <f>IFERROR(IF(VLOOKUP(S400,'Disaggregation Records'!$D$95:$F$183,3,FALSE)=0,"",VLOOKUP(S400,'Disaggregation Records'!$D$95:$F$183,3,FALSE)),"")</f>
        <v/>
      </c>
      <c r="E400" s="331"/>
      <c r="F400" s="332"/>
      <c r="G400" s="397" t="str">
        <f t="shared" si="28"/>
        <v/>
      </c>
      <c r="H400" s="388"/>
      <c r="I400" s="389"/>
      <c r="J400" s="389"/>
      <c r="K400" s="389"/>
      <c r="L400" s="389"/>
      <c r="M400" s="389"/>
      <c r="N400" s="389"/>
      <c r="O400" s="389"/>
      <c r="P400" s="388"/>
      <c r="Q400" s="318"/>
      <c r="R400" s="420">
        <f t="shared" si="29"/>
        <v>3</v>
      </c>
      <c r="S400" s="420" t="str">
        <f t="shared" si="30"/>
        <v/>
      </c>
      <c r="T400" s="420" t="b">
        <f t="shared" si="31"/>
        <v>0</v>
      </c>
      <c r="U400" s="420" t="s">
        <v>1600</v>
      </c>
      <c r="V400" s="420" t="str">
        <f>IFERROR(IF(VLOOKUP(S400,'Disaggregation Records'!$D$95:$G$183,4,FALSE)=0,"",VLOOKUP(S400,'Disaggregation Records'!$D$95:$G$183,4,FALSE)),"")</f>
        <v/>
      </c>
      <c r="W400" s="161"/>
      <c r="X400" s="164"/>
      <c r="Y400" s="164"/>
      <c r="AD400" s="9"/>
      <c r="AE400" s="9"/>
      <c r="AF400" s="9"/>
      <c r="AG400" s="9"/>
      <c r="AH400" s="9"/>
      <c r="AI400" s="9"/>
      <c r="AJ400" s="9"/>
    </row>
    <row r="401" spans="1:36" s="302" customFormat="1" x14ac:dyDescent="0.25">
      <c r="A401" s="317">
        <v>8</v>
      </c>
      <c r="B401" s="329" t="str">
        <f>IFERROR(VLOOKUP(A401,'Coverage Indicators - Section D'!$A$10:$Y$42,25,FALSE),"")</f>
        <v/>
      </c>
      <c r="C401" s="418" t="str">
        <f>IFERROR(IF(VLOOKUP(S401,'Disaggregation Records'!$D$95:$E$183,2,FALSE)=0,"",VLOOKUP(S401,'Disaggregation Records'!$D$95:$E$183,2,FALSE)),"")</f>
        <v/>
      </c>
      <c r="D401" s="418" t="str">
        <f>IFERROR(IF(VLOOKUP(S401,'Disaggregation Records'!$D$95:$F$183,3,FALSE)=0,"",VLOOKUP(S401,'Disaggregation Records'!$D$95:$F$183,3,FALSE)),"")</f>
        <v/>
      </c>
      <c r="E401" s="331"/>
      <c r="F401" s="332"/>
      <c r="G401" s="397" t="str">
        <f t="shared" si="28"/>
        <v/>
      </c>
      <c r="H401" s="388"/>
      <c r="I401" s="389"/>
      <c r="J401" s="389"/>
      <c r="K401" s="389"/>
      <c r="L401" s="389"/>
      <c r="M401" s="389"/>
      <c r="N401" s="389"/>
      <c r="O401" s="389"/>
      <c r="P401" s="388"/>
      <c r="Q401" s="318"/>
      <c r="R401" s="420">
        <f t="shared" si="29"/>
        <v>4</v>
      </c>
      <c r="S401" s="420" t="str">
        <f t="shared" si="30"/>
        <v/>
      </c>
      <c r="T401" s="420" t="b">
        <f t="shared" si="31"/>
        <v>0</v>
      </c>
      <c r="U401" s="420" t="s">
        <v>1601</v>
      </c>
      <c r="V401" s="420" t="str">
        <f>IFERROR(IF(VLOOKUP(S401,'Disaggregation Records'!$D$95:$G$183,4,FALSE)=0,"",VLOOKUP(S401,'Disaggregation Records'!$D$95:$G$183,4,FALSE)),"")</f>
        <v/>
      </c>
      <c r="W401" s="161"/>
      <c r="X401" s="164"/>
      <c r="Y401" s="164"/>
      <c r="AD401" s="9"/>
      <c r="AE401" s="9"/>
      <c r="AF401" s="9"/>
      <c r="AG401" s="9"/>
      <c r="AH401" s="9"/>
      <c r="AI401" s="9"/>
      <c r="AJ401" s="9"/>
    </row>
    <row r="402" spans="1:36" s="302" customFormat="1" x14ac:dyDescent="0.25">
      <c r="A402" s="317">
        <v>8</v>
      </c>
      <c r="B402" s="329" t="str">
        <f>IFERROR(VLOOKUP(A402,'Coverage Indicators - Section D'!$A$10:$Y$42,25,FALSE),"")</f>
        <v/>
      </c>
      <c r="C402" s="418" t="str">
        <f>IFERROR(IF(VLOOKUP(S402,'Disaggregation Records'!$D$95:$E$183,2,FALSE)=0,"",VLOOKUP(S402,'Disaggregation Records'!$D$95:$E$183,2,FALSE)),"")</f>
        <v/>
      </c>
      <c r="D402" s="418" t="str">
        <f>IFERROR(IF(VLOOKUP(S402,'Disaggregation Records'!$D$95:$F$183,3,FALSE)=0,"",VLOOKUP(S402,'Disaggregation Records'!$D$95:$F$183,3,FALSE)),"")</f>
        <v/>
      </c>
      <c r="E402" s="331"/>
      <c r="F402" s="332"/>
      <c r="G402" s="397" t="str">
        <f t="shared" si="28"/>
        <v/>
      </c>
      <c r="H402" s="388"/>
      <c r="I402" s="389"/>
      <c r="J402" s="389"/>
      <c r="K402" s="389"/>
      <c r="L402" s="389"/>
      <c r="M402" s="389"/>
      <c r="N402" s="389"/>
      <c r="O402" s="389"/>
      <c r="P402" s="388"/>
      <c r="Q402" s="318"/>
      <c r="R402" s="420">
        <f t="shared" si="29"/>
        <v>5</v>
      </c>
      <c r="S402" s="420" t="str">
        <f t="shared" si="30"/>
        <v/>
      </c>
      <c r="T402" s="420" t="b">
        <f t="shared" si="31"/>
        <v>0</v>
      </c>
      <c r="U402" s="420" t="s">
        <v>1602</v>
      </c>
      <c r="V402" s="420" t="str">
        <f>IFERROR(IF(VLOOKUP(S402,'Disaggregation Records'!$D$95:$G$183,4,FALSE)=0,"",VLOOKUP(S402,'Disaggregation Records'!$D$95:$G$183,4,FALSE)),"")</f>
        <v/>
      </c>
      <c r="W402" s="161"/>
      <c r="X402" s="164"/>
      <c r="Y402" s="164"/>
      <c r="AD402" s="9"/>
      <c r="AE402" s="9"/>
      <c r="AF402" s="9"/>
      <c r="AG402" s="9"/>
      <c r="AH402" s="9"/>
      <c r="AI402" s="9"/>
      <c r="AJ402" s="9"/>
    </row>
    <row r="403" spans="1:36" s="302" customFormat="1" x14ac:dyDescent="0.25">
      <c r="A403" s="317">
        <v>8</v>
      </c>
      <c r="B403" s="329" t="str">
        <f>IFERROR(VLOOKUP(A403,'Coverage Indicators - Section D'!$A$10:$Y$42,25,FALSE),"")</f>
        <v/>
      </c>
      <c r="C403" s="418" t="str">
        <f>IFERROR(IF(VLOOKUP(S403,'Disaggregation Records'!$D$95:$E$183,2,FALSE)=0,"",VLOOKUP(S403,'Disaggregation Records'!$D$95:$E$183,2,FALSE)),"")</f>
        <v/>
      </c>
      <c r="D403" s="418" t="str">
        <f>IFERROR(IF(VLOOKUP(S403,'Disaggregation Records'!$D$95:$F$183,3,FALSE)=0,"",VLOOKUP(S403,'Disaggregation Records'!$D$95:$F$183,3,FALSE)),"")</f>
        <v/>
      </c>
      <c r="E403" s="331"/>
      <c r="F403" s="332"/>
      <c r="G403" s="397" t="str">
        <f t="shared" si="28"/>
        <v/>
      </c>
      <c r="H403" s="388"/>
      <c r="I403" s="389"/>
      <c r="J403" s="389"/>
      <c r="K403" s="389"/>
      <c r="L403" s="389"/>
      <c r="M403" s="389"/>
      <c r="N403" s="389"/>
      <c r="O403" s="389"/>
      <c r="P403" s="388"/>
      <c r="Q403" s="318"/>
      <c r="R403" s="420">
        <f t="shared" si="29"/>
        <v>6</v>
      </c>
      <c r="S403" s="420" t="str">
        <f t="shared" si="30"/>
        <v/>
      </c>
      <c r="T403" s="420" t="b">
        <f t="shared" si="31"/>
        <v>0</v>
      </c>
      <c r="U403" s="420" t="s">
        <v>1603</v>
      </c>
      <c r="V403" s="420" t="str">
        <f>IFERROR(IF(VLOOKUP(S403,'Disaggregation Records'!$D$95:$G$183,4,FALSE)=0,"",VLOOKUP(S403,'Disaggregation Records'!$D$95:$G$183,4,FALSE)),"")</f>
        <v/>
      </c>
      <c r="W403" s="161"/>
      <c r="X403" s="164"/>
      <c r="Y403" s="164"/>
      <c r="AD403" s="9"/>
      <c r="AE403" s="9"/>
      <c r="AF403" s="9"/>
      <c r="AG403" s="9"/>
      <c r="AH403" s="9"/>
      <c r="AI403" s="9"/>
      <c r="AJ403" s="9"/>
    </row>
    <row r="404" spans="1:36" s="302" customFormat="1" x14ac:dyDescent="0.25">
      <c r="A404" s="317">
        <v>8</v>
      </c>
      <c r="B404" s="329" t="str">
        <f>IFERROR(VLOOKUP(A404,'Coverage Indicators - Section D'!$A$10:$Y$42,25,FALSE),"")</f>
        <v/>
      </c>
      <c r="C404" s="418" t="str">
        <f>IFERROR(IF(VLOOKUP(S404,'Disaggregation Records'!$D$95:$E$183,2,FALSE)=0,"",VLOOKUP(S404,'Disaggregation Records'!$D$95:$E$183,2,FALSE)),"")</f>
        <v/>
      </c>
      <c r="D404" s="418" t="str">
        <f>IFERROR(IF(VLOOKUP(S404,'Disaggregation Records'!$D$95:$F$183,3,FALSE)=0,"",VLOOKUP(S404,'Disaggregation Records'!$D$95:$F$183,3,FALSE)),"")</f>
        <v/>
      </c>
      <c r="E404" s="331"/>
      <c r="F404" s="332"/>
      <c r="G404" s="397" t="str">
        <f t="shared" si="28"/>
        <v/>
      </c>
      <c r="H404" s="388"/>
      <c r="I404" s="389"/>
      <c r="J404" s="389"/>
      <c r="K404" s="389"/>
      <c r="L404" s="389"/>
      <c r="M404" s="389"/>
      <c r="N404" s="389"/>
      <c r="O404" s="389"/>
      <c r="P404" s="388"/>
      <c r="Q404" s="318"/>
      <c r="R404" s="420">
        <f t="shared" si="29"/>
        <v>7</v>
      </c>
      <c r="S404" s="420" t="str">
        <f t="shared" si="30"/>
        <v/>
      </c>
      <c r="T404" s="420" t="b">
        <f t="shared" si="31"/>
        <v>0</v>
      </c>
      <c r="U404" s="420" t="s">
        <v>1604</v>
      </c>
      <c r="V404" s="420" t="str">
        <f>IFERROR(IF(VLOOKUP(S404,'Disaggregation Records'!$D$95:$G$183,4,FALSE)=0,"",VLOOKUP(S404,'Disaggregation Records'!$D$95:$G$183,4,FALSE)),"")</f>
        <v/>
      </c>
      <c r="W404" s="161"/>
      <c r="X404" s="164"/>
      <c r="Y404" s="164"/>
      <c r="AD404" s="9"/>
      <c r="AE404" s="9"/>
      <c r="AF404" s="9"/>
      <c r="AG404" s="9"/>
      <c r="AH404" s="9"/>
      <c r="AI404" s="9"/>
      <c r="AJ404" s="9"/>
    </row>
    <row r="405" spans="1:36" s="302" customFormat="1" x14ac:dyDescent="0.25">
      <c r="A405" s="317">
        <v>8</v>
      </c>
      <c r="B405" s="329" t="str">
        <f>IFERROR(VLOOKUP(A405,'Coverage Indicators - Section D'!$A$10:$Y$42,25,FALSE),"")</f>
        <v/>
      </c>
      <c r="C405" s="418" t="str">
        <f>IFERROR(IF(VLOOKUP(S405,'Disaggregation Records'!$D$95:$E$183,2,FALSE)=0,"",VLOOKUP(S405,'Disaggregation Records'!$D$95:$E$183,2,FALSE)),"")</f>
        <v/>
      </c>
      <c r="D405" s="418" t="str">
        <f>IFERROR(IF(VLOOKUP(S405,'Disaggregation Records'!$D$95:$F$183,3,FALSE)=0,"",VLOOKUP(S405,'Disaggregation Records'!$D$95:$F$183,3,FALSE)),"")</f>
        <v/>
      </c>
      <c r="E405" s="331"/>
      <c r="F405" s="332"/>
      <c r="G405" s="397" t="str">
        <f t="shared" si="28"/>
        <v/>
      </c>
      <c r="H405" s="388"/>
      <c r="I405" s="389"/>
      <c r="J405" s="389"/>
      <c r="K405" s="389"/>
      <c r="L405" s="389"/>
      <c r="M405" s="389"/>
      <c r="N405" s="389"/>
      <c r="O405" s="389"/>
      <c r="P405" s="388"/>
      <c r="Q405" s="318"/>
      <c r="R405" s="420">
        <f t="shared" si="29"/>
        <v>8</v>
      </c>
      <c r="S405" s="420" t="str">
        <f t="shared" si="30"/>
        <v/>
      </c>
      <c r="T405" s="420" t="b">
        <f t="shared" si="31"/>
        <v>0</v>
      </c>
      <c r="U405" s="420" t="s">
        <v>1605</v>
      </c>
      <c r="V405" s="420" t="str">
        <f>IFERROR(IF(VLOOKUP(S405,'Disaggregation Records'!$D$95:$G$183,4,FALSE)=0,"",VLOOKUP(S405,'Disaggregation Records'!$D$95:$G$183,4,FALSE)),"")</f>
        <v/>
      </c>
      <c r="W405" s="161"/>
      <c r="X405" s="164"/>
      <c r="Y405" s="164"/>
      <c r="AD405" s="9"/>
      <c r="AE405" s="9"/>
      <c r="AF405" s="9"/>
      <c r="AG405" s="9"/>
      <c r="AH405" s="9"/>
      <c r="AI405" s="9"/>
      <c r="AJ405" s="9"/>
    </row>
    <row r="406" spans="1:36" s="302" customFormat="1" x14ac:dyDescent="0.25">
      <c r="A406" s="317">
        <v>8</v>
      </c>
      <c r="B406" s="329" t="str">
        <f>IFERROR(VLOOKUP(A406,'Coverage Indicators - Section D'!$A$10:$Y$42,25,FALSE),"")</f>
        <v/>
      </c>
      <c r="C406" s="418" t="str">
        <f>IFERROR(IF(VLOOKUP(S406,'Disaggregation Records'!$D$95:$E$183,2,FALSE)=0,"",VLOOKUP(S406,'Disaggregation Records'!$D$95:$E$183,2,FALSE)),"")</f>
        <v/>
      </c>
      <c r="D406" s="418" t="str">
        <f>IFERROR(IF(VLOOKUP(S406,'Disaggregation Records'!$D$95:$F$183,3,FALSE)=0,"",VLOOKUP(S406,'Disaggregation Records'!$D$95:$F$183,3,FALSE)),"")</f>
        <v/>
      </c>
      <c r="E406" s="331"/>
      <c r="F406" s="332"/>
      <c r="G406" s="397" t="str">
        <f t="shared" si="28"/>
        <v/>
      </c>
      <c r="H406" s="388"/>
      <c r="I406" s="389"/>
      <c r="J406" s="389"/>
      <c r="K406" s="389"/>
      <c r="L406" s="389"/>
      <c r="M406" s="389"/>
      <c r="N406" s="389"/>
      <c r="O406" s="389"/>
      <c r="P406" s="388"/>
      <c r="Q406" s="318"/>
      <c r="R406" s="420">
        <f t="shared" si="29"/>
        <v>9</v>
      </c>
      <c r="S406" s="420" t="str">
        <f t="shared" si="30"/>
        <v/>
      </c>
      <c r="T406" s="420" t="b">
        <f t="shared" si="31"/>
        <v>0</v>
      </c>
      <c r="U406" s="420" t="s">
        <v>1606</v>
      </c>
      <c r="V406" s="420" t="str">
        <f>IFERROR(IF(VLOOKUP(S406,'Disaggregation Records'!$D$95:$G$183,4,FALSE)=0,"",VLOOKUP(S406,'Disaggregation Records'!$D$95:$G$183,4,FALSE)),"")</f>
        <v/>
      </c>
      <c r="W406" s="161"/>
      <c r="X406" s="164"/>
      <c r="Y406" s="164"/>
      <c r="AD406" s="9"/>
      <c r="AE406" s="9"/>
      <c r="AF406" s="9"/>
      <c r="AG406" s="9"/>
      <c r="AH406" s="9"/>
      <c r="AI406" s="9"/>
      <c r="AJ406" s="9"/>
    </row>
    <row r="407" spans="1:36" s="302" customFormat="1" x14ac:dyDescent="0.25">
      <c r="A407" s="317">
        <v>9</v>
      </c>
      <c r="B407" s="329" t="str">
        <f>IFERROR(VLOOKUP(A407,'Coverage Indicators - Section D'!$A$10:$Y$42,25,FALSE),"")</f>
        <v/>
      </c>
      <c r="C407" s="418" t="str">
        <f>IFERROR(IF(VLOOKUP(S407,'Disaggregation Records'!$D$95:$E$183,2,FALSE)=0,"",VLOOKUP(S407,'Disaggregation Records'!$D$95:$E$183,2,FALSE)),"")</f>
        <v/>
      </c>
      <c r="D407" s="418" t="str">
        <f>IFERROR(IF(VLOOKUP(S407,'Disaggregation Records'!$D$95:$F$183,3,FALSE)=0,"",VLOOKUP(S407,'Disaggregation Records'!$D$95:$F$183,3,FALSE)),"")</f>
        <v/>
      </c>
      <c r="E407" s="331"/>
      <c r="F407" s="332"/>
      <c r="G407" s="397" t="str">
        <f t="shared" si="28"/>
        <v/>
      </c>
      <c r="H407" s="388"/>
      <c r="I407" s="389"/>
      <c r="J407" s="389"/>
      <c r="K407" s="389"/>
      <c r="L407" s="389"/>
      <c r="M407" s="389"/>
      <c r="N407" s="389"/>
      <c r="O407" s="389"/>
      <c r="P407" s="388"/>
      <c r="Q407" s="318"/>
      <c r="R407" s="420">
        <f t="shared" si="29"/>
        <v>10</v>
      </c>
      <c r="S407" s="420" t="str">
        <f t="shared" si="30"/>
        <v/>
      </c>
      <c r="T407" s="420" t="b">
        <f t="shared" si="31"/>
        <v>0</v>
      </c>
      <c r="U407" s="420" t="s">
        <v>1607</v>
      </c>
      <c r="V407" s="420" t="str">
        <f>IFERROR(IF(VLOOKUP(S407,'Disaggregation Records'!$D$95:$G$183,4,FALSE)=0,"",VLOOKUP(S407,'Disaggregation Records'!$D$95:$G$183,4,FALSE)),"")</f>
        <v/>
      </c>
      <c r="W407" s="161"/>
      <c r="X407" s="164"/>
      <c r="Y407" s="164"/>
      <c r="AD407" s="9"/>
      <c r="AE407" s="9"/>
      <c r="AF407" s="9"/>
      <c r="AG407" s="9"/>
      <c r="AH407" s="9"/>
      <c r="AI407" s="9"/>
      <c r="AJ407" s="9"/>
    </row>
    <row r="408" spans="1:36" s="302" customFormat="1" x14ac:dyDescent="0.25">
      <c r="A408" s="317">
        <v>9</v>
      </c>
      <c r="B408" s="329" t="str">
        <f>IFERROR(VLOOKUP(A408,'Coverage Indicators - Section D'!$A$10:$Y$42,25,FALSE),"")</f>
        <v/>
      </c>
      <c r="C408" s="418" t="str">
        <f>IFERROR(IF(VLOOKUP(S408,'Disaggregation Records'!$D$95:$E$183,2,FALSE)=0,"",VLOOKUP(S408,'Disaggregation Records'!$D$95:$E$183,2,FALSE)),"")</f>
        <v/>
      </c>
      <c r="D408" s="418" t="str">
        <f>IFERROR(IF(VLOOKUP(S408,'Disaggregation Records'!$D$95:$F$183,3,FALSE)=0,"",VLOOKUP(S408,'Disaggregation Records'!$D$95:$F$183,3,FALSE)),"")</f>
        <v/>
      </c>
      <c r="E408" s="331"/>
      <c r="F408" s="332"/>
      <c r="G408" s="397" t="str">
        <f t="shared" si="28"/>
        <v/>
      </c>
      <c r="H408" s="388"/>
      <c r="I408" s="389"/>
      <c r="J408" s="389"/>
      <c r="K408" s="389"/>
      <c r="L408" s="389"/>
      <c r="M408" s="389"/>
      <c r="N408" s="389"/>
      <c r="O408" s="389"/>
      <c r="P408" s="388"/>
      <c r="Q408" s="318"/>
      <c r="R408" s="420">
        <f t="shared" si="29"/>
        <v>11</v>
      </c>
      <c r="S408" s="420" t="str">
        <f t="shared" si="30"/>
        <v/>
      </c>
      <c r="T408" s="420" t="b">
        <f t="shared" si="31"/>
        <v>0</v>
      </c>
      <c r="U408" s="420" t="s">
        <v>1608</v>
      </c>
      <c r="V408" s="420" t="str">
        <f>IFERROR(IF(VLOOKUP(S408,'Disaggregation Records'!$D$95:$G$183,4,FALSE)=0,"",VLOOKUP(S408,'Disaggregation Records'!$D$95:$G$183,4,FALSE)),"")</f>
        <v/>
      </c>
      <c r="W408" s="161"/>
      <c r="X408" s="164"/>
      <c r="Y408" s="164"/>
      <c r="AD408" s="9"/>
      <c r="AE408" s="9"/>
      <c r="AF408" s="9"/>
      <c r="AG408" s="9"/>
      <c r="AH408" s="9"/>
      <c r="AI408" s="9"/>
      <c r="AJ408" s="9"/>
    </row>
    <row r="409" spans="1:36" s="302" customFormat="1" x14ac:dyDescent="0.25">
      <c r="A409" s="317">
        <v>9</v>
      </c>
      <c r="B409" s="329" t="str">
        <f>IFERROR(VLOOKUP(A409,'Coverage Indicators - Section D'!$A$10:$Y$42,25,FALSE),"")</f>
        <v/>
      </c>
      <c r="C409" s="418" t="str">
        <f>IFERROR(IF(VLOOKUP(S409,'Disaggregation Records'!$D$95:$E$183,2,FALSE)=0,"",VLOOKUP(S409,'Disaggregation Records'!$D$95:$E$183,2,FALSE)),"")</f>
        <v/>
      </c>
      <c r="D409" s="418" t="str">
        <f>IFERROR(IF(VLOOKUP(S409,'Disaggregation Records'!$D$95:$F$183,3,FALSE)=0,"",VLOOKUP(S409,'Disaggregation Records'!$D$95:$F$183,3,FALSE)),"")</f>
        <v/>
      </c>
      <c r="E409" s="331"/>
      <c r="F409" s="332"/>
      <c r="G409" s="397" t="str">
        <f t="shared" si="28"/>
        <v/>
      </c>
      <c r="H409" s="388"/>
      <c r="I409" s="389"/>
      <c r="J409" s="389"/>
      <c r="K409" s="389"/>
      <c r="L409" s="389"/>
      <c r="M409" s="389"/>
      <c r="N409" s="389"/>
      <c r="O409" s="389"/>
      <c r="P409" s="388"/>
      <c r="Q409" s="318"/>
      <c r="R409" s="420">
        <f t="shared" si="29"/>
        <v>12</v>
      </c>
      <c r="S409" s="420" t="str">
        <f t="shared" si="30"/>
        <v/>
      </c>
      <c r="T409" s="420" t="b">
        <f t="shared" si="31"/>
        <v>0</v>
      </c>
      <c r="U409" s="420" t="s">
        <v>1609</v>
      </c>
      <c r="V409" s="420" t="str">
        <f>IFERROR(IF(VLOOKUP(S409,'Disaggregation Records'!$D$95:$G$183,4,FALSE)=0,"",VLOOKUP(S409,'Disaggregation Records'!$D$95:$G$183,4,FALSE)),"")</f>
        <v/>
      </c>
      <c r="W409" s="161"/>
      <c r="X409" s="164"/>
      <c r="Y409" s="164"/>
      <c r="AD409" s="9"/>
      <c r="AE409" s="9"/>
      <c r="AF409" s="9"/>
      <c r="AG409" s="9"/>
      <c r="AH409" s="9"/>
      <c r="AI409" s="9"/>
      <c r="AJ409" s="9"/>
    </row>
    <row r="410" spans="1:36" s="302" customFormat="1" x14ac:dyDescent="0.25">
      <c r="A410" s="317">
        <v>9</v>
      </c>
      <c r="B410" s="329" t="str">
        <f>IFERROR(VLOOKUP(A410,'Coverage Indicators - Section D'!$A$10:$Y$42,25,FALSE),"")</f>
        <v/>
      </c>
      <c r="C410" s="418" t="str">
        <f>IFERROR(IF(VLOOKUP(S410,'Disaggregation Records'!$D$95:$E$183,2,FALSE)=0,"",VLOOKUP(S410,'Disaggregation Records'!$D$95:$E$183,2,FALSE)),"")</f>
        <v/>
      </c>
      <c r="D410" s="418" t="str">
        <f>IFERROR(IF(VLOOKUP(S410,'Disaggregation Records'!$D$95:$F$183,3,FALSE)=0,"",VLOOKUP(S410,'Disaggregation Records'!$D$95:$F$183,3,FALSE)),"")</f>
        <v/>
      </c>
      <c r="E410" s="331"/>
      <c r="F410" s="332"/>
      <c r="G410" s="397" t="str">
        <f t="shared" si="28"/>
        <v/>
      </c>
      <c r="H410" s="388"/>
      <c r="I410" s="389"/>
      <c r="J410" s="389"/>
      <c r="K410" s="389"/>
      <c r="L410" s="389"/>
      <c r="M410" s="389"/>
      <c r="N410" s="389"/>
      <c r="O410" s="389"/>
      <c r="P410" s="388"/>
      <c r="Q410" s="318"/>
      <c r="R410" s="420">
        <f t="shared" si="29"/>
        <v>13</v>
      </c>
      <c r="S410" s="420" t="str">
        <f t="shared" si="30"/>
        <v/>
      </c>
      <c r="T410" s="420" t="b">
        <f t="shared" si="31"/>
        <v>0</v>
      </c>
      <c r="U410" s="420" t="s">
        <v>1610</v>
      </c>
      <c r="V410" s="420" t="str">
        <f>IFERROR(IF(VLOOKUP(S410,'Disaggregation Records'!$D$95:$G$183,4,FALSE)=0,"",VLOOKUP(S410,'Disaggregation Records'!$D$95:$G$183,4,FALSE)),"")</f>
        <v/>
      </c>
      <c r="W410" s="161"/>
      <c r="X410" s="164"/>
      <c r="Y410" s="164"/>
      <c r="AD410" s="9"/>
      <c r="AE410" s="9"/>
      <c r="AF410" s="9"/>
      <c r="AG410" s="9"/>
      <c r="AH410" s="9"/>
      <c r="AI410" s="9"/>
      <c r="AJ410" s="9"/>
    </row>
    <row r="411" spans="1:36" s="302" customFormat="1" x14ac:dyDescent="0.25">
      <c r="A411" s="317">
        <v>9</v>
      </c>
      <c r="B411" s="329" t="str">
        <f>IFERROR(VLOOKUP(A411,'Coverage Indicators - Section D'!$A$10:$Y$42,25,FALSE),"")</f>
        <v/>
      </c>
      <c r="C411" s="418" t="str">
        <f>IFERROR(IF(VLOOKUP(S411,'Disaggregation Records'!$D$95:$E$183,2,FALSE)=0,"",VLOOKUP(S411,'Disaggregation Records'!$D$95:$E$183,2,FALSE)),"")</f>
        <v/>
      </c>
      <c r="D411" s="418" t="str">
        <f>IFERROR(IF(VLOOKUP(S411,'Disaggregation Records'!$D$95:$F$183,3,FALSE)=0,"",VLOOKUP(S411,'Disaggregation Records'!$D$95:$F$183,3,FALSE)),"")</f>
        <v/>
      </c>
      <c r="E411" s="331"/>
      <c r="F411" s="332"/>
      <c r="G411" s="397" t="str">
        <f t="shared" si="28"/>
        <v/>
      </c>
      <c r="H411" s="388"/>
      <c r="I411" s="389"/>
      <c r="J411" s="389"/>
      <c r="K411" s="389"/>
      <c r="L411" s="389"/>
      <c r="M411" s="389"/>
      <c r="N411" s="389"/>
      <c r="O411" s="389"/>
      <c r="P411" s="388"/>
      <c r="Q411" s="318"/>
      <c r="R411" s="420">
        <f t="shared" si="29"/>
        <v>14</v>
      </c>
      <c r="S411" s="420" t="str">
        <f t="shared" si="30"/>
        <v/>
      </c>
      <c r="T411" s="420" t="b">
        <f t="shared" si="31"/>
        <v>0</v>
      </c>
      <c r="U411" s="420" t="s">
        <v>1611</v>
      </c>
      <c r="V411" s="420" t="str">
        <f>IFERROR(IF(VLOOKUP(S411,'Disaggregation Records'!$D$95:$G$183,4,FALSE)=0,"",VLOOKUP(S411,'Disaggregation Records'!$D$95:$G$183,4,FALSE)),"")</f>
        <v/>
      </c>
      <c r="W411" s="161"/>
      <c r="X411" s="164"/>
      <c r="Y411" s="164"/>
      <c r="AD411" s="9"/>
      <c r="AE411" s="9"/>
      <c r="AF411" s="9"/>
      <c r="AG411" s="9"/>
      <c r="AH411" s="9"/>
      <c r="AI411" s="9"/>
      <c r="AJ411" s="9"/>
    </row>
    <row r="412" spans="1:36" s="302" customFormat="1" x14ac:dyDescent="0.25">
      <c r="A412" s="317">
        <v>9</v>
      </c>
      <c r="B412" s="329" t="str">
        <f>IFERROR(VLOOKUP(A412,'Coverage Indicators - Section D'!$A$10:$Y$42,25,FALSE),"")</f>
        <v/>
      </c>
      <c r="C412" s="418" t="str">
        <f>IFERROR(IF(VLOOKUP(S412,'Disaggregation Records'!$D$95:$E$183,2,FALSE)=0,"",VLOOKUP(S412,'Disaggregation Records'!$D$95:$E$183,2,FALSE)),"")</f>
        <v/>
      </c>
      <c r="D412" s="418" t="str">
        <f>IFERROR(IF(VLOOKUP(S412,'Disaggregation Records'!$D$95:$F$183,3,FALSE)=0,"",VLOOKUP(S412,'Disaggregation Records'!$D$95:$F$183,3,FALSE)),"")</f>
        <v/>
      </c>
      <c r="E412" s="331"/>
      <c r="F412" s="332"/>
      <c r="G412" s="397" t="str">
        <f t="shared" si="28"/>
        <v/>
      </c>
      <c r="H412" s="388"/>
      <c r="I412" s="389"/>
      <c r="J412" s="389"/>
      <c r="K412" s="389"/>
      <c r="L412" s="389"/>
      <c r="M412" s="389"/>
      <c r="N412" s="389"/>
      <c r="O412" s="389"/>
      <c r="P412" s="388"/>
      <c r="Q412" s="318"/>
      <c r="R412" s="420">
        <f t="shared" si="29"/>
        <v>15</v>
      </c>
      <c r="S412" s="420" t="str">
        <f t="shared" si="30"/>
        <v/>
      </c>
      <c r="T412" s="420" t="b">
        <f t="shared" si="31"/>
        <v>0</v>
      </c>
      <c r="U412" s="420" t="s">
        <v>1612</v>
      </c>
      <c r="V412" s="420" t="str">
        <f>IFERROR(IF(VLOOKUP(S412,'Disaggregation Records'!$D$95:$G$183,4,FALSE)=0,"",VLOOKUP(S412,'Disaggregation Records'!$D$95:$G$183,4,FALSE)),"")</f>
        <v/>
      </c>
      <c r="W412" s="161"/>
      <c r="X412" s="164"/>
      <c r="Y412" s="164"/>
      <c r="AD412" s="9"/>
      <c r="AE412" s="9"/>
      <c r="AF412" s="9"/>
      <c r="AG412" s="9"/>
      <c r="AH412" s="9"/>
      <c r="AI412" s="9"/>
      <c r="AJ412" s="9"/>
    </row>
    <row r="413" spans="1:36" s="302" customFormat="1" x14ac:dyDescent="0.25">
      <c r="A413" s="317">
        <v>9</v>
      </c>
      <c r="B413" s="329" t="str">
        <f>IFERROR(VLOOKUP(A413,'Coverage Indicators - Section D'!$A$10:$Y$42,25,FALSE),"")</f>
        <v/>
      </c>
      <c r="C413" s="418" t="str">
        <f>IFERROR(IF(VLOOKUP(S413,'Disaggregation Records'!$D$95:$E$183,2,FALSE)=0,"",VLOOKUP(S413,'Disaggregation Records'!$D$95:$E$183,2,FALSE)),"")</f>
        <v/>
      </c>
      <c r="D413" s="418" t="str">
        <f>IFERROR(IF(VLOOKUP(S413,'Disaggregation Records'!$D$95:$F$183,3,FALSE)=0,"",VLOOKUP(S413,'Disaggregation Records'!$D$95:$F$183,3,FALSE)),"")</f>
        <v/>
      </c>
      <c r="E413" s="331"/>
      <c r="F413" s="332"/>
      <c r="G413" s="397" t="str">
        <f t="shared" si="28"/>
        <v/>
      </c>
      <c r="H413" s="388"/>
      <c r="I413" s="389"/>
      <c r="J413" s="389"/>
      <c r="K413" s="389"/>
      <c r="L413" s="389"/>
      <c r="M413" s="389"/>
      <c r="N413" s="389"/>
      <c r="O413" s="389"/>
      <c r="P413" s="388"/>
      <c r="Q413" s="318"/>
      <c r="R413" s="420">
        <f t="shared" si="29"/>
        <v>16</v>
      </c>
      <c r="S413" s="420" t="str">
        <f t="shared" si="30"/>
        <v/>
      </c>
      <c r="T413" s="420" t="b">
        <f t="shared" si="31"/>
        <v>0</v>
      </c>
      <c r="U413" s="420" t="s">
        <v>1613</v>
      </c>
      <c r="V413" s="420" t="str">
        <f>IFERROR(IF(VLOOKUP(S413,'Disaggregation Records'!$D$95:$G$183,4,FALSE)=0,"",VLOOKUP(S413,'Disaggregation Records'!$D$95:$G$183,4,FALSE)),"")</f>
        <v/>
      </c>
      <c r="W413" s="161"/>
      <c r="X413" s="164"/>
      <c r="Y413" s="164"/>
      <c r="AD413" s="9"/>
      <c r="AE413" s="9"/>
      <c r="AF413" s="9"/>
      <c r="AG413" s="9"/>
      <c r="AH413" s="9"/>
      <c r="AI413" s="9"/>
      <c r="AJ413" s="9"/>
    </row>
    <row r="414" spans="1:36" s="302" customFormat="1" x14ac:dyDescent="0.25">
      <c r="A414" s="317">
        <v>9</v>
      </c>
      <c r="B414" s="329" t="str">
        <f>IFERROR(VLOOKUP(A414,'Coverage Indicators - Section D'!$A$10:$Y$42,25,FALSE),"")</f>
        <v/>
      </c>
      <c r="C414" s="418" t="str">
        <f>IFERROR(IF(VLOOKUP(S414,'Disaggregation Records'!$D$95:$E$183,2,FALSE)=0,"",VLOOKUP(S414,'Disaggregation Records'!$D$95:$E$183,2,FALSE)),"")</f>
        <v/>
      </c>
      <c r="D414" s="418" t="str">
        <f>IFERROR(IF(VLOOKUP(S414,'Disaggregation Records'!$D$95:$F$183,3,FALSE)=0,"",VLOOKUP(S414,'Disaggregation Records'!$D$95:$F$183,3,FALSE)),"")</f>
        <v/>
      </c>
      <c r="E414" s="331"/>
      <c r="F414" s="332"/>
      <c r="G414" s="397" t="str">
        <f t="shared" si="28"/>
        <v/>
      </c>
      <c r="H414" s="388"/>
      <c r="I414" s="389"/>
      <c r="J414" s="389"/>
      <c r="K414" s="389"/>
      <c r="L414" s="389"/>
      <c r="M414" s="389"/>
      <c r="N414" s="389"/>
      <c r="O414" s="389"/>
      <c r="P414" s="388"/>
      <c r="Q414" s="318"/>
      <c r="R414" s="420">
        <f t="shared" si="29"/>
        <v>17</v>
      </c>
      <c r="S414" s="420" t="str">
        <f t="shared" si="30"/>
        <v/>
      </c>
      <c r="T414" s="420" t="b">
        <f t="shared" si="31"/>
        <v>0</v>
      </c>
      <c r="U414" s="420" t="s">
        <v>1614</v>
      </c>
      <c r="V414" s="420" t="str">
        <f>IFERROR(IF(VLOOKUP(S414,'Disaggregation Records'!$D$95:$G$183,4,FALSE)=0,"",VLOOKUP(S414,'Disaggregation Records'!$D$95:$G$183,4,FALSE)),"")</f>
        <v/>
      </c>
      <c r="W414" s="161"/>
      <c r="X414" s="164"/>
      <c r="Y414" s="164"/>
      <c r="AD414" s="9"/>
      <c r="AE414" s="9"/>
      <c r="AF414" s="9"/>
      <c r="AG414" s="9"/>
      <c r="AH414" s="9"/>
      <c r="AI414" s="9"/>
      <c r="AJ414" s="9"/>
    </row>
    <row r="415" spans="1:36" s="302" customFormat="1" x14ac:dyDescent="0.25">
      <c r="A415" s="317">
        <v>9</v>
      </c>
      <c r="B415" s="329" t="str">
        <f>IFERROR(VLOOKUP(A415,'Coverage Indicators - Section D'!$A$10:$Y$42,25,FALSE),"")</f>
        <v/>
      </c>
      <c r="C415" s="418" t="str">
        <f>IFERROR(IF(VLOOKUP(S415,'Disaggregation Records'!$D$95:$E$183,2,FALSE)=0,"",VLOOKUP(S415,'Disaggregation Records'!$D$95:$E$183,2,FALSE)),"")</f>
        <v/>
      </c>
      <c r="D415" s="418" t="str">
        <f>IFERROR(IF(VLOOKUP(S415,'Disaggregation Records'!$D$95:$F$183,3,FALSE)=0,"",VLOOKUP(S415,'Disaggregation Records'!$D$95:$F$183,3,FALSE)),"")</f>
        <v/>
      </c>
      <c r="E415" s="331"/>
      <c r="F415" s="332"/>
      <c r="G415" s="397" t="str">
        <f t="shared" si="28"/>
        <v/>
      </c>
      <c r="H415" s="388"/>
      <c r="I415" s="389"/>
      <c r="J415" s="389"/>
      <c r="K415" s="389"/>
      <c r="L415" s="389"/>
      <c r="M415" s="389"/>
      <c r="N415" s="389"/>
      <c r="O415" s="389"/>
      <c r="P415" s="388"/>
      <c r="Q415" s="318"/>
      <c r="R415" s="420">
        <f t="shared" si="29"/>
        <v>18</v>
      </c>
      <c r="S415" s="420" t="str">
        <f t="shared" si="30"/>
        <v/>
      </c>
      <c r="T415" s="420" t="b">
        <f t="shared" si="31"/>
        <v>0</v>
      </c>
      <c r="U415" s="420" t="s">
        <v>1615</v>
      </c>
      <c r="V415" s="420" t="str">
        <f>IFERROR(IF(VLOOKUP(S415,'Disaggregation Records'!$D$95:$G$183,4,FALSE)=0,"",VLOOKUP(S415,'Disaggregation Records'!$D$95:$G$183,4,FALSE)),"")</f>
        <v/>
      </c>
      <c r="W415" s="161"/>
      <c r="X415" s="164"/>
      <c r="Y415" s="164"/>
      <c r="AD415" s="9"/>
      <c r="AE415" s="9"/>
      <c r="AF415" s="9"/>
      <c r="AG415" s="9"/>
      <c r="AH415" s="9"/>
      <c r="AI415" s="9"/>
      <c r="AJ415" s="9"/>
    </row>
    <row r="416" spans="1:36" s="302" customFormat="1" x14ac:dyDescent="0.25">
      <c r="A416" s="317">
        <v>9</v>
      </c>
      <c r="B416" s="329" t="str">
        <f>IFERROR(VLOOKUP(A416,'Coverage Indicators - Section D'!$A$10:$Y$42,25,FALSE),"")</f>
        <v/>
      </c>
      <c r="C416" s="418" t="str">
        <f>IFERROR(IF(VLOOKUP(S416,'Disaggregation Records'!$D$95:$E$183,2,FALSE)=0,"",VLOOKUP(S416,'Disaggregation Records'!$D$95:$E$183,2,FALSE)),"")</f>
        <v/>
      </c>
      <c r="D416" s="418" t="str">
        <f>IFERROR(IF(VLOOKUP(S416,'Disaggregation Records'!$D$95:$F$183,3,FALSE)=0,"",VLOOKUP(S416,'Disaggregation Records'!$D$95:$F$183,3,FALSE)),"")</f>
        <v/>
      </c>
      <c r="E416" s="331"/>
      <c r="F416" s="332"/>
      <c r="G416" s="397" t="str">
        <f t="shared" si="28"/>
        <v/>
      </c>
      <c r="H416" s="388"/>
      <c r="I416" s="389"/>
      <c r="J416" s="389"/>
      <c r="K416" s="389"/>
      <c r="L416" s="389"/>
      <c r="M416" s="389"/>
      <c r="N416" s="389"/>
      <c r="O416" s="389"/>
      <c r="P416" s="388"/>
      <c r="Q416" s="318"/>
      <c r="R416" s="420">
        <f t="shared" si="29"/>
        <v>19</v>
      </c>
      <c r="S416" s="420" t="str">
        <f t="shared" si="30"/>
        <v/>
      </c>
      <c r="T416" s="420" t="b">
        <f t="shared" si="31"/>
        <v>0</v>
      </c>
      <c r="U416" s="420" t="s">
        <v>1616</v>
      </c>
      <c r="V416" s="420" t="str">
        <f>IFERROR(IF(VLOOKUP(S416,'Disaggregation Records'!$D$95:$G$183,4,FALSE)=0,"",VLOOKUP(S416,'Disaggregation Records'!$D$95:$G$183,4,FALSE)),"")</f>
        <v/>
      </c>
      <c r="W416" s="161"/>
      <c r="X416" s="164"/>
      <c r="Y416" s="164"/>
      <c r="AD416" s="9"/>
      <c r="AE416" s="9"/>
      <c r="AF416" s="9"/>
      <c r="AG416" s="9"/>
      <c r="AH416" s="9"/>
      <c r="AI416" s="9"/>
      <c r="AJ416" s="9"/>
    </row>
    <row r="417" spans="1:36" s="302" customFormat="1" x14ac:dyDescent="0.25">
      <c r="A417" s="317">
        <v>10</v>
      </c>
      <c r="B417" s="329" t="str">
        <f>IFERROR(VLOOKUP(A417,'Coverage Indicators - Section D'!$A$10:$Y$42,25,FALSE),"")</f>
        <v/>
      </c>
      <c r="C417" s="418" t="str">
        <f>IFERROR(IF(VLOOKUP(S417,'Disaggregation Records'!$D$95:$E$183,2,FALSE)=0,"",VLOOKUP(S417,'Disaggregation Records'!$D$95:$E$183,2,FALSE)),"")</f>
        <v/>
      </c>
      <c r="D417" s="418" t="str">
        <f>IFERROR(IF(VLOOKUP(S417,'Disaggregation Records'!$D$95:$F$183,3,FALSE)=0,"",VLOOKUP(S417,'Disaggregation Records'!$D$95:$F$183,3,FALSE)),"")</f>
        <v/>
      </c>
      <c r="E417" s="331"/>
      <c r="F417" s="332"/>
      <c r="G417" s="397" t="str">
        <f t="shared" si="28"/>
        <v/>
      </c>
      <c r="H417" s="388"/>
      <c r="I417" s="389"/>
      <c r="J417" s="389"/>
      <c r="K417" s="389"/>
      <c r="L417" s="389"/>
      <c r="M417" s="389"/>
      <c r="N417" s="389"/>
      <c r="O417" s="389"/>
      <c r="P417" s="388"/>
      <c r="Q417" s="318"/>
      <c r="R417" s="420">
        <f t="shared" si="29"/>
        <v>20</v>
      </c>
      <c r="S417" s="420" t="str">
        <f t="shared" si="30"/>
        <v/>
      </c>
      <c r="T417" s="420" t="b">
        <f t="shared" si="31"/>
        <v>0</v>
      </c>
      <c r="U417" s="420" t="s">
        <v>1617</v>
      </c>
      <c r="V417" s="420" t="str">
        <f>IFERROR(IF(VLOOKUP(S417,'Disaggregation Records'!$D$95:$G$183,4,FALSE)=0,"",VLOOKUP(S417,'Disaggregation Records'!$D$95:$G$183,4,FALSE)),"")</f>
        <v/>
      </c>
      <c r="W417" s="161"/>
      <c r="X417" s="164"/>
      <c r="Y417" s="164"/>
      <c r="AD417" s="9"/>
      <c r="AE417" s="9"/>
      <c r="AF417" s="9"/>
      <c r="AG417" s="9"/>
      <c r="AH417" s="9"/>
      <c r="AI417" s="9"/>
      <c r="AJ417" s="9"/>
    </row>
    <row r="418" spans="1:36" s="302" customFormat="1" x14ac:dyDescent="0.25">
      <c r="A418" s="317">
        <v>10</v>
      </c>
      <c r="B418" s="329" t="str">
        <f>IFERROR(VLOOKUP(A418,'Coverage Indicators - Section D'!$A$10:$Y$42,25,FALSE),"")</f>
        <v/>
      </c>
      <c r="C418" s="418" t="str">
        <f>IFERROR(IF(VLOOKUP(S418,'Disaggregation Records'!$D$95:$E$183,2,FALSE)=0,"",VLOOKUP(S418,'Disaggregation Records'!$D$95:$E$183,2,FALSE)),"")</f>
        <v/>
      </c>
      <c r="D418" s="418" t="str">
        <f>IFERROR(IF(VLOOKUP(S418,'Disaggregation Records'!$D$95:$F$183,3,FALSE)=0,"",VLOOKUP(S418,'Disaggregation Records'!$D$95:$F$183,3,FALSE)),"")</f>
        <v/>
      </c>
      <c r="E418" s="331"/>
      <c r="F418" s="332"/>
      <c r="G418" s="397" t="str">
        <f t="shared" si="28"/>
        <v/>
      </c>
      <c r="H418" s="388"/>
      <c r="I418" s="389"/>
      <c r="J418" s="389"/>
      <c r="K418" s="389"/>
      <c r="L418" s="389"/>
      <c r="M418" s="389"/>
      <c r="N418" s="389"/>
      <c r="O418" s="389"/>
      <c r="P418" s="388"/>
      <c r="Q418" s="318"/>
      <c r="R418" s="420">
        <f t="shared" si="29"/>
        <v>21</v>
      </c>
      <c r="S418" s="420" t="str">
        <f t="shared" si="30"/>
        <v/>
      </c>
      <c r="T418" s="420" t="b">
        <f t="shared" si="31"/>
        <v>0</v>
      </c>
      <c r="U418" s="420" t="s">
        <v>1618</v>
      </c>
      <c r="V418" s="420" t="str">
        <f>IFERROR(IF(VLOOKUP(S418,'Disaggregation Records'!$D$95:$G$183,4,FALSE)=0,"",VLOOKUP(S418,'Disaggregation Records'!$D$95:$G$183,4,FALSE)),"")</f>
        <v/>
      </c>
      <c r="W418" s="161"/>
      <c r="X418" s="164"/>
      <c r="Y418" s="164"/>
      <c r="AD418" s="9"/>
      <c r="AE418" s="9"/>
      <c r="AF418" s="9"/>
      <c r="AG418" s="9"/>
      <c r="AH418" s="9"/>
      <c r="AI418" s="9"/>
      <c r="AJ418" s="9"/>
    </row>
    <row r="419" spans="1:36" s="302" customFormat="1" x14ac:dyDescent="0.25">
      <c r="A419" s="317">
        <v>10</v>
      </c>
      <c r="B419" s="329" t="str">
        <f>IFERROR(VLOOKUP(A419,'Coverage Indicators - Section D'!$A$10:$Y$42,25,FALSE),"")</f>
        <v/>
      </c>
      <c r="C419" s="418" t="str">
        <f>IFERROR(IF(VLOOKUP(S419,'Disaggregation Records'!$D$95:$E$183,2,FALSE)=0,"",VLOOKUP(S419,'Disaggregation Records'!$D$95:$E$183,2,FALSE)),"")</f>
        <v/>
      </c>
      <c r="D419" s="418" t="str">
        <f>IFERROR(IF(VLOOKUP(S419,'Disaggregation Records'!$D$95:$F$183,3,FALSE)=0,"",VLOOKUP(S419,'Disaggregation Records'!$D$95:$F$183,3,FALSE)),"")</f>
        <v/>
      </c>
      <c r="E419" s="331"/>
      <c r="F419" s="332"/>
      <c r="G419" s="397" t="str">
        <f t="shared" si="28"/>
        <v/>
      </c>
      <c r="H419" s="388"/>
      <c r="I419" s="389"/>
      <c r="J419" s="389"/>
      <c r="K419" s="389"/>
      <c r="L419" s="389"/>
      <c r="M419" s="389"/>
      <c r="N419" s="389"/>
      <c r="O419" s="389"/>
      <c r="P419" s="388"/>
      <c r="Q419" s="318"/>
      <c r="R419" s="420">
        <f t="shared" si="29"/>
        <v>22</v>
      </c>
      <c r="S419" s="420" t="str">
        <f t="shared" si="30"/>
        <v/>
      </c>
      <c r="T419" s="420" t="b">
        <f t="shared" si="31"/>
        <v>0</v>
      </c>
      <c r="U419" s="420" t="s">
        <v>1619</v>
      </c>
      <c r="V419" s="420" t="str">
        <f>IFERROR(IF(VLOOKUP(S419,'Disaggregation Records'!$D$95:$G$183,4,FALSE)=0,"",VLOOKUP(S419,'Disaggregation Records'!$D$95:$G$183,4,FALSE)),"")</f>
        <v/>
      </c>
      <c r="W419" s="161"/>
      <c r="X419" s="164"/>
      <c r="Y419" s="164"/>
      <c r="AD419" s="9"/>
      <c r="AE419" s="9"/>
      <c r="AF419" s="9"/>
      <c r="AG419" s="9"/>
      <c r="AH419" s="9"/>
      <c r="AI419" s="9"/>
      <c r="AJ419" s="9"/>
    </row>
    <row r="420" spans="1:36" s="302" customFormat="1" x14ac:dyDescent="0.25">
      <c r="A420" s="317">
        <v>10</v>
      </c>
      <c r="B420" s="329" t="str">
        <f>IFERROR(VLOOKUP(A420,'Coverage Indicators - Section D'!$A$10:$Y$42,25,FALSE),"")</f>
        <v/>
      </c>
      <c r="C420" s="418" t="str">
        <f>IFERROR(IF(VLOOKUP(S420,'Disaggregation Records'!$D$95:$E$183,2,FALSE)=0,"",VLOOKUP(S420,'Disaggregation Records'!$D$95:$E$183,2,FALSE)),"")</f>
        <v/>
      </c>
      <c r="D420" s="418" t="str">
        <f>IFERROR(IF(VLOOKUP(S420,'Disaggregation Records'!$D$95:$F$183,3,FALSE)=0,"",VLOOKUP(S420,'Disaggregation Records'!$D$95:$F$183,3,FALSE)),"")</f>
        <v/>
      </c>
      <c r="E420" s="331"/>
      <c r="F420" s="332"/>
      <c r="G420" s="397" t="str">
        <f t="shared" si="28"/>
        <v/>
      </c>
      <c r="H420" s="388"/>
      <c r="I420" s="389"/>
      <c r="J420" s="389"/>
      <c r="K420" s="389"/>
      <c r="L420" s="389"/>
      <c r="M420" s="389"/>
      <c r="N420" s="389"/>
      <c r="O420" s="389"/>
      <c r="P420" s="388"/>
      <c r="Q420" s="318"/>
      <c r="R420" s="420">
        <f t="shared" si="29"/>
        <v>23</v>
      </c>
      <c r="S420" s="420" t="str">
        <f t="shared" si="30"/>
        <v/>
      </c>
      <c r="T420" s="420" t="b">
        <f t="shared" si="31"/>
        <v>0</v>
      </c>
      <c r="U420" s="420" t="s">
        <v>1620</v>
      </c>
      <c r="V420" s="420" t="str">
        <f>IFERROR(IF(VLOOKUP(S420,'Disaggregation Records'!$D$95:$G$183,4,FALSE)=0,"",VLOOKUP(S420,'Disaggregation Records'!$D$95:$G$183,4,FALSE)),"")</f>
        <v/>
      </c>
      <c r="W420" s="161"/>
      <c r="X420" s="164"/>
      <c r="Y420" s="164"/>
      <c r="AD420" s="9"/>
      <c r="AE420" s="9"/>
      <c r="AF420" s="9"/>
      <c r="AG420" s="9"/>
      <c r="AH420" s="9"/>
      <c r="AI420" s="9"/>
      <c r="AJ420" s="9"/>
    </row>
    <row r="421" spans="1:36" s="302" customFormat="1" x14ac:dyDescent="0.25">
      <c r="A421" s="317">
        <v>10</v>
      </c>
      <c r="B421" s="329" t="str">
        <f>IFERROR(VLOOKUP(A421,'Coverage Indicators - Section D'!$A$10:$Y$42,25,FALSE),"")</f>
        <v/>
      </c>
      <c r="C421" s="418" t="str">
        <f>IFERROR(IF(VLOOKUP(S421,'Disaggregation Records'!$D$95:$E$183,2,FALSE)=0,"",VLOOKUP(S421,'Disaggregation Records'!$D$95:$E$183,2,FALSE)),"")</f>
        <v/>
      </c>
      <c r="D421" s="418" t="str">
        <f>IFERROR(IF(VLOOKUP(S421,'Disaggregation Records'!$D$95:$F$183,3,FALSE)=0,"",VLOOKUP(S421,'Disaggregation Records'!$D$95:$F$183,3,FALSE)),"")</f>
        <v/>
      </c>
      <c r="E421" s="331"/>
      <c r="F421" s="332"/>
      <c r="G421" s="397" t="str">
        <f t="shared" si="28"/>
        <v/>
      </c>
      <c r="H421" s="388"/>
      <c r="I421" s="389"/>
      <c r="J421" s="389"/>
      <c r="K421" s="389"/>
      <c r="L421" s="389"/>
      <c r="M421" s="389"/>
      <c r="N421" s="389"/>
      <c r="O421" s="389"/>
      <c r="P421" s="388"/>
      <c r="Q421" s="318"/>
      <c r="R421" s="420">
        <f t="shared" si="29"/>
        <v>24</v>
      </c>
      <c r="S421" s="420" t="str">
        <f t="shared" si="30"/>
        <v/>
      </c>
      <c r="T421" s="420" t="b">
        <f t="shared" si="31"/>
        <v>0</v>
      </c>
      <c r="U421" s="420" t="s">
        <v>1621</v>
      </c>
      <c r="V421" s="420" t="str">
        <f>IFERROR(IF(VLOOKUP(S421,'Disaggregation Records'!$D$95:$G$183,4,FALSE)=0,"",VLOOKUP(S421,'Disaggregation Records'!$D$95:$G$183,4,FALSE)),"")</f>
        <v/>
      </c>
      <c r="W421" s="161"/>
      <c r="X421" s="164"/>
      <c r="Y421" s="164"/>
      <c r="AD421" s="9"/>
      <c r="AE421" s="9"/>
      <c r="AF421" s="9"/>
      <c r="AG421" s="9"/>
      <c r="AH421" s="9"/>
      <c r="AI421" s="9"/>
      <c r="AJ421" s="9"/>
    </row>
    <row r="422" spans="1:36" s="302" customFormat="1" x14ac:dyDescent="0.25">
      <c r="A422" s="317">
        <v>10</v>
      </c>
      <c r="B422" s="329" t="str">
        <f>IFERROR(VLOOKUP(A422,'Coverage Indicators - Section D'!$A$10:$Y$42,25,FALSE),"")</f>
        <v/>
      </c>
      <c r="C422" s="418" t="str">
        <f>IFERROR(IF(VLOOKUP(S422,'Disaggregation Records'!$D$95:$E$183,2,FALSE)=0,"",VLOOKUP(S422,'Disaggregation Records'!$D$95:$E$183,2,FALSE)),"")</f>
        <v/>
      </c>
      <c r="D422" s="418" t="str">
        <f>IFERROR(IF(VLOOKUP(S422,'Disaggregation Records'!$D$95:$F$183,3,FALSE)=0,"",VLOOKUP(S422,'Disaggregation Records'!$D$95:$F$183,3,FALSE)),"")</f>
        <v/>
      </c>
      <c r="E422" s="331"/>
      <c r="F422" s="332"/>
      <c r="G422" s="397" t="str">
        <f t="shared" si="28"/>
        <v/>
      </c>
      <c r="H422" s="388"/>
      <c r="I422" s="389"/>
      <c r="J422" s="389"/>
      <c r="K422" s="389"/>
      <c r="L422" s="389"/>
      <c r="M422" s="389"/>
      <c r="N422" s="389"/>
      <c r="O422" s="389"/>
      <c r="P422" s="388"/>
      <c r="Q422" s="318"/>
      <c r="R422" s="420">
        <f t="shared" si="29"/>
        <v>25</v>
      </c>
      <c r="S422" s="420" t="str">
        <f t="shared" si="30"/>
        <v/>
      </c>
      <c r="T422" s="420" t="b">
        <f t="shared" si="31"/>
        <v>0</v>
      </c>
      <c r="U422" s="420" t="s">
        <v>1622</v>
      </c>
      <c r="V422" s="420" t="str">
        <f>IFERROR(IF(VLOOKUP(S422,'Disaggregation Records'!$D$95:$G$183,4,FALSE)=0,"",VLOOKUP(S422,'Disaggregation Records'!$D$95:$G$183,4,FALSE)),"")</f>
        <v/>
      </c>
      <c r="W422" s="161"/>
      <c r="X422" s="164"/>
      <c r="Y422" s="164"/>
      <c r="AD422" s="9"/>
      <c r="AE422" s="9"/>
      <c r="AF422" s="9"/>
      <c r="AG422" s="9"/>
      <c r="AH422" s="9"/>
      <c r="AI422" s="9"/>
      <c r="AJ422" s="9"/>
    </row>
    <row r="423" spans="1:36" s="302" customFormat="1" x14ac:dyDescent="0.25">
      <c r="A423" s="317">
        <v>10</v>
      </c>
      <c r="B423" s="329" t="str">
        <f>IFERROR(VLOOKUP(A423,'Coverage Indicators - Section D'!$A$10:$Y$42,25,FALSE),"")</f>
        <v/>
      </c>
      <c r="C423" s="418" t="str">
        <f>IFERROR(IF(VLOOKUP(S423,'Disaggregation Records'!$D$95:$E$183,2,FALSE)=0,"",VLOOKUP(S423,'Disaggregation Records'!$D$95:$E$183,2,FALSE)),"")</f>
        <v/>
      </c>
      <c r="D423" s="418" t="str">
        <f>IFERROR(IF(VLOOKUP(S423,'Disaggregation Records'!$D$95:$F$183,3,FALSE)=0,"",VLOOKUP(S423,'Disaggregation Records'!$D$95:$F$183,3,FALSE)),"")</f>
        <v/>
      </c>
      <c r="E423" s="331"/>
      <c r="F423" s="332"/>
      <c r="G423" s="397" t="str">
        <f t="shared" si="28"/>
        <v/>
      </c>
      <c r="H423" s="388"/>
      <c r="I423" s="389"/>
      <c r="J423" s="389"/>
      <c r="K423" s="389"/>
      <c r="L423" s="389"/>
      <c r="M423" s="389"/>
      <c r="N423" s="389"/>
      <c r="O423" s="389"/>
      <c r="P423" s="388"/>
      <c r="Q423" s="318"/>
      <c r="R423" s="420">
        <f t="shared" si="29"/>
        <v>26</v>
      </c>
      <c r="S423" s="420" t="str">
        <f t="shared" si="30"/>
        <v/>
      </c>
      <c r="T423" s="420" t="b">
        <f t="shared" si="31"/>
        <v>0</v>
      </c>
      <c r="U423" s="420" t="s">
        <v>1623</v>
      </c>
      <c r="V423" s="420" t="str">
        <f>IFERROR(IF(VLOOKUP(S423,'Disaggregation Records'!$D$95:$G$183,4,FALSE)=0,"",VLOOKUP(S423,'Disaggregation Records'!$D$95:$G$183,4,FALSE)),"")</f>
        <v/>
      </c>
      <c r="W423" s="161"/>
      <c r="X423" s="164"/>
      <c r="Y423" s="164"/>
      <c r="AD423" s="9"/>
      <c r="AE423" s="9"/>
      <c r="AF423" s="9"/>
      <c r="AG423" s="9"/>
      <c r="AH423" s="9"/>
      <c r="AI423" s="9"/>
      <c r="AJ423" s="9"/>
    </row>
    <row r="424" spans="1:36" s="302" customFormat="1" x14ac:dyDescent="0.25">
      <c r="A424" s="317">
        <v>10</v>
      </c>
      <c r="B424" s="329" t="str">
        <f>IFERROR(VLOOKUP(A424,'Coverage Indicators - Section D'!$A$10:$Y$42,25,FALSE),"")</f>
        <v/>
      </c>
      <c r="C424" s="418" t="str">
        <f>IFERROR(IF(VLOOKUP(S424,'Disaggregation Records'!$D$95:$E$183,2,FALSE)=0,"",VLOOKUP(S424,'Disaggregation Records'!$D$95:$E$183,2,FALSE)),"")</f>
        <v/>
      </c>
      <c r="D424" s="418" t="str">
        <f>IFERROR(IF(VLOOKUP(S424,'Disaggregation Records'!$D$95:$F$183,3,FALSE)=0,"",VLOOKUP(S424,'Disaggregation Records'!$D$95:$F$183,3,FALSE)),"")</f>
        <v/>
      </c>
      <c r="E424" s="331"/>
      <c r="F424" s="332"/>
      <c r="G424" s="397" t="str">
        <f t="shared" si="28"/>
        <v/>
      </c>
      <c r="H424" s="388"/>
      <c r="I424" s="389"/>
      <c r="J424" s="389"/>
      <c r="K424" s="389"/>
      <c r="L424" s="389"/>
      <c r="M424" s="389"/>
      <c r="N424" s="389"/>
      <c r="O424" s="389"/>
      <c r="P424" s="388"/>
      <c r="Q424" s="318"/>
      <c r="R424" s="420">
        <f t="shared" si="29"/>
        <v>27</v>
      </c>
      <c r="S424" s="420" t="str">
        <f t="shared" si="30"/>
        <v/>
      </c>
      <c r="T424" s="420" t="b">
        <f t="shared" si="31"/>
        <v>0</v>
      </c>
      <c r="U424" s="420" t="s">
        <v>1624</v>
      </c>
      <c r="V424" s="420" t="str">
        <f>IFERROR(IF(VLOOKUP(S424,'Disaggregation Records'!$D$95:$G$183,4,FALSE)=0,"",VLOOKUP(S424,'Disaggregation Records'!$D$95:$G$183,4,FALSE)),"")</f>
        <v/>
      </c>
      <c r="W424" s="161"/>
      <c r="X424" s="164"/>
      <c r="Y424" s="164"/>
      <c r="AD424" s="9"/>
      <c r="AE424" s="9"/>
      <c r="AF424" s="9"/>
      <c r="AG424" s="9"/>
      <c r="AH424" s="9"/>
      <c r="AI424" s="9"/>
      <c r="AJ424" s="9"/>
    </row>
    <row r="425" spans="1:36" s="302" customFormat="1" x14ac:dyDescent="0.25">
      <c r="A425" s="317">
        <v>10</v>
      </c>
      <c r="B425" s="329" t="str">
        <f>IFERROR(VLOOKUP(A425,'Coverage Indicators - Section D'!$A$10:$Y$42,25,FALSE),"")</f>
        <v/>
      </c>
      <c r="C425" s="418" t="str">
        <f>IFERROR(IF(VLOOKUP(S425,'Disaggregation Records'!$D$95:$E$183,2,FALSE)=0,"",VLOOKUP(S425,'Disaggregation Records'!$D$95:$E$183,2,FALSE)),"")</f>
        <v/>
      </c>
      <c r="D425" s="418" t="str">
        <f>IFERROR(IF(VLOOKUP(S425,'Disaggregation Records'!$D$95:$F$183,3,FALSE)=0,"",VLOOKUP(S425,'Disaggregation Records'!$D$95:$F$183,3,FALSE)),"")</f>
        <v/>
      </c>
      <c r="E425" s="331"/>
      <c r="F425" s="332"/>
      <c r="G425" s="397" t="str">
        <f t="shared" si="28"/>
        <v/>
      </c>
      <c r="H425" s="388"/>
      <c r="I425" s="389"/>
      <c r="J425" s="389"/>
      <c r="K425" s="389"/>
      <c r="L425" s="389"/>
      <c r="M425" s="389"/>
      <c r="N425" s="389"/>
      <c r="O425" s="389"/>
      <c r="P425" s="388"/>
      <c r="Q425" s="318"/>
      <c r="R425" s="420">
        <f t="shared" si="29"/>
        <v>28</v>
      </c>
      <c r="S425" s="420" t="str">
        <f t="shared" si="30"/>
        <v/>
      </c>
      <c r="T425" s="420" t="b">
        <f t="shared" si="31"/>
        <v>0</v>
      </c>
      <c r="U425" s="420" t="s">
        <v>1625</v>
      </c>
      <c r="V425" s="420" t="str">
        <f>IFERROR(IF(VLOOKUP(S425,'Disaggregation Records'!$D$95:$G$183,4,FALSE)=0,"",VLOOKUP(S425,'Disaggregation Records'!$D$95:$G$183,4,FALSE)),"")</f>
        <v/>
      </c>
      <c r="W425" s="161"/>
      <c r="X425" s="164"/>
      <c r="Y425" s="164"/>
      <c r="AD425" s="9"/>
      <c r="AE425" s="9"/>
      <c r="AF425" s="9"/>
      <c r="AG425" s="9"/>
      <c r="AH425" s="9"/>
      <c r="AI425" s="9"/>
      <c r="AJ425" s="9"/>
    </row>
    <row r="426" spans="1:36" s="302" customFormat="1" x14ac:dyDescent="0.25">
      <c r="A426" s="317">
        <v>10</v>
      </c>
      <c r="B426" s="329" t="str">
        <f>IFERROR(VLOOKUP(A426,'Coverage Indicators - Section D'!$A$10:$Y$42,25,FALSE),"")</f>
        <v/>
      </c>
      <c r="C426" s="418" t="str">
        <f>IFERROR(IF(VLOOKUP(S426,'Disaggregation Records'!$D$95:$E$183,2,FALSE)=0,"",VLOOKUP(S426,'Disaggregation Records'!$D$95:$E$183,2,FALSE)),"")</f>
        <v/>
      </c>
      <c r="D426" s="418" t="str">
        <f>IFERROR(IF(VLOOKUP(S426,'Disaggregation Records'!$D$95:$F$183,3,FALSE)=0,"",VLOOKUP(S426,'Disaggregation Records'!$D$95:$F$183,3,FALSE)),"")</f>
        <v/>
      </c>
      <c r="E426" s="331"/>
      <c r="F426" s="332"/>
      <c r="G426" s="397" t="str">
        <f t="shared" si="28"/>
        <v/>
      </c>
      <c r="H426" s="388"/>
      <c r="I426" s="389"/>
      <c r="J426" s="389"/>
      <c r="K426" s="389"/>
      <c r="L426" s="389"/>
      <c r="M426" s="389"/>
      <c r="N426" s="389"/>
      <c r="O426" s="389"/>
      <c r="P426" s="388"/>
      <c r="Q426" s="318"/>
      <c r="R426" s="420">
        <f t="shared" si="29"/>
        <v>29</v>
      </c>
      <c r="S426" s="420" t="str">
        <f t="shared" si="30"/>
        <v/>
      </c>
      <c r="T426" s="420" t="b">
        <f t="shared" si="31"/>
        <v>0</v>
      </c>
      <c r="U426" s="420" t="s">
        <v>1626</v>
      </c>
      <c r="V426" s="420" t="str">
        <f>IFERROR(IF(VLOOKUP(S426,'Disaggregation Records'!$D$95:$G$183,4,FALSE)=0,"",VLOOKUP(S426,'Disaggregation Records'!$D$95:$G$183,4,FALSE)),"")</f>
        <v/>
      </c>
      <c r="W426" s="161"/>
      <c r="X426" s="164"/>
      <c r="Y426" s="164"/>
      <c r="AD426" s="9"/>
      <c r="AE426" s="9"/>
      <c r="AF426" s="9"/>
      <c r="AG426" s="9"/>
      <c r="AH426" s="9"/>
      <c r="AI426" s="9"/>
      <c r="AJ426" s="9"/>
    </row>
    <row r="427" spans="1:36" s="302" customFormat="1" x14ac:dyDescent="0.25">
      <c r="A427" s="317">
        <v>11</v>
      </c>
      <c r="B427" s="329" t="str">
        <f>IFERROR(VLOOKUP(A427,'Coverage Indicators - Section D'!$A$10:$Y$42,25,FALSE),"")</f>
        <v/>
      </c>
      <c r="C427" s="418" t="str">
        <f>IFERROR(IF(VLOOKUP(S427,'Disaggregation Records'!$D$95:$E$183,2,FALSE)=0,"",VLOOKUP(S427,'Disaggregation Records'!$D$95:$E$183,2,FALSE)),"")</f>
        <v/>
      </c>
      <c r="D427" s="418" t="str">
        <f>IFERROR(IF(VLOOKUP(S427,'Disaggregation Records'!$D$95:$F$183,3,FALSE)=0,"",VLOOKUP(S427,'Disaggregation Records'!$D$95:$F$183,3,FALSE)),"")</f>
        <v/>
      </c>
      <c r="E427" s="331"/>
      <c r="F427" s="332"/>
      <c r="G427" s="397" t="str">
        <f t="shared" si="28"/>
        <v/>
      </c>
      <c r="H427" s="388"/>
      <c r="I427" s="389"/>
      <c r="J427" s="389"/>
      <c r="K427" s="389"/>
      <c r="L427" s="389"/>
      <c r="M427" s="389"/>
      <c r="N427" s="389"/>
      <c r="O427" s="389"/>
      <c r="P427" s="388"/>
      <c r="Q427" s="318"/>
      <c r="R427" s="420">
        <f t="shared" si="29"/>
        <v>30</v>
      </c>
      <c r="S427" s="420" t="str">
        <f t="shared" si="30"/>
        <v/>
      </c>
      <c r="T427" s="420" t="b">
        <f t="shared" si="31"/>
        <v>0</v>
      </c>
      <c r="U427" s="420" t="s">
        <v>1627</v>
      </c>
      <c r="V427" s="420" t="str">
        <f>IFERROR(IF(VLOOKUP(S427,'Disaggregation Records'!$D$95:$G$183,4,FALSE)=0,"",VLOOKUP(S427,'Disaggregation Records'!$D$95:$G$183,4,FALSE)),"")</f>
        <v/>
      </c>
      <c r="W427" s="161"/>
      <c r="X427" s="164"/>
      <c r="Y427" s="164"/>
      <c r="AD427" s="9"/>
      <c r="AE427" s="9"/>
      <c r="AF427" s="9"/>
      <c r="AG427" s="9"/>
      <c r="AH427" s="9"/>
      <c r="AI427" s="9"/>
      <c r="AJ427" s="9"/>
    </row>
    <row r="428" spans="1:36" s="302" customFormat="1" x14ac:dyDescent="0.25">
      <c r="A428" s="317">
        <v>11</v>
      </c>
      <c r="B428" s="329" t="str">
        <f>IFERROR(VLOOKUP(A428,'Coverage Indicators - Section D'!$A$10:$Y$42,25,FALSE),"")</f>
        <v/>
      </c>
      <c r="C428" s="418" t="str">
        <f>IFERROR(IF(VLOOKUP(S428,'Disaggregation Records'!$D$95:$E$183,2,FALSE)=0,"",VLOOKUP(S428,'Disaggregation Records'!$D$95:$E$183,2,FALSE)),"")</f>
        <v/>
      </c>
      <c r="D428" s="418" t="str">
        <f>IFERROR(IF(VLOOKUP(S428,'Disaggregation Records'!$D$95:$F$183,3,FALSE)=0,"",VLOOKUP(S428,'Disaggregation Records'!$D$95:$F$183,3,FALSE)),"")</f>
        <v/>
      </c>
      <c r="E428" s="331"/>
      <c r="F428" s="332"/>
      <c r="G428" s="397" t="str">
        <f t="shared" si="28"/>
        <v/>
      </c>
      <c r="H428" s="388"/>
      <c r="I428" s="389"/>
      <c r="J428" s="389"/>
      <c r="K428" s="389"/>
      <c r="L428" s="389"/>
      <c r="M428" s="389"/>
      <c r="N428" s="389"/>
      <c r="O428" s="389"/>
      <c r="P428" s="388"/>
      <c r="Q428" s="318"/>
      <c r="R428" s="420">
        <f t="shared" si="29"/>
        <v>31</v>
      </c>
      <c r="S428" s="420" t="str">
        <f t="shared" si="30"/>
        <v/>
      </c>
      <c r="T428" s="420" t="b">
        <f t="shared" si="31"/>
        <v>0</v>
      </c>
      <c r="U428" s="420" t="s">
        <v>1628</v>
      </c>
      <c r="V428" s="420" t="str">
        <f>IFERROR(IF(VLOOKUP(S428,'Disaggregation Records'!$D$95:$G$183,4,FALSE)=0,"",VLOOKUP(S428,'Disaggregation Records'!$D$95:$G$183,4,FALSE)),"")</f>
        <v/>
      </c>
      <c r="W428" s="161"/>
      <c r="X428" s="164"/>
      <c r="Y428" s="164"/>
      <c r="AD428" s="9"/>
      <c r="AE428" s="9"/>
      <c r="AF428" s="9"/>
      <c r="AG428" s="9"/>
      <c r="AH428" s="9"/>
      <c r="AI428" s="9"/>
      <c r="AJ428" s="9"/>
    </row>
    <row r="429" spans="1:36" s="302" customFormat="1" x14ac:dyDescent="0.25">
      <c r="A429" s="317">
        <v>11</v>
      </c>
      <c r="B429" s="329" t="str">
        <f>IFERROR(VLOOKUP(A429,'Coverage Indicators - Section D'!$A$10:$Y$42,25,FALSE),"")</f>
        <v/>
      </c>
      <c r="C429" s="418" t="str">
        <f>IFERROR(IF(VLOOKUP(S429,'Disaggregation Records'!$D$95:$E$183,2,FALSE)=0,"",VLOOKUP(S429,'Disaggregation Records'!$D$95:$E$183,2,FALSE)),"")</f>
        <v/>
      </c>
      <c r="D429" s="418" t="str">
        <f>IFERROR(IF(VLOOKUP(S429,'Disaggregation Records'!$D$95:$F$183,3,FALSE)=0,"",VLOOKUP(S429,'Disaggregation Records'!$D$95:$F$183,3,FALSE)),"")</f>
        <v/>
      </c>
      <c r="E429" s="331"/>
      <c r="F429" s="332"/>
      <c r="G429" s="397" t="str">
        <f t="shared" si="28"/>
        <v/>
      </c>
      <c r="H429" s="388"/>
      <c r="I429" s="389"/>
      <c r="J429" s="389"/>
      <c r="K429" s="389"/>
      <c r="L429" s="389"/>
      <c r="M429" s="389"/>
      <c r="N429" s="389"/>
      <c r="O429" s="389"/>
      <c r="P429" s="388"/>
      <c r="Q429" s="318"/>
      <c r="R429" s="420">
        <f t="shared" si="29"/>
        <v>32</v>
      </c>
      <c r="S429" s="420" t="str">
        <f t="shared" si="30"/>
        <v/>
      </c>
      <c r="T429" s="420" t="b">
        <f t="shared" si="31"/>
        <v>0</v>
      </c>
      <c r="U429" s="420" t="s">
        <v>1629</v>
      </c>
      <c r="V429" s="420" t="str">
        <f>IFERROR(IF(VLOOKUP(S429,'Disaggregation Records'!$D$95:$G$183,4,FALSE)=0,"",VLOOKUP(S429,'Disaggregation Records'!$D$95:$G$183,4,FALSE)),"")</f>
        <v/>
      </c>
      <c r="W429" s="161"/>
      <c r="X429" s="164"/>
      <c r="Y429" s="164"/>
      <c r="AD429" s="9"/>
      <c r="AE429" s="9"/>
      <c r="AF429" s="9"/>
      <c r="AG429" s="9"/>
      <c r="AH429" s="9"/>
      <c r="AI429" s="9"/>
      <c r="AJ429" s="9"/>
    </row>
    <row r="430" spans="1:36" s="302" customFormat="1" x14ac:dyDescent="0.25">
      <c r="A430" s="317">
        <v>11</v>
      </c>
      <c r="B430" s="329" t="str">
        <f>IFERROR(VLOOKUP(A430,'Coverage Indicators - Section D'!$A$10:$Y$42,25,FALSE),"")</f>
        <v/>
      </c>
      <c r="C430" s="418" t="str">
        <f>IFERROR(IF(VLOOKUP(S430,'Disaggregation Records'!$D$95:$E$183,2,FALSE)=0,"",VLOOKUP(S430,'Disaggregation Records'!$D$95:$E$183,2,FALSE)),"")</f>
        <v/>
      </c>
      <c r="D430" s="418" t="str">
        <f>IFERROR(IF(VLOOKUP(S430,'Disaggregation Records'!$D$95:$F$183,3,FALSE)=0,"",VLOOKUP(S430,'Disaggregation Records'!$D$95:$F$183,3,FALSE)),"")</f>
        <v/>
      </c>
      <c r="E430" s="331"/>
      <c r="F430" s="332"/>
      <c r="G430" s="397" t="str">
        <f t="shared" si="28"/>
        <v/>
      </c>
      <c r="H430" s="388"/>
      <c r="I430" s="389"/>
      <c r="J430" s="389"/>
      <c r="K430" s="389"/>
      <c r="L430" s="389"/>
      <c r="M430" s="389"/>
      <c r="N430" s="389"/>
      <c r="O430" s="389"/>
      <c r="P430" s="388"/>
      <c r="Q430" s="318"/>
      <c r="R430" s="420">
        <f t="shared" si="29"/>
        <v>33</v>
      </c>
      <c r="S430" s="420" t="str">
        <f t="shared" si="30"/>
        <v/>
      </c>
      <c r="T430" s="420" t="b">
        <f t="shared" si="31"/>
        <v>0</v>
      </c>
      <c r="U430" s="420" t="s">
        <v>1630</v>
      </c>
      <c r="V430" s="420" t="str">
        <f>IFERROR(IF(VLOOKUP(S430,'Disaggregation Records'!$D$95:$G$183,4,FALSE)=0,"",VLOOKUP(S430,'Disaggregation Records'!$D$95:$G$183,4,FALSE)),"")</f>
        <v/>
      </c>
      <c r="W430" s="161"/>
      <c r="X430" s="164"/>
      <c r="Y430" s="164"/>
      <c r="AD430" s="9"/>
      <c r="AE430" s="9"/>
      <c r="AF430" s="9"/>
      <c r="AG430" s="9"/>
      <c r="AH430" s="9"/>
      <c r="AI430" s="9"/>
      <c r="AJ430" s="9"/>
    </row>
    <row r="431" spans="1:36" s="302" customFormat="1" x14ac:dyDescent="0.25">
      <c r="A431" s="317">
        <v>11</v>
      </c>
      <c r="B431" s="329" t="str">
        <f>IFERROR(VLOOKUP(A431,'Coverage Indicators - Section D'!$A$10:$Y$42,25,FALSE),"")</f>
        <v/>
      </c>
      <c r="C431" s="418" t="str">
        <f>IFERROR(IF(VLOOKUP(S431,'Disaggregation Records'!$D$95:$E$183,2,FALSE)=0,"",VLOOKUP(S431,'Disaggregation Records'!$D$95:$E$183,2,FALSE)),"")</f>
        <v/>
      </c>
      <c r="D431" s="418" t="str">
        <f>IFERROR(IF(VLOOKUP(S431,'Disaggregation Records'!$D$95:$F$183,3,FALSE)=0,"",VLOOKUP(S431,'Disaggregation Records'!$D$95:$F$183,3,FALSE)),"")</f>
        <v/>
      </c>
      <c r="E431" s="331"/>
      <c r="F431" s="332"/>
      <c r="G431" s="397" t="str">
        <f t="shared" si="28"/>
        <v/>
      </c>
      <c r="H431" s="388"/>
      <c r="I431" s="389"/>
      <c r="J431" s="389"/>
      <c r="K431" s="389"/>
      <c r="L431" s="389"/>
      <c r="M431" s="389"/>
      <c r="N431" s="389"/>
      <c r="O431" s="389"/>
      <c r="P431" s="388"/>
      <c r="Q431" s="318"/>
      <c r="R431" s="420">
        <f t="shared" si="29"/>
        <v>34</v>
      </c>
      <c r="S431" s="420" t="str">
        <f t="shared" si="30"/>
        <v/>
      </c>
      <c r="T431" s="420" t="b">
        <f t="shared" si="31"/>
        <v>0</v>
      </c>
      <c r="U431" s="420" t="s">
        <v>1631</v>
      </c>
      <c r="V431" s="420" t="str">
        <f>IFERROR(IF(VLOOKUP(S431,'Disaggregation Records'!$D$95:$G$183,4,FALSE)=0,"",VLOOKUP(S431,'Disaggregation Records'!$D$95:$G$183,4,FALSE)),"")</f>
        <v/>
      </c>
      <c r="W431" s="161"/>
      <c r="X431" s="164"/>
      <c r="Y431" s="164"/>
      <c r="AD431" s="9"/>
      <c r="AE431" s="9"/>
      <c r="AF431" s="9"/>
      <c r="AG431" s="9"/>
      <c r="AH431" s="9"/>
      <c r="AI431" s="9"/>
      <c r="AJ431" s="9"/>
    </row>
    <row r="432" spans="1:36" s="302" customFormat="1" x14ac:dyDescent="0.25">
      <c r="A432" s="317">
        <v>11</v>
      </c>
      <c r="B432" s="329" t="str">
        <f>IFERROR(VLOOKUP(A432,'Coverage Indicators - Section D'!$A$10:$Y$42,25,FALSE),"")</f>
        <v/>
      </c>
      <c r="C432" s="418" t="str">
        <f>IFERROR(IF(VLOOKUP(S432,'Disaggregation Records'!$D$95:$E$183,2,FALSE)=0,"",VLOOKUP(S432,'Disaggregation Records'!$D$95:$E$183,2,FALSE)),"")</f>
        <v/>
      </c>
      <c r="D432" s="418" t="str">
        <f>IFERROR(IF(VLOOKUP(S432,'Disaggregation Records'!$D$95:$F$183,3,FALSE)=0,"",VLOOKUP(S432,'Disaggregation Records'!$D$95:$F$183,3,FALSE)),"")</f>
        <v/>
      </c>
      <c r="E432" s="331"/>
      <c r="F432" s="332"/>
      <c r="G432" s="397" t="str">
        <f t="shared" si="28"/>
        <v/>
      </c>
      <c r="H432" s="388"/>
      <c r="I432" s="389"/>
      <c r="J432" s="389"/>
      <c r="K432" s="389"/>
      <c r="L432" s="389"/>
      <c r="M432" s="389"/>
      <c r="N432" s="389"/>
      <c r="O432" s="389"/>
      <c r="P432" s="388"/>
      <c r="Q432" s="318"/>
      <c r="R432" s="420">
        <f t="shared" si="29"/>
        <v>35</v>
      </c>
      <c r="S432" s="420" t="str">
        <f t="shared" si="30"/>
        <v/>
      </c>
      <c r="T432" s="420" t="b">
        <f t="shared" si="31"/>
        <v>0</v>
      </c>
      <c r="U432" s="420" t="s">
        <v>1632</v>
      </c>
      <c r="V432" s="420" t="str">
        <f>IFERROR(IF(VLOOKUP(S432,'Disaggregation Records'!$D$95:$G$183,4,FALSE)=0,"",VLOOKUP(S432,'Disaggregation Records'!$D$95:$G$183,4,FALSE)),"")</f>
        <v/>
      </c>
      <c r="W432" s="161"/>
      <c r="X432" s="164"/>
      <c r="Y432" s="164"/>
      <c r="AD432" s="9"/>
      <c r="AE432" s="9"/>
      <c r="AF432" s="9"/>
      <c r="AG432" s="9"/>
      <c r="AH432" s="9"/>
      <c r="AI432" s="9"/>
      <c r="AJ432" s="9"/>
    </row>
    <row r="433" spans="1:36" s="302" customFormat="1" x14ac:dyDescent="0.25">
      <c r="A433" s="317">
        <v>11</v>
      </c>
      <c r="B433" s="329" t="str">
        <f>IFERROR(VLOOKUP(A433,'Coverage Indicators - Section D'!$A$10:$Y$42,25,FALSE),"")</f>
        <v/>
      </c>
      <c r="C433" s="418" t="str">
        <f>IFERROR(IF(VLOOKUP(S433,'Disaggregation Records'!$D$95:$E$183,2,FALSE)=0,"",VLOOKUP(S433,'Disaggregation Records'!$D$95:$E$183,2,FALSE)),"")</f>
        <v/>
      </c>
      <c r="D433" s="418" t="str">
        <f>IFERROR(IF(VLOOKUP(S433,'Disaggregation Records'!$D$95:$F$183,3,FALSE)=0,"",VLOOKUP(S433,'Disaggregation Records'!$D$95:$F$183,3,FALSE)),"")</f>
        <v/>
      </c>
      <c r="E433" s="331"/>
      <c r="F433" s="332"/>
      <c r="G433" s="397" t="str">
        <f t="shared" si="28"/>
        <v/>
      </c>
      <c r="H433" s="388"/>
      <c r="I433" s="389"/>
      <c r="J433" s="389"/>
      <c r="K433" s="389"/>
      <c r="L433" s="389"/>
      <c r="M433" s="389"/>
      <c r="N433" s="389"/>
      <c r="O433" s="389"/>
      <c r="P433" s="388"/>
      <c r="Q433" s="318"/>
      <c r="R433" s="420">
        <f t="shared" si="29"/>
        <v>36</v>
      </c>
      <c r="S433" s="420" t="str">
        <f t="shared" si="30"/>
        <v/>
      </c>
      <c r="T433" s="420" t="b">
        <f t="shared" si="31"/>
        <v>0</v>
      </c>
      <c r="U433" s="420" t="s">
        <v>1633</v>
      </c>
      <c r="V433" s="420" t="str">
        <f>IFERROR(IF(VLOOKUP(S433,'Disaggregation Records'!$D$95:$G$183,4,FALSE)=0,"",VLOOKUP(S433,'Disaggregation Records'!$D$95:$G$183,4,FALSE)),"")</f>
        <v/>
      </c>
      <c r="W433" s="161"/>
      <c r="X433" s="164"/>
      <c r="Y433" s="164"/>
      <c r="AD433" s="9"/>
      <c r="AE433" s="9"/>
      <c r="AF433" s="9"/>
      <c r="AG433" s="9"/>
      <c r="AH433" s="9"/>
      <c r="AI433" s="9"/>
      <c r="AJ433" s="9"/>
    </row>
    <row r="434" spans="1:36" s="302" customFormat="1" x14ac:dyDescent="0.25">
      <c r="A434" s="317">
        <v>11</v>
      </c>
      <c r="B434" s="329" t="str">
        <f>IFERROR(VLOOKUP(A434,'Coverage Indicators - Section D'!$A$10:$Y$42,25,FALSE),"")</f>
        <v/>
      </c>
      <c r="C434" s="418" t="str">
        <f>IFERROR(IF(VLOOKUP(S434,'Disaggregation Records'!$D$95:$E$183,2,FALSE)=0,"",VLOOKUP(S434,'Disaggregation Records'!$D$95:$E$183,2,FALSE)),"")</f>
        <v/>
      </c>
      <c r="D434" s="418" t="str">
        <f>IFERROR(IF(VLOOKUP(S434,'Disaggregation Records'!$D$95:$F$183,3,FALSE)=0,"",VLOOKUP(S434,'Disaggregation Records'!$D$95:$F$183,3,FALSE)),"")</f>
        <v/>
      </c>
      <c r="E434" s="331"/>
      <c r="F434" s="332"/>
      <c r="G434" s="397" t="str">
        <f t="shared" si="28"/>
        <v/>
      </c>
      <c r="H434" s="388"/>
      <c r="I434" s="389"/>
      <c r="J434" s="389"/>
      <c r="K434" s="389"/>
      <c r="L434" s="389"/>
      <c r="M434" s="389"/>
      <c r="N434" s="389"/>
      <c r="O434" s="389"/>
      <c r="P434" s="388"/>
      <c r="Q434" s="318"/>
      <c r="R434" s="420">
        <f t="shared" si="29"/>
        <v>37</v>
      </c>
      <c r="S434" s="420" t="str">
        <f t="shared" si="30"/>
        <v/>
      </c>
      <c r="T434" s="420" t="b">
        <f t="shared" si="31"/>
        <v>0</v>
      </c>
      <c r="U434" s="420" t="s">
        <v>1634</v>
      </c>
      <c r="V434" s="420" t="str">
        <f>IFERROR(IF(VLOOKUP(S434,'Disaggregation Records'!$D$95:$G$183,4,FALSE)=0,"",VLOOKUP(S434,'Disaggregation Records'!$D$95:$G$183,4,FALSE)),"")</f>
        <v/>
      </c>
      <c r="W434" s="161"/>
      <c r="X434" s="164"/>
      <c r="Y434" s="164"/>
      <c r="AD434" s="9"/>
      <c r="AE434" s="9"/>
      <c r="AF434" s="9"/>
      <c r="AG434" s="9"/>
      <c r="AH434" s="9"/>
      <c r="AI434" s="9"/>
      <c r="AJ434" s="9"/>
    </row>
    <row r="435" spans="1:36" s="302" customFormat="1" x14ac:dyDescent="0.25">
      <c r="A435" s="317">
        <v>11</v>
      </c>
      <c r="B435" s="329" t="str">
        <f>IFERROR(VLOOKUP(A435,'Coverage Indicators - Section D'!$A$10:$Y$42,25,FALSE),"")</f>
        <v/>
      </c>
      <c r="C435" s="418" t="str">
        <f>IFERROR(IF(VLOOKUP(S435,'Disaggregation Records'!$D$95:$E$183,2,FALSE)=0,"",VLOOKUP(S435,'Disaggregation Records'!$D$95:$E$183,2,FALSE)),"")</f>
        <v/>
      </c>
      <c r="D435" s="418" t="str">
        <f>IFERROR(IF(VLOOKUP(S435,'Disaggregation Records'!$D$95:$F$183,3,FALSE)=0,"",VLOOKUP(S435,'Disaggregation Records'!$D$95:$F$183,3,FALSE)),"")</f>
        <v/>
      </c>
      <c r="E435" s="331"/>
      <c r="F435" s="332"/>
      <c r="G435" s="397" t="str">
        <f t="shared" si="28"/>
        <v/>
      </c>
      <c r="H435" s="388"/>
      <c r="I435" s="389"/>
      <c r="J435" s="389"/>
      <c r="K435" s="389"/>
      <c r="L435" s="389"/>
      <c r="M435" s="389"/>
      <c r="N435" s="389"/>
      <c r="O435" s="389"/>
      <c r="P435" s="388"/>
      <c r="Q435" s="318"/>
      <c r="R435" s="420">
        <f t="shared" si="29"/>
        <v>38</v>
      </c>
      <c r="S435" s="420" t="str">
        <f t="shared" si="30"/>
        <v/>
      </c>
      <c r="T435" s="420" t="b">
        <f t="shared" si="31"/>
        <v>0</v>
      </c>
      <c r="U435" s="420" t="s">
        <v>1635</v>
      </c>
      <c r="V435" s="420" t="str">
        <f>IFERROR(IF(VLOOKUP(S435,'Disaggregation Records'!$D$95:$G$183,4,FALSE)=0,"",VLOOKUP(S435,'Disaggregation Records'!$D$95:$G$183,4,FALSE)),"")</f>
        <v/>
      </c>
      <c r="W435" s="161"/>
      <c r="X435" s="164"/>
      <c r="Y435" s="164"/>
      <c r="AD435" s="9"/>
      <c r="AE435" s="9"/>
      <c r="AF435" s="9"/>
      <c r="AG435" s="9"/>
      <c r="AH435" s="9"/>
      <c r="AI435" s="9"/>
      <c r="AJ435" s="9"/>
    </row>
    <row r="436" spans="1:36" s="302" customFormat="1" x14ac:dyDescent="0.25">
      <c r="A436" s="317">
        <v>11</v>
      </c>
      <c r="B436" s="329" t="str">
        <f>IFERROR(VLOOKUP(A436,'Coverage Indicators - Section D'!$A$10:$Y$42,25,FALSE),"")</f>
        <v/>
      </c>
      <c r="C436" s="418" t="str">
        <f>IFERROR(IF(VLOOKUP(S436,'Disaggregation Records'!$D$95:$E$183,2,FALSE)=0,"",VLOOKUP(S436,'Disaggregation Records'!$D$95:$E$183,2,FALSE)),"")</f>
        <v/>
      </c>
      <c r="D436" s="418" t="str">
        <f>IFERROR(IF(VLOOKUP(S436,'Disaggregation Records'!$D$95:$F$183,3,FALSE)=0,"",VLOOKUP(S436,'Disaggregation Records'!$D$95:$F$183,3,FALSE)),"")</f>
        <v/>
      </c>
      <c r="E436" s="331"/>
      <c r="F436" s="332"/>
      <c r="G436" s="397" t="str">
        <f t="shared" si="28"/>
        <v/>
      </c>
      <c r="H436" s="388"/>
      <c r="I436" s="389"/>
      <c r="J436" s="389"/>
      <c r="K436" s="389"/>
      <c r="L436" s="389"/>
      <c r="M436" s="389"/>
      <c r="N436" s="389"/>
      <c r="O436" s="389"/>
      <c r="P436" s="388"/>
      <c r="Q436" s="318"/>
      <c r="R436" s="420">
        <f t="shared" si="29"/>
        <v>39</v>
      </c>
      <c r="S436" s="420" t="str">
        <f t="shared" si="30"/>
        <v/>
      </c>
      <c r="T436" s="420" t="b">
        <f t="shared" si="31"/>
        <v>0</v>
      </c>
      <c r="U436" s="420" t="s">
        <v>1636</v>
      </c>
      <c r="V436" s="420" t="str">
        <f>IFERROR(IF(VLOOKUP(S436,'Disaggregation Records'!$D$95:$G$183,4,FALSE)=0,"",VLOOKUP(S436,'Disaggregation Records'!$D$95:$G$183,4,FALSE)),"")</f>
        <v/>
      </c>
      <c r="W436" s="161"/>
      <c r="X436" s="164"/>
      <c r="Y436" s="164"/>
      <c r="AD436" s="9"/>
      <c r="AE436" s="9"/>
      <c r="AF436" s="9"/>
      <c r="AG436" s="9"/>
      <c r="AH436" s="9"/>
      <c r="AI436" s="9"/>
      <c r="AJ436" s="9"/>
    </row>
    <row r="437" spans="1:36" s="302" customFormat="1" x14ac:dyDescent="0.25">
      <c r="A437" s="317">
        <v>12</v>
      </c>
      <c r="B437" s="329" t="str">
        <f>IFERROR(VLOOKUP(A437,'Coverage Indicators - Section D'!$A$10:$Y$42,25,FALSE),"")</f>
        <v/>
      </c>
      <c r="C437" s="418" t="str">
        <f>IFERROR(IF(VLOOKUP(S437,'Disaggregation Records'!$D$95:$E$183,2,FALSE)=0,"",VLOOKUP(S437,'Disaggregation Records'!$D$95:$E$183,2,FALSE)),"")</f>
        <v/>
      </c>
      <c r="D437" s="418" t="str">
        <f>IFERROR(IF(VLOOKUP(S437,'Disaggregation Records'!$D$95:$F$183,3,FALSE)=0,"",VLOOKUP(S437,'Disaggregation Records'!$D$95:$F$183,3,FALSE)),"")</f>
        <v/>
      </c>
      <c r="E437" s="331"/>
      <c r="F437" s="332"/>
      <c r="G437" s="397" t="str">
        <f t="shared" si="28"/>
        <v/>
      </c>
      <c r="H437" s="388"/>
      <c r="I437" s="389"/>
      <c r="J437" s="389"/>
      <c r="K437" s="389"/>
      <c r="L437" s="389"/>
      <c r="M437" s="389"/>
      <c r="N437" s="389"/>
      <c r="O437" s="389"/>
      <c r="P437" s="388"/>
      <c r="Q437" s="318"/>
      <c r="R437" s="420">
        <f t="shared" si="29"/>
        <v>40</v>
      </c>
      <c r="S437" s="420" t="str">
        <f t="shared" si="30"/>
        <v/>
      </c>
      <c r="T437" s="420" t="b">
        <f t="shared" si="31"/>
        <v>0</v>
      </c>
      <c r="U437" s="420" t="s">
        <v>1637</v>
      </c>
      <c r="V437" s="420" t="str">
        <f>IFERROR(IF(VLOOKUP(S437,'Disaggregation Records'!$D$95:$G$183,4,FALSE)=0,"",VLOOKUP(S437,'Disaggregation Records'!$D$95:$G$183,4,FALSE)),"")</f>
        <v/>
      </c>
      <c r="W437" s="161"/>
      <c r="X437" s="164"/>
      <c r="Y437" s="164"/>
      <c r="AD437" s="9"/>
      <c r="AE437" s="9"/>
      <c r="AF437" s="9"/>
      <c r="AG437" s="9"/>
      <c r="AH437" s="9"/>
      <c r="AI437" s="9"/>
      <c r="AJ437" s="9"/>
    </row>
    <row r="438" spans="1:36" s="302" customFormat="1" x14ac:dyDescent="0.25">
      <c r="A438" s="317">
        <v>12</v>
      </c>
      <c r="B438" s="329" t="str">
        <f>IFERROR(VLOOKUP(A438,'Coverage Indicators - Section D'!$A$10:$Y$42,25,FALSE),"")</f>
        <v/>
      </c>
      <c r="C438" s="418" t="str">
        <f>IFERROR(IF(VLOOKUP(S438,'Disaggregation Records'!$D$95:$E$183,2,FALSE)=0,"",VLOOKUP(S438,'Disaggregation Records'!$D$95:$E$183,2,FALSE)),"")</f>
        <v/>
      </c>
      <c r="D438" s="418" t="str">
        <f>IFERROR(IF(VLOOKUP(S438,'Disaggregation Records'!$D$95:$F$183,3,FALSE)=0,"",VLOOKUP(S438,'Disaggregation Records'!$D$95:$F$183,3,FALSE)),"")</f>
        <v/>
      </c>
      <c r="E438" s="331"/>
      <c r="F438" s="332"/>
      <c r="G438" s="397" t="str">
        <f t="shared" si="28"/>
        <v/>
      </c>
      <c r="H438" s="388"/>
      <c r="I438" s="389"/>
      <c r="J438" s="389"/>
      <c r="K438" s="389"/>
      <c r="L438" s="389"/>
      <c r="M438" s="389"/>
      <c r="N438" s="389"/>
      <c r="O438" s="389"/>
      <c r="P438" s="388"/>
      <c r="Q438" s="318"/>
      <c r="R438" s="420">
        <f t="shared" si="29"/>
        <v>41</v>
      </c>
      <c r="S438" s="420" t="str">
        <f t="shared" si="30"/>
        <v/>
      </c>
      <c r="T438" s="420" t="b">
        <f t="shared" si="31"/>
        <v>0</v>
      </c>
      <c r="U438" s="420" t="s">
        <v>1638</v>
      </c>
      <c r="V438" s="420" t="str">
        <f>IFERROR(IF(VLOOKUP(S438,'Disaggregation Records'!$D$95:$G$183,4,FALSE)=0,"",VLOOKUP(S438,'Disaggregation Records'!$D$95:$G$183,4,FALSE)),"")</f>
        <v/>
      </c>
      <c r="W438" s="161"/>
      <c r="X438" s="164"/>
      <c r="Y438" s="164"/>
      <c r="AD438" s="9"/>
      <c r="AE438" s="9"/>
      <c r="AF438" s="9"/>
      <c r="AG438" s="9"/>
      <c r="AH438" s="9"/>
      <c r="AI438" s="9"/>
      <c r="AJ438" s="9"/>
    </row>
    <row r="439" spans="1:36" s="302" customFormat="1" x14ac:dyDescent="0.25">
      <c r="A439" s="317">
        <v>12</v>
      </c>
      <c r="B439" s="329" t="str">
        <f>IFERROR(VLOOKUP(A439,'Coverage Indicators - Section D'!$A$10:$Y$42,25,FALSE),"")</f>
        <v/>
      </c>
      <c r="C439" s="418" t="str">
        <f>IFERROR(IF(VLOOKUP(S439,'Disaggregation Records'!$D$95:$E$183,2,FALSE)=0,"",VLOOKUP(S439,'Disaggregation Records'!$D$95:$E$183,2,FALSE)),"")</f>
        <v/>
      </c>
      <c r="D439" s="418" t="str">
        <f>IFERROR(IF(VLOOKUP(S439,'Disaggregation Records'!$D$95:$F$183,3,FALSE)=0,"",VLOOKUP(S439,'Disaggregation Records'!$D$95:$F$183,3,FALSE)),"")</f>
        <v/>
      </c>
      <c r="E439" s="331"/>
      <c r="F439" s="332"/>
      <c r="G439" s="397" t="str">
        <f t="shared" si="28"/>
        <v/>
      </c>
      <c r="H439" s="388"/>
      <c r="I439" s="389"/>
      <c r="J439" s="389"/>
      <c r="K439" s="389"/>
      <c r="L439" s="389"/>
      <c r="M439" s="389"/>
      <c r="N439" s="389"/>
      <c r="O439" s="389"/>
      <c r="P439" s="388"/>
      <c r="Q439" s="318"/>
      <c r="R439" s="420">
        <f t="shared" si="29"/>
        <v>42</v>
      </c>
      <c r="S439" s="420" t="str">
        <f t="shared" si="30"/>
        <v/>
      </c>
      <c r="T439" s="420" t="b">
        <f t="shared" si="31"/>
        <v>0</v>
      </c>
      <c r="U439" s="420" t="s">
        <v>1639</v>
      </c>
      <c r="V439" s="420" t="str">
        <f>IFERROR(IF(VLOOKUP(S439,'Disaggregation Records'!$D$95:$G$183,4,FALSE)=0,"",VLOOKUP(S439,'Disaggregation Records'!$D$95:$G$183,4,FALSE)),"")</f>
        <v/>
      </c>
      <c r="W439" s="161"/>
      <c r="X439" s="164"/>
      <c r="Y439" s="164"/>
      <c r="AD439" s="9"/>
      <c r="AE439" s="9"/>
      <c r="AF439" s="9"/>
      <c r="AG439" s="9"/>
      <c r="AH439" s="9"/>
      <c r="AI439" s="9"/>
      <c r="AJ439" s="9"/>
    </row>
    <row r="440" spans="1:36" s="302" customFormat="1" x14ac:dyDescent="0.25">
      <c r="A440" s="317">
        <v>12</v>
      </c>
      <c r="B440" s="329" t="str">
        <f>IFERROR(VLOOKUP(A440,'Coverage Indicators - Section D'!$A$10:$Y$42,25,FALSE),"")</f>
        <v/>
      </c>
      <c r="C440" s="418" t="str">
        <f>IFERROR(IF(VLOOKUP(S440,'Disaggregation Records'!$D$95:$E$183,2,FALSE)=0,"",VLOOKUP(S440,'Disaggregation Records'!$D$95:$E$183,2,FALSE)),"")</f>
        <v/>
      </c>
      <c r="D440" s="418" t="str">
        <f>IFERROR(IF(VLOOKUP(S440,'Disaggregation Records'!$D$95:$F$183,3,FALSE)=0,"",VLOOKUP(S440,'Disaggregation Records'!$D$95:$F$183,3,FALSE)),"")</f>
        <v/>
      </c>
      <c r="E440" s="331"/>
      <c r="F440" s="332"/>
      <c r="G440" s="397" t="str">
        <f t="shared" si="28"/>
        <v/>
      </c>
      <c r="H440" s="388"/>
      <c r="I440" s="389"/>
      <c r="J440" s="389"/>
      <c r="K440" s="389"/>
      <c r="L440" s="389"/>
      <c r="M440" s="389"/>
      <c r="N440" s="389"/>
      <c r="O440" s="389"/>
      <c r="P440" s="388"/>
      <c r="Q440" s="318"/>
      <c r="R440" s="420">
        <f t="shared" si="29"/>
        <v>43</v>
      </c>
      <c r="S440" s="420" t="str">
        <f t="shared" si="30"/>
        <v/>
      </c>
      <c r="T440" s="420" t="b">
        <f t="shared" si="31"/>
        <v>0</v>
      </c>
      <c r="U440" s="420" t="s">
        <v>1640</v>
      </c>
      <c r="V440" s="420" t="str">
        <f>IFERROR(IF(VLOOKUP(S440,'Disaggregation Records'!$D$95:$G$183,4,FALSE)=0,"",VLOOKUP(S440,'Disaggregation Records'!$D$95:$G$183,4,FALSE)),"")</f>
        <v/>
      </c>
      <c r="W440" s="161"/>
      <c r="X440" s="164"/>
      <c r="Y440" s="164"/>
      <c r="AD440" s="9"/>
      <c r="AE440" s="9"/>
      <c r="AF440" s="9"/>
      <c r="AG440" s="9"/>
      <c r="AH440" s="9"/>
      <c r="AI440" s="9"/>
      <c r="AJ440" s="9"/>
    </row>
    <row r="441" spans="1:36" s="302" customFormat="1" x14ac:dyDescent="0.25">
      <c r="A441" s="317">
        <v>12</v>
      </c>
      <c r="B441" s="329" t="str">
        <f>IFERROR(VLOOKUP(A441,'Coverage Indicators - Section D'!$A$10:$Y$42,25,FALSE),"")</f>
        <v/>
      </c>
      <c r="C441" s="418" t="str">
        <f>IFERROR(IF(VLOOKUP(S441,'Disaggregation Records'!$D$95:$E$183,2,FALSE)=0,"",VLOOKUP(S441,'Disaggregation Records'!$D$95:$E$183,2,FALSE)),"")</f>
        <v/>
      </c>
      <c r="D441" s="418" t="str">
        <f>IFERROR(IF(VLOOKUP(S441,'Disaggregation Records'!$D$95:$F$183,3,FALSE)=0,"",VLOOKUP(S441,'Disaggregation Records'!$D$95:$F$183,3,FALSE)),"")</f>
        <v/>
      </c>
      <c r="E441" s="331"/>
      <c r="F441" s="332"/>
      <c r="G441" s="397" t="str">
        <f t="shared" si="28"/>
        <v/>
      </c>
      <c r="H441" s="388"/>
      <c r="I441" s="389"/>
      <c r="J441" s="389"/>
      <c r="K441" s="389"/>
      <c r="L441" s="389"/>
      <c r="M441" s="389"/>
      <c r="N441" s="389"/>
      <c r="O441" s="389"/>
      <c r="P441" s="388"/>
      <c r="Q441" s="318"/>
      <c r="R441" s="420">
        <f t="shared" si="29"/>
        <v>44</v>
      </c>
      <c r="S441" s="420" t="str">
        <f t="shared" si="30"/>
        <v/>
      </c>
      <c r="T441" s="420" t="b">
        <f t="shared" si="31"/>
        <v>0</v>
      </c>
      <c r="U441" s="420" t="s">
        <v>1641</v>
      </c>
      <c r="V441" s="420" t="str">
        <f>IFERROR(IF(VLOOKUP(S441,'Disaggregation Records'!$D$95:$G$183,4,FALSE)=0,"",VLOOKUP(S441,'Disaggregation Records'!$D$95:$G$183,4,FALSE)),"")</f>
        <v/>
      </c>
      <c r="W441" s="161"/>
      <c r="X441" s="164"/>
      <c r="Y441" s="164"/>
      <c r="AD441" s="9"/>
      <c r="AE441" s="9"/>
      <c r="AF441" s="9"/>
      <c r="AG441" s="9"/>
      <c r="AH441" s="9"/>
      <c r="AI441" s="9"/>
      <c r="AJ441" s="9"/>
    </row>
    <row r="442" spans="1:36" s="302" customFormat="1" x14ac:dyDescent="0.25">
      <c r="A442" s="317">
        <v>12</v>
      </c>
      <c r="B442" s="329" t="str">
        <f>IFERROR(VLOOKUP(A442,'Coverage Indicators - Section D'!$A$10:$Y$42,25,FALSE),"")</f>
        <v/>
      </c>
      <c r="C442" s="418" t="str">
        <f>IFERROR(IF(VLOOKUP(S442,'Disaggregation Records'!$D$95:$E$183,2,FALSE)=0,"",VLOOKUP(S442,'Disaggregation Records'!$D$95:$E$183,2,FALSE)),"")</f>
        <v/>
      </c>
      <c r="D442" s="418" t="str">
        <f>IFERROR(IF(VLOOKUP(S442,'Disaggregation Records'!$D$95:$F$183,3,FALSE)=0,"",VLOOKUP(S442,'Disaggregation Records'!$D$95:$F$183,3,FALSE)),"")</f>
        <v/>
      </c>
      <c r="E442" s="331"/>
      <c r="F442" s="332"/>
      <c r="G442" s="397" t="str">
        <f t="shared" si="28"/>
        <v/>
      </c>
      <c r="H442" s="388"/>
      <c r="I442" s="389"/>
      <c r="J442" s="389"/>
      <c r="K442" s="389"/>
      <c r="L442" s="389"/>
      <c r="M442" s="389"/>
      <c r="N442" s="389"/>
      <c r="O442" s="389"/>
      <c r="P442" s="388"/>
      <c r="Q442" s="318"/>
      <c r="R442" s="420">
        <f t="shared" si="29"/>
        <v>45</v>
      </c>
      <c r="S442" s="420" t="str">
        <f t="shared" si="30"/>
        <v/>
      </c>
      <c r="T442" s="420" t="b">
        <f t="shared" si="31"/>
        <v>0</v>
      </c>
      <c r="U442" s="420" t="s">
        <v>1642</v>
      </c>
      <c r="V442" s="420" t="str">
        <f>IFERROR(IF(VLOOKUP(S442,'Disaggregation Records'!$D$95:$G$183,4,FALSE)=0,"",VLOOKUP(S442,'Disaggregation Records'!$D$95:$G$183,4,FALSE)),"")</f>
        <v/>
      </c>
      <c r="W442" s="161"/>
      <c r="X442" s="164"/>
      <c r="Y442" s="164"/>
      <c r="AD442" s="9"/>
      <c r="AE442" s="9"/>
      <c r="AF442" s="9"/>
      <c r="AG442" s="9"/>
      <c r="AH442" s="9"/>
      <c r="AI442" s="9"/>
      <c r="AJ442" s="9"/>
    </row>
    <row r="443" spans="1:36" s="302" customFormat="1" x14ac:dyDescent="0.25">
      <c r="A443" s="317">
        <v>12</v>
      </c>
      <c r="B443" s="329" t="str">
        <f>IFERROR(VLOOKUP(A443,'Coverage Indicators - Section D'!$A$10:$Y$42,25,FALSE),"")</f>
        <v/>
      </c>
      <c r="C443" s="418" t="str">
        <f>IFERROR(IF(VLOOKUP(S443,'Disaggregation Records'!$D$95:$E$183,2,FALSE)=0,"",VLOOKUP(S443,'Disaggregation Records'!$D$95:$E$183,2,FALSE)),"")</f>
        <v/>
      </c>
      <c r="D443" s="418" t="str">
        <f>IFERROR(IF(VLOOKUP(S443,'Disaggregation Records'!$D$95:$F$183,3,FALSE)=0,"",VLOOKUP(S443,'Disaggregation Records'!$D$95:$F$183,3,FALSE)),"")</f>
        <v/>
      </c>
      <c r="E443" s="331"/>
      <c r="F443" s="332"/>
      <c r="G443" s="397" t="str">
        <f t="shared" si="28"/>
        <v/>
      </c>
      <c r="H443" s="388"/>
      <c r="I443" s="389"/>
      <c r="J443" s="389"/>
      <c r="K443" s="389"/>
      <c r="L443" s="389"/>
      <c r="M443" s="389"/>
      <c r="N443" s="389"/>
      <c r="O443" s="389"/>
      <c r="P443" s="388"/>
      <c r="Q443" s="318"/>
      <c r="R443" s="420">
        <f t="shared" si="29"/>
        <v>46</v>
      </c>
      <c r="S443" s="420" t="str">
        <f t="shared" si="30"/>
        <v/>
      </c>
      <c r="T443" s="420" t="b">
        <f t="shared" si="31"/>
        <v>0</v>
      </c>
      <c r="U443" s="420" t="s">
        <v>1643</v>
      </c>
      <c r="V443" s="420" t="str">
        <f>IFERROR(IF(VLOOKUP(S443,'Disaggregation Records'!$D$95:$G$183,4,FALSE)=0,"",VLOOKUP(S443,'Disaggregation Records'!$D$95:$G$183,4,FALSE)),"")</f>
        <v/>
      </c>
      <c r="W443" s="161"/>
      <c r="X443" s="164"/>
      <c r="Y443" s="164"/>
      <c r="AD443" s="9"/>
      <c r="AE443" s="9"/>
      <c r="AF443" s="9"/>
      <c r="AG443" s="9"/>
      <c r="AH443" s="9"/>
      <c r="AI443" s="9"/>
      <c r="AJ443" s="9"/>
    </row>
    <row r="444" spans="1:36" s="302" customFormat="1" x14ac:dyDescent="0.25">
      <c r="A444" s="317">
        <v>12</v>
      </c>
      <c r="B444" s="329" t="str">
        <f>IFERROR(VLOOKUP(A444,'Coverage Indicators - Section D'!$A$10:$Y$42,25,FALSE),"")</f>
        <v/>
      </c>
      <c r="C444" s="418" t="str">
        <f>IFERROR(IF(VLOOKUP(S444,'Disaggregation Records'!$D$95:$E$183,2,FALSE)=0,"",VLOOKUP(S444,'Disaggregation Records'!$D$95:$E$183,2,FALSE)),"")</f>
        <v/>
      </c>
      <c r="D444" s="418" t="str">
        <f>IFERROR(IF(VLOOKUP(S444,'Disaggregation Records'!$D$95:$F$183,3,FALSE)=0,"",VLOOKUP(S444,'Disaggregation Records'!$D$95:$F$183,3,FALSE)),"")</f>
        <v/>
      </c>
      <c r="E444" s="331"/>
      <c r="F444" s="332"/>
      <c r="G444" s="397" t="str">
        <f t="shared" si="28"/>
        <v/>
      </c>
      <c r="H444" s="388"/>
      <c r="I444" s="389"/>
      <c r="J444" s="389"/>
      <c r="K444" s="389"/>
      <c r="L444" s="389"/>
      <c r="M444" s="389"/>
      <c r="N444" s="389"/>
      <c r="O444" s="389"/>
      <c r="P444" s="388"/>
      <c r="Q444" s="318"/>
      <c r="R444" s="420">
        <f t="shared" si="29"/>
        <v>47</v>
      </c>
      <c r="S444" s="420" t="str">
        <f t="shared" si="30"/>
        <v/>
      </c>
      <c r="T444" s="420" t="b">
        <f t="shared" si="31"/>
        <v>0</v>
      </c>
      <c r="U444" s="420" t="s">
        <v>1644</v>
      </c>
      <c r="V444" s="420" t="str">
        <f>IFERROR(IF(VLOOKUP(S444,'Disaggregation Records'!$D$95:$G$183,4,FALSE)=0,"",VLOOKUP(S444,'Disaggregation Records'!$D$95:$G$183,4,FALSE)),"")</f>
        <v/>
      </c>
      <c r="W444" s="161"/>
      <c r="X444" s="164"/>
      <c r="Y444" s="164"/>
      <c r="AD444" s="9"/>
      <c r="AE444" s="9"/>
      <c r="AF444" s="9"/>
      <c r="AG444" s="9"/>
      <c r="AH444" s="9"/>
      <c r="AI444" s="9"/>
      <c r="AJ444" s="9"/>
    </row>
    <row r="445" spans="1:36" s="302" customFormat="1" x14ac:dyDescent="0.25">
      <c r="A445" s="317">
        <v>12</v>
      </c>
      <c r="B445" s="329" t="str">
        <f>IFERROR(VLOOKUP(A445,'Coverage Indicators - Section D'!$A$10:$Y$42,25,FALSE),"")</f>
        <v/>
      </c>
      <c r="C445" s="418" t="str">
        <f>IFERROR(IF(VLOOKUP(S445,'Disaggregation Records'!$D$95:$E$183,2,FALSE)=0,"",VLOOKUP(S445,'Disaggregation Records'!$D$95:$E$183,2,FALSE)),"")</f>
        <v/>
      </c>
      <c r="D445" s="418" t="str">
        <f>IFERROR(IF(VLOOKUP(S445,'Disaggregation Records'!$D$95:$F$183,3,FALSE)=0,"",VLOOKUP(S445,'Disaggregation Records'!$D$95:$F$183,3,FALSE)),"")</f>
        <v/>
      </c>
      <c r="E445" s="331"/>
      <c r="F445" s="332"/>
      <c r="G445" s="397" t="str">
        <f t="shared" si="28"/>
        <v/>
      </c>
      <c r="H445" s="388"/>
      <c r="I445" s="389"/>
      <c r="J445" s="389"/>
      <c r="K445" s="389"/>
      <c r="L445" s="389"/>
      <c r="M445" s="389"/>
      <c r="N445" s="389"/>
      <c r="O445" s="389"/>
      <c r="P445" s="388"/>
      <c r="Q445" s="318"/>
      <c r="R445" s="420">
        <f t="shared" si="29"/>
        <v>48</v>
      </c>
      <c r="S445" s="420" t="str">
        <f t="shared" si="30"/>
        <v/>
      </c>
      <c r="T445" s="420" t="b">
        <f t="shared" si="31"/>
        <v>0</v>
      </c>
      <c r="U445" s="420" t="s">
        <v>1645</v>
      </c>
      <c r="V445" s="420" t="str">
        <f>IFERROR(IF(VLOOKUP(S445,'Disaggregation Records'!$D$95:$G$183,4,FALSE)=0,"",VLOOKUP(S445,'Disaggregation Records'!$D$95:$G$183,4,FALSE)),"")</f>
        <v/>
      </c>
      <c r="W445" s="161"/>
      <c r="X445" s="164"/>
      <c r="Y445" s="164"/>
      <c r="AD445" s="9"/>
      <c r="AE445" s="9"/>
      <c r="AF445" s="9"/>
      <c r="AG445" s="9"/>
      <c r="AH445" s="9"/>
      <c r="AI445" s="9"/>
      <c r="AJ445" s="9"/>
    </row>
    <row r="446" spans="1:36" s="302" customFormat="1" x14ac:dyDescent="0.25">
      <c r="A446" s="317">
        <v>12</v>
      </c>
      <c r="B446" s="329" t="str">
        <f>IFERROR(VLOOKUP(A446,'Coverage Indicators - Section D'!$A$10:$Y$42,25,FALSE),"")</f>
        <v/>
      </c>
      <c r="C446" s="418" t="str">
        <f>IFERROR(IF(VLOOKUP(S446,'Disaggregation Records'!$D$95:$E$183,2,FALSE)=0,"",VLOOKUP(S446,'Disaggregation Records'!$D$95:$E$183,2,FALSE)),"")</f>
        <v/>
      </c>
      <c r="D446" s="418" t="str">
        <f>IFERROR(IF(VLOOKUP(S446,'Disaggregation Records'!$D$95:$F$183,3,FALSE)=0,"",VLOOKUP(S446,'Disaggregation Records'!$D$95:$F$183,3,FALSE)),"")</f>
        <v/>
      </c>
      <c r="E446" s="331"/>
      <c r="F446" s="332"/>
      <c r="G446" s="397" t="str">
        <f t="shared" si="28"/>
        <v/>
      </c>
      <c r="H446" s="388"/>
      <c r="I446" s="389"/>
      <c r="J446" s="389"/>
      <c r="K446" s="389"/>
      <c r="L446" s="389"/>
      <c r="M446" s="389"/>
      <c r="N446" s="389"/>
      <c r="O446" s="389"/>
      <c r="P446" s="388"/>
      <c r="Q446" s="318"/>
      <c r="R446" s="420">
        <f t="shared" si="29"/>
        <v>49</v>
      </c>
      <c r="S446" s="420" t="str">
        <f t="shared" si="30"/>
        <v/>
      </c>
      <c r="T446" s="420" t="b">
        <f t="shared" si="31"/>
        <v>0</v>
      </c>
      <c r="U446" s="420" t="s">
        <v>1646</v>
      </c>
      <c r="V446" s="420" t="str">
        <f>IFERROR(IF(VLOOKUP(S446,'Disaggregation Records'!$D$95:$G$183,4,FALSE)=0,"",VLOOKUP(S446,'Disaggregation Records'!$D$95:$G$183,4,FALSE)),"")</f>
        <v/>
      </c>
      <c r="W446" s="161"/>
      <c r="X446" s="164"/>
      <c r="Y446" s="164"/>
      <c r="AD446" s="9"/>
      <c r="AE446" s="9"/>
      <c r="AF446" s="9"/>
      <c r="AG446" s="9"/>
      <c r="AH446" s="9"/>
      <c r="AI446" s="9"/>
      <c r="AJ446" s="9"/>
    </row>
    <row r="447" spans="1:36" s="302" customFormat="1" x14ac:dyDescent="0.25">
      <c r="A447" s="317">
        <v>13</v>
      </c>
      <c r="B447" s="329" t="str">
        <f>IFERROR(VLOOKUP(A447,'Coverage Indicators - Section D'!$A$10:$Y$42,25,FALSE),"")</f>
        <v/>
      </c>
      <c r="C447" s="418" t="str">
        <f>IFERROR(IF(VLOOKUP(S447,'Disaggregation Records'!$D$95:$E$183,2,FALSE)=0,"",VLOOKUP(S447,'Disaggregation Records'!$D$95:$E$183,2,FALSE)),"")</f>
        <v/>
      </c>
      <c r="D447" s="418" t="str">
        <f>IFERROR(IF(VLOOKUP(S447,'Disaggregation Records'!$D$95:$F$183,3,FALSE)=0,"",VLOOKUP(S447,'Disaggregation Records'!$D$95:$F$183,3,FALSE)),"")</f>
        <v/>
      </c>
      <c r="E447" s="331"/>
      <c r="F447" s="332"/>
      <c r="G447" s="397" t="str">
        <f t="shared" si="28"/>
        <v/>
      </c>
      <c r="H447" s="388"/>
      <c r="I447" s="389"/>
      <c r="J447" s="389"/>
      <c r="K447" s="389"/>
      <c r="L447" s="389"/>
      <c r="M447" s="389"/>
      <c r="N447" s="389"/>
      <c r="O447" s="389"/>
      <c r="P447" s="388"/>
      <c r="Q447" s="318"/>
      <c r="R447" s="420">
        <f t="shared" si="29"/>
        <v>50</v>
      </c>
      <c r="S447" s="420" t="str">
        <f t="shared" si="30"/>
        <v/>
      </c>
      <c r="T447" s="420" t="b">
        <f t="shared" si="31"/>
        <v>0</v>
      </c>
      <c r="U447" s="420" t="s">
        <v>1647</v>
      </c>
      <c r="V447" s="420" t="str">
        <f>IFERROR(IF(VLOOKUP(S447,'Disaggregation Records'!$D$95:$G$183,4,FALSE)=0,"",VLOOKUP(S447,'Disaggregation Records'!$D$95:$G$183,4,FALSE)),"")</f>
        <v/>
      </c>
      <c r="W447" s="161"/>
      <c r="X447" s="164"/>
      <c r="Y447" s="164"/>
      <c r="AD447" s="9"/>
      <c r="AE447" s="9"/>
      <c r="AF447" s="9"/>
      <c r="AG447" s="9"/>
      <c r="AH447" s="9"/>
      <c r="AI447" s="9"/>
      <c r="AJ447" s="9"/>
    </row>
    <row r="448" spans="1:36" s="302" customFormat="1" x14ac:dyDescent="0.25">
      <c r="A448" s="317">
        <v>13</v>
      </c>
      <c r="B448" s="329" t="str">
        <f>IFERROR(VLOOKUP(A448,'Coverage Indicators - Section D'!$A$10:$Y$42,25,FALSE),"")</f>
        <v/>
      </c>
      <c r="C448" s="418" t="str">
        <f>IFERROR(IF(VLOOKUP(S448,'Disaggregation Records'!$D$95:$E$183,2,FALSE)=0,"",VLOOKUP(S448,'Disaggregation Records'!$D$95:$E$183,2,FALSE)),"")</f>
        <v/>
      </c>
      <c r="D448" s="418" t="str">
        <f>IFERROR(IF(VLOOKUP(S448,'Disaggregation Records'!$D$95:$F$183,3,FALSE)=0,"",VLOOKUP(S448,'Disaggregation Records'!$D$95:$F$183,3,FALSE)),"")</f>
        <v/>
      </c>
      <c r="E448" s="331"/>
      <c r="F448" s="332"/>
      <c r="G448" s="397" t="str">
        <f t="shared" si="28"/>
        <v/>
      </c>
      <c r="H448" s="388"/>
      <c r="I448" s="389"/>
      <c r="J448" s="389"/>
      <c r="K448" s="389"/>
      <c r="L448" s="389"/>
      <c r="M448" s="389"/>
      <c r="N448" s="389"/>
      <c r="O448" s="389"/>
      <c r="P448" s="388"/>
      <c r="Q448" s="318"/>
      <c r="R448" s="420">
        <f t="shared" si="29"/>
        <v>51</v>
      </c>
      <c r="S448" s="420" t="str">
        <f t="shared" si="30"/>
        <v/>
      </c>
      <c r="T448" s="420" t="b">
        <f t="shared" si="31"/>
        <v>0</v>
      </c>
      <c r="U448" s="420" t="s">
        <v>1648</v>
      </c>
      <c r="V448" s="420" t="str">
        <f>IFERROR(IF(VLOOKUP(S448,'Disaggregation Records'!$D$95:$G$183,4,FALSE)=0,"",VLOOKUP(S448,'Disaggregation Records'!$D$95:$G$183,4,FALSE)),"")</f>
        <v/>
      </c>
      <c r="W448" s="161"/>
      <c r="X448" s="164"/>
      <c r="Y448" s="164"/>
      <c r="AD448" s="9"/>
      <c r="AE448" s="9"/>
      <c r="AF448" s="9"/>
      <c r="AG448" s="9"/>
      <c r="AH448" s="9"/>
      <c r="AI448" s="9"/>
      <c r="AJ448" s="9"/>
    </row>
    <row r="449" spans="1:36" s="302" customFormat="1" x14ac:dyDescent="0.25">
      <c r="A449" s="317">
        <v>13</v>
      </c>
      <c r="B449" s="329" t="str">
        <f>IFERROR(VLOOKUP(A449,'Coverage Indicators - Section D'!$A$10:$Y$42,25,FALSE),"")</f>
        <v/>
      </c>
      <c r="C449" s="418" t="str">
        <f>IFERROR(IF(VLOOKUP(S449,'Disaggregation Records'!$D$95:$E$183,2,FALSE)=0,"",VLOOKUP(S449,'Disaggregation Records'!$D$95:$E$183,2,FALSE)),"")</f>
        <v/>
      </c>
      <c r="D449" s="418" t="str">
        <f>IFERROR(IF(VLOOKUP(S449,'Disaggregation Records'!$D$95:$F$183,3,FALSE)=0,"",VLOOKUP(S449,'Disaggregation Records'!$D$95:$F$183,3,FALSE)),"")</f>
        <v/>
      </c>
      <c r="E449" s="331"/>
      <c r="F449" s="332"/>
      <c r="G449" s="397" t="str">
        <f t="shared" si="28"/>
        <v/>
      </c>
      <c r="H449" s="388"/>
      <c r="I449" s="389"/>
      <c r="J449" s="389"/>
      <c r="K449" s="389"/>
      <c r="L449" s="389"/>
      <c r="M449" s="389"/>
      <c r="N449" s="389"/>
      <c r="O449" s="389"/>
      <c r="P449" s="388"/>
      <c r="Q449" s="318"/>
      <c r="R449" s="420">
        <f t="shared" si="29"/>
        <v>52</v>
      </c>
      <c r="S449" s="420" t="str">
        <f t="shared" si="30"/>
        <v/>
      </c>
      <c r="T449" s="420" t="b">
        <f t="shared" si="31"/>
        <v>0</v>
      </c>
      <c r="U449" s="420" t="s">
        <v>1649</v>
      </c>
      <c r="V449" s="420" t="str">
        <f>IFERROR(IF(VLOOKUP(S449,'Disaggregation Records'!$D$95:$G$183,4,FALSE)=0,"",VLOOKUP(S449,'Disaggregation Records'!$D$95:$G$183,4,FALSE)),"")</f>
        <v/>
      </c>
      <c r="W449" s="161"/>
      <c r="X449" s="164"/>
      <c r="Y449" s="164"/>
      <c r="AD449" s="9"/>
      <c r="AE449" s="9"/>
      <c r="AF449" s="9"/>
      <c r="AG449" s="9"/>
      <c r="AH449" s="9"/>
      <c r="AI449" s="9"/>
      <c r="AJ449" s="9"/>
    </row>
    <row r="450" spans="1:36" s="302" customFormat="1" x14ac:dyDescent="0.25">
      <c r="A450" s="317">
        <v>13</v>
      </c>
      <c r="B450" s="329" t="str">
        <f>IFERROR(VLOOKUP(A450,'Coverage Indicators - Section D'!$A$10:$Y$42,25,FALSE),"")</f>
        <v/>
      </c>
      <c r="C450" s="418" t="str">
        <f>IFERROR(IF(VLOOKUP(S450,'Disaggregation Records'!$D$95:$E$183,2,FALSE)=0,"",VLOOKUP(S450,'Disaggregation Records'!$D$95:$E$183,2,FALSE)),"")</f>
        <v/>
      </c>
      <c r="D450" s="418" t="str">
        <f>IFERROR(IF(VLOOKUP(S450,'Disaggregation Records'!$D$95:$F$183,3,FALSE)=0,"",VLOOKUP(S450,'Disaggregation Records'!$D$95:$F$183,3,FALSE)),"")</f>
        <v/>
      </c>
      <c r="E450" s="331"/>
      <c r="F450" s="332"/>
      <c r="G450" s="397" t="str">
        <f t="shared" si="28"/>
        <v/>
      </c>
      <c r="H450" s="388"/>
      <c r="I450" s="389"/>
      <c r="J450" s="389"/>
      <c r="K450" s="389"/>
      <c r="L450" s="389"/>
      <c r="M450" s="389"/>
      <c r="N450" s="389"/>
      <c r="O450" s="389"/>
      <c r="P450" s="388"/>
      <c r="Q450" s="318"/>
      <c r="R450" s="420">
        <f t="shared" si="29"/>
        <v>53</v>
      </c>
      <c r="S450" s="420" t="str">
        <f t="shared" si="30"/>
        <v/>
      </c>
      <c r="T450" s="420" t="b">
        <f t="shared" si="31"/>
        <v>0</v>
      </c>
      <c r="U450" s="420" t="s">
        <v>1650</v>
      </c>
      <c r="V450" s="420" t="str">
        <f>IFERROR(IF(VLOOKUP(S450,'Disaggregation Records'!$D$95:$G$183,4,FALSE)=0,"",VLOOKUP(S450,'Disaggregation Records'!$D$95:$G$183,4,FALSE)),"")</f>
        <v/>
      </c>
      <c r="W450" s="161"/>
      <c r="X450" s="164"/>
      <c r="Y450" s="164"/>
      <c r="AD450" s="9"/>
      <c r="AE450" s="9"/>
      <c r="AF450" s="9"/>
      <c r="AG450" s="9"/>
      <c r="AH450" s="9"/>
      <c r="AI450" s="9"/>
      <c r="AJ450" s="9"/>
    </row>
    <row r="451" spans="1:36" s="302" customFormat="1" x14ac:dyDescent="0.25">
      <c r="A451" s="317">
        <v>13</v>
      </c>
      <c r="B451" s="329" t="str">
        <f>IFERROR(VLOOKUP(A451,'Coverage Indicators - Section D'!$A$10:$Y$42,25,FALSE),"")</f>
        <v/>
      </c>
      <c r="C451" s="418" t="str">
        <f>IFERROR(IF(VLOOKUP(S451,'Disaggregation Records'!$D$95:$E$183,2,FALSE)=0,"",VLOOKUP(S451,'Disaggregation Records'!$D$95:$E$183,2,FALSE)),"")</f>
        <v/>
      </c>
      <c r="D451" s="418" t="str">
        <f>IFERROR(IF(VLOOKUP(S451,'Disaggregation Records'!$D$95:$F$183,3,FALSE)=0,"",VLOOKUP(S451,'Disaggregation Records'!$D$95:$F$183,3,FALSE)),"")</f>
        <v/>
      </c>
      <c r="E451" s="331"/>
      <c r="F451" s="332"/>
      <c r="G451" s="397" t="str">
        <f t="shared" si="28"/>
        <v/>
      </c>
      <c r="H451" s="388"/>
      <c r="I451" s="389"/>
      <c r="J451" s="389"/>
      <c r="K451" s="389"/>
      <c r="L451" s="389"/>
      <c r="M451" s="389"/>
      <c r="N451" s="389"/>
      <c r="O451" s="389"/>
      <c r="P451" s="388"/>
      <c r="Q451" s="318"/>
      <c r="R451" s="420">
        <f t="shared" si="29"/>
        <v>54</v>
      </c>
      <c r="S451" s="420" t="str">
        <f t="shared" si="30"/>
        <v/>
      </c>
      <c r="T451" s="420" t="b">
        <f t="shared" si="31"/>
        <v>0</v>
      </c>
      <c r="U451" s="420" t="s">
        <v>1651</v>
      </c>
      <c r="V451" s="420" t="str">
        <f>IFERROR(IF(VLOOKUP(S451,'Disaggregation Records'!$D$95:$G$183,4,FALSE)=0,"",VLOOKUP(S451,'Disaggregation Records'!$D$95:$G$183,4,FALSE)),"")</f>
        <v/>
      </c>
      <c r="W451" s="161"/>
      <c r="X451" s="164"/>
      <c r="Y451" s="164"/>
      <c r="AD451" s="9"/>
      <c r="AE451" s="9"/>
      <c r="AF451" s="9"/>
      <c r="AG451" s="9"/>
      <c r="AH451" s="9"/>
      <c r="AI451" s="9"/>
      <c r="AJ451" s="9"/>
    </row>
    <row r="452" spans="1:36" s="302" customFormat="1" x14ac:dyDescent="0.25">
      <c r="A452" s="317">
        <v>13</v>
      </c>
      <c r="B452" s="329" t="str">
        <f>IFERROR(VLOOKUP(A452,'Coverage Indicators - Section D'!$A$10:$Y$42,25,FALSE),"")</f>
        <v/>
      </c>
      <c r="C452" s="418" t="str">
        <f>IFERROR(IF(VLOOKUP(S452,'Disaggregation Records'!$D$95:$E$183,2,FALSE)=0,"",VLOOKUP(S452,'Disaggregation Records'!$D$95:$E$183,2,FALSE)),"")</f>
        <v/>
      </c>
      <c r="D452" s="418" t="str">
        <f>IFERROR(IF(VLOOKUP(S452,'Disaggregation Records'!$D$95:$F$183,3,FALSE)=0,"",VLOOKUP(S452,'Disaggregation Records'!$D$95:$F$183,3,FALSE)),"")</f>
        <v/>
      </c>
      <c r="E452" s="331"/>
      <c r="F452" s="332"/>
      <c r="G452" s="397" t="str">
        <f t="shared" si="28"/>
        <v/>
      </c>
      <c r="H452" s="388"/>
      <c r="I452" s="389"/>
      <c r="J452" s="389"/>
      <c r="K452" s="389"/>
      <c r="L452" s="389"/>
      <c r="M452" s="389"/>
      <c r="N452" s="389"/>
      <c r="O452" s="389"/>
      <c r="P452" s="388"/>
      <c r="Q452" s="318"/>
      <c r="R452" s="420">
        <f t="shared" si="29"/>
        <v>55</v>
      </c>
      <c r="S452" s="420" t="str">
        <f t="shared" si="30"/>
        <v/>
      </c>
      <c r="T452" s="420" t="b">
        <f t="shared" si="31"/>
        <v>0</v>
      </c>
      <c r="U452" s="420" t="s">
        <v>1652</v>
      </c>
      <c r="V452" s="420" t="str">
        <f>IFERROR(IF(VLOOKUP(S452,'Disaggregation Records'!$D$95:$G$183,4,FALSE)=0,"",VLOOKUP(S452,'Disaggregation Records'!$D$95:$G$183,4,FALSE)),"")</f>
        <v/>
      </c>
      <c r="W452" s="161"/>
      <c r="X452" s="164"/>
      <c r="Y452" s="164"/>
      <c r="AD452" s="9"/>
      <c r="AE452" s="9"/>
      <c r="AF452" s="9"/>
      <c r="AG452" s="9"/>
      <c r="AH452" s="9"/>
      <c r="AI452" s="9"/>
      <c r="AJ452" s="9"/>
    </row>
    <row r="453" spans="1:36" s="302" customFormat="1" x14ac:dyDescent="0.25">
      <c r="A453" s="317">
        <v>13</v>
      </c>
      <c r="B453" s="329" t="str">
        <f>IFERROR(VLOOKUP(A453,'Coverage Indicators - Section D'!$A$10:$Y$42,25,FALSE),"")</f>
        <v/>
      </c>
      <c r="C453" s="418" t="str">
        <f>IFERROR(IF(VLOOKUP(S453,'Disaggregation Records'!$D$95:$E$183,2,FALSE)=0,"",VLOOKUP(S453,'Disaggregation Records'!$D$95:$E$183,2,FALSE)),"")</f>
        <v/>
      </c>
      <c r="D453" s="418" t="str">
        <f>IFERROR(IF(VLOOKUP(S453,'Disaggregation Records'!$D$95:$F$183,3,FALSE)=0,"",VLOOKUP(S453,'Disaggregation Records'!$D$95:$F$183,3,FALSE)),"")</f>
        <v/>
      </c>
      <c r="E453" s="331"/>
      <c r="F453" s="332"/>
      <c r="G453" s="397" t="str">
        <f t="shared" si="28"/>
        <v/>
      </c>
      <c r="H453" s="388"/>
      <c r="I453" s="389"/>
      <c r="J453" s="389"/>
      <c r="K453" s="389"/>
      <c r="L453" s="389"/>
      <c r="M453" s="389"/>
      <c r="N453" s="389"/>
      <c r="O453" s="389"/>
      <c r="P453" s="388"/>
      <c r="Q453" s="318"/>
      <c r="R453" s="420">
        <f t="shared" si="29"/>
        <v>56</v>
      </c>
      <c r="S453" s="420" t="str">
        <f t="shared" si="30"/>
        <v/>
      </c>
      <c r="T453" s="420" t="b">
        <f t="shared" si="31"/>
        <v>0</v>
      </c>
      <c r="U453" s="420" t="s">
        <v>1653</v>
      </c>
      <c r="V453" s="420" t="str">
        <f>IFERROR(IF(VLOOKUP(S453,'Disaggregation Records'!$D$95:$G$183,4,FALSE)=0,"",VLOOKUP(S453,'Disaggregation Records'!$D$95:$G$183,4,FALSE)),"")</f>
        <v/>
      </c>
      <c r="W453" s="161"/>
      <c r="X453" s="164"/>
      <c r="Y453" s="164"/>
      <c r="AD453" s="9"/>
      <c r="AE453" s="9"/>
      <c r="AF453" s="9"/>
      <c r="AG453" s="9"/>
      <c r="AH453" s="9"/>
      <c r="AI453" s="9"/>
      <c r="AJ453" s="9"/>
    </row>
    <row r="454" spans="1:36" s="302" customFormat="1" x14ac:dyDescent="0.25">
      <c r="A454" s="317">
        <v>13</v>
      </c>
      <c r="B454" s="329" t="str">
        <f>IFERROR(VLOOKUP(A454,'Coverage Indicators - Section D'!$A$10:$Y$42,25,FALSE),"")</f>
        <v/>
      </c>
      <c r="C454" s="418" t="str">
        <f>IFERROR(IF(VLOOKUP(S454,'Disaggregation Records'!$D$95:$E$183,2,FALSE)=0,"",VLOOKUP(S454,'Disaggregation Records'!$D$95:$E$183,2,FALSE)),"")</f>
        <v/>
      </c>
      <c r="D454" s="418" t="str">
        <f>IFERROR(IF(VLOOKUP(S454,'Disaggregation Records'!$D$95:$F$183,3,FALSE)=0,"",VLOOKUP(S454,'Disaggregation Records'!$D$95:$F$183,3,FALSE)),"")</f>
        <v/>
      </c>
      <c r="E454" s="331"/>
      <c r="F454" s="332"/>
      <c r="G454" s="397" t="str">
        <f t="shared" si="28"/>
        <v/>
      </c>
      <c r="H454" s="388"/>
      <c r="I454" s="389"/>
      <c r="J454" s="389"/>
      <c r="K454" s="389"/>
      <c r="L454" s="389"/>
      <c r="M454" s="389"/>
      <c r="N454" s="389"/>
      <c r="O454" s="389"/>
      <c r="P454" s="388"/>
      <c r="Q454" s="318"/>
      <c r="R454" s="420">
        <f t="shared" si="29"/>
        <v>57</v>
      </c>
      <c r="S454" s="420" t="str">
        <f t="shared" si="30"/>
        <v/>
      </c>
      <c r="T454" s="420" t="b">
        <f t="shared" si="31"/>
        <v>0</v>
      </c>
      <c r="U454" s="420" t="s">
        <v>1654</v>
      </c>
      <c r="V454" s="420" t="str">
        <f>IFERROR(IF(VLOOKUP(S454,'Disaggregation Records'!$D$95:$G$183,4,FALSE)=0,"",VLOOKUP(S454,'Disaggregation Records'!$D$95:$G$183,4,FALSE)),"")</f>
        <v/>
      </c>
      <c r="W454" s="161"/>
      <c r="X454" s="164"/>
      <c r="Y454" s="164"/>
      <c r="AD454" s="9"/>
      <c r="AE454" s="9"/>
      <c r="AF454" s="9"/>
      <c r="AG454" s="9"/>
      <c r="AH454" s="9"/>
      <c r="AI454" s="9"/>
      <c r="AJ454" s="9"/>
    </row>
    <row r="455" spans="1:36" s="302" customFormat="1" x14ac:dyDescent="0.25">
      <c r="A455" s="317">
        <v>13</v>
      </c>
      <c r="B455" s="329" t="str">
        <f>IFERROR(VLOOKUP(A455,'Coverage Indicators - Section D'!$A$10:$Y$42,25,FALSE),"")</f>
        <v/>
      </c>
      <c r="C455" s="418" t="str">
        <f>IFERROR(IF(VLOOKUP(S455,'Disaggregation Records'!$D$95:$E$183,2,FALSE)=0,"",VLOOKUP(S455,'Disaggregation Records'!$D$95:$E$183,2,FALSE)),"")</f>
        <v/>
      </c>
      <c r="D455" s="418" t="str">
        <f>IFERROR(IF(VLOOKUP(S455,'Disaggregation Records'!$D$95:$F$183,3,FALSE)=0,"",VLOOKUP(S455,'Disaggregation Records'!$D$95:$F$183,3,FALSE)),"")</f>
        <v/>
      </c>
      <c r="E455" s="331"/>
      <c r="F455" s="332"/>
      <c r="G455" s="397" t="str">
        <f t="shared" ref="G455:G518" si="32">IFERROR(IF(F455&lt;&gt;"",(E455/F455)*100,""),"")</f>
        <v/>
      </c>
      <c r="H455" s="388"/>
      <c r="I455" s="389"/>
      <c r="J455" s="389"/>
      <c r="K455" s="389"/>
      <c r="L455" s="389"/>
      <c r="M455" s="389"/>
      <c r="N455" s="389"/>
      <c r="O455" s="389"/>
      <c r="P455" s="388"/>
      <c r="Q455" s="318"/>
      <c r="R455" s="420">
        <f t="shared" ref="R455:R518" si="33">IF(B455=B454,R454+1,0)</f>
        <v>58</v>
      </c>
      <c r="S455" s="420" t="str">
        <f t="shared" ref="S455:S518" si="34">IF(B455&lt;&gt;"",B455&amp;"-"&amp;R455,"")</f>
        <v/>
      </c>
      <c r="T455" s="420" t="b">
        <f t="shared" ref="T455:T518" si="35">IFERROR(IF(B455&lt;&gt;"",TRUE,FALSE),"")</f>
        <v>0</v>
      </c>
      <c r="U455" s="420" t="s">
        <v>1655</v>
      </c>
      <c r="V455" s="420" t="str">
        <f>IFERROR(IF(VLOOKUP(S455,'Disaggregation Records'!$D$95:$G$183,4,FALSE)=0,"",VLOOKUP(S455,'Disaggregation Records'!$D$95:$G$183,4,FALSE)),"")</f>
        <v/>
      </c>
      <c r="W455" s="161"/>
      <c r="X455" s="164"/>
      <c r="Y455" s="164"/>
      <c r="AD455" s="9"/>
      <c r="AE455" s="9"/>
      <c r="AF455" s="9"/>
      <c r="AG455" s="9"/>
      <c r="AH455" s="9"/>
      <c r="AI455" s="9"/>
      <c r="AJ455" s="9"/>
    </row>
    <row r="456" spans="1:36" s="302" customFormat="1" x14ac:dyDescent="0.25">
      <c r="A456" s="317">
        <v>13</v>
      </c>
      <c r="B456" s="329" t="str">
        <f>IFERROR(VLOOKUP(A456,'Coverage Indicators - Section D'!$A$10:$Y$42,25,FALSE),"")</f>
        <v/>
      </c>
      <c r="C456" s="418" t="str">
        <f>IFERROR(IF(VLOOKUP(S456,'Disaggregation Records'!$D$95:$E$183,2,FALSE)=0,"",VLOOKUP(S456,'Disaggregation Records'!$D$95:$E$183,2,FALSE)),"")</f>
        <v/>
      </c>
      <c r="D456" s="418" t="str">
        <f>IFERROR(IF(VLOOKUP(S456,'Disaggregation Records'!$D$95:$F$183,3,FALSE)=0,"",VLOOKUP(S456,'Disaggregation Records'!$D$95:$F$183,3,FALSE)),"")</f>
        <v/>
      </c>
      <c r="E456" s="331"/>
      <c r="F456" s="332"/>
      <c r="G456" s="397" t="str">
        <f t="shared" si="32"/>
        <v/>
      </c>
      <c r="H456" s="388"/>
      <c r="I456" s="389"/>
      <c r="J456" s="389"/>
      <c r="K456" s="389"/>
      <c r="L456" s="389"/>
      <c r="M456" s="389"/>
      <c r="N456" s="389"/>
      <c r="O456" s="389"/>
      <c r="P456" s="388"/>
      <c r="Q456" s="318"/>
      <c r="R456" s="420">
        <f t="shared" si="33"/>
        <v>59</v>
      </c>
      <c r="S456" s="420" t="str">
        <f t="shared" si="34"/>
        <v/>
      </c>
      <c r="T456" s="420" t="b">
        <f t="shared" si="35"/>
        <v>0</v>
      </c>
      <c r="U456" s="420" t="s">
        <v>1656</v>
      </c>
      <c r="V456" s="420" t="str">
        <f>IFERROR(IF(VLOOKUP(S456,'Disaggregation Records'!$D$95:$G$183,4,FALSE)=0,"",VLOOKUP(S456,'Disaggregation Records'!$D$95:$G$183,4,FALSE)),"")</f>
        <v/>
      </c>
      <c r="W456" s="161"/>
      <c r="X456" s="164"/>
      <c r="Y456" s="164"/>
      <c r="AD456" s="9"/>
      <c r="AE456" s="9"/>
      <c r="AF456" s="9"/>
      <c r="AG456" s="9"/>
      <c r="AH456" s="9"/>
      <c r="AI456" s="9"/>
      <c r="AJ456" s="9"/>
    </row>
    <row r="457" spans="1:36" s="302" customFormat="1" x14ac:dyDescent="0.25">
      <c r="A457" s="317">
        <v>14</v>
      </c>
      <c r="B457" s="329" t="str">
        <f>IFERROR(VLOOKUP(A457,'Coverage Indicators - Section D'!$A$10:$Y$42,25,FALSE),"")</f>
        <v/>
      </c>
      <c r="C457" s="418" t="str">
        <f>IFERROR(IF(VLOOKUP(S457,'Disaggregation Records'!$D$95:$E$183,2,FALSE)=0,"",VLOOKUP(S457,'Disaggregation Records'!$D$95:$E$183,2,FALSE)),"")</f>
        <v/>
      </c>
      <c r="D457" s="418" t="str">
        <f>IFERROR(IF(VLOOKUP(S457,'Disaggregation Records'!$D$95:$F$183,3,FALSE)=0,"",VLOOKUP(S457,'Disaggregation Records'!$D$95:$F$183,3,FALSE)),"")</f>
        <v/>
      </c>
      <c r="E457" s="331"/>
      <c r="F457" s="332"/>
      <c r="G457" s="397" t="str">
        <f t="shared" si="32"/>
        <v/>
      </c>
      <c r="H457" s="388"/>
      <c r="I457" s="389"/>
      <c r="J457" s="389"/>
      <c r="K457" s="389"/>
      <c r="L457" s="389"/>
      <c r="M457" s="389"/>
      <c r="N457" s="389"/>
      <c r="O457" s="389"/>
      <c r="P457" s="388"/>
      <c r="Q457" s="318"/>
      <c r="R457" s="420">
        <f t="shared" si="33"/>
        <v>60</v>
      </c>
      <c r="S457" s="420" t="str">
        <f t="shared" si="34"/>
        <v/>
      </c>
      <c r="T457" s="420" t="b">
        <f t="shared" si="35"/>
        <v>0</v>
      </c>
      <c r="U457" s="420" t="s">
        <v>1657</v>
      </c>
      <c r="V457" s="420" t="str">
        <f>IFERROR(IF(VLOOKUP(S457,'Disaggregation Records'!$D$95:$G$183,4,FALSE)=0,"",VLOOKUP(S457,'Disaggregation Records'!$D$95:$G$183,4,FALSE)),"")</f>
        <v/>
      </c>
      <c r="W457" s="161"/>
      <c r="X457" s="164"/>
      <c r="Y457" s="164"/>
      <c r="AD457" s="9"/>
      <c r="AE457" s="9"/>
      <c r="AF457" s="9"/>
      <c r="AG457" s="9"/>
      <c r="AH457" s="9"/>
      <c r="AI457" s="9"/>
      <c r="AJ457" s="9"/>
    </row>
    <row r="458" spans="1:36" s="302" customFormat="1" x14ac:dyDescent="0.25">
      <c r="A458" s="317">
        <v>14</v>
      </c>
      <c r="B458" s="329" t="str">
        <f>IFERROR(VLOOKUP(A458,'Coverage Indicators - Section D'!$A$10:$Y$42,25,FALSE),"")</f>
        <v/>
      </c>
      <c r="C458" s="418" t="str">
        <f>IFERROR(IF(VLOOKUP(S458,'Disaggregation Records'!$D$95:$E$183,2,FALSE)=0,"",VLOOKUP(S458,'Disaggregation Records'!$D$95:$E$183,2,FALSE)),"")</f>
        <v/>
      </c>
      <c r="D458" s="418" t="str">
        <f>IFERROR(IF(VLOOKUP(S458,'Disaggregation Records'!$D$95:$F$183,3,FALSE)=0,"",VLOOKUP(S458,'Disaggregation Records'!$D$95:$F$183,3,FALSE)),"")</f>
        <v/>
      </c>
      <c r="E458" s="331"/>
      <c r="F458" s="332"/>
      <c r="G458" s="397" t="str">
        <f t="shared" si="32"/>
        <v/>
      </c>
      <c r="H458" s="388"/>
      <c r="I458" s="389"/>
      <c r="J458" s="389"/>
      <c r="K458" s="389"/>
      <c r="L458" s="389"/>
      <c r="M458" s="389"/>
      <c r="N458" s="389"/>
      <c r="O458" s="389"/>
      <c r="P458" s="388"/>
      <c r="Q458" s="318"/>
      <c r="R458" s="420">
        <f t="shared" si="33"/>
        <v>61</v>
      </c>
      <c r="S458" s="420" t="str">
        <f t="shared" si="34"/>
        <v/>
      </c>
      <c r="T458" s="420" t="b">
        <f t="shared" si="35"/>
        <v>0</v>
      </c>
      <c r="U458" s="420" t="s">
        <v>1658</v>
      </c>
      <c r="V458" s="420" t="str">
        <f>IFERROR(IF(VLOOKUP(S458,'Disaggregation Records'!$D$95:$G$183,4,FALSE)=0,"",VLOOKUP(S458,'Disaggregation Records'!$D$95:$G$183,4,FALSE)),"")</f>
        <v/>
      </c>
      <c r="W458" s="161"/>
      <c r="X458" s="164"/>
      <c r="Y458" s="164"/>
      <c r="AD458" s="9"/>
      <c r="AE458" s="9"/>
      <c r="AF458" s="9"/>
      <c r="AG458" s="9"/>
      <c r="AH458" s="9"/>
      <c r="AI458" s="9"/>
      <c r="AJ458" s="9"/>
    </row>
    <row r="459" spans="1:36" s="302" customFormat="1" x14ac:dyDescent="0.25">
      <c r="A459" s="317">
        <v>14</v>
      </c>
      <c r="B459" s="329" t="str">
        <f>IFERROR(VLOOKUP(A459,'Coverage Indicators - Section D'!$A$10:$Y$42,25,FALSE),"")</f>
        <v/>
      </c>
      <c r="C459" s="418" t="str">
        <f>IFERROR(IF(VLOOKUP(S459,'Disaggregation Records'!$D$95:$E$183,2,FALSE)=0,"",VLOOKUP(S459,'Disaggregation Records'!$D$95:$E$183,2,FALSE)),"")</f>
        <v/>
      </c>
      <c r="D459" s="418" t="str">
        <f>IFERROR(IF(VLOOKUP(S459,'Disaggregation Records'!$D$95:$F$183,3,FALSE)=0,"",VLOOKUP(S459,'Disaggregation Records'!$D$95:$F$183,3,FALSE)),"")</f>
        <v/>
      </c>
      <c r="E459" s="331"/>
      <c r="F459" s="332"/>
      <c r="G459" s="397" t="str">
        <f t="shared" si="32"/>
        <v/>
      </c>
      <c r="H459" s="388"/>
      <c r="I459" s="389"/>
      <c r="J459" s="389"/>
      <c r="K459" s="389"/>
      <c r="L459" s="389"/>
      <c r="M459" s="389"/>
      <c r="N459" s="389"/>
      <c r="O459" s="389"/>
      <c r="P459" s="388"/>
      <c r="Q459" s="318"/>
      <c r="R459" s="420">
        <f t="shared" si="33"/>
        <v>62</v>
      </c>
      <c r="S459" s="420" t="str">
        <f t="shared" si="34"/>
        <v/>
      </c>
      <c r="T459" s="420" t="b">
        <f t="shared" si="35"/>
        <v>0</v>
      </c>
      <c r="U459" s="420" t="s">
        <v>1659</v>
      </c>
      <c r="V459" s="420" t="str">
        <f>IFERROR(IF(VLOOKUP(S459,'Disaggregation Records'!$D$95:$G$183,4,FALSE)=0,"",VLOOKUP(S459,'Disaggregation Records'!$D$95:$G$183,4,FALSE)),"")</f>
        <v/>
      </c>
      <c r="W459" s="161"/>
      <c r="X459" s="164"/>
      <c r="Y459" s="164"/>
      <c r="AD459" s="9"/>
      <c r="AE459" s="9"/>
      <c r="AF459" s="9"/>
      <c r="AG459" s="9"/>
      <c r="AH459" s="9"/>
      <c r="AI459" s="9"/>
      <c r="AJ459" s="9"/>
    </row>
    <row r="460" spans="1:36" s="302" customFormat="1" x14ac:dyDescent="0.25">
      <c r="A460" s="317">
        <v>14</v>
      </c>
      <c r="B460" s="329" t="str">
        <f>IFERROR(VLOOKUP(A460,'Coverage Indicators - Section D'!$A$10:$Y$42,25,FALSE),"")</f>
        <v/>
      </c>
      <c r="C460" s="418" t="str">
        <f>IFERROR(IF(VLOOKUP(S460,'Disaggregation Records'!$D$95:$E$183,2,FALSE)=0,"",VLOOKUP(S460,'Disaggregation Records'!$D$95:$E$183,2,FALSE)),"")</f>
        <v/>
      </c>
      <c r="D460" s="418" t="str">
        <f>IFERROR(IF(VLOOKUP(S460,'Disaggregation Records'!$D$95:$F$183,3,FALSE)=0,"",VLOOKUP(S460,'Disaggregation Records'!$D$95:$F$183,3,FALSE)),"")</f>
        <v/>
      </c>
      <c r="E460" s="331"/>
      <c r="F460" s="332"/>
      <c r="G460" s="397" t="str">
        <f t="shared" si="32"/>
        <v/>
      </c>
      <c r="H460" s="388"/>
      <c r="I460" s="389"/>
      <c r="J460" s="389"/>
      <c r="K460" s="389"/>
      <c r="L460" s="389"/>
      <c r="M460" s="389"/>
      <c r="N460" s="389"/>
      <c r="O460" s="389"/>
      <c r="P460" s="388"/>
      <c r="Q460" s="318"/>
      <c r="R460" s="420">
        <f t="shared" si="33"/>
        <v>63</v>
      </c>
      <c r="S460" s="420" t="str">
        <f t="shared" si="34"/>
        <v/>
      </c>
      <c r="T460" s="420" t="b">
        <f t="shared" si="35"/>
        <v>0</v>
      </c>
      <c r="U460" s="420" t="s">
        <v>1660</v>
      </c>
      <c r="V460" s="420" t="str">
        <f>IFERROR(IF(VLOOKUP(S460,'Disaggregation Records'!$D$95:$G$183,4,FALSE)=0,"",VLOOKUP(S460,'Disaggregation Records'!$D$95:$G$183,4,FALSE)),"")</f>
        <v/>
      </c>
      <c r="W460" s="161"/>
      <c r="X460" s="164"/>
      <c r="Y460" s="164"/>
      <c r="AD460" s="9"/>
      <c r="AE460" s="9"/>
      <c r="AF460" s="9"/>
      <c r="AG460" s="9"/>
      <c r="AH460" s="9"/>
      <c r="AI460" s="9"/>
      <c r="AJ460" s="9"/>
    </row>
    <row r="461" spans="1:36" s="302" customFormat="1" x14ac:dyDescent="0.25">
      <c r="A461" s="317">
        <v>14</v>
      </c>
      <c r="B461" s="329" t="str">
        <f>IFERROR(VLOOKUP(A461,'Coverage Indicators - Section D'!$A$10:$Y$42,25,FALSE),"")</f>
        <v/>
      </c>
      <c r="C461" s="418" t="str">
        <f>IFERROR(IF(VLOOKUP(S461,'Disaggregation Records'!$D$95:$E$183,2,FALSE)=0,"",VLOOKUP(S461,'Disaggregation Records'!$D$95:$E$183,2,FALSE)),"")</f>
        <v/>
      </c>
      <c r="D461" s="418" t="str">
        <f>IFERROR(IF(VLOOKUP(S461,'Disaggregation Records'!$D$95:$F$183,3,FALSE)=0,"",VLOOKUP(S461,'Disaggregation Records'!$D$95:$F$183,3,FALSE)),"")</f>
        <v/>
      </c>
      <c r="E461" s="331"/>
      <c r="F461" s="332"/>
      <c r="G461" s="397" t="str">
        <f t="shared" si="32"/>
        <v/>
      </c>
      <c r="H461" s="388"/>
      <c r="I461" s="389"/>
      <c r="J461" s="389"/>
      <c r="K461" s="389"/>
      <c r="L461" s="389"/>
      <c r="M461" s="389"/>
      <c r="N461" s="389"/>
      <c r="O461" s="389"/>
      <c r="P461" s="388"/>
      <c r="Q461" s="318"/>
      <c r="R461" s="420">
        <f t="shared" si="33"/>
        <v>64</v>
      </c>
      <c r="S461" s="420" t="str">
        <f t="shared" si="34"/>
        <v/>
      </c>
      <c r="T461" s="420" t="b">
        <f t="shared" si="35"/>
        <v>0</v>
      </c>
      <c r="U461" s="420" t="s">
        <v>1661</v>
      </c>
      <c r="V461" s="420" t="str">
        <f>IFERROR(IF(VLOOKUP(S461,'Disaggregation Records'!$D$95:$G$183,4,FALSE)=0,"",VLOOKUP(S461,'Disaggregation Records'!$D$95:$G$183,4,FALSE)),"")</f>
        <v/>
      </c>
      <c r="W461" s="161"/>
      <c r="X461" s="164"/>
      <c r="Y461" s="164"/>
      <c r="AD461" s="9"/>
      <c r="AE461" s="9"/>
      <c r="AF461" s="9"/>
      <c r="AG461" s="9"/>
      <c r="AH461" s="9"/>
      <c r="AI461" s="9"/>
      <c r="AJ461" s="9"/>
    </row>
    <row r="462" spans="1:36" s="302" customFormat="1" x14ac:dyDescent="0.25">
      <c r="A462" s="317">
        <v>14</v>
      </c>
      <c r="B462" s="329" t="str">
        <f>IFERROR(VLOOKUP(A462,'Coverage Indicators - Section D'!$A$10:$Y$42,25,FALSE),"")</f>
        <v/>
      </c>
      <c r="C462" s="418" t="str">
        <f>IFERROR(IF(VLOOKUP(S462,'Disaggregation Records'!$D$95:$E$183,2,FALSE)=0,"",VLOOKUP(S462,'Disaggregation Records'!$D$95:$E$183,2,FALSE)),"")</f>
        <v/>
      </c>
      <c r="D462" s="418" t="str">
        <f>IFERROR(IF(VLOOKUP(S462,'Disaggregation Records'!$D$95:$F$183,3,FALSE)=0,"",VLOOKUP(S462,'Disaggregation Records'!$D$95:$F$183,3,FALSE)),"")</f>
        <v/>
      </c>
      <c r="E462" s="331"/>
      <c r="F462" s="332"/>
      <c r="G462" s="397" t="str">
        <f t="shared" si="32"/>
        <v/>
      </c>
      <c r="H462" s="388"/>
      <c r="I462" s="389"/>
      <c r="J462" s="389"/>
      <c r="K462" s="389"/>
      <c r="L462" s="389"/>
      <c r="M462" s="389"/>
      <c r="N462" s="389"/>
      <c r="O462" s="389"/>
      <c r="P462" s="388"/>
      <c r="Q462" s="318"/>
      <c r="R462" s="420">
        <f t="shared" si="33"/>
        <v>65</v>
      </c>
      <c r="S462" s="420" t="str">
        <f t="shared" si="34"/>
        <v/>
      </c>
      <c r="T462" s="420" t="b">
        <f t="shared" si="35"/>
        <v>0</v>
      </c>
      <c r="U462" s="420" t="s">
        <v>1662</v>
      </c>
      <c r="V462" s="420" t="str">
        <f>IFERROR(IF(VLOOKUP(S462,'Disaggregation Records'!$D$95:$G$183,4,FALSE)=0,"",VLOOKUP(S462,'Disaggregation Records'!$D$95:$G$183,4,FALSE)),"")</f>
        <v/>
      </c>
      <c r="W462" s="161"/>
      <c r="X462" s="164"/>
      <c r="Y462" s="164"/>
      <c r="AD462" s="9"/>
      <c r="AE462" s="9"/>
      <c r="AF462" s="9"/>
      <c r="AG462" s="9"/>
      <c r="AH462" s="9"/>
      <c r="AI462" s="9"/>
      <c r="AJ462" s="9"/>
    </row>
    <row r="463" spans="1:36" s="302" customFormat="1" x14ac:dyDescent="0.25">
      <c r="A463" s="317">
        <v>14</v>
      </c>
      <c r="B463" s="329" t="str">
        <f>IFERROR(VLOOKUP(A463,'Coverage Indicators - Section D'!$A$10:$Y$42,25,FALSE),"")</f>
        <v/>
      </c>
      <c r="C463" s="418" t="str">
        <f>IFERROR(IF(VLOOKUP(S463,'Disaggregation Records'!$D$95:$E$183,2,FALSE)=0,"",VLOOKUP(S463,'Disaggregation Records'!$D$95:$E$183,2,FALSE)),"")</f>
        <v/>
      </c>
      <c r="D463" s="418" t="str">
        <f>IFERROR(IF(VLOOKUP(S463,'Disaggregation Records'!$D$95:$F$183,3,FALSE)=0,"",VLOOKUP(S463,'Disaggregation Records'!$D$95:$F$183,3,FALSE)),"")</f>
        <v/>
      </c>
      <c r="E463" s="331"/>
      <c r="F463" s="332"/>
      <c r="G463" s="397" t="str">
        <f t="shared" si="32"/>
        <v/>
      </c>
      <c r="H463" s="388"/>
      <c r="I463" s="389"/>
      <c r="J463" s="389"/>
      <c r="K463" s="389"/>
      <c r="L463" s="389"/>
      <c r="M463" s="389"/>
      <c r="N463" s="389"/>
      <c r="O463" s="389"/>
      <c r="P463" s="388"/>
      <c r="Q463" s="318"/>
      <c r="R463" s="420">
        <f t="shared" si="33"/>
        <v>66</v>
      </c>
      <c r="S463" s="420" t="str">
        <f t="shared" si="34"/>
        <v/>
      </c>
      <c r="T463" s="420" t="b">
        <f t="shared" si="35"/>
        <v>0</v>
      </c>
      <c r="U463" s="420" t="s">
        <v>1663</v>
      </c>
      <c r="V463" s="420" t="str">
        <f>IFERROR(IF(VLOOKUP(S463,'Disaggregation Records'!$D$95:$G$183,4,FALSE)=0,"",VLOOKUP(S463,'Disaggregation Records'!$D$95:$G$183,4,FALSE)),"")</f>
        <v/>
      </c>
      <c r="W463" s="161"/>
      <c r="X463" s="164"/>
      <c r="Y463" s="164"/>
      <c r="AD463" s="9"/>
      <c r="AE463" s="9"/>
      <c r="AF463" s="9"/>
      <c r="AG463" s="9"/>
      <c r="AH463" s="9"/>
      <c r="AI463" s="9"/>
      <c r="AJ463" s="9"/>
    </row>
    <row r="464" spans="1:36" s="302" customFormat="1" x14ac:dyDescent="0.25">
      <c r="A464" s="317">
        <v>14</v>
      </c>
      <c r="B464" s="329" t="str">
        <f>IFERROR(VLOOKUP(A464,'Coverage Indicators - Section D'!$A$10:$Y$42,25,FALSE),"")</f>
        <v/>
      </c>
      <c r="C464" s="418" t="str">
        <f>IFERROR(IF(VLOOKUP(S464,'Disaggregation Records'!$D$95:$E$183,2,FALSE)=0,"",VLOOKUP(S464,'Disaggregation Records'!$D$95:$E$183,2,FALSE)),"")</f>
        <v/>
      </c>
      <c r="D464" s="418" t="str">
        <f>IFERROR(IF(VLOOKUP(S464,'Disaggregation Records'!$D$95:$F$183,3,FALSE)=0,"",VLOOKUP(S464,'Disaggregation Records'!$D$95:$F$183,3,FALSE)),"")</f>
        <v/>
      </c>
      <c r="E464" s="331"/>
      <c r="F464" s="332"/>
      <c r="G464" s="397" t="str">
        <f t="shared" si="32"/>
        <v/>
      </c>
      <c r="H464" s="388"/>
      <c r="I464" s="389"/>
      <c r="J464" s="389"/>
      <c r="K464" s="389"/>
      <c r="L464" s="389"/>
      <c r="M464" s="389"/>
      <c r="N464" s="389"/>
      <c r="O464" s="389"/>
      <c r="P464" s="388"/>
      <c r="Q464" s="318"/>
      <c r="R464" s="420">
        <f t="shared" si="33"/>
        <v>67</v>
      </c>
      <c r="S464" s="420" t="str">
        <f t="shared" si="34"/>
        <v/>
      </c>
      <c r="T464" s="420" t="b">
        <f t="shared" si="35"/>
        <v>0</v>
      </c>
      <c r="U464" s="420" t="s">
        <v>1664</v>
      </c>
      <c r="V464" s="420" t="str">
        <f>IFERROR(IF(VLOOKUP(S464,'Disaggregation Records'!$D$95:$G$183,4,FALSE)=0,"",VLOOKUP(S464,'Disaggregation Records'!$D$95:$G$183,4,FALSE)),"")</f>
        <v/>
      </c>
      <c r="W464" s="161"/>
      <c r="X464" s="164"/>
      <c r="Y464" s="164"/>
      <c r="AD464" s="9"/>
      <c r="AE464" s="9"/>
      <c r="AF464" s="9"/>
      <c r="AG464" s="9"/>
      <c r="AH464" s="9"/>
      <c r="AI464" s="9"/>
      <c r="AJ464" s="9"/>
    </row>
    <row r="465" spans="1:36" s="302" customFormat="1" x14ac:dyDescent="0.25">
      <c r="A465" s="317">
        <v>14</v>
      </c>
      <c r="B465" s="329" t="str">
        <f>IFERROR(VLOOKUP(A465,'Coverage Indicators - Section D'!$A$10:$Y$42,25,FALSE),"")</f>
        <v/>
      </c>
      <c r="C465" s="418" t="str">
        <f>IFERROR(IF(VLOOKUP(S465,'Disaggregation Records'!$D$95:$E$183,2,FALSE)=0,"",VLOOKUP(S465,'Disaggregation Records'!$D$95:$E$183,2,FALSE)),"")</f>
        <v/>
      </c>
      <c r="D465" s="418" t="str">
        <f>IFERROR(IF(VLOOKUP(S465,'Disaggregation Records'!$D$95:$F$183,3,FALSE)=0,"",VLOOKUP(S465,'Disaggregation Records'!$D$95:$F$183,3,FALSE)),"")</f>
        <v/>
      </c>
      <c r="E465" s="331"/>
      <c r="F465" s="332"/>
      <c r="G465" s="397" t="str">
        <f t="shared" si="32"/>
        <v/>
      </c>
      <c r="H465" s="388"/>
      <c r="I465" s="389"/>
      <c r="J465" s="389"/>
      <c r="K465" s="389"/>
      <c r="L465" s="389"/>
      <c r="M465" s="389"/>
      <c r="N465" s="389"/>
      <c r="O465" s="389"/>
      <c r="P465" s="388"/>
      <c r="Q465" s="318"/>
      <c r="R465" s="420">
        <f t="shared" si="33"/>
        <v>68</v>
      </c>
      <c r="S465" s="420" t="str">
        <f t="shared" si="34"/>
        <v/>
      </c>
      <c r="T465" s="420" t="b">
        <f t="shared" si="35"/>
        <v>0</v>
      </c>
      <c r="U465" s="420" t="s">
        <v>1665</v>
      </c>
      <c r="V465" s="420" t="str">
        <f>IFERROR(IF(VLOOKUP(S465,'Disaggregation Records'!$D$95:$G$183,4,FALSE)=0,"",VLOOKUP(S465,'Disaggregation Records'!$D$95:$G$183,4,FALSE)),"")</f>
        <v/>
      </c>
      <c r="W465" s="161"/>
      <c r="X465" s="164"/>
      <c r="Y465" s="164"/>
      <c r="AD465" s="9"/>
      <c r="AE465" s="9"/>
      <c r="AF465" s="9"/>
      <c r="AG465" s="9"/>
      <c r="AH465" s="9"/>
      <c r="AI465" s="9"/>
      <c r="AJ465" s="9"/>
    </row>
    <row r="466" spans="1:36" s="302" customFormat="1" x14ac:dyDescent="0.25">
      <c r="A466" s="317">
        <v>14</v>
      </c>
      <c r="B466" s="329" t="str">
        <f>IFERROR(VLOOKUP(A466,'Coverage Indicators - Section D'!$A$10:$Y$42,25,FALSE),"")</f>
        <v/>
      </c>
      <c r="C466" s="418" t="str">
        <f>IFERROR(IF(VLOOKUP(S466,'Disaggregation Records'!$D$95:$E$183,2,FALSE)=0,"",VLOOKUP(S466,'Disaggregation Records'!$D$95:$E$183,2,FALSE)),"")</f>
        <v/>
      </c>
      <c r="D466" s="418" t="str">
        <f>IFERROR(IF(VLOOKUP(S466,'Disaggregation Records'!$D$95:$F$183,3,FALSE)=0,"",VLOOKUP(S466,'Disaggregation Records'!$D$95:$F$183,3,FALSE)),"")</f>
        <v/>
      </c>
      <c r="E466" s="331"/>
      <c r="F466" s="332"/>
      <c r="G466" s="397" t="str">
        <f t="shared" si="32"/>
        <v/>
      </c>
      <c r="H466" s="388"/>
      <c r="I466" s="389"/>
      <c r="J466" s="389"/>
      <c r="K466" s="389"/>
      <c r="L466" s="389"/>
      <c r="M466" s="389"/>
      <c r="N466" s="389"/>
      <c r="O466" s="389"/>
      <c r="P466" s="388"/>
      <c r="Q466" s="318"/>
      <c r="R466" s="420">
        <f t="shared" si="33"/>
        <v>69</v>
      </c>
      <c r="S466" s="420" t="str">
        <f t="shared" si="34"/>
        <v/>
      </c>
      <c r="T466" s="420" t="b">
        <f t="shared" si="35"/>
        <v>0</v>
      </c>
      <c r="U466" s="420" t="s">
        <v>1666</v>
      </c>
      <c r="V466" s="420" t="str">
        <f>IFERROR(IF(VLOOKUP(S466,'Disaggregation Records'!$D$95:$G$183,4,FALSE)=0,"",VLOOKUP(S466,'Disaggregation Records'!$D$95:$G$183,4,FALSE)),"")</f>
        <v/>
      </c>
      <c r="W466" s="161"/>
      <c r="X466" s="164"/>
      <c r="Y466" s="164"/>
      <c r="AD466" s="9"/>
      <c r="AE466" s="9"/>
      <c r="AF466" s="9"/>
      <c r="AG466" s="9"/>
      <c r="AH466" s="9"/>
      <c r="AI466" s="9"/>
      <c r="AJ466" s="9"/>
    </row>
    <row r="467" spans="1:36" s="302" customFormat="1" x14ac:dyDescent="0.25">
      <c r="A467" s="317">
        <v>15</v>
      </c>
      <c r="B467" s="329" t="str">
        <f>IFERROR(VLOOKUP(A467,'Coverage Indicators - Section D'!$A$10:$Y$42,25,FALSE),"")</f>
        <v/>
      </c>
      <c r="C467" s="418" t="str">
        <f>IFERROR(IF(VLOOKUP(S467,'Disaggregation Records'!$D$95:$E$183,2,FALSE)=0,"",VLOOKUP(S467,'Disaggregation Records'!$D$95:$E$183,2,FALSE)),"")</f>
        <v/>
      </c>
      <c r="D467" s="418" t="str">
        <f>IFERROR(IF(VLOOKUP(S467,'Disaggregation Records'!$D$95:$F$183,3,FALSE)=0,"",VLOOKUP(S467,'Disaggregation Records'!$D$95:$F$183,3,FALSE)),"")</f>
        <v/>
      </c>
      <c r="E467" s="331"/>
      <c r="F467" s="332"/>
      <c r="G467" s="397" t="str">
        <f t="shared" si="32"/>
        <v/>
      </c>
      <c r="H467" s="388"/>
      <c r="I467" s="389"/>
      <c r="J467" s="389"/>
      <c r="K467" s="389"/>
      <c r="L467" s="389"/>
      <c r="M467" s="389"/>
      <c r="N467" s="389"/>
      <c r="O467" s="389"/>
      <c r="P467" s="388"/>
      <c r="Q467" s="318"/>
      <c r="R467" s="420">
        <f t="shared" si="33"/>
        <v>70</v>
      </c>
      <c r="S467" s="420" t="str">
        <f t="shared" si="34"/>
        <v/>
      </c>
      <c r="T467" s="420" t="b">
        <f t="shared" si="35"/>
        <v>0</v>
      </c>
      <c r="U467" s="420" t="s">
        <v>1667</v>
      </c>
      <c r="V467" s="420" t="str">
        <f>IFERROR(IF(VLOOKUP(S467,'Disaggregation Records'!$D$95:$G$183,4,FALSE)=0,"",VLOOKUP(S467,'Disaggregation Records'!$D$95:$G$183,4,FALSE)),"")</f>
        <v/>
      </c>
      <c r="W467" s="161"/>
      <c r="X467" s="164"/>
      <c r="Y467" s="164"/>
      <c r="AD467" s="9"/>
      <c r="AE467" s="9"/>
      <c r="AF467" s="9"/>
      <c r="AG467" s="9"/>
      <c r="AH467" s="9"/>
      <c r="AI467" s="9"/>
      <c r="AJ467" s="9"/>
    </row>
    <row r="468" spans="1:36" s="302" customFormat="1" x14ac:dyDescent="0.25">
      <c r="A468" s="317">
        <v>15</v>
      </c>
      <c r="B468" s="329" t="str">
        <f>IFERROR(VLOOKUP(A468,'Coverage Indicators - Section D'!$A$10:$Y$42,25,FALSE),"")</f>
        <v/>
      </c>
      <c r="C468" s="418" t="str">
        <f>IFERROR(IF(VLOOKUP(S468,'Disaggregation Records'!$D$95:$E$183,2,FALSE)=0,"",VLOOKUP(S468,'Disaggregation Records'!$D$95:$E$183,2,FALSE)),"")</f>
        <v/>
      </c>
      <c r="D468" s="418" t="str">
        <f>IFERROR(IF(VLOOKUP(S468,'Disaggregation Records'!$D$95:$F$183,3,FALSE)=0,"",VLOOKUP(S468,'Disaggregation Records'!$D$95:$F$183,3,FALSE)),"")</f>
        <v/>
      </c>
      <c r="E468" s="331"/>
      <c r="F468" s="332"/>
      <c r="G468" s="397" t="str">
        <f t="shared" si="32"/>
        <v/>
      </c>
      <c r="H468" s="388"/>
      <c r="I468" s="389"/>
      <c r="J468" s="389"/>
      <c r="K468" s="389"/>
      <c r="L468" s="389"/>
      <c r="M468" s="389"/>
      <c r="N468" s="389"/>
      <c r="O468" s="389"/>
      <c r="P468" s="388"/>
      <c r="Q468" s="318"/>
      <c r="R468" s="420">
        <f t="shared" si="33"/>
        <v>71</v>
      </c>
      <c r="S468" s="420" t="str">
        <f t="shared" si="34"/>
        <v/>
      </c>
      <c r="T468" s="420" t="b">
        <f t="shared" si="35"/>
        <v>0</v>
      </c>
      <c r="U468" s="420" t="s">
        <v>1668</v>
      </c>
      <c r="V468" s="420" t="str">
        <f>IFERROR(IF(VLOOKUP(S468,'Disaggregation Records'!$D$95:$G$183,4,FALSE)=0,"",VLOOKUP(S468,'Disaggregation Records'!$D$95:$G$183,4,FALSE)),"")</f>
        <v/>
      </c>
      <c r="W468" s="161"/>
      <c r="X468" s="164"/>
      <c r="Y468" s="164"/>
      <c r="AD468" s="9"/>
      <c r="AE468" s="9"/>
      <c r="AF468" s="9"/>
      <c r="AG468" s="9"/>
      <c r="AH468" s="9"/>
      <c r="AI468" s="9"/>
      <c r="AJ468" s="9"/>
    </row>
    <row r="469" spans="1:36" s="302" customFormat="1" x14ac:dyDescent="0.25">
      <c r="A469" s="317">
        <v>15</v>
      </c>
      <c r="B469" s="329" t="str">
        <f>IFERROR(VLOOKUP(A469,'Coverage Indicators - Section D'!$A$10:$Y$42,25,FALSE),"")</f>
        <v/>
      </c>
      <c r="C469" s="418" t="str">
        <f>IFERROR(IF(VLOOKUP(S469,'Disaggregation Records'!$D$95:$E$183,2,FALSE)=0,"",VLOOKUP(S469,'Disaggregation Records'!$D$95:$E$183,2,FALSE)),"")</f>
        <v/>
      </c>
      <c r="D469" s="418" t="str">
        <f>IFERROR(IF(VLOOKUP(S469,'Disaggregation Records'!$D$95:$F$183,3,FALSE)=0,"",VLOOKUP(S469,'Disaggregation Records'!$D$95:$F$183,3,FALSE)),"")</f>
        <v/>
      </c>
      <c r="E469" s="331"/>
      <c r="F469" s="332"/>
      <c r="G469" s="397" t="str">
        <f t="shared" si="32"/>
        <v/>
      </c>
      <c r="H469" s="388"/>
      <c r="I469" s="389"/>
      <c r="J469" s="389"/>
      <c r="K469" s="389"/>
      <c r="L469" s="389"/>
      <c r="M469" s="389"/>
      <c r="N469" s="389"/>
      <c r="O469" s="389"/>
      <c r="P469" s="388"/>
      <c r="Q469" s="318"/>
      <c r="R469" s="420">
        <f t="shared" si="33"/>
        <v>72</v>
      </c>
      <c r="S469" s="420" t="str">
        <f t="shared" si="34"/>
        <v/>
      </c>
      <c r="T469" s="420" t="b">
        <f t="shared" si="35"/>
        <v>0</v>
      </c>
      <c r="U469" s="420" t="s">
        <v>1669</v>
      </c>
      <c r="V469" s="420" t="str">
        <f>IFERROR(IF(VLOOKUP(S469,'Disaggregation Records'!$D$95:$G$183,4,FALSE)=0,"",VLOOKUP(S469,'Disaggregation Records'!$D$95:$G$183,4,FALSE)),"")</f>
        <v/>
      </c>
      <c r="W469" s="161"/>
      <c r="X469" s="164"/>
      <c r="Y469" s="164"/>
      <c r="AD469" s="9"/>
      <c r="AE469" s="9"/>
      <c r="AF469" s="9"/>
      <c r="AG469" s="9"/>
      <c r="AH469" s="9"/>
      <c r="AI469" s="9"/>
      <c r="AJ469" s="9"/>
    </row>
    <row r="470" spans="1:36" s="302" customFormat="1" x14ac:dyDescent="0.25">
      <c r="A470" s="317">
        <v>15</v>
      </c>
      <c r="B470" s="329" t="str">
        <f>IFERROR(VLOOKUP(A470,'Coverage Indicators - Section D'!$A$10:$Y$42,25,FALSE),"")</f>
        <v/>
      </c>
      <c r="C470" s="418" t="str">
        <f>IFERROR(IF(VLOOKUP(S470,'Disaggregation Records'!$D$95:$E$183,2,FALSE)=0,"",VLOOKUP(S470,'Disaggregation Records'!$D$95:$E$183,2,FALSE)),"")</f>
        <v/>
      </c>
      <c r="D470" s="418" t="str">
        <f>IFERROR(IF(VLOOKUP(S470,'Disaggregation Records'!$D$95:$F$183,3,FALSE)=0,"",VLOOKUP(S470,'Disaggregation Records'!$D$95:$F$183,3,FALSE)),"")</f>
        <v/>
      </c>
      <c r="E470" s="331"/>
      <c r="F470" s="332"/>
      <c r="G470" s="397" t="str">
        <f t="shared" si="32"/>
        <v/>
      </c>
      <c r="H470" s="388"/>
      <c r="I470" s="389"/>
      <c r="J470" s="389"/>
      <c r="K470" s="389"/>
      <c r="L470" s="389"/>
      <c r="M470" s="389"/>
      <c r="N470" s="389"/>
      <c r="O470" s="389"/>
      <c r="P470" s="388"/>
      <c r="Q470" s="318"/>
      <c r="R470" s="420">
        <f t="shared" si="33"/>
        <v>73</v>
      </c>
      <c r="S470" s="420" t="str">
        <f t="shared" si="34"/>
        <v/>
      </c>
      <c r="T470" s="420" t="b">
        <f t="shared" si="35"/>
        <v>0</v>
      </c>
      <c r="U470" s="420" t="s">
        <v>1670</v>
      </c>
      <c r="V470" s="420" t="str">
        <f>IFERROR(IF(VLOOKUP(S470,'Disaggregation Records'!$D$95:$G$183,4,FALSE)=0,"",VLOOKUP(S470,'Disaggregation Records'!$D$95:$G$183,4,FALSE)),"")</f>
        <v/>
      </c>
      <c r="W470" s="161"/>
      <c r="X470" s="164"/>
      <c r="Y470" s="164"/>
      <c r="AD470" s="9"/>
      <c r="AE470" s="9"/>
      <c r="AF470" s="9"/>
      <c r="AG470" s="9"/>
      <c r="AH470" s="9"/>
      <c r="AI470" s="9"/>
      <c r="AJ470" s="9"/>
    </row>
    <row r="471" spans="1:36" s="302" customFormat="1" x14ac:dyDescent="0.25">
      <c r="A471" s="317">
        <v>15</v>
      </c>
      <c r="B471" s="329" t="str">
        <f>IFERROR(VLOOKUP(A471,'Coverage Indicators - Section D'!$A$10:$Y$42,25,FALSE),"")</f>
        <v/>
      </c>
      <c r="C471" s="418" t="str">
        <f>IFERROR(IF(VLOOKUP(S471,'Disaggregation Records'!$D$95:$E$183,2,FALSE)=0,"",VLOOKUP(S471,'Disaggregation Records'!$D$95:$E$183,2,FALSE)),"")</f>
        <v/>
      </c>
      <c r="D471" s="418" t="str">
        <f>IFERROR(IF(VLOOKUP(S471,'Disaggregation Records'!$D$95:$F$183,3,FALSE)=0,"",VLOOKUP(S471,'Disaggregation Records'!$D$95:$F$183,3,FALSE)),"")</f>
        <v/>
      </c>
      <c r="E471" s="331"/>
      <c r="F471" s="332"/>
      <c r="G471" s="397" t="str">
        <f t="shared" si="32"/>
        <v/>
      </c>
      <c r="H471" s="388"/>
      <c r="I471" s="389"/>
      <c r="J471" s="389"/>
      <c r="K471" s="389"/>
      <c r="L471" s="389"/>
      <c r="M471" s="389"/>
      <c r="N471" s="389"/>
      <c r="O471" s="389"/>
      <c r="P471" s="388"/>
      <c r="Q471" s="318"/>
      <c r="R471" s="420">
        <f t="shared" si="33"/>
        <v>74</v>
      </c>
      <c r="S471" s="420" t="str">
        <f t="shared" si="34"/>
        <v/>
      </c>
      <c r="T471" s="420" t="b">
        <f t="shared" si="35"/>
        <v>0</v>
      </c>
      <c r="U471" s="420" t="s">
        <v>1671</v>
      </c>
      <c r="V471" s="420" t="str">
        <f>IFERROR(IF(VLOOKUP(S471,'Disaggregation Records'!$D$95:$G$183,4,FALSE)=0,"",VLOOKUP(S471,'Disaggregation Records'!$D$95:$G$183,4,FALSE)),"")</f>
        <v/>
      </c>
      <c r="W471" s="161"/>
      <c r="X471" s="164"/>
      <c r="Y471" s="164"/>
      <c r="AD471" s="9"/>
      <c r="AE471" s="9"/>
      <c r="AF471" s="9"/>
      <c r="AG471" s="9"/>
      <c r="AH471" s="9"/>
      <c r="AI471" s="9"/>
      <c r="AJ471" s="9"/>
    </row>
    <row r="472" spans="1:36" s="302" customFormat="1" x14ac:dyDescent="0.25">
      <c r="A472" s="317">
        <v>15</v>
      </c>
      <c r="B472" s="329" t="str">
        <f>IFERROR(VLOOKUP(A472,'Coverage Indicators - Section D'!$A$10:$Y$42,25,FALSE),"")</f>
        <v/>
      </c>
      <c r="C472" s="418" t="str">
        <f>IFERROR(IF(VLOOKUP(S472,'Disaggregation Records'!$D$95:$E$183,2,FALSE)=0,"",VLOOKUP(S472,'Disaggregation Records'!$D$95:$E$183,2,FALSE)),"")</f>
        <v/>
      </c>
      <c r="D472" s="418" t="str">
        <f>IFERROR(IF(VLOOKUP(S472,'Disaggregation Records'!$D$95:$F$183,3,FALSE)=0,"",VLOOKUP(S472,'Disaggregation Records'!$D$95:$F$183,3,FALSE)),"")</f>
        <v/>
      </c>
      <c r="E472" s="331"/>
      <c r="F472" s="332"/>
      <c r="G472" s="397" t="str">
        <f t="shared" si="32"/>
        <v/>
      </c>
      <c r="H472" s="388"/>
      <c r="I472" s="389"/>
      <c r="J472" s="389"/>
      <c r="K472" s="389"/>
      <c r="L472" s="389"/>
      <c r="M472" s="389"/>
      <c r="N472" s="389"/>
      <c r="O472" s="389"/>
      <c r="P472" s="388"/>
      <c r="Q472" s="318"/>
      <c r="R472" s="420">
        <f t="shared" si="33"/>
        <v>75</v>
      </c>
      <c r="S472" s="420" t="str">
        <f t="shared" si="34"/>
        <v/>
      </c>
      <c r="T472" s="420" t="b">
        <f t="shared" si="35"/>
        <v>0</v>
      </c>
      <c r="U472" s="420" t="s">
        <v>1672</v>
      </c>
      <c r="V472" s="420" t="str">
        <f>IFERROR(IF(VLOOKUP(S472,'Disaggregation Records'!$D$95:$G$183,4,FALSE)=0,"",VLOOKUP(S472,'Disaggregation Records'!$D$95:$G$183,4,FALSE)),"")</f>
        <v/>
      </c>
      <c r="W472" s="161"/>
      <c r="X472" s="164"/>
      <c r="Y472" s="164"/>
      <c r="AD472" s="9"/>
      <c r="AE472" s="9"/>
      <c r="AF472" s="9"/>
      <c r="AG472" s="9"/>
      <c r="AH472" s="9"/>
      <c r="AI472" s="9"/>
      <c r="AJ472" s="9"/>
    </row>
    <row r="473" spans="1:36" s="302" customFormat="1" x14ac:dyDescent="0.25">
      <c r="A473" s="317">
        <v>15</v>
      </c>
      <c r="B473" s="329" t="str">
        <f>IFERROR(VLOOKUP(A473,'Coverage Indicators - Section D'!$A$10:$Y$42,25,FALSE),"")</f>
        <v/>
      </c>
      <c r="C473" s="418" t="str">
        <f>IFERROR(IF(VLOOKUP(S473,'Disaggregation Records'!$D$95:$E$183,2,FALSE)=0,"",VLOOKUP(S473,'Disaggregation Records'!$D$95:$E$183,2,FALSE)),"")</f>
        <v/>
      </c>
      <c r="D473" s="418" t="str">
        <f>IFERROR(IF(VLOOKUP(S473,'Disaggregation Records'!$D$95:$F$183,3,FALSE)=0,"",VLOOKUP(S473,'Disaggregation Records'!$D$95:$F$183,3,FALSE)),"")</f>
        <v/>
      </c>
      <c r="E473" s="331"/>
      <c r="F473" s="332"/>
      <c r="G473" s="397" t="str">
        <f t="shared" si="32"/>
        <v/>
      </c>
      <c r="H473" s="388"/>
      <c r="I473" s="389"/>
      <c r="J473" s="389"/>
      <c r="K473" s="389"/>
      <c r="L473" s="389"/>
      <c r="M473" s="389"/>
      <c r="N473" s="389"/>
      <c r="O473" s="389"/>
      <c r="P473" s="388"/>
      <c r="Q473" s="318"/>
      <c r="R473" s="420">
        <f t="shared" si="33"/>
        <v>76</v>
      </c>
      <c r="S473" s="420" t="str">
        <f t="shared" si="34"/>
        <v/>
      </c>
      <c r="T473" s="420" t="b">
        <f t="shared" si="35"/>
        <v>0</v>
      </c>
      <c r="U473" s="420" t="s">
        <v>1673</v>
      </c>
      <c r="V473" s="420" t="str">
        <f>IFERROR(IF(VLOOKUP(S473,'Disaggregation Records'!$D$95:$G$183,4,FALSE)=0,"",VLOOKUP(S473,'Disaggregation Records'!$D$95:$G$183,4,FALSE)),"")</f>
        <v/>
      </c>
      <c r="W473" s="161"/>
      <c r="X473" s="164"/>
      <c r="Y473" s="164"/>
      <c r="AD473" s="9"/>
      <c r="AE473" s="9"/>
      <c r="AF473" s="9"/>
      <c r="AG473" s="9"/>
      <c r="AH473" s="9"/>
      <c r="AI473" s="9"/>
      <c r="AJ473" s="9"/>
    </row>
    <row r="474" spans="1:36" s="302" customFormat="1" x14ac:dyDescent="0.25">
      <c r="A474" s="317">
        <v>15</v>
      </c>
      <c r="B474" s="329" t="str">
        <f>IFERROR(VLOOKUP(A474,'Coverage Indicators - Section D'!$A$10:$Y$42,25,FALSE),"")</f>
        <v/>
      </c>
      <c r="C474" s="418" t="str">
        <f>IFERROR(IF(VLOOKUP(S474,'Disaggregation Records'!$D$95:$E$183,2,FALSE)=0,"",VLOOKUP(S474,'Disaggregation Records'!$D$95:$E$183,2,FALSE)),"")</f>
        <v/>
      </c>
      <c r="D474" s="418" t="str">
        <f>IFERROR(IF(VLOOKUP(S474,'Disaggregation Records'!$D$95:$F$183,3,FALSE)=0,"",VLOOKUP(S474,'Disaggregation Records'!$D$95:$F$183,3,FALSE)),"")</f>
        <v/>
      </c>
      <c r="E474" s="331"/>
      <c r="F474" s="332"/>
      <c r="G474" s="397" t="str">
        <f t="shared" si="32"/>
        <v/>
      </c>
      <c r="H474" s="388"/>
      <c r="I474" s="389"/>
      <c r="J474" s="389"/>
      <c r="K474" s="389"/>
      <c r="L474" s="389"/>
      <c r="M474" s="389"/>
      <c r="N474" s="389"/>
      <c r="O474" s="389"/>
      <c r="P474" s="388"/>
      <c r="Q474" s="318"/>
      <c r="R474" s="420">
        <f t="shared" si="33"/>
        <v>77</v>
      </c>
      <c r="S474" s="420" t="str">
        <f t="shared" si="34"/>
        <v/>
      </c>
      <c r="T474" s="420" t="b">
        <f t="shared" si="35"/>
        <v>0</v>
      </c>
      <c r="U474" s="420" t="s">
        <v>1674</v>
      </c>
      <c r="V474" s="420" t="str">
        <f>IFERROR(IF(VLOOKUP(S474,'Disaggregation Records'!$D$95:$G$183,4,FALSE)=0,"",VLOOKUP(S474,'Disaggregation Records'!$D$95:$G$183,4,FALSE)),"")</f>
        <v/>
      </c>
      <c r="W474" s="161"/>
      <c r="X474" s="164"/>
      <c r="Y474" s="164"/>
      <c r="AD474" s="9"/>
      <c r="AE474" s="9"/>
      <c r="AF474" s="9"/>
      <c r="AG474" s="9"/>
      <c r="AH474" s="9"/>
      <c r="AI474" s="9"/>
      <c r="AJ474" s="9"/>
    </row>
    <row r="475" spans="1:36" s="302" customFormat="1" x14ac:dyDescent="0.25">
      <c r="A475" s="317">
        <v>15</v>
      </c>
      <c r="B475" s="329" t="str">
        <f>IFERROR(VLOOKUP(A475,'Coverage Indicators - Section D'!$A$10:$Y$42,25,FALSE),"")</f>
        <v/>
      </c>
      <c r="C475" s="418" t="str">
        <f>IFERROR(IF(VLOOKUP(S475,'Disaggregation Records'!$D$95:$E$183,2,FALSE)=0,"",VLOOKUP(S475,'Disaggregation Records'!$D$95:$E$183,2,FALSE)),"")</f>
        <v/>
      </c>
      <c r="D475" s="418" t="str">
        <f>IFERROR(IF(VLOOKUP(S475,'Disaggregation Records'!$D$95:$F$183,3,FALSE)=0,"",VLOOKUP(S475,'Disaggregation Records'!$D$95:$F$183,3,FALSE)),"")</f>
        <v/>
      </c>
      <c r="E475" s="331"/>
      <c r="F475" s="332"/>
      <c r="G475" s="397" t="str">
        <f t="shared" si="32"/>
        <v/>
      </c>
      <c r="H475" s="388"/>
      <c r="I475" s="389"/>
      <c r="J475" s="389"/>
      <c r="K475" s="389"/>
      <c r="L475" s="389"/>
      <c r="M475" s="389"/>
      <c r="N475" s="389"/>
      <c r="O475" s="389"/>
      <c r="P475" s="388"/>
      <c r="Q475" s="318"/>
      <c r="R475" s="420">
        <f t="shared" si="33"/>
        <v>78</v>
      </c>
      <c r="S475" s="420" t="str">
        <f t="shared" si="34"/>
        <v/>
      </c>
      <c r="T475" s="420" t="b">
        <f t="shared" si="35"/>
        <v>0</v>
      </c>
      <c r="U475" s="420" t="s">
        <v>1675</v>
      </c>
      <c r="V475" s="420" t="str">
        <f>IFERROR(IF(VLOOKUP(S475,'Disaggregation Records'!$D$95:$G$183,4,FALSE)=0,"",VLOOKUP(S475,'Disaggregation Records'!$D$95:$G$183,4,FALSE)),"")</f>
        <v/>
      </c>
      <c r="W475" s="161"/>
      <c r="X475" s="164"/>
      <c r="Y475" s="164"/>
      <c r="AD475" s="9"/>
      <c r="AE475" s="9"/>
      <c r="AF475" s="9"/>
      <c r="AG475" s="9"/>
      <c r="AH475" s="9"/>
      <c r="AI475" s="9"/>
      <c r="AJ475" s="9"/>
    </row>
    <row r="476" spans="1:36" s="302" customFormat="1" x14ac:dyDescent="0.25">
      <c r="A476" s="317">
        <v>15</v>
      </c>
      <c r="B476" s="329" t="str">
        <f>IFERROR(VLOOKUP(A476,'Coverage Indicators - Section D'!$A$10:$Y$42,25,FALSE),"")</f>
        <v/>
      </c>
      <c r="C476" s="418" t="str">
        <f>IFERROR(IF(VLOOKUP(S476,'Disaggregation Records'!$D$95:$E$183,2,FALSE)=0,"",VLOOKUP(S476,'Disaggregation Records'!$D$95:$E$183,2,FALSE)),"")</f>
        <v/>
      </c>
      <c r="D476" s="418" t="str">
        <f>IFERROR(IF(VLOOKUP(S476,'Disaggregation Records'!$D$95:$F$183,3,FALSE)=0,"",VLOOKUP(S476,'Disaggregation Records'!$D$95:$F$183,3,FALSE)),"")</f>
        <v/>
      </c>
      <c r="E476" s="331"/>
      <c r="F476" s="332"/>
      <c r="G476" s="397" t="str">
        <f t="shared" si="32"/>
        <v/>
      </c>
      <c r="H476" s="388"/>
      <c r="I476" s="389"/>
      <c r="J476" s="389"/>
      <c r="K476" s="389"/>
      <c r="L476" s="389"/>
      <c r="M476" s="389"/>
      <c r="N476" s="389"/>
      <c r="O476" s="389"/>
      <c r="P476" s="388"/>
      <c r="Q476" s="318"/>
      <c r="R476" s="420">
        <f t="shared" si="33"/>
        <v>79</v>
      </c>
      <c r="S476" s="420" t="str">
        <f t="shared" si="34"/>
        <v/>
      </c>
      <c r="T476" s="420" t="b">
        <f t="shared" si="35"/>
        <v>0</v>
      </c>
      <c r="U476" s="420" t="s">
        <v>1676</v>
      </c>
      <c r="V476" s="420" t="str">
        <f>IFERROR(IF(VLOOKUP(S476,'Disaggregation Records'!$D$95:$G$183,4,FALSE)=0,"",VLOOKUP(S476,'Disaggregation Records'!$D$95:$G$183,4,FALSE)),"")</f>
        <v/>
      </c>
      <c r="W476" s="161"/>
      <c r="X476" s="164"/>
      <c r="Y476" s="164"/>
      <c r="AD476" s="9"/>
      <c r="AE476" s="9"/>
      <c r="AF476" s="9"/>
      <c r="AG476" s="9"/>
      <c r="AH476" s="9"/>
      <c r="AI476" s="9"/>
      <c r="AJ476" s="9"/>
    </row>
    <row r="477" spans="1:36" s="302" customFormat="1" x14ac:dyDescent="0.25">
      <c r="A477" s="317">
        <v>16</v>
      </c>
      <c r="B477" s="329" t="str">
        <f>IFERROR(VLOOKUP(A477,'Coverage Indicators - Section D'!$A$10:$Y$42,25,FALSE),"")</f>
        <v/>
      </c>
      <c r="C477" s="418" t="str">
        <f>IFERROR(IF(VLOOKUP(S477,'Disaggregation Records'!$D$95:$E$183,2,FALSE)=0,"",VLOOKUP(S477,'Disaggregation Records'!$D$95:$E$183,2,FALSE)),"")</f>
        <v/>
      </c>
      <c r="D477" s="418" t="str">
        <f>IFERROR(IF(VLOOKUP(S477,'Disaggregation Records'!$D$95:$F$183,3,FALSE)=0,"",VLOOKUP(S477,'Disaggregation Records'!$D$95:$F$183,3,FALSE)),"")</f>
        <v/>
      </c>
      <c r="E477" s="331"/>
      <c r="F477" s="332"/>
      <c r="G477" s="397" t="str">
        <f t="shared" si="32"/>
        <v/>
      </c>
      <c r="H477" s="388"/>
      <c r="I477" s="389"/>
      <c r="J477" s="389"/>
      <c r="K477" s="389"/>
      <c r="L477" s="389"/>
      <c r="M477" s="389"/>
      <c r="N477" s="389"/>
      <c r="O477" s="389"/>
      <c r="P477" s="388"/>
      <c r="Q477" s="318"/>
      <c r="R477" s="420">
        <f t="shared" si="33"/>
        <v>80</v>
      </c>
      <c r="S477" s="420" t="str">
        <f t="shared" si="34"/>
        <v/>
      </c>
      <c r="T477" s="420" t="b">
        <f t="shared" si="35"/>
        <v>0</v>
      </c>
      <c r="U477" s="420" t="s">
        <v>1677</v>
      </c>
      <c r="V477" s="420" t="str">
        <f>IFERROR(IF(VLOOKUP(S477,'Disaggregation Records'!$D$95:$G$183,4,FALSE)=0,"",VLOOKUP(S477,'Disaggregation Records'!$D$95:$G$183,4,FALSE)),"")</f>
        <v/>
      </c>
      <c r="W477" s="161"/>
      <c r="X477" s="164"/>
      <c r="Y477" s="164"/>
      <c r="AD477" s="9"/>
      <c r="AE477" s="9"/>
      <c r="AF477" s="9"/>
      <c r="AG477" s="9"/>
      <c r="AH477" s="9"/>
      <c r="AI477" s="9"/>
      <c r="AJ477" s="9"/>
    </row>
    <row r="478" spans="1:36" s="302" customFormat="1" x14ac:dyDescent="0.25">
      <c r="A478" s="317">
        <v>16</v>
      </c>
      <c r="B478" s="329" t="str">
        <f>IFERROR(VLOOKUP(A478,'Coverage Indicators - Section D'!$A$10:$Y$42,25,FALSE),"")</f>
        <v/>
      </c>
      <c r="C478" s="418" t="str">
        <f>IFERROR(IF(VLOOKUP(S478,'Disaggregation Records'!$D$95:$E$183,2,FALSE)=0,"",VLOOKUP(S478,'Disaggregation Records'!$D$95:$E$183,2,FALSE)),"")</f>
        <v/>
      </c>
      <c r="D478" s="418" t="str">
        <f>IFERROR(IF(VLOOKUP(S478,'Disaggregation Records'!$D$95:$F$183,3,FALSE)=0,"",VLOOKUP(S478,'Disaggregation Records'!$D$95:$F$183,3,FALSE)),"")</f>
        <v/>
      </c>
      <c r="E478" s="331"/>
      <c r="F478" s="332"/>
      <c r="G478" s="397" t="str">
        <f t="shared" si="32"/>
        <v/>
      </c>
      <c r="H478" s="388"/>
      <c r="I478" s="389"/>
      <c r="J478" s="389"/>
      <c r="K478" s="389"/>
      <c r="L478" s="389"/>
      <c r="M478" s="389"/>
      <c r="N478" s="389"/>
      <c r="O478" s="389"/>
      <c r="P478" s="388"/>
      <c r="Q478" s="318"/>
      <c r="R478" s="420">
        <f t="shared" si="33"/>
        <v>81</v>
      </c>
      <c r="S478" s="420" t="str">
        <f t="shared" si="34"/>
        <v/>
      </c>
      <c r="T478" s="420" t="b">
        <f t="shared" si="35"/>
        <v>0</v>
      </c>
      <c r="U478" s="420" t="s">
        <v>1678</v>
      </c>
      <c r="V478" s="420" t="str">
        <f>IFERROR(IF(VLOOKUP(S478,'Disaggregation Records'!$D$95:$G$183,4,FALSE)=0,"",VLOOKUP(S478,'Disaggregation Records'!$D$95:$G$183,4,FALSE)),"")</f>
        <v/>
      </c>
      <c r="W478" s="161"/>
      <c r="X478" s="164"/>
      <c r="Y478" s="164"/>
      <c r="AD478" s="9"/>
      <c r="AE478" s="9"/>
      <c r="AF478" s="9"/>
      <c r="AG478" s="9"/>
      <c r="AH478" s="9"/>
      <c r="AI478" s="9"/>
      <c r="AJ478" s="9"/>
    </row>
    <row r="479" spans="1:36" s="302" customFormat="1" x14ac:dyDescent="0.25">
      <c r="A479" s="317">
        <v>16</v>
      </c>
      <c r="B479" s="329" t="str">
        <f>IFERROR(VLOOKUP(A479,'Coverage Indicators - Section D'!$A$10:$Y$42,25,FALSE),"")</f>
        <v/>
      </c>
      <c r="C479" s="418" t="str">
        <f>IFERROR(IF(VLOOKUP(S479,'Disaggregation Records'!$D$95:$E$183,2,FALSE)=0,"",VLOOKUP(S479,'Disaggregation Records'!$D$95:$E$183,2,FALSE)),"")</f>
        <v/>
      </c>
      <c r="D479" s="418" t="str">
        <f>IFERROR(IF(VLOOKUP(S479,'Disaggregation Records'!$D$95:$F$183,3,FALSE)=0,"",VLOOKUP(S479,'Disaggregation Records'!$D$95:$F$183,3,FALSE)),"")</f>
        <v/>
      </c>
      <c r="E479" s="331"/>
      <c r="F479" s="332"/>
      <c r="G479" s="397" t="str">
        <f t="shared" si="32"/>
        <v/>
      </c>
      <c r="H479" s="388"/>
      <c r="I479" s="389"/>
      <c r="J479" s="389"/>
      <c r="K479" s="389"/>
      <c r="L479" s="389"/>
      <c r="M479" s="389"/>
      <c r="N479" s="389"/>
      <c r="O479" s="389"/>
      <c r="P479" s="388"/>
      <c r="Q479" s="318"/>
      <c r="R479" s="420">
        <f t="shared" si="33"/>
        <v>82</v>
      </c>
      <c r="S479" s="420" t="str">
        <f t="shared" si="34"/>
        <v/>
      </c>
      <c r="T479" s="420" t="b">
        <f t="shared" si="35"/>
        <v>0</v>
      </c>
      <c r="U479" s="420" t="s">
        <v>1679</v>
      </c>
      <c r="V479" s="420" t="str">
        <f>IFERROR(IF(VLOOKUP(S479,'Disaggregation Records'!$D$95:$G$183,4,FALSE)=0,"",VLOOKUP(S479,'Disaggregation Records'!$D$95:$G$183,4,FALSE)),"")</f>
        <v/>
      </c>
      <c r="W479" s="161"/>
      <c r="X479" s="164"/>
      <c r="Y479" s="164"/>
      <c r="AD479" s="9"/>
      <c r="AE479" s="9"/>
      <c r="AF479" s="9"/>
      <c r="AG479" s="9"/>
      <c r="AH479" s="9"/>
      <c r="AI479" s="9"/>
      <c r="AJ479" s="9"/>
    </row>
    <row r="480" spans="1:36" s="302" customFormat="1" x14ac:dyDescent="0.25">
      <c r="A480" s="317">
        <v>16</v>
      </c>
      <c r="B480" s="329" t="str">
        <f>IFERROR(VLOOKUP(A480,'Coverage Indicators - Section D'!$A$10:$Y$42,25,FALSE),"")</f>
        <v/>
      </c>
      <c r="C480" s="418" t="str">
        <f>IFERROR(IF(VLOOKUP(S480,'Disaggregation Records'!$D$95:$E$183,2,FALSE)=0,"",VLOOKUP(S480,'Disaggregation Records'!$D$95:$E$183,2,FALSE)),"")</f>
        <v/>
      </c>
      <c r="D480" s="418" t="str">
        <f>IFERROR(IF(VLOOKUP(S480,'Disaggregation Records'!$D$95:$F$183,3,FALSE)=0,"",VLOOKUP(S480,'Disaggregation Records'!$D$95:$F$183,3,FALSE)),"")</f>
        <v/>
      </c>
      <c r="E480" s="331"/>
      <c r="F480" s="332"/>
      <c r="G480" s="397" t="str">
        <f t="shared" si="32"/>
        <v/>
      </c>
      <c r="H480" s="388"/>
      <c r="I480" s="389"/>
      <c r="J480" s="389"/>
      <c r="K480" s="389"/>
      <c r="L480" s="389"/>
      <c r="M480" s="389"/>
      <c r="N480" s="389"/>
      <c r="O480" s="389"/>
      <c r="P480" s="388"/>
      <c r="Q480" s="318"/>
      <c r="R480" s="420">
        <f t="shared" si="33"/>
        <v>83</v>
      </c>
      <c r="S480" s="420" t="str">
        <f t="shared" si="34"/>
        <v/>
      </c>
      <c r="T480" s="420" t="b">
        <f t="shared" si="35"/>
        <v>0</v>
      </c>
      <c r="U480" s="420" t="s">
        <v>1680</v>
      </c>
      <c r="V480" s="420" t="str">
        <f>IFERROR(IF(VLOOKUP(S480,'Disaggregation Records'!$D$95:$G$183,4,FALSE)=0,"",VLOOKUP(S480,'Disaggregation Records'!$D$95:$G$183,4,FALSE)),"")</f>
        <v/>
      </c>
      <c r="W480" s="161"/>
      <c r="X480" s="164"/>
      <c r="Y480" s="164"/>
      <c r="AD480" s="9"/>
      <c r="AE480" s="9"/>
      <c r="AF480" s="9"/>
      <c r="AG480" s="9"/>
      <c r="AH480" s="9"/>
      <c r="AI480" s="9"/>
      <c r="AJ480" s="9"/>
    </row>
    <row r="481" spans="1:36" s="302" customFormat="1" x14ac:dyDescent="0.25">
      <c r="A481" s="317">
        <v>16</v>
      </c>
      <c r="B481" s="329" t="str">
        <f>IFERROR(VLOOKUP(A481,'Coverage Indicators - Section D'!$A$10:$Y$42,25,FALSE),"")</f>
        <v/>
      </c>
      <c r="C481" s="418" t="str">
        <f>IFERROR(IF(VLOOKUP(S481,'Disaggregation Records'!$D$95:$E$183,2,FALSE)=0,"",VLOOKUP(S481,'Disaggregation Records'!$D$95:$E$183,2,FALSE)),"")</f>
        <v/>
      </c>
      <c r="D481" s="418" t="str">
        <f>IFERROR(IF(VLOOKUP(S481,'Disaggregation Records'!$D$95:$F$183,3,FALSE)=0,"",VLOOKUP(S481,'Disaggregation Records'!$D$95:$F$183,3,FALSE)),"")</f>
        <v/>
      </c>
      <c r="E481" s="331"/>
      <c r="F481" s="332"/>
      <c r="G481" s="397" t="str">
        <f t="shared" si="32"/>
        <v/>
      </c>
      <c r="H481" s="388"/>
      <c r="I481" s="389"/>
      <c r="J481" s="389"/>
      <c r="K481" s="389"/>
      <c r="L481" s="389"/>
      <c r="M481" s="389"/>
      <c r="N481" s="389"/>
      <c r="O481" s="389"/>
      <c r="P481" s="388"/>
      <c r="Q481" s="318"/>
      <c r="R481" s="420">
        <f t="shared" si="33"/>
        <v>84</v>
      </c>
      <c r="S481" s="420" t="str">
        <f t="shared" si="34"/>
        <v/>
      </c>
      <c r="T481" s="420" t="b">
        <f t="shared" si="35"/>
        <v>0</v>
      </c>
      <c r="U481" s="420" t="s">
        <v>1681</v>
      </c>
      <c r="V481" s="420" t="str">
        <f>IFERROR(IF(VLOOKUP(S481,'Disaggregation Records'!$D$95:$G$183,4,FALSE)=0,"",VLOOKUP(S481,'Disaggregation Records'!$D$95:$G$183,4,FALSE)),"")</f>
        <v/>
      </c>
      <c r="W481" s="161"/>
      <c r="X481" s="164"/>
      <c r="Y481" s="164"/>
      <c r="AD481" s="9"/>
      <c r="AE481" s="9"/>
      <c r="AF481" s="9"/>
      <c r="AG481" s="9"/>
      <c r="AH481" s="9"/>
      <c r="AI481" s="9"/>
      <c r="AJ481" s="9"/>
    </row>
    <row r="482" spans="1:36" s="302" customFormat="1" x14ac:dyDescent="0.25">
      <c r="A482" s="317">
        <v>16</v>
      </c>
      <c r="B482" s="329" t="str">
        <f>IFERROR(VLOOKUP(A482,'Coverage Indicators - Section D'!$A$10:$Y$42,25,FALSE),"")</f>
        <v/>
      </c>
      <c r="C482" s="418" t="str">
        <f>IFERROR(IF(VLOOKUP(S482,'Disaggregation Records'!$D$95:$E$183,2,FALSE)=0,"",VLOOKUP(S482,'Disaggregation Records'!$D$95:$E$183,2,FALSE)),"")</f>
        <v/>
      </c>
      <c r="D482" s="418" t="str">
        <f>IFERROR(IF(VLOOKUP(S482,'Disaggregation Records'!$D$95:$F$183,3,FALSE)=0,"",VLOOKUP(S482,'Disaggregation Records'!$D$95:$F$183,3,FALSE)),"")</f>
        <v/>
      </c>
      <c r="E482" s="331"/>
      <c r="F482" s="332"/>
      <c r="G482" s="397" t="str">
        <f t="shared" si="32"/>
        <v/>
      </c>
      <c r="H482" s="388"/>
      <c r="I482" s="389"/>
      <c r="J482" s="389"/>
      <c r="K482" s="389"/>
      <c r="L482" s="389"/>
      <c r="M482" s="389"/>
      <c r="N482" s="389"/>
      <c r="O482" s="389"/>
      <c r="P482" s="388"/>
      <c r="Q482" s="318"/>
      <c r="R482" s="420">
        <f t="shared" si="33"/>
        <v>85</v>
      </c>
      <c r="S482" s="420" t="str">
        <f t="shared" si="34"/>
        <v/>
      </c>
      <c r="T482" s="420" t="b">
        <f t="shared" si="35"/>
        <v>0</v>
      </c>
      <c r="U482" s="420" t="s">
        <v>1682</v>
      </c>
      <c r="V482" s="420" t="str">
        <f>IFERROR(IF(VLOOKUP(S482,'Disaggregation Records'!$D$95:$G$183,4,FALSE)=0,"",VLOOKUP(S482,'Disaggregation Records'!$D$95:$G$183,4,FALSE)),"")</f>
        <v/>
      </c>
      <c r="W482" s="161"/>
      <c r="X482" s="164"/>
      <c r="Y482" s="164"/>
      <c r="AD482" s="9"/>
      <c r="AE482" s="9"/>
      <c r="AF482" s="9"/>
      <c r="AG482" s="9"/>
      <c r="AH482" s="9"/>
      <c r="AI482" s="9"/>
      <c r="AJ482" s="9"/>
    </row>
    <row r="483" spans="1:36" s="302" customFormat="1" x14ac:dyDescent="0.25">
      <c r="A483" s="317">
        <v>16</v>
      </c>
      <c r="B483" s="329" t="str">
        <f>IFERROR(VLOOKUP(A483,'Coverage Indicators - Section D'!$A$10:$Y$42,25,FALSE),"")</f>
        <v/>
      </c>
      <c r="C483" s="418" t="str">
        <f>IFERROR(IF(VLOOKUP(S483,'Disaggregation Records'!$D$95:$E$183,2,FALSE)=0,"",VLOOKUP(S483,'Disaggregation Records'!$D$95:$E$183,2,FALSE)),"")</f>
        <v/>
      </c>
      <c r="D483" s="418" t="str">
        <f>IFERROR(IF(VLOOKUP(S483,'Disaggregation Records'!$D$95:$F$183,3,FALSE)=0,"",VLOOKUP(S483,'Disaggregation Records'!$D$95:$F$183,3,FALSE)),"")</f>
        <v/>
      </c>
      <c r="E483" s="331"/>
      <c r="F483" s="332"/>
      <c r="G483" s="397" t="str">
        <f t="shared" si="32"/>
        <v/>
      </c>
      <c r="H483" s="388"/>
      <c r="I483" s="389"/>
      <c r="J483" s="389"/>
      <c r="K483" s="389"/>
      <c r="L483" s="389"/>
      <c r="M483" s="389"/>
      <c r="N483" s="389"/>
      <c r="O483" s="389"/>
      <c r="P483" s="388"/>
      <c r="Q483" s="318"/>
      <c r="R483" s="420">
        <f t="shared" si="33"/>
        <v>86</v>
      </c>
      <c r="S483" s="420" t="str">
        <f t="shared" si="34"/>
        <v/>
      </c>
      <c r="T483" s="420" t="b">
        <f t="shared" si="35"/>
        <v>0</v>
      </c>
      <c r="U483" s="420" t="s">
        <v>1683</v>
      </c>
      <c r="V483" s="420" t="str">
        <f>IFERROR(IF(VLOOKUP(S483,'Disaggregation Records'!$D$95:$G$183,4,FALSE)=0,"",VLOOKUP(S483,'Disaggregation Records'!$D$95:$G$183,4,FALSE)),"")</f>
        <v/>
      </c>
      <c r="W483" s="161"/>
      <c r="X483" s="164"/>
      <c r="Y483" s="164"/>
      <c r="AD483" s="9"/>
      <c r="AE483" s="9"/>
      <c r="AF483" s="9"/>
      <c r="AG483" s="9"/>
      <c r="AH483" s="9"/>
      <c r="AI483" s="9"/>
      <c r="AJ483" s="9"/>
    </row>
    <row r="484" spans="1:36" s="302" customFormat="1" x14ac:dyDescent="0.25">
      <c r="A484" s="317">
        <v>16</v>
      </c>
      <c r="B484" s="329" t="str">
        <f>IFERROR(VLOOKUP(A484,'Coverage Indicators - Section D'!$A$10:$Y$42,25,FALSE),"")</f>
        <v/>
      </c>
      <c r="C484" s="418" t="str">
        <f>IFERROR(IF(VLOOKUP(S484,'Disaggregation Records'!$D$95:$E$183,2,FALSE)=0,"",VLOOKUP(S484,'Disaggregation Records'!$D$95:$E$183,2,FALSE)),"")</f>
        <v/>
      </c>
      <c r="D484" s="418" t="str">
        <f>IFERROR(IF(VLOOKUP(S484,'Disaggregation Records'!$D$95:$F$183,3,FALSE)=0,"",VLOOKUP(S484,'Disaggregation Records'!$D$95:$F$183,3,FALSE)),"")</f>
        <v/>
      </c>
      <c r="E484" s="331"/>
      <c r="F484" s="332"/>
      <c r="G484" s="397" t="str">
        <f t="shared" si="32"/>
        <v/>
      </c>
      <c r="H484" s="388"/>
      <c r="I484" s="389"/>
      <c r="J484" s="389"/>
      <c r="K484" s="389"/>
      <c r="L484" s="389"/>
      <c r="M484" s="389"/>
      <c r="N484" s="389"/>
      <c r="O484" s="389"/>
      <c r="P484" s="388"/>
      <c r="Q484" s="318"/>
      <c r="R484" s="420">
        <f t="shared" si="33"/>
        <v>87</v>
      </c>
      <c r="S484" s="420" t="str">
        <f t="shared" si="34"/>
        <v/>
      </c>
      <c r="T484" s="420" t="b">
        <f t="shared" si="35"/>
        <v>0</v>
      </c>
      <c r="U484" s="420" t="s">
        <v>1684</v>
      </c>
      <c r="V484" s="420" t="str">
        <f>IFERROR(IF(VLOOKUP(S484,'Disaggregation Records'!$D$95:$G$183,4,FALSE)=0,"",VLOOKUP(S484,'Disaggregation Records'!$D$95:$G$183,4,FALSE)),"")</f>
        <v/>
      </c>
      <c r="W484" s="161"/>
      <c r="X484" s="164"/>
      <c r="Y484" s="164"/>
      <c r="AD484" s="9"/>
      <c r="AE484" s="9"/>
      <c r="AF484" s="9"/>
      <c r="AG484" s="9"/>
      <c r="AH484" s="9"/>
      <c r="AI484" s="9"/>
      <c r="AJ484" s="9"/>
    </row>
    <row r="485" spans="1:36" s="302" customFormat="1" x14ac:dyDescent="0.25">
      <c r="A485" s="317">
        <v>16</v>
      </c>
      <c r="B485" s="329" t="str">
        <f>IFERROR(VLOOKUP(A485,'Coverage Indicators - Section D'!$A$10:$Y$42,25,FALSE),"")</f>
        <v/>
      </c>
      <c r="C485" s="418" t="str">
        <f>IFERROR(IF(VLOOKUP(S485,'Disaggregation Records'!$D$95:$E$183,2,FALSE)=0,"",VLOOKUP(S485,'Disaggregation Records'!$D$95:$E$183,2,FALSE)),"")</f>
        <v/>
      </c>
      <c r="D485" s="418" t="str">
        <f>IFERROR(IF(VLOOKUP(S485,'Disaggregation Records'!$D$95:$F$183,3,FALSE)=0,"",VLOOKUP(S485,'Disaggregation Records'!$D$95:$F$183,3,FALSE)),"")</f>
        <v/>
      </c>
      <c r="E485" s="331"/>
      <c r="F485" s="332"/>
      <c r="G485" s="397" t="str">
        <f t="shared" si="32"/>
        <v/>
      </c>
      <c r="H485" s="388"/>
      <c r="I485" s="389"/>
      <c r="J485" s="389"/>
      <c r="K485" s="389"/>
      <c r="L485" s="389"/>
      <c r="M485" s="389"/>
      <c r="N485" s="389"/>
      <c r="O485" s="389"/>
      <c r="P485" s="388"/>
      <c r="Q485" s="318"/>
      <c r="R485" s="420">
        <f t="shared" si="33"/>
        <v>88</v>
      </c>
      <c r="S485" s="420" t="str">
        <f t="shared" si="34"/>
        <v/>
      </c>
      <c r="T485" s="420" t="b">
        <f t="shared" si="35"/>
        <v>0</v>
      </c>
      <c r="U485" s="420" t="s">
        <v>1685</v>
      </c>
      <c r="V485" s="420" t="str">
        <f>IFERROR(IF(VLOOKUP(S485,'Disaggregation Records'!$D$95:$G$183,4,FALSE)=0,"",VLOOKUP(S485,'Disaggregation Records'!$D$95:$G$183,4,FALSE)),"")</f>
        <v/>
      </c>
      <c r="W485" s="161"/>
      <c r="X485" s="164"/>
      <c r="Y485" s="164"/>
      <c r="AD485" s="9"/>
      <c r="AE485" s="9"/>
      <c r="AF485" s="9"/>
      <c r="AG485" s="9"/>
      <c r="AH485" s="9"/>
      <c r="AI485" s="9"/>
      <c r="AJ485" s="9"/>
    </row>
    <row r="486" spans="1:36" s="302" customFormat="1" x14ac:dyDescent="0.25">
      <c r="A486" s="317">
        <v>16</v>
      </c>
      <c r="B486" s="329" t="str">
        <f>IFERROR(VLOOKUP(A486,'Coverage Indicators - Section D'!$A$10:$Y$42,25,FALSE),"")</f>
        <v/>
      </c>
      <c r="C486" s="418" t="str">
        <f>IFERROR(IF(VLOOKUP(S486,'Disaggregation Records'!$D$95:$E$183,2,FALSE)=0,"",VLOOKUP(S486,'Disaggregation Records'!$D$95:$E$183,2,FALSE)),"")</f>
        <v/>
      </c>
      <c r="D486" s="418" t="str">
        <f>IFERROR(IF(VLOOKUP(S486,'Disaggregation Records'!$D$95:$F$183,3,FALSE)=0,"",VLOOKUP(S486,'Disaggregation Records'!$D$95:$F$183,3,FALSE)),"")</f>
        <v/>
      </c>
      <c r="E486" s="331"/>
      <c r="F486" s="332"/>
      <c r="G486" s="397" t="str">
        <f t="shared" si="32"/>
        <v/>
      </c>
      <c r="H486" s="388"/>
      <c r="I486" s="389"/>
      <c r="J486" s="389"/>
      <c r="K486" s="389"/>
      <c r="L486" s="389"/>
      <c r="M486" s="389"/>
      <c r="N486" s="389"/>
      <c r="O486" s="389"/>
      <c r="P486" s="388"/>
      <c r="Q486" s="318"/>
      <c r="R486" s="420">
        <f t="shared" si="33"/>
        <v>89</v>
      </c>
      <c r="S486" s="420" t="str">
        <f t="shared" si="34"/>
        <v/>
      </c>
      <c r="T486" s="420" t="b">
        <f t="shared" si="35"/>
        <v>0</v>
      </c>
      <c r="U486" s="420" t="s">
        <v>1686</v>
      </c>
      <c r="V486" s="420" t="str">
        <f>IFERROR(IF(VLOOKUP(S486,'Disaggregation Records'!$D$95:$G$183,4,FALSE)=0,"",VLOOKUP(S486,'Disaggregation Records'!$D$95:$G$183,4,FALSE)),"")</f>
        <v/>
      </c>
      <c r="W486" s="161"/>
      <c r="X486" s="164"/>
      <c r="Y486" s="164"/>
      <c r="AD486" s="9"/>
      <c r="AE486" s="9"/>
      <c r="AF486" s="9"/>
      <c r="AG486" s="9"/>
      <c r="AH486" s="9"/>
      <c r="AI486" s="9"/>
      <c r="AJ486" s="9"/>
    </row>
    <row r="487" spans="1:36" s="302" customFormat="1" x14ac:dyDescent="0.25">
      <c r="A487" s="317">
        <v>17</v>
      </c>
      <c r="B487" s="329" t="str">
        <f>IFERROR(VLOOKUP(A487,'Coverage Indicators - Section D'!$A$10:$Y$42,25,FALSE),"")</f>
        <v/>
      </c>
      <c r="C487" s="418" t="str">
        <f>IFERROR(IF(VLOOKUP(S487,'Disaggregation Records'!$D$95:$E$183,2,FALSE)=0,"",VLOOKUP(S487,'Disaggregation Records'!$D$95:$E$183,2,FALSE)),"")</f>
        <v/>
      </c>
      <c r="D487" s="418" t="str">
        <f>IFERROR(IF(VLOOKUP(S487,'Disaggregation Records'!$D$95:$F$183,3,FALSE)=0,"",VLOOKUP(S487,'Disaggregation Records'!$D$95:$F$183,3,FALSE)),"")</f>
        <v/>
      </c>
      <c r="E487" s="331"/>
      <c r="F487" s="332"/>
      <c r="G487" s="397" t="str">
        <f t="shared" si="32"/>
        <v/>
      </c>
      <c r="H487" s="388"/>
      <c r="I487" s="389"/>
      <c r="J487" s="389"/>
      <c r="K487" s="389"/>
      <c r="L487" s="389"/>
      <c r="M487" s="389"/>
      <c r="N487" s="389"/>
      <c r="O487" s="389"/>
      <c r="P487" s="388"/>
      <c r="Q487" s="318"/>
      <c r="R487" s="420">
        <f t="shared" si="33"/>
        <v>90</v>
      </c>
      <c r="S487" s="420" t="str">
        <f t="shared" si="34"/>
        <v/>
      </c>
      <c r="T487" s="420" t="b">
        <f t="shared" si="35"/>
        <v>0</v>
      </c>
      <c r="U487" s="420" t="s">
        <v>1687</v>
      </c>
      <c r="V487" s="420" t="str">
        <f>IFERROR(IF(VLOOKUP(S487,'Disaggregation Records'!$D$95:$G$183,4,FALSE)=0,"",VLOOKUP(S487,'Disaggregation Records'!$D$95:$G$183,4,FALSE)),"")</f>
        <v/>
      </c>
      <c r="W487" s="161"/>
      <c r="X487" s="164"/>
      <c r="Y487" s="164"/>
      <c r="AD487" s="9"/>
      <c r="AE487" s="9"/>
      <c r="AF487" s="9"/>
      <c r="AG487" s="9"/>
      <c r="AH487" s="9"/>
      <c r="AI487" s="9"/>
      <c r="AJ487" s="9"/>
    </row>
    <row r="488" spans="1:36" s="302" customFormat="1" x14ac:dyDescent="0.25">
      <c r="A488" s="317">
        <v>17</v>
      </c>
      <c r="B488" s="329" t="str">
        <f>IFERROR(VLOOKUP(A488,'Coverage Indicators - Section D'!$A$10:$Y$42,25,FALSE),"")</f>
        <v/>
      </c>
      <c r="C488" s="418" t="str">
        <f>IFERROR(IF(VLOOKUP(S488,'Disaggregation Records'!$D$95:$E$183,2,FALSE)=0,"",VLOOKUP(S488,'Disaggregation Records'!$D$95:$E$183,2,FALSE)),"")</f>
        <v/>
      </c>
      <c r="D488" s="418" t="str">
        <f>IFERROR(IF(VLOOKUP(S488,'Disaggregation Records'!$D$95:$F$183,3,FALSE)=0,"",VLOOKUP(S488,'Disaggregation Records'!$D$95:$F$183,3,FALSE)),"")</f>
        <v/>
      </c>
      <c r="E488" s="331"/>
      <c r="F488" s="332"/>
      <c r="G488" s="397" t="str">
        <f t="shared" si="32"/>
        <v/>
      </c>
      <c r="H488" s="388"/>
      <c r="I488" s="389"/>
      <c r="J488" s="389"/>
      <c r="K488" s="389"/>
      <c r="L488" s="389"/>
      <c r="M488" s="389"/>
      <c r="N488" s="389"/>
      <c r="O488" s="389"/>
      <c r="P488" s="388"/>
      <c r="Q488" s="318"/>
      <c r="R488" s="420">
        <f t="shared" si="33"/>
        <v>91</v>
      </c>
      <c r="S488" s="420" t="str">
        <f t="shared" si="34"/>
        <v/>
      </c>
      <c r="T488" s="420" t="b">
        <f t="shared" si="35"/>
        <v>0</v>
      </c>
      <c r="U488" s="420" t="s">
        <v>1688</v>
      </c>
      <c r="V488" s="420" t="str">
        <f>IFERROR(IF(VLOOKUP(S488,'Disaggregation Records'!$D$95:$G$183,4,FALSE)=0,"",VLOOKUP(S488,'Disaggregation Records'!$D$95:$G$183,4,FALSE)),"")</f>
        <v/>
      </c>
      <c r="W488" s="161"/>
      <c r="X488" s="164"/>
      <c r="Y488" s="164"/>
      <c r="AD488" s="9"/>
      <c r="AE488" s="9"/>
      <c r="AF488" s="9"/>
      <c r="AG488" s="9"/>
      <c r="AH488" s="9"/>
      <c r="AI488" s="9"/>
      <c r="AJ488" s="9"/>
    </row>
    <row r="489" spans="1:36" s="302" customFormat="1" x14ac:dyDescent="0.25">
      <c r="A489" s="317">
        <v>17</v>
      </c>
      <c r="B489" s="329" t="str">
        <f>IFERROR(VLOOKUP(A489,'Coverage Indicators - Section D'!$A$10:$Y$42,25,FALSE),"")</f>
        <v/>
      </c>
      <c r="C489" s="418" t="str">
        <f>IFERROR(IF(VLOOKUP(S489,'Disaggregation Records'!$D$95:$E$183,2,FALSE)=0,"",VLOOKUP(S489,'Disaggregation Records'!$D$95:$E$183,2,FALSE)),"")</f>
        <v/>
      </c>
      <c r="D489" s="418" t="str">
        <f>IFERROR(IF(VLOOKUP(S489,'Disaggregation Records'!$D$95:$F$183,3,FALSE)=0,"",VLOOKUP(S489,'Disaggregation Records'!$D$95:$F$183,3,FALSE)),"")</f>
        <v/>
      </c>
      <c r="E489" s="331"/>
      <c r="F489" s="332"/>
      <c r="G489" s="397" t="str">
        <f t="shared" si="32"/>
        <v/>
      </c>
      <c r="H489" s="388"/>
      <c r="I489" s="389"/>
      <c r="J489" s="389"/>
      <c r="K489" s="389"/>
      <c r="L489" s="389"/>
      <c r="M489" s="389"/>
      <c r="N489" s="389"/>
      <c r="O489" s="389"/>
      <c r="P489" s="388"/>
      <c r="Q489" s="318"/>
      <c r="R489" s="420">
        <f t="shared" si="33"/>
        <v>92</v>
      </c>
      <c r="S489" s="420" t="str">
        <f t="shared" si="34"/>
        <v/>
      </c>
      <c r="T489" s="420" t="b">
        <f t="shared" si="35"/>
        <v>0</v>
      </c>
      <c r="U489" s="420" t="s">
        <v>1689</v>
      </c>
      <c r="V489" s="420" t="str">
        <f>IFERROR(IF(VLOOKUP(S489,'Disaggregation Records'!$D$95:$G$183,4,FALSE)=0,"",VLOOKUP(S489,'Disaggregation Records'!$D$95:$G$183,4,FALSE)),"")</f>
        <v/>
      </c>
      <c r="W489" s="161"/>
      <c r="X489" s="164"/>
      <c r="Y489" s="164"/>
      <c r="AD489" s="9"/>
      <c r="AE489" s="9"/>
      <c r="AF489" s="9"/>
      <c r="AG489" s="9"/>
      <c r="AH489" s="9"/>
      <c r="AI489" s="9"/>
      <c r="AJ489" s="9"/>
    </row>
    <row r="490" spans="1:36" s="302" customFormat="1" x14ac:dyDescent="0.25">
      <c r="A490" s="317">
        <v>17</v>
      </c>
      <c r="B490" s="329" t="str">
        <f>IFERROR(VLOOKUP(A490,'Coverage Indicators - Section D'!$A$10:$Y$42,25,FALSE),"")</f>
        <v/>
      </c>
      <c r="C490" s="418" t="str">
        <f>IFERROR(IF(VLOOKUP(S490,'Disaggregation Records'!$D$95:$E$183,2,FALSE)=0,"",VLOOKUP(S490,'Disaggregation Records'!$D$95:$E$183,2,FALSE)),"")</f>
        <v/>
      </c>
      <c r="D490" s="418" t="str">
        <f>IFERROR(IF(VLOOKUP(S490,'Disaggregation Records'!$D$95:$F$183,3,FALSE)=0,"",VLOOKUP(S490,'Disaggregation Records'!$D$95:$F$183,3,FALSE)),"")</f>
        <v/>
      </c>
      <c r="E490" s="331"/>
      <c r="F490" s="332"/>
      <c r="G490" s="397" t="str">
        <f t="shared" si="32"/>
        <v/>
      </c>
      <c r="H490" s="388"/>
      <c r="I490" s="389"/>
      <c r="J490" s="389"/>
      <c r="K490" s="389"/>
      <c r="L490" s="389"/>
      <c r="M490" s="389"/>
      <c r="N490" s="389"/>
      <c r="O490" s="389"/>
      <c r="P490" s="388"/>
      <c r="Q490" s="318"/>
      <c r="R490" s="420">
        <f t="shared" si="33"/>
        <v>93</v>
      </c>
      <c r="S490" s="420" t="str">
        <f t="shared" si="34"/>
        <v/>
      </c>
      <c r="T490" s="420" t="b">
        <f t="shared" si="35"/>
        <v>0</v>
      </c>
      <c r="U490" s="420" t="s">
        <v>1690</v>
      </c>
      <c r="V490" s="420" t="str">
        <f>IFERROR(IF(VLOOKUP(S490,'Disaggregation Records'!$D$95:$G$183,4,FALSE)=0,"",VLOOKUP(S490,'Disaggregation Records'!$D$95:$G$183,4,FALSE)),"")</f>
        <v/>
      </c>
      <c r="W490" s="161"/>
      <c r="X490" s="164"/>
      <c r="Y490" s="164"/>
      <c r="AD490" s="9"/>
      <c r="AE490" s="9"/>
      <c r="AF490" s="9"/>
      <c r="AG490" s="9"/>
      <c r="AH490" s="9"/>
      <c r="AI490" s="9"/>
      <c r="AJ490" s="9"/>
    </row>
    <row r="491" spans="1:36" s="302" customFormat="1" x14ac:dyDescent="0.25">
      <c r="A491" s="317">
        <v>17</v>
      </c>
      <c r="B491" s="329" t="str">
        <f>IFERROR(VLOOKUP(A491,'Coverage Indicators - Section D'!$A$10:$Y$42,25,FALSE),"")</f>
        <v/>
      </c>
      <c r="C491" s="418" t="str">
        <f>IFERROR(IF(VLOOKUP(S491,'Disaggregation Records'!$D$95:$E$183,2,FALSE)=0,"",VLOOKUP(S491,'Disaggregation Records'!$D$95:$E$183,2,FALSE)),"")</f>
        <v/>
      </c>
      <c r="D491" s="418" t="str">
        <f>IFERROR(IF(VLOOKUP(S491,'Disaggregation Records'!$D$95:$F$183,3,FALSE)=0,"",VLOOKUP(S491,'Disaggregation Records'!$D$95:$F$183,3,FALSE)),"")</f>
        <v/>
      </c>
      <c r="E491" s="331"/>
      <c r="F491" s="332"/>
      <c r="G491" s="397" t="str">
        <f t="shared" si="32"/>
        <v/>
      </c>
      <c r="H491" s="388"/>
      <c r="I491" s="389"/>
      <c r="J491" s="389"/>
      <c r="K491" s="389"/>
      <c r="L491" s="389"/>
      <c r="M491" s="389"/>
      <c r="N491" s="389"/>
      <c r="O491" s="389"/>
      <c r="P491" s="388"/>
      <c r="Q491" s="318"/>
      <c r="R491" s="420">
        <f t="shared" si="33"/>
        <v>94</v>
      </c>
      <c r="S491" s="420" t="str">
        <f t="shared" si="34"/>
        <v/>
      </c>
      <c r="T491" s="420" t="b">
        <f t="shared" si="35"/>
        <v>0</v>
      </c>
      <c r="U491" s="420" t="s">
        <v>1691</v>
      </c>
      <c r="V491" s="420" t="str">
        <f>IFERROR(IF(VLOOKUP(S491,'Disaggregation Records'!$D$95:$G$183,4,FALSE)=0,"",VLOOKUP(S491,'Disaggregation Records'!$D$95:$G$183,4,FALSE)),"")</f>
        <v/>
      </c>
      <c r="W491" s="161"/>
      <c r="X491" s="164"/>
      <c r="Y491" s="164"/>
      <c r="AD491" s="9"/>
      <c r="AE491" s="9"/>
      <c r="AF491" s="9"/>
      <c r="AG491" s="9"/>
      <c r="AH491" s="9"/>
      <c r="AI491" s="9"/>
      <c r="AJ491" s="9"/>
    </row>
    <row r="492" spans="1:36" s="302" customFormat="1" x14ac:dyDescent="0.25">
      <c r="A492" s="317">
        <v>17</v>
      </c>
      <c r="B492" s="329" t="str">
        <f>IFERROR(VLOOKUP(A492,'Coverage Indicators - Section D'!$A$10:$Y$42,25,FALSE),"")</f>
        <v/>
      </c>
      <c r="C492" s="418" t="str">
        <f>IFERROR(IF(VLOOKUP(S492,'Disaggregation Records'!$D$95:$E$183,2,FALSE)=0,"",VLOOKUP(S492,'Disaggregation Records'!$D$95:$E$183,2,FALSE)),"")</f>
        <v/>
      </c>
      <c r="D492" s="418" t="str">
        <f>IFERROR(IF(VLOOKUP(S492,'Disaggregation Records'!$D$95:$F$183,3,FALSE)=0,"",VLOOKUP(S492,'Disaggregation Records'!$D$95:$F$183,3,FALSE)),"")</f>
        <v/>
      </c>
      <c r="E492" s="331"/>
      <c r="F492" s="332"/>
      <c r="G492" s="397" t="str">
        <f t="shared" si="32"/>
        <v/>
      </c>
      <c r="H492" s="388"/>
      <c r="I492" s="389"/>
      <c r="J492" s="389"/>
      <c r="K492" s="389"/>
      <c r="L492" s="389"/>
      <c r="M492" s="389"/>
      <c r="N492" s="389"/>
      <c r="O492" s="389"/>
      <c r="P492" s="388"/>
      <c r="Q492" s="318"/>
      <c r="R492" s="420">
        <f t="shared" si="33"/>
        <v>95</v>
      </c>
      <c r="S492" s="420" t="str">
        <f t="shared" si="34"/>
        <v/>
      </c>
      <c r="T492" s="420" t="b">
        <f t="shared" si="35"/>
        <v>0</v>
      </c>
      <c r="U492" s="420" t="s">
        <v>1692</v>
      </c>
      <c r="V492" s="420" t="str">
        <f>IFERROR(IF(VLOOKUP(S492,'Disaggregation Records'!$D$95:$G$183,4,FALSE)=0,"",VLOOKUP(S492,'Disaggregation Records'!$D$95:$G$183,4,FALSE)),"")</f>
        <v/>
      </c>
      <c r="W492" s="161"/>
      <c r="X492" s="164"/>
      <c r="Y492" s="164"/>
      <c r="AD492" s="9"/>
      <c r="AE492" s="9"/>
      <c r="AF492" s="9"/>
      <c r="AG492" s="9"/>
      <c r="AH492" s="9"/>
      <c r="AI492" s="9"/>
      <c r="AJ492" s="9"/>
    </row>
    <row r="493" spans="1:36" s="302" customFormat="1" x14ac:dyDescent="0.25">
      <c r="A493" s="317">
        <v>17</v>
      </c>
      <c r="B493" s="329" t="str">
        <f>IFERROR(VLOOKUP(A493,'Coverage Indicators - Section D'!$A$10:$Y$42,25,FALSE),"")</f>
        <v/>
      </c>
      <c r="C493" s="418" t="str">
        <f>IFERROR(IF(VLOOKUP(S493,'Disaggregation Records'!$D$95:$E$183,2,FALSE)=0,"",VLOOKUP(S493,'Disaggregation Records'!$D$95:$E$183,2,FALSE)),"")</f>
        <v/>
      </c>
      <c r="D493" s="418" t="str">
        <f>IFERROR(IF(VLOOKUP(S493,'Disaggregation Records'!$D$95:$F$183,3,FALSE)=0,"",VLOOKUP(S493,'Disaggregation Records'!$D$95:$F$183,3,FALSE)),"")</f>
        <v/>
      </c>
      <c r="E493" s="331"/>
      <c r="F493" s="332"/>
      <c r="G493" s="397" t="str">
        <f t="shared" si="32"/>
        <v/>
      </c>
      <c r="H493" s="388"/>
      <c r="I493" s="389"/>
      <c r="J493" s="389"/>
      <c r="K493" s="389"/>
      <c r="L493" s="389"/>
      <c r="M493" s="389"/>
      <c r="N493" s="389"/>
      <c r="O493" s="389"/>
      <c r="P493" s="388"/>
      <c r="Q493" s="318"/>
      <c r="R493" s="420">
        <f t="shared" si="33"/>
        <v>96</v>
      </c>
      <c r="S493" s="420" t="str">
        <f t="shared" si="34"/>
        <v/>
      </c>
      <c r="T493" s="420" t="b">
        <f t="shared" si="35"/>
        <v>0</v>
      </c>
      <c r="U493" s="420" t="s">
        <v>1693</v>
      </c>
      <c r="V493" s="420" t="str">
        <f>IFERROR(IF(VLOOKUP(S493,'Disaggregation Records'!$D$95:$G$183,4,FALSE)=0,"",VLOOKUP(S493,'Disaggregation Records'!$D$95:$G$183,4,FALSE)),"")</f>
        <v/>
      </c>
      <c r="W493" s="161"/>
      <c r="X493" s="164"/>
      <c r="Y493" s="164"/>
      <c r="AD493" s="9"/>
      <c r="AE493" s="9"/>
      <c r="AF493" s="9"/>
      <c r="AG493" s="9"/>
      <c r="AH493" s="9"/>
      <c r="AI493" s="9"/>
      <c r="AJ493" s="9"/>
    </row>
    <row r="494" spans="1:36" s="302" customFormat="1" x14ac:dyDescent="0.25">
      <c r="A494" s="317">
        <v>17</v>
      </c>
      <c r="B494" s="329" t="str">
        <f>IFERROR(VLOOKUP(A494,'Coverage Indicators - Section D'!$A$10:$Y$42,25,FALSE),"")</f>
        <v/>
      </c>
      <c r="C494" s="418" t="str">
        <f>IFERROR(IF(VLOOKUP(S494,'Disaggregation Records'!$D$95:$E$183,2,FALSE)=0,"",VLOOKUP(S494,'Disaggregation Records'!$D$95:$E$183,2,FALSE)),"")</f>
        <v/>
      </c>
      <c r="D494" s="418" t="str">
        <f>IFERROR(IF(VLOOKUP(S494,'Disaggregation Records'!$D$95:$F$183,3,FALSE)=0,"",VLOOKUP(S494,'Disaggregation Records'!$D$95:$F$183,3,FALSE)),"")</f>
        <v/>
      </c>
      <c r="E494" s="331"/>
      <c r="F494" s="332"/>
      <c r="G494" s="397" t="str">
        <f t="shared" si="32"/>
        <v/>
      </c>
      <c r="H494" s="388"/>
      <c r="I494" s="389"/>
      <c r="J494" s="389"/>
      <c r="K494" s="389"/>
      <c r="L494" s="389"/>
      <c r="M494" s="389"/>
      <c r="N494" s="389"/>
      <c r="O494" s="389"/>
      <c r="P494" s="388"/>
      <c r="Q494" s="318"/>
      <c r="R494" s="420">
        <f t="shared" si="33"/>
        <v>97</v>
      </c>
      <c r="S494" s="420" t="str">
        <f t="shared" si="34"/>
        <v/>
      </c>
      <c r="T494" s="420" t="b">
        <f t="shared" si="35"/>
        <v>0</v>
      </c>
      <c r="U494" s="420" t="s">
        <v>1694</v>
      </c>
      <c r="V494" s="420" t="str">
        <f>IFERROR(IF(VLOOKUP(S494,'Disaggregation Records'!$D$95:$G$183,4,FALSE)=0,"",VLOOKUP(S494,'Disaggregation Records'!$D$95:$G$183,4,FALSE)),"")</f>
        <v/>
      </c>
      <c r="W494" s="161"/>
      <c r="X494" s="164"/>
      <c r="Y494" s="164"/>
      <c r="AD494" s="9"/>
      <c r="AE494" s="9"/>
      <c r="AF494" s="9"/>
      <c r="AG494" s="9"/>
      <c r="AH494" s="9"/>
      <c r="AI494" s="9"/>
      <c r="AJ494" s="9"/>
    </row>
    <row r="495" spans="1:36" s="302" customFormat="1" x14ac:dyDescent="0.25">
      <c r="A495" s="317">
        <v>17</v>
      </c>
      <c r="B495" s="329" t="str">
        <f>IFERROR(VLOOKUP(A495,'Coverage Indicators - Section D'!$A$10:$Y$42,25,FALSE),"")</f>
        <v/>
      </c>
      <c r="C495" s="418" t="str">
        <f>IFERROR(IF(VLOOKUP(S495,'Disaggregation Records'!$D$95:$E$183,2,FALSE)=0,"",VLOOKUP(S495,'Disaggregation Records'!$D$95:$E$183,2,FALSE)),"")</f>
        <v/>
      </c>
      <c r="D495" s="418" t="str">
        <f>IFERROR(IF(VLOOKUP(S495,'Disaggregation Records'!$D$95:$F$183,3,FALSE)=0,"",VLOOKUP(S495,'Disaggregation Records'!$D$95:$F$183,3,FALSE)),"")</f>
        <v/>
      </c>
      <c r="E495" s="331"/>
      <c r="F495" s="332"/>
      <c r="G495" s="397" t="str">
        <f t="shared" si="32"/>
        <v/>
      </c>
      <c r="H495" s="388"/>
      <c r="I495" s="389"/>
      <c r="J495" s="389"/>
      <c r="K495" s="389"/>
      <c r="L495" s="389"/>
      <c r="M495" s="389"/>
      <c r="N495" s="389"/>
      <c r="O495" s="389"/>
      <c r="P495" s="388"/>
      <c r="Q495" s="318"/>
      <c r="R495" s="420">
        <f t="shared" si="33"/>
        <v>98</v>
      </c>
      <c r="S495" s="420" t="str">
        <f t="shared" si="34"/>
        <v/>
      </c>
      <c r="T495" s="420" t="b">
        <f t="shared" si="35"/>
        <v>0</v>
      </c>
      <c r="U495" s="420" t="s">
        <v>1695</v>
      </c>
      <c r="V495" s="420" t="str">
        <f>IFERROR(IF(VLOOKUP(S495,'Disaggregation Records'!$D$95:$G$183,4,FALSE)=0,"",VLOOKUP(S495,'Disaggregation Records'!$D$95:$G$183,4,FALSE)),"")</f>
        <v/>
      </c>
      <c r="W495" s="161"/>
      <c r="X495" s="164"/>
      <c r="Y495" s="164"/>
      <c r="AD495" s="9"/>
      <c r="AE495" s="9"/>
      <c r="AF495" s="9"/>
      <c r="AG495" s="9"/>
      <c r="AH495" s="9"/>
      <c r="AI495" s="9"/>
      <c r="AJ495" s="9"/>
    </row>
    <row r="496" spans="1:36" s="302" customFormat="1" x14ac:dyDescent="0.25">
      <c r="A496" s="317">
        <v>17</v>
      </c>
      <c r="B496" s="329" t="str">
        <f>IFERROR(VLOOKUP(A496,'Coverage Indicators - Section D'!$A$10:$Y$42,25,FALSE),"")</f>
        <v/>
      </c>
      <c r="C496" s="418" t="str">
        <f>IFERROR(IF(VLOOKUP(S496,'Disaggregation Records'!$D$95:$E$183,2,FALSE)=0,"",VLOOKUP(S496,'Disaggregation Records'!$D$95:$E$183,2,FALSE)),"")</f>
        <v/>
      </c>
      <c r="D496" s="418" t="str">
        <f>IFERROR(IF(VLOOKUP(S496,'Disaggregation Records'!$D$95:$F$183,3,FALSE)=0,"",VLOOKUP(S496,'Disaggregation Records'!$D$95:$F$183,3,FALSE)),"")</f>
        <v/>
      </c>
      <c r="E496" s="331"/>
      <c r="F496" s="332"/>
      <c r="G496" s="397" t="str">
        <f t="shared" si="32"/>
        <v/>
      </c>
      <c r="H496" s="388"/>
      <c r="I496" s="389"/>
      <c r="J496" s="389"/>
      <c r="K496" s="389"/>
      <c r="L496" s="389"/>
      <c r="M496" s="389"/>
      <c r="N496" s="389"/>
      <c r="O496" s="389"/>
      <c r="P496" s="388"/>
      <c r="Q496" s="318"/>
      <c r="R496" s="420">
        <f t="shared" si="33"/>
        <v>99</v>
      </c>
      <c r="S496" s="420" t="str">
        <f t="shared" si="34"/>
        <v/>
      </c>
      <c r="T496" s="420" t="b">
        <f t="shared" si="35"/>
        <v>0</v>
      </c>
      <c r="U496" s="420" t="s">
        <v>1696</v>
      </c>
      <c r="V496" s="420" t="str">
        <f>IFERROR(IF(VLOOKUP(S496,'Disaggregation Records'!$D$95:$G$183,4,FALSE)=0,"",VLOOKUP(S496,'Disaggregation Records'!$D$95:$G$183,4,FALSE)),"")</f>
        <v/>
      </c>
      <c r="W496" s="161"/>
      <c r="X496" s="164"/>
      <c r="Y496" s="164"/>
      <c r="AD496" s="9"/>
      <c r="AE496" s="9"/>
      <c r="AF496" s="9"/>
      <c r="AG496" s="9"/>
      <c r="AH496" s="9"/>
      <c r="AI496" s="9"/>
      <c r="AJ496" s="9"/>
    </row>
    <row r="497" spans="1:36" s="302" customFormat="1" x14ac:dyDescent="0.25">
      <c r="A497" s="317">
        <v>18</v>
      </c>
      <c r="B497" s="329" t="str">
        <f>IFERROR(VLOOKUP(A497,'Coverage Indicators - Section D'!$A$10:$Y$42,25,FALSE),"")</f>
        <v/>
      </c>
      <c r="C497" s="418" t="str">
        <f>IFERROR(IF(VLOOKUP(S497,'Disaggregation Records'!$D$95:$E$183,2,FALSE)=0,"",VLOOKUP(S497,'Disaggregation Records'!$D$95:$E$183,2,FALSE)),"")</f>
        <v/>
      </c>
      <c r="D497" s="418" t="str">
        <f>IFERROR(IF(VLOOKUP(S497,'Disaggregation Records'!$D$95:$F$183,3,FALSE)=0,"",VLOOKUP(S497,'Disaggregation Records'!$D$95:$F$183,3,FALSE)),"")</f>
        <v/>
      </c>
      <c r="E497" s="331"/>
      <c r="F497" s="332"/>
      <c r="G497" s="397" t="str">
        <f t="shared" si="32"/>
        <v/>
      </c>
      <c r="H497" s="388"/>
      <c r="I497" s="389"/>
      <c r="J497" s="389"/>
      <c r="K497" s="389"/>
      <c r="L497" s="389"/>
      <c r="M497" s="389"/>
      <c r="N497" s="389"/>
      <c r="O497" s="389"/>
      <c r="P497" s="388"/>
      <c r="Q497" s="318"/>
      <c r="R497" s="420">
        <f t="shared" si="33"/>
        <v>100</v>
      </c>
      <c r="S497" s="420" t="str">
        <f t="shared" si="34"/>
        <v/>
      </c>
      <c r="T497" s="420" t="b">
        <f t="shared" si="35"/>
        <v>0</v>
      </c>
      <c r="U497" s="420" t="s">
        <v>1697</v>
      </c>
      <c r="V497" s="420" t="str">
        <f>IFERROR(IF(VLOOKUP(S497,'Disaggregation Records'!$D$95:$G$183,4,FALSE)=0,"",VLOOKUP(S497,'Disaggregation Records'!$D$95:$G$183,4,FALSE)),"")</f>
        <v/>
      </c>
      <c r="W497" s="161"/>
      <c r="X497" s="164"/>
      <c r="Y497" s="164"/>
      <c r="AD497" s="9"/>
      <c r="AE497" s="9"/>
      <c r="AF497" s="9"/>
      <c r="AG497" s="9"/>
      <c r="AH497" s="9"/>
      <c r="AI497" s="9"/>
      <c r="AJ497" s="9"/>
    </row>
    <row r="498" spans="1:36" s="302" customFormat="1" x14ac:dyDescent="0.25">
      <c r="A498" s="317">
        <v>18</v>
      </c>
      <c r="B498" s="329" t="str">
        <f>IFERROR(VLOOKUP(A498,'Coverage Indicators - Section D'!$A$10:$Y$42,25,FALSE),"")</f>
        <v/>
      </c>
      <c r="C498" s="418" t="str">
        <f>IFERROR(IF(VLOOKUP(S498,'Disaggregation Records'!$D$95:$E$183,2,FALSE)=0,"",VLOOKUP(S498,'Disaggregation Records'!$D$95:$E$183,2,FALSE)),"")</f>
        <v/>
      </c>
      <c r="D498" s="418" t="str">
        <f>IFERROR(IF(VLOOKUP(S498,'Disaggregation Records'!$D$95:$F$183,3,FALSE)=0,"",VLOOKUP(S498,'Disaggregation Records'!$D$95:$F$183,3,FALSE)),"")</f>
        <v/>
      </c>
      <c r="E498" s="331"/>
      <c r="F498" s="332"/>
      <c r="G498" s="397" t="str">
        <f t="shared" si="32"/>
        <v/>
      </c>
      <c r="H498" s="388"/>
      <c r="I498" s="389"/>
      <c r="J498" s="389"/>
      <c r="K498" s="389"/>
      <c r="L498" s="389"/>
      <c r="M498" s="389"/>
      <c r="N498" s="389"/>
      <c r="O498" s="389"/>
      <c r="P498" s="388"/>
      <c r="Q498" s="318"/>
      <c r="R498" s="420">
        <f t="shared" si="33"/>
        <v>101</v>
      </c>
      <c r="S498" s="420" t="str">
        <f t="shared" si="34"/>
        <v/>
      </c>
      <c r="T498" s="420" t="b">
        <f t="shared" si="35"/>
        <v>0</v>
      </c>
      <c r="U498" s="420" t="s">
        <v>1698</v>
      </c>
      <c r="V498" s="420" t="str">
        <f>IFERROR(IF(VLOOKUP(S498,'Disaggregation Records'!$D$95:$G$183,4,FALSE)=0,"",VLOOKUP(S498,'Disaggregation Records'!$D$95:$G$183,4,FALSE)),"")</f>
        <v/>
      </c>
      <c r="W498" s="161"/>
      <c r="X498" s="164"/>
      <c r="Y498" s="164"/>
      <c r="AD498" s="9"/>
      <c r="AE498" s="9"/>
      <c r="AF498" s="9"/>
      <c r="AG498" s="9"/>
      <c r="AH498" s="9"/>
      <c r="AI498" s="9"/>
      <c r="AJ498" s="9"/>
    </row>
    <row r="499" spans="1:36" s="302" customFormat="1" x14ac:dyDescent="0.25">
      <c r="A499" s="317">
        <v>18</v>
      </c>
      <c r="B499" s="329" t="str">
        <f>IFERROR(VLOOKUP(A499,'Coverage Indicators - Section D'!$A$10:$Y$42,25,FALSE),"")</f>
        <v/>
      </c>
      <c r="C499" s="418" t="str">
        <f>IFERROR(IF(VLOOKUP(S499,'Disaggregation Records'!$D$95:$E$183,2,FALSE)=0,"",VLOOKUP(S499,'Disaggregation Records'!$D$95:$E$183,2,FALSE)),"")</f>
        <v/>
      </c>
      <c r="D499" s="418" t="str">
        <f>IFERROR(IF(VLOOKUP(S499,'Disaggregation Records'!$D$95:$F$183,3,FALSE)=0,"",VLOOKUP(S499,'Disaggregation Records'!$D$95:$F$183,3,FALSE)),"")</f>
        <v/>
      </c>
      <c r="E499" s="331"/>
      <c r="F499" s="332"/>
      <c r="G499" s="397" t="str">
        <f t="shared" si="32"/>
        <v/>
      </c>
      <c r="H499" s="388"/>
      <c r="I499" s="389"/>
      <c r="J499" s="389"/>
      <c r="K499" s="389"/>
      <c r="L499" s="389"/>
      <c r="M499" s="389"/>
      <c r="N499" s="389"/>
      <c r="O499" s="389"/>
      <c r="P499" s="388"/>
      <c r="Q499" s="318"/>
      <c r="R499" s="420">
        <f t="shared" si="33"/>
        <v>102</v>
      </c>
      <c r="S499" s="420" t="str">
        <f t="shared" si="34"/>
        <v/>
      </c>
      <c r="T499" s="420" t="b">
        <f t="shared" si="35"/>
        <v>0</v>
      </c>
      <c r="U499" s="420" t="s">
        <v>1699</v>
      </c>
      <c r="V499" s="420" t="str">
        <f>IFERROR(IF(VLOOKUP(S499,'Disaggregation Records'!$D$95:$G$183,4,FALSE)=0,"",VLOOKUP(S499,'Disaggregation Records'!$D$95:$G$183,4,FALSE)),"")</f>
        <v/>
      </c>
      <c r="W499" s="161"/>
      <c r="X499" s="164"/>
      <c r="Y499" s="164"/>
      <c r="AD499" s="9"/>
      <c r="AE499" s="9"/>
      <c r="AF499" s="9"/>
      <c r="AG499" s="9"/>
      <c r="AH499" s="9"/>
      <c r="AI499" s="9"/>
      <c r="AJ499" s="9"/>
    </row>
    <row r="500" spans="1:36" s="302" customFormat="1" x14ac:dyDescent="0.25">
      <c r="A500" s="317">
        <v>18</v>
      </c>
      <c r="B500" s="329" t="str">
        <f>IFERROR(VLOOKUP(A500,'Coverage Indicators - Section D'!$A$10:$Y$42,25,FALSE),"")</f>
        <v/>
      </c>
      <c r="C500" s="418" t="str">
        <f>IFERROR(IF(VLOOKUP(S500,'Disaggregation Records'!$D$95:$E$183,2,FALSE)=0,"",VLOOKUP(S500,'Disaggregation Records'!$D$95:$E$183,2,FALSE)),"")</f>
        <v/>
      </c>
      <c r="D500" s="418" t="str">
        <f>IFERROR(IF(VLOOKUP(S500,'Disaggregation Records'!$D$95:$F$183,3,FALSE)=0,"",VLOOKUP(S500,'Disaggregation Records'!$D$95:$F$183,3,FALSE)),"")</f>
        <v/>
      </c>
      <c r="E500" s="331"/>
      <c r="F500" s="332"/>
      <c r="G500" s="397" t="str">
        <f t="shared" si="32"/>
        <v/>
      </c>
      <c r="H500" s="388"/>
      <c r="I500" s="389"/>
      <c r="J500" s="389"/>
      <c r="K500" s="389"/>
      <c r="L500" s="389"/>
      <c r="M500" s="389"/>
      <c r="N500" s="389"/>
      <c r="O500" s="389"/>
      <c r="P500" s="388"/>
      <c r="Q500" s="318"/>
      <c r="R500" s="420">
        <f t="shared" si="33"/>
        <v>103</v>
      </c>
      <c r="S500" s="420" t="str">
        <f t="shared" si="34"/>
        <v/>
      </c>
      <c r="T500" s="420" t="b">
        <f t="shared" si="35"/>
        <v>0</v>
      </c>
      <c r="U500" s="420" t="s">
        <v>1700</v>
      </c>
      <c r="V500" s="420" t="str">
        <f>IFERROR(IF(VLOOKUP(S500,'Disaggregation Records'!$D$95:$G$183,4,FALSE)=0,"",VLOOKUP(S500,'Disaggregation Records'!$D$95:$G$183,4,FALSE)),"")</f>
        <v/>
      </c>
      <c r="W500" s="161"/>
      <c r="X500" s="164"/>
      <c r="Y500" s="164"/>
      <c r="AD500" s="9"/>
      <c r="AE500" s="9"/>
      <c r="AF500" s="9"/>
      <c r="AG500" s="9"/>
      <c r="AH500" s="9"/>
      <c r="AI500" s="9"/>
      <c r="AJ500" s="9"/>
    </row>
    <row r="501" spans="1:36" s="302" customFormat="1" x14ac:dyDescent="0.25">
      <c r="A501" s="317">
        <v>18</v>
      </c>
      <c r="B501" s="329" t="str">
        <f>IFERROR(VLOOKUP(A501,'Coverage Indicators - Section D'!$A$10:$Y$42,25,FALSE),"")</f>
        <v/>
      </c>
      <c r="C501" s="418" t="str">
        <f>IFERROR(IF(VLOOKUP(S501,'Disaggregation Records'!$D$95:$E$183,2,FALSE)=0,"",VLOOKUP(S501,'Disaggregation Records'!$D$95:$E$183,2,FALSE)),"")</f>
        <v/>
      </c>
      <c r="D501" s="418" t="str">
        <f>IFERROR(IF(VLOOKUP(S501,'Disaggregation Records'!$D$95:$F$183,3,FALSE)=0,"",VLOOKUP(S501,'Disaggregation Records'!$D$95:$F$183,3,FALSE)),"")</f>
        <v/>
      </c>
      <c r="E501" s="331"/>
      <c r="F501" s="332"/>
      <c r="G501" s="397" t="str">
        <f t="shared" si="32"/>
        <v/>
      </c>
      <c r="H501" s="388"/>
      <c r="I501" s="389"/>
      <c r="J501" s="389"/>
      <c r="K501" s="389"/>
      <c r="L501" s="389"/>
      <c r="M501" s="389"/>
      <c r="N501" s="389"/>
      <c r="O501" s="389"/>
      <c r="P501" s="388"/>
      <c r="Q501" s="318"/>
      <c r="R501" s="420">
        <f t="shared" si="33"/>
        <v>104</v>
      </c>
      <c r="S501" s="420" t="str">
        <f t="shared" si="34"/>
        <v/>
      </c>
      <c r="T501" s="420" t="b">
        <f t="shared" si="35"/>
        <v>0</v>
      </c>
      <c r="U501" s="420" t="s">
        <v>1701</v>
      </c>
      <c r="V501" s="420" t="str">
        <f>IFERROR(IF(VLOOKUP(S501,'Disaggregation Records'!$D$95:$G$183,4,FALSE)=0,"",VLOOKUP(S501,'Disaggregation Records'!$D$95:$G$183,4,FALSE)),"")</f>
        <v/>
      </c>
      <c r="W501" s="161"/>
      <c r="X501" s="164"/>
      <c r="Y501" s="164"/>
      <c r="AD501" s="9"/>
      <c r="AE501" s="9"/>
      <c r="AF501" s="9"/>
      <c r="AG501" s="9"/>
      <c r="AH501" s="9"/>
      <c r="AI501" s="9"/>
      <c r="AJ501" s="9"/>
    </row>
    <row r="502" spans="1:36" s="302" customFormat="1" x14ac:dyDescent="0.25">
      <c r="A502" s="317">
        <v>18</v>
      </c>
      <c r="B502" s="329" t="str">
        <f>IFERROR(VLOOKUP(A502,'Coverage Indicators - Section D'!$A$10:$Y$42,25,FALSE),"")</f>
        <v/>
      </c>
      <c r="C502" s="418" t="str">
        <f>IFERROR(IF(VLOOKUP(S502,'Disaggregation Records'!$D$95:$E$183,2,FALSE)=0,"",VLOOKUP(S502,'Disaggregation Records'!$D$95:$E$183,2,FALSE)),"")</f>
        <v/>
      </c>
      <c r="D502" s="418" t="str">
        <f>IFERROR(IF(VLOOKUP(S502,'Disaggregation Records'!$D$95:$F$183,3,FALSE)=0,"",VLOOKUP(S502,'Disaggregation Records'!$D$95:$F$183,3,FALSE)),"")</f>
        <v/>
      </c>
      <c r="E502" s="331"/>
      <c r="F502" s="332"/>
      <c r="G502" s="397" t="str">
        <f t="shared" si="32"/>
        <v/>
      </c>
      <c r="H502" s="388"/>
      <c r="I502" s="389"/>
      <c r="J502" s="389"/>
      <c r="K502" s="389"/>
      <c r="L502" s="389"/>
      <c r="M502" s="389"/>
      <c r="N502" s="389"/>
      <c r="O502" s="389"/>
      <c r="P502" s="388"/>
      <c r="Q502" s="318"/>
      <c r="R502" s="420">
        <f t="shared" si="33"/>
        <v>105</v>
      </c>
      <c r="S502" s="420" t="str">
        <f t="shared" si="34"/>
        <v/>
      </c>
      <c r="T502" s="420" t="b">
        <f t="shared" si="35"/>
        <v>0</v>
      </c>
      <c r="U502" s="420" t="s">
        <v>1702</v>
      </c>
      <c r="V502" s="420" t="str">
        <f>IFERROR(IF(VLOOKUP(S502,'Disaggregation Records'!$D$95:$G$183,4,FALSE)=0,"",VLOOKUP(S502,'Disaggregation Records'!$D$95:$G$183,4,FALSE)),"")</f>
        <v/>
      </c>
      <c r="W502" s="161"/>
      <c r="X502" s="164"/>
      <c r="Y502" s="164"/>
      <c r="AD502" s="9"/>
      <c r="AE502" s="9"/>
      <c r="AF502" s="9"/>
      <c r="AG502" s="9"/>
      <c r="AH502" s="9"/>
      <c r="AI502" s="9"/>
      <c r="AJ502" s="9"/>
    </row>
    <row r="503" spans="1:36" s="302" customFormat="1" x14ac:dyDescent="0.25">
      <c r="A503" s="317">
        <v>18</v>
      </c>
      <c r="B503" s="329" t="str">
        <f>IFERROR(VLOOKUP(A503,'Coverage Indicators - Section D'!$A$10:$Y$42,25,FALSE),"")</f>
        <v/>
      </c>
      <c r="C503" s="418" t="str">
        <f>IFERROR(IF(VLOOKUP(S503,'Disaggregation Records'!$D$95:$E$183,2,FALSE)=0,"",VLOOKUP(S503,'Disaggregation Records'!$D$95:$E$183,2,FALSE)),"")</f>
        <v/>
      </c>
      <c r="D503" s="418" t="str">
        <f>IFERROR(IF(VLOOKUP(S503,'Disaggregation Records'!$D$95:$F$183,3,FALSE)=0,"",VLOOKUP(S503,'Disaggregation Records'!$D$95:$F$183,3,FALSE)),"")</f>
        <v/>
      </c>
      <c r="E503" s="331"/>
      <c r="F503" s="332"/>
      <c r="G503" s="397" t="str">
        <f t="shared" si="32"/>
        <v/>
      </c>
      <c r="H503" s="388"/>
      <c r="I503" s="389"/>
      <c r="J503" s="389"/>
      <c r="K503" s="389"/>
      <c r="L503" s="389"/>
      <c r="M503" s="389"/>
      <c r="N503" s="389"/>
      <c r="O503" s="389"/>
      <c r="P503" s="388"/>
      <c r="Q503" s="318"/>
      <c r="R503" s="420">
        <f t="shared" si="33"/>
        <v>106</v>
      </c>
      <c r="S503" s="420" t="str">
        <f t="shared" si="34"/>
        <v/>
      </c>
      <c r="T503" s="420" t="b">
        <f t="shared" si="35"/>
        <v>0</v>
      </c>
      <c r="U503" s="420" t="s">
        <v>1703</v>
      </c>
      <c r="V503" s="420" t="str">
        <f>IFERROR(IF(VLOOKUP(S503,'Disaggregation Records'!$D$95:$G$183,4,FALSE)=0,"",VLOOKUP(S503,'Disaggregation Records'!$D$95:$G$183,4,FALSE)),"")</f>
        <v/>
      </c>
      <c r="W503" s="161"/>
      <c r="X503" s="164"/>
      <c r="Y503" s="164"/>
      <c r="AD503" s="9"/>
      <c r="AE503" s="9"/>
      <c r="AF503" s="9"/>
      <c r="AG503" s="9"/>
      <c r="AH503" s="9"/>
      <c r="AI503" s="9"/>
      <c r="AJ503" s="9"/>
    </row>
    <row r="504" spans="1:36" s="302" customFormat="1" x14ac:dyDescent="0.25">
      <c r="A504" s="317">
        <v>18</v>
      </c>
      <c r="B504" s="329" t="str">
        <f>IFERROR(VLOOKUP(A504,'Coverage Indicators - Section D'!$A$10:$Y$42,25,FALSE),"")</f>
        <v/>
      </c>
      <c r="C504" s="418" t="str">
        <f>IFERROR(IF(VLOOKUP(S504,'Disaggregation Records'!$D$95:$E$183,2,FALSE)=0,"",VLOOKUP(S504,'Disaggregation Records'!$D$95:$E$183,2,FALSE)),"")</f>
        <v/>
      </c>
      <c r="D504" s="418" t="str">
        <f>IFERROR(IF(VLOOKUP(S504,'Disaggregation Records'!$D$95:$F$183,3,FALSE)=0,"",VLOOKUP(S504,'Disaggregation Records'!$D$95:$F$183,3,FALSE)),"")</f>
        <v/>
      </c>
      <c r="E504" s="331"/>
      <c r="F504" s="332"/>
      <c r="G504" s="397" t="str">
        <f t="shared" si="32"/>
        <v/>
      </c>
      <c r="H504" s="388"/>
      <c r="I504" s="389"/>
      <c r="J504" s="389"/>
      <c r="K504" s="389"/>
      <c r="L504" s="389"/>
      <c r="M504" s="389"/>
      <c r="N504" s="389"/>
      <c r="O504" s="389"/>
      <c r="P504" s="388"/>
      <c r="Q504" s="318"/>
      <c r="R504" s="420">
        <f t="shared" si="33"/>
        <v>107</v>
      </c>
      <c r="S504" s="420" t="str">
        <f t="shared" si="34"/>
        <v/>
      </c>
      <c r="T504" s="420" t="b">
        <f t="shared" si="35"/>
        <v>0</v>
      </c>
      <c r="U504" s="420" t="s">
        <v>1704</v>
      </c>
      <c r="V504" s="420" t="str">
        <f>IFERROR(IF(VLOOKUP(S504,'Disaggregation Records'!$D$95:$G$183,4,FALSE)=0,"",VLOOKUP(S504,'Disaggregation Records'!$D$95:$G$183,4,FALSE)),"")</f>
        <v/>
      </c>
      <c r="W504" s="161"/>
      <c r="X504" s="164"/>
      <c r="Y504" s="164"/>
      <c r="AD504" s="9"/>
      <c r="AE504" s="9"/>
      <c r="AF504" s="9"/>
      <c r="AG504" s="9"/>
      <c r="AH504" s="9"/>
      <c r="AI504" s="9"/>
      <c r="AJ504" s="9"/>
    </row>
    <row r="505" spans="1:36" s="302" customFormat="1" x14ac:dyDescent="0.25">
      <c r="A505" s="317">
        <v>18</v>
      </c>
      <c r="B505" s="329" t="str">
        <f>IFERROR(VLOOKUP(A505,'Coverage Indicators - Section D'!$A$10:$Y$42,25,FALSE),"")</f>
        <v/>
      </c>
      <c r="C505" s="418" t="str">
        <f>IFERROR(IF(VLOOKUP(S505,'Disaggregation Records'!$D$95:$E$183,2,FALSE)=0,"",VLOOKUP(S505,'Disaggregation Records'!$D$95:$E$183,2,FALSE)),"")</f>
        <v/>
      </c>
      <c r="D505" s="418" t="str">
        <f>IFERROR(IF(VLOOKUP(S505,'Disaggregation Records'!$D$95:$F$183,3,FALSE)=0,"",VLOOKUP(S505,'Disaggregation Records'!$D$95:$F$183,3,FALSE)),"")</f>
        <v/>
      </c>
      <c r="E505" s="331"/>
      <c r="F505" s="332"/>
      <c r="G505" s="397" t="str">
        <f t="shared" si="32"/>
        <v/>
      </c>
      <c r="H505" s="388"/>
      <c r="I505" s="389"/>
      <c r="J505" s="389"/>
      <c r="K505" s="389"/>
      <c r="L505" s="389"/>
      <c r="M505" s="389"/>
      <c r="N505" s="389"/>
      <c r="O505" s="389"/>
      <c r="P505" s="388"/>
      <c r="Q505" s="318"/>
      <c r="R505" s="420">
        <f t="shared" si="33"/>
        <v>108</v>
      </c>
      <c r="S505" s="420" t="str">
        <f t="shared" si="34"/>
        <v/>
      </c>
      <c r="T505" s="420" t="b">
        <f t="shared" si="35"/>
        <v>0</v>
      </c>
      <c r="U505" s="420" t="s">
        <v>1705</v>
      </c>
      <c r="V505" s="420" t="str">
        <f>IFERROR(IF(VLOOKUP(S505,'Disaggregation Records'!$D$95:$G$183,4,FALSE)=0,"",VLOOKUP(S505,'Disaggregation Records'!$D$95:$G$183,4,FALSE)),"")</f>
        <v/>
      </c>
      <c r="W505" s="161"/>
      <c r="X505" s="164"/>
      <c r="Y505" s="164"/>
      <c r="AD505" s="9"/>
      <c r="AE505" s="9"/>
      <c r="AF505" s="9"/>
      <c r="AG505" s="9"/>
      <c r="AH505" s="9"/>
      <c r="AI505" s="9"/>
      <c r="AJ505" s="9"/>
    </row>
    <row r="506" spans="1:36" s="302" customFormat="1" x14ac:dyDescent="0.25">
      <c r="A506" s="317">
        <v>18</v>
      </c>
      <c r="B506" s="329" t="str">
        <f>IFERROR(VLOOKUP(A506,'Coverage Indicators - Section D'!$A$10:$Y$42,25,FALSE),"")</f>
        <v/>
      </c>
      <c r="C506" s="418" t="str">
        <f>IFERROR(IF(VLOOKUP(S506,'Disaggregation Records'!$D$95:$E$183,2,FALSE)=0,"",VLOOKUP(S506,'Disaggregation Records'!$D$95:$E$183,2,FALSE)),"")</f>
        <v/>
      </c>
      <c r="D506" s="418" t="str">
        <f>IFERROR(IF(VLOOKUP(S506,'Disaggregation Records'!$D$95:$F$183,3,FALSE)=0,"",VLOOKUP(S506,'Disaggregation Records'!$D$95:$F$183,3,FALSE)),"")</f>
        <v/>
      </c>
      <c r="E506" s="331"/>
      <c r="F506" s="332"/>
      <c r="G506" s="397" t="str">
        <f t="shared" si="32"/>
        <v/>
      </c>
      <c r="H506" s="388"/>
      <c r="I506" s="389"/>
      <c r="J506" s="389"/>
      <c r="K506" s="389"/>
      <c r="L506" s="389"/>
      <c r="M506" s="389"/>
      <c r="N506" s="389"/>
      <c r="O506" s="389"/>
      <c r="P506" s="388"/>
      <c r="Q506" s="318"/>
      <c r="R506" s="420">
        <f t="shared" si="33"/>
        <v>109</v>
      </c>
      <c r="S506" s="420" t="str">
        <f t="shared" si="34"/>
        <v/>
      </c>
      <c r="T506" s="420" t="b">
        <f t="shared" si="35"/>
        <v>0</v>
      </c>
      <c r="U506" s="420" t="s">
        <v>1706</v>
      </c>
      <c r="V506" s="420" t="str">
        <f>IFERROR(IF(VLOOKUP(S506,'Disaggregation Records'!$D$95:$G$183,4,FALSE)=0,"",VLOOKUP(S506,'Disaggregation Records'!$D$95:$G$183,4,FALSE)),"")</f>
        <v/>
      </c>
      <c r="W506" s="161"/>
      <c r="X506" s="164"/>
      <c r="Y506" s="164"/>
      <c r="AD506" s="9"/>
      <c r="AE506" s="9"/>
      <c r="AF506" s="9"/>
      <c r="AG506" s="9"/>
      <c r="AH506" s="9"/>
      <c r="AI506" s="9"/>
      <c r="AJ506" s="9"/>
    </row>
    <row r="507" spans="1:36" s="302" customFormat="1" x14ac:dyDescent="0.25">
      <c r="A507" s="317">
        <v>19</v>
      </c>
      <c r="B507" s="329" t="str">
        <f>IFERROR(VLOOKUP(A507,'Coverage Indicators - Section D'!$A$10:$Y$42,25,FALSE),"")</f>
        <v/>
      </c>
      <c r="C507" s="418" t="str">
        <f>IFERROR(IF(VLOOKUP(S507,'Disaggregation Records'!$D$95:$E$183,2,FALSE)=0,"",VLOOKUP(S507,'Disaggregation Records'!$D$95:$E$183,2,FALSE)),"")</f>
        <v/>
      </c>
      <c r="D507" s="418" t="str">
        <f>IFERROR(IF(VLOOKUP(S507,'Disaggregation Records'!$D$95:$F$183,3,FALSE)=0,"",VLOOKUP(S507,'Disaggregation Records'!$D$95:$F$183,3,FALSE)),"")</f>
        <v/>
      </c>
      <c r="E507" s="331"/>
      <c r="F507" s="332"/>
      <c r="G507" s="397" t="str">
        <f t="shared" si="32"/>
        <v/>
      </c>
      <c r="H507" s="388"/>
      <c r="I507" s="389"/>
      <c r="J507" s="389"/>
      <c r="K507" s="389"/>
      <c r="L507" s="389"/>
      <c r="M507" s="389"/>
      <c r="N507" s="389"/>
      <c r="O507" s="389"/>
      <c r="P507" s="388"/>
      <c r="Q507" s="318"/>
      <c r="R507" s="420">
        <f t="shared" si="33"/>
        <v>110</v>
      </c>
      <c r="S507" s="420" t="str">
        <f t="shared" si="34"/>
        <v/>
      </c>
      <c r="T507" s="420" t="b">
        <f t="shared" si="35"/>
        <v>0</v>
      </c>
      <c r="U507" s="420" t="s">
        <v>1707</v>
      </c>
      <c r="V507" s="420" t="str">
        <f>IFERROR(IF(VLOOKUP(S507,'Disaggregation Records'!$D$95:$G$183,4,FALSE)=0,"",VLOOKUP(S507,'Disaggregation Records'!$D$95:$G$183,4,FALSE)),"")</f>
        <v/>
      </c>
      <c r="W507" s="161"/>
      <c r="X507" s="164"/>
      <c r="Y507" s="164"/>
      <c r="AD507" s="9"/>
      <c r="AE507" s="9"/>
      <c r="AF507" s="9"/>
      <c r="AG507" s="9"/>
      <c r="AH507" s="9"/>
      <c r="AI507" s="9"/>
      <c r="AJ507" s="9"/>
    </row>
    <row r="508" spans="1:36" s="302" customFormat="1" x14ac:dyDescent="0.25">
      <c r="A508" s="317">
        <v>19</v>
      </c>
      <c r="B508" s="329" t="str">
        <f>IFERROR(VLOOKUP(A508,'Coverage Indicators - Section D'!$A$10:$Y$42,25,FALSE),"")</f>
        <v/>
      </c>
      <c r="C508" s="418" t="str">
        <f>IFERROR(IF(VLOOKUP(S508,'Disaggregation Records'!$D$95:$E$183,2,FALSE)=0,"",VLOOKUP(S508,'Disaggregation Records'!$D$95:$E$183,2,FALSE)),"")</f>
        <v/>
      </c>
      <c r="D508" s="418" t="str">
        <f>IFERROR(IF(VLOOKUP(S508,'Disaggregation Records'!$D$95:$F$183,3,FALSE)=0,"",VLOOKUP(S508,'Disaggregation Records'!$D$95:$F$183,3,FALSE)),"")</f>
        <v/>
      </c>
      <c r="E508" s="331"/>
      <c r="F508" s="332"/>
      <c r="G508" s="397" t="str">
        <f t="shared" si="32"/>
        <v/>
      </c>
      <c r="H508" s="388"/>
      <c r="I508" s="389"/>
      <c r="J508" s="389"/>
      <c r="K508" s="389"/>
      <c r="L508" s="389"/>
      <c r="M508" s="389"/>
      <c r="N508" s="389"/>
      <c r="O508" s="389"/>
      <c r="P508" s="388"/>
      <c r="Q508" s="318"/>
      <c r="R508" s="420">
        <f t="shared" si="33"/>
        <v>111</v>
      </c>
      <c r="S508" s="420" t="str">
        <f t="shared" si="34"/>
        <v/>
      </c>
      <c r="T508" s="420" t="b">
        <f t="shared" si="35"/>
        <v>0</v>
      </c>
      <c r="U508" s="420" t="s">
        <v>1708</v>
      </c>
      <c r="V508" s="420" t="str">
        <f>IFERROR(IF(VLOOKUP(S508,'Disaggregation Records'!$D$95:$G$183,4,FALSE)=0,"",VLOOKUP(S508,'Disaggregation Records'!$D$95:$G$183,4,FALSE)),"")</f>
        <v/>
      </c>
      <c r="W508" s="161"/>
      <c r="X508" s="164"/>
      <c r="Y508" s="164"/>
      <c r="AD508" s="9"/>
      <c r="AE508" s="9"/>
      <c r="AF508" s="9"/>
      <c r="AG508" s="9"/>
      <c r="AH508" s="9"/>
      <c r="AI508" s="9"/>
      <c r="AJ508" s="9"/>
    </row>
    <row r="509" spans="1:36" s="302" customFormat="1" x14ac:dyDescent="0.25">
      <c r="A509" s="317">
        <v>19</v>
      </c>
      <c r="B509" s="329" t="str">
        <f>IFERROR(VLOOKUP(A509,'Coverage Indicators - Section D'!$A$10:$Y$42,25,FALSE),"")</f>
        <v/>
      </c>
      <c r="C509" s="418" t="str">
        <f>IFERROR(IF(VLOOKUP(S509,'Disaggregation Records'!$D$95:$E$183,2,FALSE)=0,"",VLOOKUP(S509,'Disaggregation Records'!$D$95:$E$183,2,FALSE)),"")</f>
        <v/>
      </c>
      <c r="D509" s="418" t="str">
        <f>IFERROR(IF(VLOOKUP(S509,'Disaggregation Records'!$D$95:$F$183,3,FALSE)=0,"",VLOOKUP(S509,'Disaggregation Records'!$D$95:$F$183,3,FALSE)),"")</f>
        <v/>
      </c>
      <c r="E509" s="331"/>
      <c r="F509" s="332"/>
      <c r="G509" s="397" t="str">
        <f t="shared" si="32"/>
        <v/>
      </c>
      <c r="H509" s="388"/>
      <c r="I509" s="389"/>
      <c r="J509" s="389"/>
      <c r="K509" s="389"/>
      <c r="L509" s="389"/>
      <c r="M509" s="389"/>
      <c r="N509" s="389"/>
      <c r="O509" s="389"/>
      <c r="P509" s="388"/>
      <c r="Q509" s="318"/>
      <c r="R509" s="420">
        <f t="shared" si="33"/>
        <v>112</v>
      </c>
      <c r="S509" s="420" t="str">
        <f t="shared" si="34"/>
        <v/>
      </c>
      <c r="T509" s="420" t="b">
        <f t="shared" si="35"/>
        <v>0</v>
      </c>
      <c r="U509" s="420" t="s">
        <v>1709</v>
      </c>
      <c r="V509" s="420" t="str">
        <f>IFERROR(IF(VLOOKUP(S509,'Disaggregation Records'!$D$95:$G$183,4,FALSE)=0,"",VLOOKUP(S509,'Disaggregation Records'!$D$95:$G$183,4,FALSE)),"")</f>
        <v/>
      </c>
      <c r="W509" s="161"/>
      <c r="X509" s="164"/>
      <c r="Y509" s="164"/>
      <c r="AD509" s="9"/>
      <c r="AE509" s="9"/>
      <c r="AF509" s="9"/>
      <c r="AG509" s="9"/>
      <c r="AH509" s="9"/>
      <c r="AI509" s="9"/>
      <c r="AJ509" s="9"/>
    </row>
    <row r="510" spans="1:36" s="302" customFormat="1" x14ac:dyDescent="0.25">
      <c r="A510" s="317">
        <v>19</v>
      </c>
      <c r="B510" s="329" t="str">
        <f>IFERROR(VLOOKUP(A510,'Coverage Indicators - Section D'!$A$10:$Y$42,25,FALSE),"")</f>
        <v/>
      </c>
      <c r="C510" s="418" t="str">
        <f>IFERROR(IF(VLOOKUP(S510,'Disaggregation Records'!$D$95:$E$183,2,FALSE)=0,"",VLOOKUP(S510,'Disaggregation Records'!$D$95:$E$183,2,FALSE)),"")</f>
        <v/>
      </c>
      <c r="D510" s="418" t="str">
        <f>IFERROR(IF(VLOOKUP(S510,'Disaggregation Records'!$D$95:$F$183,3,FALSE)=0,"",VLOOKUP(S510,'Disaggregation Records'!$D$95:$F$183,3,FALSE)),"")</f>
        <v/>
      </c>
      <c r="E510" s="331"/>
      <c r="F510" s="332"/>
      <c r="G510" s="397" t="str">
        <f t="shared" si="32"/>
        <v/>
      </c>
      <c r="H510" s="388"/>
      <c r="I510" s="389"/>
      <c r="J510" s="389"/>
      <c r="K510" s="389"/>
      <c r="L510" s="389"/>
      <c r="M510" s="389"/>
      <c r="N510" s="389"/>
      <c r="O510" s="389"/>
      <c r="P510" s="388"/>
      <c r="Q510" s="318"/>
      <c r="R510" s="420">
        <f t="shared" si="33"/>
        <v>113</v>
      </c>
      <c r="S510" s="420" t="str">
        <f t="shared" si="34"/>
        <v/>
      </c>
      <c r="T510" s="420" t="b">
        <f t="shared" si="35"/>
        <v>0</v>
      </c>
      <c r="U510" s="420" t="s">
        <v>1710</v>
      </c>
      <c r="V510" s="420" t="str">
        <f>IFERROR(IF(VLOOKUP(S510,'Disaggregation Records'!$D$95:$G$183,4,FALSE)=0,"",VLOOKUP(S510,'Disaggregation Records'!$D$95:$G$183,4,FALSE)),"")</f>
        <v/>
      </c>
      <c r="W510" s="161"/>
      <c r="X510" s="164"/>
      <c r="Y510" s="164"/>
      <c r="AD510" s="9"/>
      <c r="AE510" s="9"/>
      <c r="AF510" s="9"/>
      <c r="AG510" s="9"/>
      <c r="AH510" s="9"/>
      <c r="AI510" s="9"/>
      <c r="AJ510" s="9"/>
    </row>
    <row r="511" spans="1:36" s="302" customFormat="1" x14ac:dyDescent="0.25">
      <c r="A511" s="317">
        <v>19</v>
      </c>
      <c r="B511" s="329" t="str">
        <f>IFERROR(VLOOKUP(A511,'Coverage Indicators - Section D'!$A$10:$Y$42,25,FALSE),"")</f>
        <v/>
      </c>
      <c r="C511" s="418" t="str">
        <f>IFERROR(IF(VLOOKUP(S511,'Disaggregation Records'!$D$95:$E$183,2,FALSE)=0,"",VLOOKUP(S511,'Disaggregation Records'!$D$95:$E$183,2,FALSE)),"")</f>
        <v/>
      </c>
      <c r="D511" s="418" t="str">
        <f>IFERROR(IF(VLOOKUP(S511,'Disaggregation Records'!$D$95:$F$183,3,FALSE)=0,"",VLOOKUP(S511,'Disaggregation Records'!$D$95:$F$183,3,FALSE)),"")</f>
        <v/>
      </c>
      <c r="E511" s="331"/>
      <c r="F511" s="332"/>
      <c r="G511" s="397" t="str">
        <f t="shared" si="32"/>
        <v/>
      </c>
      <c r="H511" s="388"/>
      <c r="I511" s="389"/>
      <c r="J511" s="389"/>
      <c r="K511" s="389"/>
      <c r="L511" s="389"/>
      <c r="M511" s="389"/>
      <c r="N511" s="389"/>
      <c r="O511" s="389"/>
      <c r="P511" s="388"/>
      <c r="Q511" s="318"/>
      <c r="R511" s="420">
        <f t="shared" si="33"/>
        <v>114</v>
      </c>
      <c r="S511" s="420" t="str">
        <f t="shared" si="34"/>
        <v/>
      </c>
      <c r="T511" s="420" t="b">
        <f t="shared" si="35"/>
        <v>0</v>
      </c>
      <c r="U511" s="420" t="s">
        <v>1711</v>
      </c>
      <c r="V511" s="420" t="str">
        <f>IFERROR(IF(VLOOKUP(S511,'Disaggregation Records'!$D$95:$G$183,4,FALSE)=0,"",VLOOKUP(S511,'Disaggregation Records'!$D$95:$G$183,4,FALSE)),"")</f>
        <v/>
      </c>
      <c r="W511" s="161"/>
      <c r="X511" s="164"/>
      <c r="Y511" s="164"/>
      <c r="AD511" s="9"/>
      <c r="AE511" s="9"/>
      <c r="AF511" s="9"/>
      <c r="AG511" s="9"/>
      <c r="AH511" s="9"/>
      <c r="AI511" s="9"/>
      <c r="AJ511" s="9"/>
    </row>
    <row r="512" spans="1:36" s="302" customFormat="1" x14ac:dyDescent="0.25">
      <c r="A512" s="317">
        <v>19</v>
      </c>
      <c r="B512" s="329" t="str">
        <f>IFERROR(VLOOKUP(A512,'Coverage Indicators - Section D'!$A$10:$Y$42,25,FALSE),"")</f>
        <v/>
      </c>
      <c r="C512" s="418" t="str">
        <f>IFERROR(IF(VLOOKUP(S512,'Disaggregation Records'!$D$95:$E$183,2,FALSE)=0,"",VLOOKUP(S512,'Disaggregation Records'!$D$95:$E$183,2,FALSE)),"")</f>
        <v/>
      </c>
      <c r="D512" s="418" t="str">
        <f>IFERROR(IF(VLOOKUP(S512,'Disaggregation Records'!$D$95:$F$183,3,FALSE)=0,"",VLOOKUP(S512,'Disaggregation Records'!$D$95:$F$183,3,FALSE)),"")</f>
        <v/>
      </c>
      <c r="E512" s="331"/>
      <c r="F512" s="332"/>
      <c r="G512" s="397" t="str">
        <f t="shared" si="32"/>
        <v/>
      </c>
      <c r="H512" s="388"/>
      <c r="I512" s="389"/>
      <c r="J512" s="389"/>
      <c r="K512" s="389"/>
      <c r="L512" s="389"/>
      <c r="M512" s="389"/>
      <c r="N512" s="389"/>
      <c r="O512" s="389"/>
      <c r="P512" s="388"/>
      <c r="Q512" s="318"/>
      <c r="R512" s="420">
        <f t="shared" si="33"/>
        <v>115</v>
      </c>
      <c r="S512" s="420" t="str">
        <f t="shared" si="34"/>
        <v/>
      </c>
      <c r="T512" s="420" t="b">
        <f t="shared" si="35"/>
        <v>0</v>
      </c>
      <c r="U512" s="420" t="s">
        <v>1712</v>
      </c>
      <c r="V512" s="420" t="str">
        <f>IFERROR(IF(VLOOKUP(S512,'Disaggregation Records'!$D$95:$G$183,4,FALSE)=0,"",VLOOKUP(S512,'Disaggregation Records'!$D$95:$G$183,4,FALSE)),"")</f>
        <v/>
      </c>
      <c r="W512" s="161"/>
      <c r="X512" s="164"/>
      <c r="Y512" s="164"/>
      <c r="AD512" s="9"/>
      <c r="AE512" s="9"/>
      <c r="AF512" s="9"/>
      <c r="AG512" s="9"/>
      <c r="AH512" s="9"/>
      <c r="AI512" s="9"/>
      <c r="AJ512" s="9"/>
    </row>
    <row r="513" spans="1:36" s="302" customFormat="1" x14ac:dyDescent="0.25">
      <c r="A513" s="317">
        <v>19</v>
      </c>
      <c r="B513" s="329" t="str">
        <f>IFERROR(VLOOKUP(A513,'Coverage Indicators - Section D'!$A$10:$Y$42,25,FALSE),"")</f>
        <v/>
      </c>
      <c r="C513" s="418" t="str">
        <f>IFERROR(IF(VLOOKUP(S513,'Disaggregation Records'!$D$95:$E$183,2,FALSE)=0,"",VLOOKUP(S513,'Disaggregation Records'!$D$95:$E$183,2,FALSE)),"")</f>
        <v/>
      </c>
      <c r="D513" s="418" t="str">
        <f>IFERROR(IF(VLOOKUP(S513,'Disaggregation Records'!$D$95:$F$183,3,FALSE)=0,"",VLOOKUP(S513,'Disaggregation Records'!$D$95:$F$183,3,FALSE)),"")</f>
        <v/>
      </c>
      <c r="E513" s="331"/>
      <c r="F513" s="332"/>
      <c r="G513" s="397" t="str">
        <f t="shared" si="32"/>
        <v/>
      </c>
      <c r="H513" s="388"/>
      <c r="I513" s="389"/>
      <c r="J513" s="389"/>
      <c r="K513" s="389"/>
      <c r="L513" s="389"/>
      <c r="M513" s="389"/>
      <c r="N513" s="389"/>
      <c r="O513" s="389"/>
      <c r="P513" s="388"/>
      <c r="Q513" s="318"/>
      <c r="R513" s="420">
        <f t="shared" si="33"/>
        <v>116</v>
      </c>
      <c r="S513" s="420" t="str">
        <f t="shared" si="34"/>
        <v/>
      </c>
      <c r="T513" s="420" t="b">
        <f t="shared" si="35"/>
        <v>0</v>
      </c>
      <c r="U513" s="420" t="s">
        <v>1713</v>
      </c>
      <c r="V513" s="420" t="str">
        <f>IFERROR(IF(VLOOKUP(S513,'Disaggregation Records'!$D$95:$G$183,4,FALSE)=0,"",VLOOKUP(S513,'Disaggregation Records'!$D$95:$G$183,4,FALSE)),"")</f>
        <v/>
      </c>
      <c r="W513" s="161"/>
      <c r="X513" s="164"/>
      <c r="Y513" s="164"/>
      <c r="AD513" s="9"/>
      <c r="AE513" s="9"/>
      <c r="AF513" s="9"/>
      <c r="AG513" s="9"/>
      <c r="AH513" s="9"/>
      <c r="AI513" s="9"/>
      <c r="AJ513" s="9"/>
    </row>
    <row r="514" spans="1:36" s="302" customFormat="1" x14ac:dyDescent="0.25">
      <c r="A514" s="317">
        <v>19</v>
      </c>
      <c r="B514" s="329" t="str">
        <f>IFERROR(VLOOKUP(A514,'Coverage Indicators - Section D'!$A$10:$Y$42,25,FALSE),"")</f>
        <v/>
      </c>
      <c r="C514" s="418" t="str">
        <f>IFERROR(IF(VLOOKUP(S514,'Disaggregation Records'!$D$95:$E$183,2,FALSE)=0,"",VLOOKUP(S514,'Disaggregation Records'!$D$95:$E$183,2,FALSE)),"")</f>
        <v/>
      </c>
      <c r="D514" s="418" t="str">
        <f>IFERROR(IF(VLOOKUP(S514,'Disaggregation Records'!$D$95:$F$183,3,FALSE)=0,"",VLOOKUP(S514,'Disaggregation Records'!$D$95:$F$183,3,FALSE)),"")</f>
        <v/>
      </c>
      <c r="E514" s="331"/>
      <c r="F514" s="332"/>
      <c r="G514" s="397" t="str">
        <f t="shared" si="32"/>
        <v/>
      </c>
      <c r="H514" s="388"/>
      <c r="I514" s="389"/>
      <c r="J514" s="389"/>
      <c r="K514" s="389"/>
      <c r="L514" s="389"/>
      <c r="M514" s="389"/>
      <c r="N514" s="389"/>
      <c r="O514" s="389"/>
      <c r="P514" s="388"/>
      <c r="Q514" s="318"/>
      <c r="R514" s="420">
        <f t="shared" si="33"/>
        <v>117</v>
      </c>
      <c r="S514" s="420" t="str">
        <f t="shared" si="34"/>
        <v/>
      </c>
      <c r="T514" s="420" t="b">
        <f t="shared" si="35"/>
        <v>0</v>
      </c>
      <c r="U514" s="420" t="s">
        <v>1714</v>
      </c>
      <c r="V514" s="420" t="str">
        <f>IFERROR(IF(VLOOKUP(S514,'Disaggregation Records'!$D$95:$G$183,4,FALSE)=0,"",VLOOKUP(S514,'Disaggregation Records'!$D$95:$G$183,4,FALSE)),"")</f>
        <v/>
      </c>
      <c r="W514" s="161"/>
      <c r="X514" s="164"/>
      <c r="Y514" s="164"/>
      <c r="AD514" s="9"/>
      <c r="AE514" s="9"/>
      <c r="AF514" s="9"/>
      <c r="AG514" s="9"/>
      <c r="AH514" s="9"/>
      <c r="AI514" s="9"/>
      <c r="AJ514" s="9"/>
    </row>
    <row r="515" spans="1:36" s="302" customFormat="1" x14ac:dyDescent="0.25">
      <c r="A515" s="317">
        <v>19</v>
      </c>
      <c r="B515" s="329" t="str">
        <f>IFERROR(VLOOKUP(A515,'Coverage Indicators - Section D'!$A$10:$Y$42,25,FALSE),"")</f>
        <v/>
      </c>
      <c r="C515" s="418" t="str">
        <f>IFERROR(IF(VLOOKUP(S515,'Disaggregation Records'!$D$95:$E$183,2,FALSE)=0,"",VLOOKUP(S515,'Disaggregation Records'!$D$95:$E$183,2,FALSE)),"")</f>
        <v/>
      </c>
      <c r="D515" s="418" t="str">
        <f>IFERROR(IF(VLOOKUP(S515,'Disaggregation Records'!$D$95:$F$183,3,FALSE)=0,"",VLOOKUP(S515,'Disaggregation Records'!$D$95:$F$183,3,FALSE)),"")</f>
        <v/>
      </c>
      <c r="E515" s="331"/>
      <c r="F515" s="332"/>
      <c r="G515" s="397" t="str">
        <f t="shared" si="32"/>
        <v/>
      </c>
      <c r="H515" s="388"/>
      <c r="I515" s="389"/>
      <c r="J515" s="389"/>
      <c r="K515" s="389"/>
      <c r="L515" s="389"/>
      <c r="M515" s="389"/>
      <c r="N515" s="389"/>
      <c r="O515" s="389"/>
      <c r="P515" s="388"/>
      <c r="Q515" s="318"/>
      <c r="R515" s="420">
        <f t="shared" si="33"/>
        <v>118</v>
      </c>
      <c r="S515" s="420" t="str">
        <f t="shared" si="34"/>
        <v/>
      </c>
      <c r="T515" s="420" t="b">
        <f t="shared" si="35"/>
        <v>0</v>
      </c>
      <c r="U515" s="420" t="s">
        <v>1715</v>
      </c>
      <c r="V515" s="420" t="str">
        <f>IFERROR(IF(VLOOKUP(S515,'Disaggregation Records'!$D$95:$G$183,4,FALSE)=0,"",VLOOKUP(S515,'Disaggregation Records'!$D$95:$G$183,4,FALSE)),"")</f>
        <v/>
      </c>
      <c r="W515" s="161"/>
      <c r="X515" s="164"/>
      <c r="Y515" s="164"/>
      <c r="AD515" s="9"/>
      <c r="AE515" s="9"/>
      <c r="AF515" s="9"/>
      <c r="AG515" s="9"/>
      <c r="AH515" s="9"/>
      <c r="AI515" s="9"/>
      <c r="AJ515" s="9"/>
    </row>
    <row r="516" spans="1:36" s="302" customFormat="1" x14ac:dyDescent="0.25">
      <c r="A516" s="317">
        <v>19</v>
      </c>
      <c r="B516" s="329" t="str">
        <f>IFERROR(VLOOKUP(A516,'Coverage Indicators - Section D'!$A$10:$Y$42,25,FALSE),"")</f>
        <v/>
      </c>
      <c r="C516" s="418" t="str">
        <f>IFERROR(IF(VLOOKUP(S516,'Disaggregation Records'!$D$95:$E$183,2,FALSE)=0,"",VLOOKUP(S516,'Disaggregation Records'!$D$95:$E$183,2,FALSE)),"")</f>
        <v/>
      </c>
      <c r="D516" s="418" t="str">
        <f>IFERROR(IF(VLOOKUP(S516,'Disaggregation Records'!$D$95:$F$183,3,FALSE)=0,"",VLOOKUP(S516,'Disaggregation Records'!$D$95:$F$183,3,FALSE)),"")</f>
        <v/>
      </c>
      <c r="E516" s="331"/>
      <c r="F516" s="332"/>
      <c r="G516" s="397" t="str">
        <f t="shared" si="32"/>
        <v/>
      </c>
      <c r="H516" s="388"/>
      <c r="I516" s="389"/>
      <c r="J516" s="389"/>
      <c r="K516" s="389"/>
      <c r="L516" s="389"/>
      <c r="M516" s="389"/>
      <c r="N516" s="389"/>
      <c r="O516" s="389"/>
      <c r="P516" s="388"/>
      <c r="Q516" s="318"/>
      <c r="R516" s="420">
        <f t="shared" si="33"/>
        <v>119</v>
      </c>
      <c r="S516" s="420" t="str">
        <f t="shared" si="34"/>
        <v/>
      </c>
      <c r="T516" s="420" t="b">
        <f t="shared" si="35"/>
        <v>0</v>
      </c>
      <c r="U516" s="420" t="s">
        <v>1716</v>
      </c>
      <c r="V516" s="420" t="str">
        <f>IFERROR(IF(VLOOKUP(S516,'Disaggregation Records'!$D$95:$G$183,4,FALSE)=0,"",VLOOKUP(S516,'Disaggregation Records'!$D$95:$G$183,4,FALSE)),"")</f>
        <v/>
      </c>
      <c r="W516" s="161"/>
      <c r="X516" s="164"/>
      <c r="Y516" s="164"/>
      <c r="AD516" s="9"/>
      <c r="AE516" s="9"/>
      <c r="AF516" s="9"/>
      <c r="AG516" s="9"/>
      <c r="AH516" s="9"/>
      <c r="AI516" s="9"/>
      <c r="AJ516" s="9"/>
    </row>
    <row r="517" spans="1:36" s="302" customFormat="1" x14ac:dyDescent="0.25">
      <c r="A517" s="317">
        <v>20</v>
      </c>
      <c r="B517" s="329" t="str">
        <f>IFERROR(VLOOKUP(A517,'Coverage Indicators - Section D'!$A$10:$Y$42,25,FALSE),"")</f>
        <v/>
      </c>
      <c r="C517" s="418" t="str">
        <f>IFERROR(IF(VLOOKUP(S517,'Disaggregation Records'!$D$95:$E$183,2,FALSE)=0,"",VLOOKUP(S517,'Disaggregation Records'!$D$95:$E$183,2,FALSE)),"")</f>
        <v/>
      </c>
      <c r="D517" s="418" t="str">
        <f>IFERROR(IF(VLOOKUP(S517,'Disaggregation Records'!$D$95:$F$183,3,FALSE)=0,"",VLOOKUP(S517,'Disaggregation Records'!$D$95:$F$183,3,FALSE)),"")</f>
        <v/>
      </c>
      <c r="E517" s="331"/>
      <c r="F517" s="332"/>
      <c r="G517" s="397" t="str">
        <f t="shared" si="32"/>
        <v/>
      </c>
      <c r="H517" s="388"/>
      <c r="I517" s="389"/>
      <c r="J517" s="389"/>
      <c r="K517" s="389"/>
      <c r="L517" s="389"/>
      <c r="M517" s="389"/>
      <c r="N517" s="389"/>
      <c r="O517" s="389"/>
      <c r="P517" s="388"/>
      <c r="Q517" s="318"/>
      <c r="R517" s="420">
        <f t="shared" si="33"/>
        <v>120</v>
      </c>
      <c r="S517" s="420" t="str">
        <f t="shared" si="34"/>
        <v/>
      </c>
      <c r="T517" s="420" t="b">
        <f t="shared" si="35"/>
        <v>0</v>
      </c>
      <c r="U517" s="420" t="s">
        <v>1717</v>
      </c>
      <c r="V517" s="420" t="str">
        <f>IFERROR(IF(VLOOKUP(S517,'Disaggregation Records'!$D$95:$G$183,4,FALSE)=0,"",VLOOKUP(S517,'Disaggregation Records'!$D$95:$G$183,4,FALSE)),"")</f>
        <v/>
      </c>
      <c r="W517" s="161"/>
      <c r="X517" s="164"/>
      <c r="Y517" s="164"/>
      <c r="AD517" s="9"/>
      <c r="AE517" s="9"/>
      <c r="AF517" s="9"/>
      <c r="AG517" s="9"/>
      <c r="AH517" s="9"/>
      <c r="AI517" s="9"/>
      <c r="AJ517" s="9"/>
    </row>
    <row r="518" spans="1:36" s="302" customFormat="1" x14ac:dyDescent="0.25">
      <c r="A518" s="317">
        <v>20</v>
      </c>
      <c r="B518" s="329" t="str">
        <f>IFERROR(VLOOKUP(A518,'Coverage Indicators - Section D'!$A$10:$Y$42,25,FALSE),"")</f>
        <v/>
      </c>
      <c r="C518" s="418" t="str">
        <f>IFERROR(IF(VLOOKUP(S518,'Disaggregation Records'!$D$95:$E$183,2,FALSE)=0,"",VLOOKUP(S518,'Disaggregation Records'!$D$95:$E$183,2,FALSE)),"")</f>
        <v/>
      </c>
      <c r="D518" s="418" t="str">
        <f>IFERROR(IF(VLOOKUP(S518,'Disaggregation Records'!$D$95:$F$183,3,FALSE)=0,"",VLOOKUP(S518,'Disaggregation Records'!$D$95:$F$183,3,FALSE)),"")</f>
        <v/>
      </c>
      <c r="E518" s="331"/>
      <c r="F518" s="332"/>
      <c r="G518" s="397" t="str">
        <f t="shared" si="32"/>
        <v/>
      </c>
      <c r="H518" s="388"/>
      <c r="I518" s="389"/>
      <c r="J518" s="389"/>
      <c r="K518" s="389"/>
      <c r="L518" s="389"/>
      <c r="M518" s="389"/>
      <c r="N518" s="389"/>
      <c r="O518" s="389"/>
      <c r="P518" s="388"/>
      <c r="Q518" s="318"/>
      <c r="R518" s="420">
        <f t="shared" si="33"/>
        <v>121</v>
      </c>
      <c r="S518" s="420" t="str">
        <f t="shared" si="34"/>
        <v/>
      </c>
      <c r="T518" s="420" t="b">
        <f t="shared" si="35"/>
        <v>0</v>
      </c>
      <c r="U518" s="420" t="s">
        <v>1718</v>
      </c>
      <c r="V518" s="420" t="str">
        <f>IFERROR(IF(VLOOKUP(S518,'Disaggregation Records'!$D$95:$G$183,4,FALSE)=0,"",VLOOKUP(S518,'Disaggregation Records'!$D$95:$G$183,4,FALSE)),"")</f>
        <v/>
      </c>
      <c r="W518" s="161"/>
      <c r="X518" s="164"/>
      <c r="Y518" s="164"/>
      <c r="AD518" s="9"/>
      <c r="AE518" s="9"/>
      <c r="AF518" s="9"/>
      <c r="AG518" s="9"/>
      <c r="AH518" s="9"/>
      <c r="AI518" s="9"/>
      <c r="AJ518" s="9"/>
    </row>
    <row r="519" spans="1:36" s="302" customFormat="1" x14ac:dyDescent="0.25">
      <c r="A519" s="317">
        <v>20</v>
      </c>
      <c r="B519" s="329" t="str">
        <f>IFERROR(VLOOKUP(A519,'Coverage Indicators - Section D'!$A$10:$Y$42,25,FALSE),"")</f>
        <v/>
      </c>
      <c r="C519" s="418" t="str">
        <f>IFERROR(IF(VLOOKUP(S519,'Disaggregation Records'!$D$95:$E$183,2,FALSE)=0,"",VLOOKUP(S519,'Disaggregation Records'!$D$95:$E$183,2,FALSE)),"")</f>
        <v/>
      </c>
      <c r="D519" s="418" t="str">
        <f>IFERROR(IF(VLOOKUP(S519,'Disaggregation Records'!$D$95:$F$183,3,FALSE)=0,"",VLOOKUP(S519,'Disaggregation Records'!$D$95:$F$183,3,FALSE)),"")</f>
        <v/>
      </c>
      <c r="E519" s="331"/>
      <c r="F519" s="332"/>
      <c r="G519" s="397" t="str">
        <f t="shared" ref="G519:G582" si="36">IFERROR(IF(F519&lt;&gt;"",(E519/F519)*100,""),"")</f>
        <v/>
      </c>
      <c r="H519" s="388"/>
      <c r="I519" s="389"/>
      <c r="J519" s="389"/>
      <c r="K519" s="389"/>
      <c r="L519" s="389"/>
      <c r="M519" s="389"/>
      <c r="N519" s="389"/>
      <c r="O519" s="389"/>
      <c r="P519" s="388"/>
      <c r="Q519" s="318"/>
      <c r="R519" s="420">
        <f t="shared" ref="R519:R582" si="37">IF(B519=B518,R518+1,0)</f>
        <v>122</v>
      </c>
      <c r="S519" s="420" t="str">
        <f t="shared" ref="S519:S582" si="38">IF(B519&lt;&gt;"",B519&amp;"-"&amp;R519,"")</f>
        <v/>
      </c>
      <c r="T519" s="420" t="b">
        <f t="shared" ref="T519:T582" si="39">IFERROR(IF(B519&lt;&gt;"",TRUE,FALSE),"")</f>
        <v>0</v>
      </c>
      <c r="U519" s="420" t="s">
        <v>1719</v>
      </c>
      <c r="V519" s="420" t="str">
        <f>IFERROR(IF(VLOOKUP(S519,'Disaggregation Records'!$D$95:$G$183,4,FALSE)=0,"",VLOOKUP(S519,'Disaggregation Records'!$D$95:$G$183,4,FALSE)),"")</f>
        <v/>
      </c>
      <c r="W519" s="161"/>
      <c r="X519" s="164"/>
      <c r="Y519" s="164"/>
      <c r="AD519" s="9"/>
      <c r="AE519" s="9"/>
      <c r="AF519" s="9"/>
      <c r="AG519" s="9"/>
      <c r="AH519" s="9"/>
      <c r="AI519" s="9"/>
      <c r="AJ519" s="9"/>
    </row>
    <row r="520" spans="1:36" s="302" customFormat="1" x14ac:dyDescent="0.25">
      <c r="A520" s="317">
        <v>20</v>
      </c>
      <c r="B520" s="329" t="str">
        <f>IFERROR(VLOOKUP(A520,'Coverage Indicators - Section D'!$A$10:$Y$42,25,FALSE),"")</f>
        <v/>
      </c>
      <c r="C520" s="418" t="str">
        <f>IFERROR(IF(VLOOKUP(S520,'Disaggregation Records'!$D$95:$E$183,2,FALSE)=0,"",VLOOKUP(S520,'Disaggregation Records'!$D$95:$E$183,2,FALSE)),"")</f>
        <v/>
      </c>
      <c r="D520" s="418" t="str">
        <f>IFERROR(IF(VLOOKUP(S520,'Disaggregation Records'!$D$95:$F$183,3,FALSE)=0,"",VLOOKUP(S520,'Disaggregation Records'!$D$95:$F$183,3,FALSE)),"")</f>
        <v/>
      </c>
      <c r="E520" s="331"/>
      <c r="F520" s="332"/>
      <c r="G520" s="397" t="str">
        <f t="shared" si="36"/>
        <v/>
      </c>
      <c r="H520" s="388"/>
      <c r="I520" s="389"/>
      <c r="J520" s="389"/>
      <c r="K520" s="389"/>
      <c r="L520" s="389"/>
      <c r="M520" s="389"/>
      <c r="N520" s="389"/>
      <c r="O520" s="389"/>
      <c r="P520" s="388"/>
      <c r="Q520" s="318"/>
      <c r="R520" s="420">
        <f t="shared" si="37"/>
        <v>123</v>
      </c>
      <c r="S520" s="420" t="str">
        <f t="shared" si="38"/>
        <v/>
      </c>
      <c r="T520" s="420" t="b">
        <f t="shared" si="39"/>
        <v>0</v>
      </c>
      <c r="U520" s="420" t="s">
        <v>1720</v>
      </c>
      <c r="V520" s="420" t="str">
        <f>IFERROR(IF(VLOOKUP(S520,'Disaggregation Records'!$D$95:$G$183,4,FALSE)=0,"",VLOOKUP(S520,'Disaggregation Records'!$D$95:$G$183,4,FALSE)),"")</f>
        <v/>
      </c>
      <c r="W520" s="161"/>
      <c r="X520" s="164"/>
      <c r="Y520" s="164"/>
      <c r="AD520" s="9"/>
      <c r="AE520" s="9"/>
      <c r="AF520" s="9"/>
      <c r="AG520" s="9"/>
      <c r="AH520" s="9"/>
      <c r="AI520" s="9"/>
      <c r="AJ520" s="9"/>
    </row>
    <row r="521" spans="1:36" s="302" customFormat="1" x14ac:dyDescent="0.25">
      <c r="A521" s="317">
        <v>20</v>
      </c>
      <c r="B521" s="329" t="str">
        <f>IFERROR(VLOOKUP(A521,'Coverage Indicators - Section D'!$A$10:$Y$42,25,FALSE),"")</f>
        <v/>
      </c>
      <c r="C521" s="418" t="str">
        <f>IFERROR(IF(VLOOKUP(S521,'Disaggregation Records'!$D$95:$E$183,2,FALSE)=0,"",VLOOKUP(S521,'Disaggregation Records'!$D$95:$E$183,2,FALSE)),"")</f>
        <v/>
      </c>
      <c r="D521" s="418" t="str">
        <f>IFERROR(IF(VLOOKUP(S521,'Disaggregation Records'!$D$95:$F$183,3,FALSE)=0,"",VLOOKUP(S521,'Disaggregation Records'!$D$95:$F$183,3,FALSE)),"")</f>
        <v/>
      </c>
      <c r="E521" s="331"/>
      <c r="F521" s="332"/>
      <c r="G521" s="397" t="str">
        <f t="shared" si="36"/>
        <v/>
      </c>
      <c r="H521" s="388"/>
      <c r="I521" s="389"/>
      <c r="J521" s="389"/>
      <c r="K521" s="389"/>
      <c r="L521" s="389"/>
      <c r="M521" s="389"/>
      <c r="N521" s="389"/>
      <c r="O521" s="389"/>
      <c r="P521" s="388"/>
      <c r="Q521" s="318"/>
      <c r="R521" s="420">
        <f t="shared" si="37"/>
        <v>124</v>
      </c>
      <c r="S521" s="420" t="str">
        <f t="shared" si="38"/>
        <v/>
      </c>
      <c r="T521" s="420" t="b">
        <f t="shared" si="39"/>
        <v>0</v>
      </c>
      <c r="U521" s="420" t="s">
        <v>1721</v>
      </c>
      <c r="V521" s="420" t="str">
        <f>IFERROR(IF(VLOOKUP(S521,'Disaggregation Records'!$D$95:$G$183,4,FALSE)=0,"",VLOOKUP(S521,'Disaggregation Records'!$D$95:$G$183,4,FALSE)),"")</f>
        <v/>
      </c>
      <c r="W521" s="161"/>
      <c r="X521" s="164"/>
      <c r="Y521" s="164"/>
      <c r="AD521" s="9"/>
      <c r="AE521" s="9"/>
      <c r="AF521" s="9"/>
      <c r="AG521" s="9"/>
      <c r="AH521" s="9"/>
      <c r="AI521" s="9"/>
      <c r="AJ521" s="9"/>
    </row>
    <row r="522" spans="1:36" s="302" customFormat="1" x14ac:dyDescent="0.25">
      <c r="A522" s="317">
        <v>20</v>
      </c>
      <c r="B522" s="329" t="str">
        <f>IFERROR(VLOOKUP(A522,'Coverage Indicators - Section D'!$A$10:$Y$42,25,FALSE),"")</f>
        <v/>
      </c>
      <c r="C522" s="418" t="str">
        <f>IFERROR(IF(VLOOKUP(S522,'Disaggregation Records'!$D$95:$E$183,2,FALSE)=0,"",VLOOKUP(S522,'Disaggregation Records'!$D$95:$E$183,2,FALSE)),"")</f>
        <v/>
      </c>
      <c r="D522" s="418" t="str">
        <f>IFERROR(IF(VLOOKUP(S522,'Disaggregation Records'!$D$95:$F$183,3,FALSE)=0,"",VLOOKUP(S522,'Disaggregation Records'!$D$95:$F$183,3,FALSE)),"")</f>
        <v/>
      </c>
      <c r="E522" s="331"/>
      <c r="F522" s="332"/>
      <c r="G522" s="397" t="str">
        <f t="shared" si="36"/>
        <v/>
      </c>
      <c r="H522" s="388"/>
      <c r="I522" s="389"/>
      <c r="J522" s="389"/>
      <c r="K522" s="389"/>
      <c r="L522" s="389"/>
      <c r="M522" s="389"/>
      <c r="N522" s="389"/>
      <c r="O522" s="389"/>
      <c r="P522" s="388"/>
      <c r="Q522" s="318"/>
      <c r="R522" s="420">
        <f t="shared" si="37"/>
        <v>125</v>
      </c>
      <c r="S522" s="420" t="str">
        <f t="shared" si="38"/>
        <v/>
      </c>
      <c r="T522" s="420" t="b">
        <f t="shared" si="39"/>
        <v>0</v>
      </c>
      <c r="U522" s="420" t="s">
        <v>1722</v>
      </c>
      <c r="V522" s="420" t="str">
        <f>IFERROR(IF(VLOOKUP(S522,'Disaggregation Records'!$D$95:$G$183,4,FALSE)=0,"",VLOOKUP(S522,'Disaggregation Records'!$D$95:$G$183,4,FALSE)),"")</f>
        <v/>
      </c>
      <c r="W522" s="161"/>
      <c r="X522" s="164"/>
      <c r="Y522" s="164"/>
      <c r="AD522" s="9"/>
      <c r="AE522" s="9"/>
      <c r="AF522" s="9"/>
      <c r="AG522" s="9"/>
      <c r="AH522" s="9"/>
      <c r="AI522" s="9"/>
      <c r="AJ522" s="9"/>
    </row>
    <row r="523" spans="1:36" s="302" customFormat="1" x14ac:dyDescent="0.25">
      <c r="A523" s="317">
        <v>20</v>
      </c>
      <c r="B523" s="329" t="str">
        <f>IFERROR(VLOOKUP(A523,'Coverage Indicators - Section D'!$A$10:$Y$42,25,FALSE),"")</f>
        <v/>
      </c>
      <c r="C523" s="418" t="str">
        <f>IFERROR(IF(VLOOKUP(S523,'Disaggregation Records'!$D$95:$E$183,2,FALSE)=0,"",VLOOKUP(S523,'Disaggregation Records'!$D$95:$E$183,2,FALSE)),"")</f>
        <v/>
      </c>
      <c r="D523" s="418" t="str">
        <f>IFERROR(IF(VLOOKUP(S523,'Disaggregation Records'!$D$95:$F$183,3,FALSE)=0,"",VLOOKUP(S523,'Disaggregation Records'!$D$95:$F$183,3,FALSE)),"")</f>
        <v/>
      </c>
      <c r="E523" s="331"/>
      <c r="F523" s="332"/>
      <c r="G523" s="397" t="str">
        <f t="shared" si="36"/>
        <v/>
      </c>
      <c r="H523" s="388"/>
      <c r="I523" s="389"/>
      <c r="J523" s="389"/>
      <c r="K523" s="389"/>
      <c r="L523" s="389"/>
      <c r="M523" s="389"/>
      <c r="N523" s="389"/>
      <c r="O523" s="389"/>
      <c r="P523" s="388"/>
      <c r="Q523" s="318"/>
      <c r="R523" s="420">
        <f t="shared" si="37"/>
        <v>126</v>
      </c>
      <c r="S523" s="420" t="str">
        <f t="shared" si="38"/>
        <v/>
      </c>
      <c r="T523" s="420" t="b">
        <f t="shared" si="39"/>
        <v>0</v>
      </c>
      <c r="U523" s="420" t="s">
        <v>1723</v>
      </c>
      <c r="V523" s="420" t="str">
        <f>IFERROR(IF(VLOOKUP(S523,'Disaggregation Records'!$D$95:$G$183,4,FALSE)=0,"",VLOOKUP(S523,'Disaggregation Records'!$D$95:$G$183,4,FALSE)),"")</f>
        <v/>
      </c>
      <c r="W523" s="161"/>
      <c r="X523" s="164"/>
      <c r="Y523" s="164"/>
      <c r="AD523" s="9"/>
      <c r="AE523" s="9"/>
      <c r="AF523" s="9"/>
      <c r="AG523" s="9"/>
      <c r="AH523" s="9"/>
      <c r="AI523" s="9"/>
      <c r="AJ523" s="9"/>
    </row>
    <row r="524" spans="1:36" s="302" customFormat="1" x14ac:dyDescent="0.25">
      <c r="A524" s="317">
        <v>20</v>
      </c>
      <c r="B524" s="329" t="str">
        <f>IFERROR(VLOOKUP(A524,'Coverage Indicators - Section D'!$A$10:$Y$42,25,FALSE),"")</f>
        <v/>
      </c>
      <c r="C524" s="418" t="str">
        <f>IFERROR(IF(VLOOKUP(S524,'Disaggregation Records'!$D$95:$E$183,2,FALSE)=0,"",VLOOKUP(S524,'Disaggregation Records'!$D$95:$E$183,2,FALSE)),"")</f>
        <v/>
      </c>
      <c r="D524" s="418" t="str">
        <f>IFERROR(IF(VLOOKUP(S524,'Disaggregation Records'!$D$95:$F$183,3,FALSE)=0,"",VLOOKUP(S524,'Disaggregation Records'!$D$95:$F$183,3,FALSE)),"")</f>
        <v/>
      </c>
      <c r="E524" s="331"/>
      <c r="F524" s="332"/>
      <c r="G524" s="397" t="str">
        <f t="shared" si="36"/>
        <v/>
      </c>
      <c r="H524" s="388"/>
      <c r="I524" s="389"/>
      <c r="J524" s="389"/>
      <c r="K524" s="389"/>
      <c r="L524" s="389"/>
      <c r="M524" s="389"/>
      <c r="N524" s="389"/>
      <c r="O524" s="389"/>
      <c r="P524" s="388"/>
      <c r="Q524" s="318"/>
      <c r="R524" s="420">
        <f t="shared" si="37"/>
        <v>127</v>
      </c>
      <c r="S524" s="420" t="str">
        <f t="shared" si="38"/>
        <v/>
      </c>
      <c r="T524" s="420" t="b">
        <f t="shared" si="39"/>
        <v>0</v>
      </c>
      <c r="U524" s="420" t="s">
        <v>1724</v>
      </c>
      <c r="V524" s="420" t="str">
        <f>IFERROR(IF(VLOOKUP(S524,'Disaggregation Records'!$D$95:$G$183,4,FALSE)=0,"",VLOOKUP(S524,'Disaggregation Records'!$D$95:$G$183,4,FALSE)),"")</f>
        <v/>
      </c>
      <c r="W524" s="161"/>
      <c r="X524" s="164"/>
      <c r="Y524" s="164"/>
      <c r="AD524" s="9"/>
      <c r="AE524" s="9"/>
      <c r="AF524" s="9"/>
      <c r="AG524" s="9"/>
      <c r="AH524" s="9"/>
      <c r="AI524" s="9"/>
      <c r="AJ524" s="9"/>
    </row>
    <row r="525" spans="1:36" s="302" customFormat="1" x14ac:dyDescent="0.25">
      <c r="A525" s="317">
        <v>20</v>
      </c>
      <c r="B525" s="329" t="str">
        <f>IFERROR(VLOOKUP(A525,'Coverage Indicators - Section D'!$A$10:$Y$42,25,FALSE),"")</f>
        <v/>
      </c>
      <c r="C525" s="418" t="str">
        <f>IFERROR(IF(VLOOKUP(S525,'Disaggregation Records'!$D$95:$E$183,2,FALSE)=0,"",VLOOKUP(S525,'Disaggregation Records'!$D$95:$E$183,2,FALSE)),"")</f>
        <v/>
      </c>
      <c r="D525" s="418" t="str">
        <f>IFERROR(IF(VLOOKUP(S525,'Disaggregation Records'!$D$95:$F$183,3,FALSE)=0,"",VLOOKUP(S525,'Disaggregation Records'!$D$95:$F$183,3,FALSE)),"")</f>
        <v/>
      </c>
      <c r="E525" s="331"/>
      <c r="F525" s="332"/>
      <c r="G525" s="397" t="str">
        <f t="shared" si="36"/>
        <v/>
      </c>
      <c r="H525" s="388"/>
      <c r="I525" s="389"/>
      <c r="J525" s="389"/>
      <c r="K525" s="389"/>
      <c r="L525" s="389"/>
      <c r="M525" s="389"/>
      <c r="N525" s="389"/>
      <c r="O525" s="389"/>
      <c r="P525" s="388"/>
      <c r="Q525" s="318"/>
      <c r="R525" s="420">
        <f t="shared" si="37"/>
        <v>128</v>
      </c>
      <c r="S525" s="420" t="str">
        <f t="shared" si="38"/>
        <v/>
      </c>
      <c r="T525" s="420" t="b">
        <f t="shared" si="39"/>
        <v>0</v>
      </c>
      <c r="U525" s="420" t="s">
        <v>1725</v>
      </c>
      <c r="V525" s="420" t="str">
        <f>IFERROR(IF(VLOOKUP(S525,'Disaggregation Records'!$D$95:$G$183,4,FALSE)=0,"",VLOOKUP(S525,'Disaggregation Records'!$D$95:$G$183,4,FALSE)),"")</f>
        <v/>
      </c>
      <c r="W525" s="161"/>
      <c r="X525" s="164"/>
      <c r="Y525" s="164"/>
      <c r="AD525" s="9"/>
      <c r="AE525" s="9"/>
      <c r="AF525" s="9"/>
      <c r="AG525" s="9"/>
      <c r="AH525" s="9"/>
      <c r="AI525" s="9"/>
      <c r="AJ525" s="9"/>
    </row>
    <row r="526" spans="1:36" s="302" customFormat="1" x14ac:dyDescent="0.25">
      <c r="A526" s="317">
        <v>20</v>
      </c>
      <c r="B526" s="329" t="str">
        <f>IFERROR(VLOOKUP(A526,'Coverage Indicators - Section D'!$A$10:$Y$42,25,FALSE),"")</f>
        <v/>
      </c>
      <c r="C526" s="418" t="str">
        <f>IFERROR(IF(VLOOKUP(S526,'Disaggregation Records'!$D$95:$E$183,2,FALSE)=0,"",VLOOKUP(S526,'Disaggregation Records'!$D$95:$E$183,2,FALSE)),"")</f>
        <v/>
      </c>
      <c r="D526" s="418" t="str">
        <f>IFERROR(IF(VLOOKUP(S526,'Disaggregation Records'!$D$95:$F$183,3,FALSE)=0,"",VLOOKUP(S526,'Disaggregation Records'!$D$95:$F$183,3,FALSE)),"")</f>
        <v/>
      </c>
      <c r="E526" s="331"/>
      <c r="F526" s="332"/>
      <c r="G526" s="397" t="str">
        <f t="shared" si="36"/>
        <v/>
      </c>
      <c r="H526" s="388"/>
      <c r="I526" s="389"/>
      <c r="J526" s="389"/>
      <c r="K526" s="389"/>
      <c r="L526" s="389"/>
      <c r="M526" s="389"/>
      <c r="N526" s="389"/>
      <c r="O526" s="389"/>
      <c r="P526" s="388"/>
      <c r="Q526" s="318"/>
      <c r="R526" s="420">
        <f t="shared" si="37"/>
        <v>129</v>
      </c>
      <c r="S526" s="420" t="str">
        <f t="shared" si="38"/>
        <v/>
      </c>
      <c r="T526" s="420" t="b">
        <f t="shared" si="39"/>
        <v>0</v>
      </c>
      <c r="U526" s="420" t="s">
        <v>1726</v>
      </c>
      <c r="V526" s="420" t="str">
        <f>IFERROR(IF(VLOOKUP(S526,'Disaggregation Records'!$D$95:$G$183,4,FALSE)=0,"",VLOOKUP(S526,'Disaggregation Records'!$D$95:$G$183,4,FALSE)),"")</f>
        <v/>
      </c>
      <c r="W526" s="161"/>
      <c r="X526" s="164"/>
      <c r="Y526" s="164"/>
      <c r="AD526" s="9"/>
      <c r="AE526" s="9"/>
      <c r="AF526" s="9"/>
      <c r="AG526" s="9"/>
      <c r="AH526" s="9"/>
      <c r="AI526" s="9"/>
      <c r="AJ526" s="9"/>
    </row>
    <row r="527" spans="1:36" s="302" customFormat="1" x14ac:dyDescent="0.25">
      <c r="A527" s="317">
        <v>21</v>
      </c>
      <c r="B527" s="329" t="str">
        <f>IFERROR(VLOOKUP(A527,'Coverage Indicators - Section D'!$A$10:$Y$42,25,FALSE),"")</f>
        <v/>
      </c>
      <c r="C527" s="418" t="str">
        <f>IFERROR(IF(VLOOKUP(S527,'Disaggregation Records'!$D$95:$E$183,2,FALSE)=0,"",VLOOKUP(S527,'Disaggregation Records'!$D$95:$E$183,2,FALSE)),"")</f>
        <v/>
      </c>
      <c r="D527" s="418" t="str">
        <f>IFERROR(IF(VLOOKUP(S527,'Disaggregation Records'!$D$95:$F$183,3,FALSE)=0,"",VLOOKUP(S527,'Disaggregation Records'!$D$95:$F$183,3,FALSE)),"")</f>
        <v/>
      </c>
      <c r="E527" s="331"/>
      <c r="F527" s="332"/>
      <c r="G527" s="397" t="str">
        <f t="shared" si="36"/>
        <v/>
      </c>
      <c r="H527" s="388"/>
      <c r="I527" s="389"/>
      <c r="J527" s="389"/>
      <c r="K527" s="389"/>
      <c r="L527" s="389"/>
      <c r="M527" s="389"/>
      <c r="N527" s="389"/>
      <c r="O527" s="389"/>
      <c r="P527" s="388"/>
      <c r="Q527" s="318"/>
      <c r="R527" s="420">
        <f t="shared" si="37"/>
        <v>130</v>
      </c>
      <c r="S527" s="420" t="str">
        <f t="shared" si="38"/>
        <v/>
      </c>
      <c r="T527" s="420" t="b">
        <f t="shared" si="39"/>
        <v>0</v>
      </c>
      <c r="U527" s="420" t="s">
        <v>1727</v>
      </c>
      <c r="V527" s="420" t="str">
        <f>IFERROR(IF(VLOOKUP(S527,'Disaggregation Records'!$D$95:$G$183,4,FALSE)=0,"",VLOOKUP(S527,'Disaggregation Records'!$D$95:$G$183,4,FALSE)),"")</f>
        <v/>
      </c>
      <c r="W527" s="161"/>
      <c r="X527" s="164"/>
      <c r="Y527" s="164"/>
      <c r="AD527" s="9"/>
      <c r="AE527" s="9"/>
      <c r="AF527" s="9"/>
      <c r="AG527" s="9"/>
      <c r="AH527" s="9"/>
      <c r="AI527" s="9"/>
      <c r="AJ527" s="9"/>
    </row>
    <row r="528" spans="1:36" s="302" customFormat="1" x14ac:dyDescent="0.25">
      <c r="A528" s="317">
        <v>21</v>
      </c>
      <c r="B528" s="329" t="str">
        <f>IFERROR(VLOOKUP(A528,'Coverage Indicators - Section D'!$A$10:$Y$42,25,FALSE),"")</f>
        <v/>
      </c>
      <c r="C528" s="418" t="str">
        <f>IFERROR(IF(VLOOKUP(S528,'Disaggregation Records'!$D$95:$E$183,2,FALSE)=0,"",VLOOKUP(S528,'Disaggregation Records'!$D$95:$E$183,2,FALSE)),"")</f>
        <v/>
      </c>
      <c r="D528" s="418" t="str">
        <f>IFERROR(IF(VLOOKUP(S528,'Disaggregation Records'!$D$95:$F$183,3,FALSE)=0,"",VLOOKUP(S528,'Disaggregation Records'!$D$95:$F$183,3,FALSE)),"")</f>
        <v/>
      </c>
      <c r="E528" s="331"/>
      <c r="F528" s="332"/>
      <c r="G528" s="397" t="str">
        <f t="shared" si="36"/>
        <v/>
      </c>
      <c r="H528" s="388"/>
      <c r="I528" s="389"/>
      <c r="J528" s="389"/>
      <c r="K528" s="389"/>
      <c r="L528" s="389"/>
      <c r="M528" s="389"/>
      <c r="N528" s="389"/>
      <c r="O528" s="389"/>
      <c r="P528" s="388"/>
      <c r="Q528" s="318"/>
      <c r="R528" s="420">
        <f t="shared" si="37"/>
        <v>131</v>
      </c>
      <c r="S528" s="420" t="str">
        <f t="shared" si="38"/>
        <v/>
      </c>
      <c r="T528" s="420" t="b">
        <f t="shared" si="39"/>
        <v>0</v>
      </c>
      <c r="U528" s="420" t="s">
        <v>1728</v>
      </c>
      <c r="V528" s="420" t="str">
        <f>IFERROR(IF(VLOOKUP(S528,'Disaggregation Records'!$D$95:$G$183,4,FALSE)=0,"",VLOOKUP(S528,'Disaggregation Records'!$D$95:$G$183,4,FALSE)),"")</f>
        <v/>
      </c>
      <c r="W528" s="161"/>
      <c r="X528" s="164"/>
      <c r="Y528" s="164"/>
      <c r="AD528" s="9"/>
      <c r="AE528" s="9"/>
      <c r="AF528" s="9"/>
      <c r="AG528" s="9"/>
      <c r="AH528" s="9"/>
      <c r="AI528" s="9"/>
      <c r="AJ528" s="9"/>
    </row>
    <row r="529" spans="1:36" s="302" customFormat="1" x14ac:dyDescent="0.25">
      <c r="A529" s="317">
        <v>21</v>
      </c>
      <c r="B529" s="329" t="str">
        <f>IFERROR(VLOOKUP(A529,'Coverage Indicators - Section D'!$A$10:$Y$42,25,FALSE),"")</f>
        <v/>
      </c>
      <c r="C529" s="418" t="str">
        <f>IFERROR(IF(VLOOKUP(S529,'Disaggregation Records'!$D$95:$E$183,2,FALSE)=0,"",VLOOKUP(S529,'Disaggregation Records'!$D$95:$E$183,2,FALSE)),"")</f>
        <v/>
      </c>
      <c r="D529" s="418" t="str">
        <f>IFERROR(IF(VLOOKUP(S529,'Disaggregation Records'!$D$95:$F$183,3,FALSE)=0,"",VLOOKUP(S529,'Disaggregation Records'!$D$95:$F$183,3,FALSE)),"")</f>
        <v/>
      </c>
      <c r="E529" s="331"/>
      <c r="F529" s="332"/>
      <c r="G529" s="397" t="str">
        <f t="shared" si="36"/>
        <v/>
      </c>
      <c r="H529" s="388"/>
      <c r="I529" s="389"/>
      <c r="J529" s="389"/>
      <c r="K529" s="389"/>
      <c r="L529" s="389"/>
      <c r="M529" s="389"/>
      <c r="N529" s="389"/>
      <c r="O529" s="389"/>
      <c r="P529" s="388"/>
      <c r="Q529" s="318"/>
      <c r="R529" s="420">
        <f t="shared" si="37"/>
        <v>132</v>
      </c>
      <c r="S529" s="420" t="str">
        <f t="shared" si="38"/>
        <v/>
      </c>
      <c r="T529" s="420" t="b">
        <f t="shared" si="39"/>
        <v>0</v>
      </c>
      <c r="U529" s="420" t="s">
        <v>1729</v>
      </c>
      <c r="V529" s="420" t="str">
        <f>IFERROR(IF(VLOOKUP(S529,'Disaggregation Records'!$D$95:$G$183,4,FALSE)=0,"",VLOOKUP(S529,'Disaggregation Records'!$D$95:$G$183,4,FALSE)),"")</f>
        <v/>
      </c>
      <c r="W529" s="161"/>
      <c r="X529" s="164"/>
      <c r="Y529" s="164"/>
      <c r="AD529" s="9"/>
      <c r="AE529" s="9"/>
      <c r="AF529" s="9"/>
      <c r="AG529" s="9"/>
      <c r="AH529" s="9"/>
      <c r="AI529" s="9"/>
      <c r="AJ529" s="9"/>
    </row>
    <row r="530" spans="1:36" s="302" customFormat="1" x14ac:dyDescent="0.25">
      <c r="A530" s="317">
        <v>21</v>
      </c>
      <c r="B530" s="329" t="str">
        <f>IFERROR(VLOOKUP(A530,'Coverage Indicators - Section D'!$A$10:$Y$42,25,FALSE),"")</f>
        <v/>
      </c>
      <c r="C530" s="418" t="str">
        <f>IFERROR(IF(VLOOKUP(S530,'Disaggregation Records'!$D$95:$E$183,2,FALSE)=0,"",VLOOKUP(S530,'Disaggregation Records'!$D$95:$E$183,2,FALSE)),"")</f>
        <v/>
      </c>
      <c r="D530" s="418" t="str">
        <f>IFERROR(IF(VLOOKUP(S530,'Disaggregation Records'!$D$95:$F$183,3,FALSE)=0,"",VLOOKUP(S530,'Disaggregation Records'!$D$95:$F$183,3,FALSE)),"")</f>
        <v/>
      </c>
      <c r="E530" s="331"/>
      <c r="F530" s="332"/>
      <c r="G530" s="397" t="str">
        <f t="shared" si="36"/>
        <v/>
      </c>
      <c r="H530" s="388"/>
      <c r="I530" s="389"/>
      <c r="J530" s="389"/>
      <c r="K530" s="389"/>
      <c r="L530" s="389"/>
      <c r="M530" s="389"/>
      <c r="N530" s="389"/>
      <c r="O530" s="389"/>
      <c r="P530" s="388"/>
      <c r="Q530" s="318"/>
      <c r="R530" s="420">
        <f t="shared" si="37"/>
        <v>133</v>
      </c>
      <c r="S530" s="420" t="str">
        <f t="shared" si="38"/>
        <v/>
      </c>
      <c r="T530" s="420" t="b">
        <f t="shared" si="39"/>
        <v>0</v>
      </c>
      <c r="U530" s="420" t="s">
        <v>1730</v>
      </c>
      <c r="V530" s="420" t="str">
        <f>IFERROR(IF(VLOOKUP(S530,'Disaggregation Records'!$D$95:$G$183,4,FALSE)=0,"",VLOOKUP(S530,'Disaggregation Records'!$D$95:$G$183,4,FALSE)),"")</f>
        <v/>
      </c>
      <c r="W530" s="161"/>
      <c r="X530" s="164"/>
      <c r="Y530" s="164"/>
      <c r="AD530" s="9"/>
      <c r="AE530" s="9"/>
      <c r="AF530" s="9"/>
      <c r="AG530" s="9"/>
      <c r="AH530" s="9"/>
      <c r="AI530" s="9"/>
      <c r="AJ530" s="9"/>
    </row>
    <row r="531" spans="1:36" s="302" customFormat="1" x14ac:dyDescent="0.25">
      <c r="A531" s="317">
        <v>21</v>
      </c>
      <c r="B531" s="329" t="str">
        <f>IFERROR(VLOOKUP(A531,'Coverage Indicators - Section D'!$A$10:$Y$42,25,FALSE),"")</f>
        <v/>
      </c>
      <c r="C531" s="418" t="str">
        <f>IFERROR(IF(VLOOKUP(S531,'Disaggregation Records'!$D$95:$E$183,2,FALSE)=0,"",VLOOKUP(S531,'Disaggregation Records'!$D$95:$E$183,2,FALSE)),"")</f>
        <v/>
      </c>
      <c r="D531" s="418" t="str">
        <f>IFERROR(IF(VLOOKUP(S531,'Disaggregation Records'!$D$95:$F$183,3,FALSE)=0,"",VLOOKUP(S531,'Disaggregation Records'!$D$95:$F$183,3,FALSE)),"")</f>
        <v/>
      </c>
      <c r="E531" s="331"/>
      <c r="F531" s="332"/>
      <c r="G531" s="397" t="str">
        <f t="shared" si="36"/>
        <v/>
      </c>
      <c r="H531" s="388"/>
      <c r="I531" s="389"/>
      <c r="J531" s="389"/>
      <c r="K531" s="389"/>
      <c r="L531" s="389"/>
      <c r="M531" s="389"/>
      <c r="N531" s="389"/>
      <c r="O531" s="389"/>
      <c r="P531" s="388"/>
      <c r="Q531" s="318"/>
      <c r="R531" s="420">
        <f t="shared" si="37"/>
        <v>134</v>
      </c>
      <c r="S531" s="420" t="str">
        <f t="shared" si="38"/>
        <v/>
      </c>
      <c r="T531" s="420" t="b">
        <f t="shared" si="39"/>
        <v>0</v>
      </c>
      <c r="U531" s="420" t="s">
        <v>1731</v>
      </c>
      <c r="V531" s="420" t="str">
        <f>IFERROR(IF(VLOOKUP(S531,'Disaggregation Records'!$D$95:$G$183,4,FALSE)=0,"",VLOOKUP(S531,'Disaggregation Records'!$D$95:$G$183,4,FALSE)),"")</f>
        <v/>
      </c>
      <c r="W531" s="161"/>
      <c r="X531" s="164"/>
      <c r="Y531" s="164"/>
      <c r="AD531" s="9"/>
      <c r="AE531" s="9"/>
      <c r="AF531" s="9"/>
      <c r="AG531" s="9"/>
      <c r="AH531" s="9"/>
      <c r="AI531" s="9"/>
      <c r="AJ531" s="9"/>
    </row>
    <row r="532" spans="1:36" s="302" customFormat="1" x14ac:dyDescent="0.25">
      <c r="A532" s="317">
        <v>21</v>
      </c>
      <c r="B532" s="329" t="str">
        <f>IFERROR(VLOOKUP(A532,'Coverage Indicators - Section D'!$A$10:$Y$42,25,FALSE),"")</f>
        <v/>
      </c>
      <c r="C532" s="418" t="str">
        <f>IFERROR(IF(VLOOKUP(S532,'Disaggregation Records'!$D$95:$E$183,2,FALSE)=0,"",VLOOKUP(S532,'Disaggregation Records'!$D$95:$E$183,2,FALSE)),"")</f>
        <v/>
      </c>
      <c r="D532" s="418" t="str">
        <f>IFERROR(IF(VLOOKUP(S532,'Disaggregation Records'!$D$95:$F$183,3,FALSE)=0,"",VLOOKUP(S532,'Disaggregation Records'!$D$95:$F$183,3,FALSE)),"")</f>
        <v/>
      </c>
      <c r="E532" s="331"/>
      <c r="F532" s="332"/>
      <c r="G532" s="397" t="str">
        <f t="shared" si="36"/>
        <v/>
      </c>
      <c r="H532" s="388"/>
      <c r="I532" s="389"/>
      <c r="J532" s="389"/>
      <c r="K532" s="389"/>
      <c r="L532" s="389"/>
      <c r="M532" s="389"/>
      <c r="N532" s="389"/>
      <c r="O532" s="389"/>
      <c r="P532" s="388"/>
      <c r="Q532" s="318"/>
      <c r="R532" s="420">
        <f t="shared" si="37"/>
        <v>135</v>
      </c>
      <c r="S532" s="420" t="str">
        <f t="shared" si="38"/>
        <v/>
      </c>
      <c r="T532" s="420" t="b">
        <f t="shared" si="39"/>
        <v>0</v>
      </c>
      <c r="U532" s="420" t="s">
        <v>1732</v>
      </c>
      <c r="V532" s="420" t="str">
        <f>IFERROR(IF(VLOOKUP(S532,'Disaggregation Records'!$D$95:$G$183,4,FALSE)=0,"",VLOOKUP(S532,'Disaggregation Records'!$D$95:$G$183,4,FALSE)),"")</f>
        <v/>
      </c>
      <c r="W532" s="161"/>
      <c r="X532" s="164"/>
      <c r="Y532" s="164"/>
      <c r="AD532" s="9"/>
      <c r="AE532" s="9"/>
      <c r="AF532" s="9"/>
      <c r="AG532" s="9"/>
      <c r="AH532" s="9"/>
      <c r="AI532" s="9"/>
      <c r="AJ532" s="9"/>
    </row>
    <row r="533" spans="1:36" s="302" customFormat="1" x14ac:dyDescent="0.25">
      <c r="A533" s="317">
        <v>21</v>
      </c>
      <c r="B533" s="329" t="str">
        <f>IFERROR(VLOOKUP(A533,'Coverage Indicators - Section D'!$A$10:$Y$42,25,FALSE),"")</f>
        <v/>
      </c>
      <c r="C533" s="418" t="str">
        <f>IFERROR(IF(VLOOKUP(S533,'Disaggregation Records'!$D$95:$E$183,2,FALSE)=0,"",VLOOKUP(S533,'Disaggregation Records'!$D$95:$E$183,2,FALSE)),"")</f>
        <v/>
      </c>
      <c r="D533" s="418" t="str">
        <f>IFERROR(IF(VLOOKUP(S533,'Disaggregation Records'!$D$95:$F$183,3,FALSE)=0,"",VLOOKUP(S533,'Disaggregation Records'!$D$95:$F$183,3,FALSE)),"")</f>
        <v/>
      </c>
      <c r="E533" s="331"/>
      <c r="F533" s="332"/>
      <c r="G533" s="397" t="str">
        <f t="shared" si="36"/>
        <v/>
      </c>
      <c r="H533" s="388"/>
      <c r="I533" s="389"/>
      <c r="J533" s="389"/>
      <c r="K533" s="389"/>
      <c r="L533" s="389"/>
      <c r="M533" s="389"/>
      <c r="N533" s="389"/>
      <c r="O533" s="389"/>
      <c r="P533" s="388"/>
      <c r="Q533" s="318"/>
      <c r="R533" s="420">
        <f t="shared" si="37"/>
        <v>136</v>
      </c>
      <c r="S533" s="420" t="str">
        <f t="shared" si="38"/>
        <v/>
      </c>
      <c r="T533" s="420" t="b">
        <f t="shared" si="39"/>
        <v>0</v>
      </c>
      <c r="U533" s="420" t="s">
        <v>1733</v>
      </c>
      <c r="V533" s="420" t="str">
        <f>IFERROR(IF(VLOOKUP(S533,'Disaggregation Records'!$D$95:$G$183,4,FALSE)=0,"",VLOOKUP(S533,'Disaggregation Records'!$D$95:$G$183,4,FALSE)),"")</f>
        <v/>
      </c>
      <c r="W533" s="161"/>
      <c r="X533" s="164"/>
      <c r="Y533" s="164"/>
      <c r="AD533" s="9"/>
      <c r="AE533" s="9"/>
      <c r="AF533" s="9"/>
      <c r="AG533" s="9"/>
      <c r="AH533" s="9"/>
      <c r="AI533" s="9"/>
      <c r="AJ533" s="9"/>
    </row>
    <row r="534" spans="1:36" s="302" customFormat="1" x14ac:dyDescent="0.25">
      <c r="A534" s="317">
        <v>21</v>
      </c>
      <c r="B534" s="329" t="str">
        <f>IFERROR(VLOOKUP(A534,'Coverage Indicators - Section D'!$A$10:$Y$42,25,FALSE),"")</f>
        <v/>
      </c>
      <c r="C534" s="418" t="str">
        <f>IFERROR(IF(VLOOKUP(S534,'Disaggregation Records'!$D$95:$E$183,2,FALSE)=0,"",VLOOKUP(S534,'Disaggregation Records'!$D$95:$E$183,2,FALSE)),"")</f>
        <v/>
      </c>
      <c r="D534" s="418" t="str">
        <f>IFERROR(IF(VLOOKUP(S534,'Disaggregation Records'!$D$95:$F$183,3,FALSE)=0,"",VLOOKUP(S534,'Disaggregation Records'!$D$95:$F$183,3,FALSE)),"")</f>
        <v/>
      </c>
      <c r="E534" s="331"/>
      <c r="F534" s="332"/>
      <c r="G534" s="397" t="str">
        <f t="shared" si="36"/>
        <v/>
      </c>
      <c r="H534" s="388"/>
      <c r="I534" s="389"/>
      <c r="J534" s="389"/>
      <c r="K534" s="389"/>
      <c r="L534" s="389"/>
      <c r="M534" s="389"/>
      <c r="N534" s="389"/>
      <c r="O534" s="389"/>
      <c r="P534" s="388"/>
      <c r="Q534" s="318"/>
      <c r="R534" s="420">
        <f t="shared" si="37"/>
        <v>137</v>
      </c>
      <c r="S534" s="420" t="str">
        <f t="shared" si="38"/>
        <v/>
      </c>
      <c r="T534" s="420" t="b">
        <f t="shared" si="39"/>
        <v>0</v>
      </c>
      <c r="U534" s="420" t="s">
        <v>1734</v>
      </c>
      <c r="V534" s="420" t="str">
        <f>IFERROR(IF(VLOOKUP(S534,'Disaggregation Records'!$D$95:$G$183,4,FALSE)=0,"",VLOOKUP(S534,'Disaggregation Records'!$D$95:$G$183,4,FALSE)),"")</f>
        <v/>
      </c>
      <c r="W534" s="161"/>
      <c r="X534" s="164"/>
      <c r="Y534" s="164"/>
      <c r="AD534" s="9"/>
      <c r="AE534" s="9"/>
      <c r="AF534" s="9"/>
      <c r="AG534" s="9"/>
      <c r="AH534" s="9"/>
      <c r="AI534" s="9"/>
      <c r="AJ534" s="9"/>
    </row>
    <row r="535" spans="1:36" s="302" customFormat="1" x14ac:dyDescent="0.25">
      <c r="A535" s="317">
        <v>21</v>
      </c>
      <c r="B535" s="329" t="str">
        <f>IFERROR(VLOOKUP(A535,'Coverage Indicators - Section D'!$A$10:$Y$42,25,FALSE),"")</f>
        <v/>
      </c>
      <c r="C535" s="418" t="str">
        <f>IFERROR(IF(VLOOKUP(S535,'Disaggregation Records'!$D$95:$E$183,2,FALSE)=0,"",VLOOKUP(S535,'Disaggregation Records'!$D$95:$E$183,2,FALSE)),"")</f>
        <v/>
      </c>
      <c r="D535" s="418" t="str">
        <f>IFERROR(IF(VLOOKUP(S535,'Disaggregation Records'!$D$95:$F$183,3,FALSE)=0,"",VLOOKUP(S535,'Disaggregation Records'!$D$95:$F$183,3,FALSE)),"")</f>
        <v/>
      </c>
      <c r="E535" s="331"/>
      <c r="F535" s="332"/>
      <c r="G535" s="397" t="str">
        <f t="shared" si="36"/>
        <v/>
      </c>
      <c r="H535" s="388"/>
      <c r="I535" s="389"/>
      <c r="J535" s="389"/>
      <c r="K535" s="389"/>
      <c r="L535" s="389"/>
      <c r="M535" s="389"/>
      <c r="N535" s="389"/>
      <c r="O535" s="389"/>
      <c r="P535" s="388"/>
      <c r="Q535" s="318"/>
      <c r="R535" s="420">
        <f t="shared" si="37"/>
        <v>138</v>
      </c>
      <c r="S535" s="420" t="str">
        <f t="shared" si="38"/>
        <v/>
      </c>
      <c r="T535" s="420" t="b">
        <f t="shared" si="39"/>
        <v>0</v>
      </c>
      <c r="U535" s="420" t="s">
        <v>1735</v>
      </c>
      <c r="V535" s="420" t="str">
        <f>IFERROR(IF(VLOOKUP(S535,'Disaggregation Records'!$D$95:$G$183,4,FALSE)=0,"",VLOOKUP(S535,'Disaggregation Records'!$D$95:$G$183,4,FALSE)),"")</f>
        <v/>
      </c>
      <c r="W535" s="161"/>
      <c r="X535" s="164"/>
      <c r="Y535" s="164"/>
      <c r="AD535" s="9"/>
      <c r="AE535" s="9"/>
      <c r="AF535" s="9"/>
      <c r="AG535" s="9"/>
      <c r="AH535" s="9"/>
      <c r="AI535" s="9"/>
      <c r="AJ535" s="9"/>
    </row>
    <row r="536" spans="1:36" s="302" customFormat="1" x14ac:dyDescent="0.25">
      <c r="A536" s="317">
        <v>21</v>
      </c>
      <c r="B536" s="329" t="str">
        <f>IFERROR(VLOOKUP(A536,'Coverage Indicators - Section D'!$A$10:$Y$42,25,FALSE),"")</f>
        <v/>
      </c>
      <c r="C536" s="418" t="str">
        <f>IFERROR(IF(VLOOKUP(S536,'Disaggregation Records'!$D$95:$E$183,2,FALSE)=0,"",VLOOKUP(S536,'Disaggregation Records'!$D$95:$E$183,2,FALSE)),"")</f>
        <v/>
      </c>
      <c r="D536" s="418" t="str">
        <f>IFERROR(IF(VLOOKUP(S536,'Disaggregation Records'!$D$95:$F$183,3,FALSE)=0,"",VLOOKUP(S536,'Disaggregation Records'!$D$95:$F$183,3,FALSE)),"")</f>
        <v/>
      </c>
      <c r="E536" s="331"/>
      <c r="F536" s="332"/>
      <c r="G536" s="397" t="str">
        <f t="shared" si="36"/>
        <v/>
      </c>
      <c r="H536" s="388"/>
      <c r="I536" s="389"/>
      <c r="J536" s="389"/>
      <c r="K536" s="389"/>
      <c r="L536" s="389"/>
      <c r="M536" s="389"/>
      <c r="N536" s="389"/>
      <c r="O536" s="389"/>
      <c r="P536" s="388"/>
      <c r="Q536" s="318"/>
      <c r="R536" s="420">
        <f t="shared" si="37"/>
        <v>139</v>
      </c>
      <c r="S536" s="420" t="str">
        <f t="shared" si="38"/>
        <v/>
      </c>
      <c r="T536" s="420" t="b">
        <f t="shared" si="39"/>
        <v>0</v>
      </c>
      <c r="U536" s="420" t="s">
        <v>1736</v>
      </c>
      <c r="V536" s="420" t="str">
        <f>IFERROR(IF(VLOOKUP(S536,'Disaggregation Records'!$D$95:$G$183,4,FALSE)=0,"",VLOOKUP(S536,'Disaggregation Records'!$D$95:$G$183,4,FALSE)),"")</f>
        <v/>
      </c>
      <c r="W536" s="161"/>
      <c r="X536" s="164"/>
      <c r="Y536" s="164"/>
      <c r="AD536" s="9"/>
      <c r="AE536" s="9"/>
      <c r="AF536" s="9"/>
      <c r="AG536" s="9"/>
      <c r="AH536" s="9"/>
      <c r="AI536" s="9"/>
      <c r="AJ536" s="9"/>
    </row>
    <row r="537" spans="1:36" s="302" customFormat="1" x14ac:dyDescent="0.25">
      <c r="A537" s="317">
        <v>22</v>
      </c>
      <c r="B537" s="329" t="str">
        <f>IFERROR(VLOOKUP(A537,'Coverage Indicators - Section D'!$A$10:$Y$42,25,FALSE),"")</f>
        <v/>
      </c>
      <c r="C537" s="418" t="str">
        <f>IFERROR(IF(VLOOKUP(S537,'Disaggregation Records'!$D$95:$E$183,2,FALSE)=0,"",VLOOKUP(S537,'Disaggregation Records'!$D$95:$E$183,2,FALSE)),"")</f>
        <v/>
      </c>
      <c r="D537" s="418" t="str">
        <f>IFERROR(IF(VLOOKUP(S537,'Disaggregation Records'!$D$95:$F$183,3,FALSE)=0,"",VLOOKUP(S537,'Disaggregation Records'!$D$95:$F$183,3,FALSE)),"")</f>
        <v/>
      </c>
      <c r="E537" s="331"/>
      <c r="F537" s="332"/>
      <c r="G537" s="397" t="str">
        <f t="shared" si="36"/>
        <v/>
      </c>
      <c r="H537" s="388"/>
      <c r="I537" s="389"/>
      <c r="J537" s="389"/>
      <c r="K537" s="389"/>
      <c r="L537" s="389"/>
      <c r="M537" s="389"/>
      <c r="N537" s="389"/>
      <c r="O537" s="389"/>
      <c r="P537" s="388"/>
      <c r="Q537" s="318"/>
      <c r="R537" s="420">
        <f t="shared" si="37"/>
        <v>140</v>
      </c>
      <c r="S537" s="420" t="str">
        <f t="shared" si="38"/>
        <v/>
      </c>
      <c r="T537" s="420" t="b">
        <f t="shared" si="39"/>
        <v>0</v>
      </c>
      <c r="U537" s="420" t="s">
        <v>1737</v>
      </c>
      <c r="V537" s="420" t="str">
        <f>IFERROR(IF(VLOOKUP(S537,'Disaggregation Records'!$D$95:$G$183,4,FALSE)=0,"",VLOOKUP(S537,'Disaggregation Records'!$D$95:$G$183,4,FALSE)),"")</f>
        <v/>
      </c>
      <c r="W537" s="161"/>
      <c r="X537" s="164"/>
      <c r="Y537" s="164"/>
      <c r="AD537" s="9"/>
      <c r="AE537" s="9"/>
      <c r="AF537" s="9"/>
      <c r="AG537" s="9"/>
      <c r="AH537" s="9"/>
      <c r="AI537" s="9"/>
      <c r="AJ537" s="9"/>
    </row>
    <row r="538" spans="1:36" s="302" customFormat="1" x14ac:dyDescent="0.25">
      <c r="A538" s="317">
        <v>22</v>
      </c>
      <c r="B538" s="329" t="str">
        <f>IFERROR(VLOOKUP(A538,'Coverage Indicators - Section D'!$A$10:$Y$42,25,FALSE),"")</f>
        <v/>
      </c>
      <c r="C538" s="418" t="str">
        <f>IFERROR(IF(VLOOKUP(S538,'Disaggregation Records'!$D$95:$E$183,2,FALSE)=0,"",VLOOKUP(S538,'Disaggregation Records'!$D$95:$E$183,2,FALSE)),"")</f>
        <v/>
      </c>
      <c r="D538" s="418" t="str">
        <f>IFERROR(IF(VLOOKUP(S538,'Disaggregation Records'!$D$95:$F$183,3,FALSE)=0,"",VLOOKUP(S538,'Disaggregation Records'!$D$95:$F$183,3,FALSE)),"")</f>
        <v/>
      </c>
      <c r="E538" s="331"/>
      <c r="F538" s="332"/>
      <c r="G538" s="397" t="str">
        <f t="shared" si="36"/>
        <v/>
      </c>
      <c r="H538" s="388"/>
      <c r="I538" s="389"/>
      <c r="J538" s="389"/>
      <c r="K538" s="389"/>
      <c r="L538" s="389"/>
      <c r="M538" s="389"/>
      <c r="N538" s="389"/>
      <c r="O538" s="389"/>
      <c r="P538" s="388"/>
      <c r="Q538" s="318"/>
      <c r="R538" s="420">
        <f t="shared" si="37"/>
        <v>141</v>
      </c>
      <c r="S538" s="420" t="str">
        <f t="shared" si="38"/>
        <v/>
      </c>
      <c r="T538" s="420" t="b">
        <f t="shared" si="39"/>
        <v>0</v>
      </c>
      <c r="U538" s="420" t="s">
        <v>1738</v>
      </c>
      <c r="V538" s="420" t="str">
        <f>IFERROR(IF(VLOOKUP(S538,'Disaggregation Records'!$D$95:$G$183,4,FALSE)=0,"",VLOOKUP(S538,'Disaggregation Records'!$D$95:$G$183,4,FALSE)),"")</f>
        <v/>
      </c>
      <c r="W538" s="161"/>
      <c r="X538" s="164"/>
      <c r="Y538" s="164"/>
      <c r="AD538" s="9"/>
      <c r="AE538" s="9"/>
      <c r="AF538" s="9"/>
      <c r="AG538" s="9"/>
      <c r="AH538" s="9"/>
      <c r="AI538" s="9"/>
      <c r="AJ538" s="9"/>
    </row>
    <row r="539" spans="1:36" s="302" customFormat="1" x14ac:dyDescent="0.25">
      <c r="A539" s="317">
        <v>22</v>
      </c>
      <c r="B539" s="329" t="str">
        <f>IFERROR(VLOOKUP(A539,'Coverage Indicators - Section D'!$A$10:$Y$42,25,FALSE),"")</f>
        <v/>
      </c>
      <c r="C539" s="418" t="str">
        <f>IFERROR(IF(VLOOKUP(S539,'Disaggregation Records'!$D$95:$E$183,2,FALSE)=0,"",VLOOKUP(S539,'Disaggregation Records'!$D$95:$E$183,2,FALSE)),"")</f>
        <v/>
      </c>
      <c r="D539" s="418" t="str">
        <f>IFERROR(IF(VLOOKUP(S539,'Disaggregation Records'!$D$95:$F$183,3,FALSE)=0,"",VLOOKUP(S539,'Disaggregation Records'!$D$95:$F$183,3,FALSE)),"")</f>
        <v/>
      </c>
      <c r="E539" s="331"/>
      <c r="F539" s="332"/>
      <c r="G539" s="397" t="str">
        <f t="shared" si="36"/>
        <v/>
      </c>
      <c r="H539" s="388"/>
      <c r="I539" s="389"/>
      <c r="J539" s="389"/>
      <c r="K539" s="389"/>
      <c r="L539" s="389"/>
      <c r="M539" s="389"/>
      <c r="N539" s="389"/>
      <c r="O539" s="389"/>
      <c r="P539" s="388"/>
      <c r="Q539" s="318"/>
      <c r="R539" s="420">
        <f t="shared" si="37"/>
        <v>142</v>
      </c>
      <c r="S539" s="420" t="str">
        <f t="shared" si="38"/>
        <v/>
      </c>
      <c r="T539" s="420" t="b">
        <f t="shared" si="39"/>
        <v>0</v>
      </c>
      <c r="U539" s="420" t="s">
        <v>1739</v>
      </c>
      <c r="V539" s="420" t="str">
        <f>IFERROR(IF(VLOOKUP(S539,'Disaggregation Records'!$D$95:$G$183,4,FALSE)=0,"",VLOOKUP(S539,'Disaggregation Records'!$D$95:$G$183,4,FALSE)),"")</f>
        <v/>
      </c>
      <c r="W539" s="161"/>
      <c r="X539" s="164"/>
      <c r="Y539" s="164"/>
      <c r="AD539" s="9"/>
      <c r="AE539" s="9"/>
      <c r="AF539" s="9"/>
      <c r="AG539" s="9"/>
      <c r="AH539" s="9"/>
      <c r="AI539" s="9"/>
      <c r="AJ539" s="9"/>
    </row>
    <row r="540" spans="1:36" s="302" customFormat="1" x14ac:dyDescent="0.25">
      <c r="A540" s="317">
        <v>22</v>
      </c>
      <c r="B540" s="329" t="str">
        <f>IFERROR(VLOOKUP(A540,'Coverage Indicators - Section D'!$A$10:$Y$42,25,FALSE),"")</f>
        <v/>
      </c>
      <c r="C540" s="418" t="str">
        <f>IFERROR(IF(VLOOKUP(S540,'Disaggregation Records'!$D$95:$E$183,2,FALSE)=0,"",VLOOKUP(S540,'Disaggregation Records'!$D$95:$E$183,2,FALSE)),"")</f>
        <v/>
      </c>
      <c r="D540" s="418" t="str">
        <f>IFERROR(IF(VLOOKUP(S540,'Disaggregation Records'!$D$95:$F$183,3,FALSE)=0,"",VLOOKUP(S540,'Disaggregation Records'!$D$95:$F$183,3,FALSE)),"")</f>
        <v/>
      </c>
      <c r="E540" s="331"/>
      <c r="F540" s="332"/>
      <c r="G540" s="397" t="str">
        <f t="shared" si="36"/>
        <v/>
      </c>
      <c r="H540" s="388"/>
      <c r="I540" s="389"/>
      <c r="J540" s="389"/>
      <c r="K540" s="389"/>
      <c r="L540" s="389"/>
      <c r="M540" s="389"/>
      <c r="N540" s="389"/>
      <c r="O540" s="389"/>
      <c r="P540" s="388"/>
      <c r="Q540" s="318"/>
      <c r="R540" s="420">
        <f t="shared" si="37"/>
        <v>143</v>
      </c>
      <c r="S540" s="420" t="str">
        <f t="shared" si="38"/>
        <v/>
      </c>
      <c r="T540" s="420" t="b">
        <f t="shared" si="39"/>
        <v>0</v>
      </c>
      <c r="U540" s="420" t="s">
        <v>1740</v>
      </c>
      <c r="V540" s="420" t="str">
        <f>IFERROR(IF(VLOOKUP(S540,'Disaggregation Records'!$D$95:$G$183,4,FALSE)=0,"",VLOOKUP(S540,'Disaggregation Records'!$D$95:$G$183,4,FALSE)),"")</f>
        <v/>
      </c>
      <c r="W540" s="161"/>
      <c r="X540" s="164"/>
      <c r="Y540" s="164"/>
      <c r="AD540" s="9"/>
      <c r="AE540" s="9"/>
      <c r="AF540" s="9"/>
      <c r="AG540" s="9"/>
      <c r="AH540" s="9"/>
      <c r="AI540" s="9"/>
      <c r="AJ540" s="9"/>
    </row>
    <row r="541" spans="1:36" s="302" customFormat="1" x14ac:dyDescent="0.25">
      <c r="A541" s="317">
        <v>22</v>
      </c>
      <c r="B541" s="329" t="str">
        <f>IFERROR(VLOOKUP(A541,'Coverage Indicators - Section D'!$A$10:$Y$42,25,FALSE),"")</f>
        <v/>
      </c>
      <c r="C541" s="418" t="str">
        <f>IFERROR(IF(VLOOKUP(S541,'Disaggregation Records'!$D$95:$E$183,2,FALSE)=0,"",VLOOKUP(S541,'Disaggregation Records'!$D$95:$E$183,2,FALSE)),"")</f>
        <v/>
      </c>
      <c r="D541" s="418" t="str">
        <f>IFERROR(IF(VLOOKUP(S541,'Disaggregation Records'!$D$95:$F$183,3,FALSE)=0,"",VLOOKUP(S541,'Disaggregation Records'!$D$95:$F$183,3,FALSE)),"")</f>
        <v/>
      </c>
      <c r="E541" s="331"/>
      <c r="F541" s="332"/>
      <c r="G541" s="397" t="str">
        <f t="shared" si="36"/>
        <v/>
      </c>
      <c r="H541" s="388"/>
      <c r="I541" s="389"/>
      <c r="J541" s="389"/>
      <c r="K541" s="389"/>
      <c r="L541" s="389"/>
      <c r="M541" s="389"/>
      <c r="N541" s="389"/>
      <c r="O541" s="389"/>
      <c r="P541" s="388"/>
      <c r="Q541" s="318"/>
      <c r="R541" s="420">
        <f t="shared" si="37"/>
        <v>144</v>
      </c>
      <c r="S541" s="420" t="str">
        <f t="shared" si="38"/>
        <v/>
      </c>
      <c r="T541" s="420" t="b">
        <f t="shared" si="39"/>
        <v>0</v>
      </c>
      <c r="U541" s="420" t="s">
        <v>1741</v>
      </c>
      <c r="V541" s="420" t="str">
        <f>IFERROR(IF(VLOOKUP(S541,'Disaggregation Records'!$D$95:$G$183,4,FALSE)=0,"",VLOOKUP(S541,'Disaggregation Records'!$D$95:$G$183,4,FALSE)),"")</f>
        <v/>
      </c>
      <c r="W541" s="161"/>
      <c r="X541" s="164"/>
      <c r="Y541" s="164"/>
      <c r="AD541" s="9"/>
      <c r="AE541" s="9"/>
      <c r="AF541" s="9"/>
      <c r="AG541" s="9"/>
      <c r="AH541" s="9"/>
      <c r="AI541" s="9"/>
      <c r="AJ541" s="9"/>
    </row>
    <row r="542" spans="1:36" s="302" customFormat="1" x14ac:dyDescent="0.25">
      <c r="A542" s="317">
        <v>22</v>
      </c>
      <c r="B542" s="329" t="str">
        <f>IFERROR(VLOOKUP(A542,'Coverage Indicators - Section D'!$A$10:$Y$42,25,FALSE),"")</f>
        <v/>
      </c>
      <c r="C542" s="418" t="str">
        <f>IFERROR(IF(VLOOKUP(S542,'Disaggregation Records'!$D$95:$E$183,2,FALSE)=0,"",VLOOKUP(S542,'Disaggregation Records'!$D$95:$E$183,2,FALSE)),"")</f>
        <v/>
      </c>
      <c r="D542" s="418" t="str">
        <f>IFERROR(IF(VLOOKUP(S542,'Disaggregation Records'!$D$95:$F$183,3,FALSE)=0,"",VLOOKUP(S542,'Disaggregation Records'!$D$95:$F$183,3,FALSE)),"")</f>
        <v/>
      </c>
      <c r="E542" s="331"/>
      <c r="F542" s="332"/>
      <c r="G542" s="397" t="str">
        <f t="shared" si="36"/>
        <v/>
      </c>
      <c r="H542" s="388"/>
      <c r="I542" s="389"/>
      <c r="J542" s="389"/>
      <c r="K542" s="389"/>
      <c r="L542" s="389"/>
      <c r="M542" s="389"/>
      <c r="N542" s="389"/>
      <c r="O542" s="389"/>
      <c r="P542" s="388"/>
      <c r="Q542" s="318"/>
      <c r="R542" s="420">
        <f t="shared" si="37"/>
        <v>145</v>
      </c>
      <c r="S542" s="420" t="str">
        <f t="shared" si="38"/>
        <v/>
      </c>
      <c r="T542" s="420" t="b">
        <f t="shared" si="39"/>
        <v>0</v>
      </c>
      <c r="U542" s="420" t="s">
        <v>1742</v>
      </c>
      <c r="V542" s="420" t="str">
        <f>IFERROR(IF(VLOOKUP(S542,'Disaggregation Records'!$D$95:$G$183,4,FALSE)=0,"",VLOOKUP(S542,'Disaggregation Records'!$D$95:$G$183,4,FALSE)),"")</f>
        <v/>
      </c>
      <c r="W542" s="161"/>
      <c r="X542" s="164"/>
      <c r="Y542" s="164"/>
      <c r="AD542" s="9"/>
      <c r="AE542" s="9"/>
      <c r="AF542" s="9"/>
      <c r="AG542" s="9"/>
      <c r="AH542" s="9"/>
      <c r="AI542" s="9"/>
      <c r="AJ542" s="9"/>
    </row>
    <row r="543" spans="1:36" s="302" customFormat="1" x14ac:dyDescent="0.25">
      <c r="A543" s="317">
        <v>22</v>
      </c>
      <c r="B543" s="329" t="str">
        <f>IFERROR(VLOOKUP(A543,'Coverage Indicators - Section D'!$A$10:$Y$42,25,FALSE),"")</f>
        <v/>
      </c>
      <c r="C543" s="418" t="str">
        <f>IFERROR(IF(VLOOKUP(S543,'Disaggregation Records'!$D$95:$E$183,2,FALSE)=0,"",VLOOKUP(S543,'Disaggregation Records'!$D$95:$E$183,2,FALSE)),"")</f>
        <v/>
      </c>
      <c r="D543" s="418" t="str">
        <f>IFERROR(IF(VLOOKUP(S543,'Disaggregation Records'!$D$95:$F$183,3,FALSE)=0,"",VLOOKUP(S543,'Disaggregation Records'!$D$95:$F$183,3,FALSE)),"")</f>
        <v/>
      </c>
      <c r="E543" s="331"/>
      <c r="F543" s="332"/>
      <c r="G543" s="397" t="str">
        <f t="shared" si="36"/>
        <v/>
      </c>
      <c r="H543" s="388"/>
      <c r="I543" s="389"/>
      <c r="J543" s="389"/>
      <c r="K543" s="389"/>
      <c r="L543" s="389"/>
      <c r="M543" s="389"/>
      <c r="N543" s="389"/>
      <c r="O543" s="389"/>
      <c r="P543" s="388"/>
      <c r="Q543" s="318"/>
      <c r="R543" s="420">
        <f t="shared" si="37"/>
        <v>146</v>
      </c>
      <c r="S543" s="420" t="str">
        <f t="shared" si="38"/>
        <v/>
      </c>
      <c r="T543" s="420" t="b">
        <f t="shared" si="39"/>
        <v>0</v>
      </c>
      <c r="U543" s="420" t="s">
        <v>1743</v>
      </c>
      <c r="V543" s="420" t="str">
        <f>IFERROR(IF(VLOOKUP(S543,'Disaggregation Records'!$D$95:$G$183,4,FALSE)=0,"",VLOOKUP(S543,'Disaggregation Records'!$D$95:$G$183,4,FALSE)),"")</f>
        <v/>
      </c>
      <c r="W543" s="161"/>
      <c r="X543" s="164"/>
      <c r="Y543" s="164"/>
      <c r="AD543" s="9"/>
      <c r="AE543" s="9"/>
      <c r="AF543" s="9"/>
      <c r="AG543" s="9"/>
      <c r="AH543" s="9"/>
      <c r="AI543" s="9"/>
      <c r="AJ543" s="9"/>
    </row>
    <row r="544" spans="1:36" s="302" customFormat="1" x14ac:dyDescent="0.25">
      <c r="A544" s="317">
        <v>22</v>
      </c>
      <c r="B544" s="329" t="str">
        <f>IFERROR(VLOOKUP(A544,'Coverage Indicators - Section D'!$A$10:$Y$42,25,FALSE),"")</f>
        <v/>
      </c>
      <c r="C544" s="418" t="str">
        <f>IFERROR(IF(VLOOKUP(S544,'Disaggregation Records'!$D$95:$E$183,2,FALSE)=0,"",VLOOKUP(S544,'Disaggregation Records'!$D$95:$E$183,2,FALSE)),"")</f>
        <v/>
      </c>
      <c r="D544" s="418" t="str">
        <f>IFERROR(IF(VLOOKUP(S544,'Disaggregation Records'!$D$95:$F$183,3,FALSE)=0,"",VLOOKUP(S544,'Disaggregation Records'!$D$95:$F$183,3,FALSE)),"")</f>
        <v/>
      </c>
      <c r="E544" s="331"/>
      <c r="F544" s="332"/>
      <c r="G544" s="397" t="str">
        <f t="shared" si="36"/>
        <v/>
      </c>
      <c r="H544" s="388"/>
      <c r="I544" s="389"/>
      <c r="J544" s="389"/>
      <c r="K544" s="389"/>
      <c r="L544" s="389"/>
      <c r="M544" s="389"/>
      <c r="N544" s="389"/>
      <c r="O544" s="389"/>
      <c r="P544" s="388"/>
      <c r="Q544" s="318"/>
      <c r="R544" s="420">
        <f t="shared" si="37"/>
        <v>147</v>
      </c>
      <c r="S544" s="420" t="str">
        <f t="shared" si="38"/>
        <v/>
      </c>
      <c r="T544" s="420" t="b">
        <f t="shared" si="39"/>
        <v>0</v>
      </c>
      <c r="U544" s="420" t="s">
        <v>1744</v>
      </c>
      <c r="V544" s="420" t="str">
        <f>IFERROR(IF(VLOOKUP(S544,'Disaggregation Records'!$D$95:$G$183,4,FALSE)=0,"",VLOOKUP(S544,'Disaggregation Records'!$D$95:$G$183,4,FALSE)),"")</f>
        <v/>
      </c>
      <c r="W544" s="161"/>
      <c r="X544" s="164"/>
      <c r="Y544" s="164"/>
      <c r="AD544" s="9"/>
      <c r="AE544" s="9"/>
      <c r="AF544" s="9"/>
      <c r="AG544" s="9"/>
      <c r="AH544" s="9"/>
      <c r="AI544" s="9"/>
      <c r="AJ544" s="9"/>
    </row>
    <row r="545" spans="1:36" s="302" customFormat="1" x14ac:dyDescent="0.25">
      <c r="A545" s="317">
        <v>22</v>
      </c>
      <c r="B545" s="329" t="str">
        <f>IFERROR(VLOOKUP(A545,'Coverage Indicators - Section D'!$A$10:$Y$42,25,FALSE),"")</f>
        <v/>
      </c>
      <c r="C545" s="418" t="str">
        <f>IFERROR(IF(VLOOKUP(S545,'Disaggregation Records'!$D$95:$E$183,2,FALSE)=0,"",VLOOKUP(S545,'Disaggregation Records'!$D$95:$E$183,2,FALSE)),"")</f>
        <v/>
      </c>
      <c r="D545" s="418" t="str">
        <f>IFERROR(IF(VLOOKUP(S545,'Disaggregation Records'!$D$95:$F$183,3,FALSE)=0,"",VLOOKUP(S545,'Disaggregation Records'!$D$95:$F$183,3,FALSE)),"")</f>
        <v/>
      </c>
      <c r="E545" s="331"/>
      <c r="F545" s="332"/>
      <c r="G545" s="397" t="str">
        <f t="shared" si="36"/>
        <v/>
      </c>
      <c r="H545" s="388"/>
      <c r="I545" s="389"/>
      <c r="J545" s="389"/>
      <c r="K545" s="389"/>
      <c r="L545" s="389"/>
      <c r="M545" s="389"/>
      <c r="N545" s="389"/>
      <c r="O545" s="389"/>
      <c r="P545" s="388"/>
      <c r="Q545" s="318"/>
      <c r="R545" s="420">
        <f t="shared" si="37"/>
        <v>148</v>
      </c>
      <c r="S545" s="420" t="str">
        <f t="shared" si="38"/>
        <v/>
      </c>
      <c r="T545" s="420" t="b">
        <f t="shared" si="39"/>
        <v>0</v>
      </c>
      <c r="U545" s="420" t="s">
        <v>1745</v>
      </c>
      <c r="V545" s="420" t="str">
        <f>IFERROR(IF(VLOOKUP(S545,'Disaggregation Records'!$D$95:$G$183,4,FALSE)=0,"",VLOOKUP(S545,'Disaggregation Records'!$D$95:$G$183,4,FALSE)),"")</f>
        <v/>
      </c>
      <c r="W545" s="161"/>
      <c r="X545" s="164"/>
      <c r="Y545" s="164"/>
      <c r="AD545" s="9"/>
      <c r="AE545" s="9"/>
      <c r="AF545" s="9"/>
      <c r="AG545" s="9"/>
      <c r="AH545" s="9"/>
      <c r="AI545" s="9"/>
      <c r="AJ545" s="9"/>
    </row>
    <row r="546" spans="1:36" s="302" customFormat="1" x14ac:dyDescent="0.25">
      <c r="A546" s="317">
        <v>22</v>
      </c>
      <c r="B546" s="329" t="str">
        <f>IFERROR(VLOOKUP(A546,'Coverage Indicators - Section D'!$A$10:$Y$42,25,FALSE),"")</f>
        <v/>
      </c>
      <c r="C546" s="418" t="str">
        <f>IFERROR(IF(VLOOKUP(S546,'Disaggregation Records'!$D$95:$E$183,2,FALSE)=0,"",VLOOKUP(S546,'Disaggregation Records'!$D$95:$E$183,2,FALSE)),"")</f>
        <v/>
      </c>
      <c r="D546" s="418" t="str">
        <f>IFERROR(IF(VLOOKUP(S546,'Disaggregation Records'!$D$95:$F$183,3,FALSE)=0,"",VLOOKUP(S546,'Disaggregation Records'!$D$95:$F$183,3,FALSE)),"")</f>
        <v/>
      </c>
      <c r="E546" s="331"/>
      <c r="F546" s="332"/>
      <c r="G546" s="397" t="str">
        <f t="shared" si="36"/>
        <v/>
      </c>
      <c r="H546" s="388"/>
      <c r="I546" s="389"/>
      <c r="J546" s="389"/>
      <c r="K546" s="389"/>
      <c r="L546" s="389"/>
      <c r="M546" s="389"/>
      <c r="N546" s="389"/>
      <c r="O546" s="389"/>
      <c r="P546" s="388"/>
      <c r="Q546" s="318"/>
      <c r="R546" s="420">
        <f t="shared" si="37"/>
        <v>149</v>
      </c>
      <c r="S546" s="420" t="str">
        <f t="shared" si="38"/>
        <v/>
      </c>
      <c r="T546" s="420" t="b">
        <f t="shared" si="39"/>
        <v>0</v>
      </c>
      <c r="U546" s="420" t="s">
        <v>1746</v>
      </c>
      <c r="V546" s="420" t="str">
        <f>IFERROR(IF(VLOOKUP(S546,'Disaggregation Records'!$D$95:$G$183,4,FALSE)=0,"",VLOOKUP(S546,'Disaggregation Records'!$D$95:$G$183,4,FALSE)),"")</f>
        <v/>
      </c>
      <c r="W546" s="161"/>
      <c r="X546" s="164"/>
      <c r="Y546" s="164"/>
      <c r="AD546" s="9"/>
      <c r="AE546" s="9"/>
      <c r="AF546" s="9"/>
      <c r="AG546" s="9"/>
      <c r="AH546" s="9"/>
      <c r="AI546" s="9"/>
      <c r="AJ546" s="9"/>
    </row>
    <row r="547" spans="1:36" s="302" customFormat="1" ht="78.75" x14ac:dyDescent="0.25">
      <c r="A547" s="317">
        <v>23</v>
      </c>
      <c r="B547" s="329" t="str">
        <f>IFERROR(VLOOKUP(A547,'Coverage Indicators - Section D'!$A$10:$Y$42,25,FALSE),"")</f>
        <v>TCP-1(M): Number of notified cases of all forms of TB-(i.e. bacteriologically confirmed + clinically diagnosed), includes new and relapse cases</v>
      </c>
      <c r="C547" s="418" t="str">
        <f>IFERROR(IF(VLOOKUP(S547,'Disaggregation Records'!$D$95:$E$183,2,FALSE)=0,"",VLOOKUP(S547,'Disaggregation Records'!$D$95:$E$183,2,FALSE)),"")</f>
        <v>Age</v>
      </c>
      <c r="D547" s="418" t="str">
        <f>IFERROR(IF(VLOOKUP(S547,'Disaggregation Records'!$D$95:$F$183,3,FALSE)=0,"",VLOOKUP(S547,'Disaggregation Records'!$D$95:$F$183,3,FALSE)),"")</f>
        <v>U15</v>
      </c>
      <c r="E547" s="331"/>
      <c r="F547" s="332"/>
      <c r="G547" s="397" t="str">
        <f t="shared" si="36"/>
        <v/>
      </c>
      <c r="H547" s="388"/>
      <c r="I547" s="389"/>
      <c r="J547" s="389"/>
      <c r="K547" s="389"/>
      <c r="L547" s="389"/>
      <c r="M547" s="389"/>
      <c r="N547" s="389"/>
      <c r="O547" s="389"/>
      <c r="P547" s="388"/>
      <c r="Q547" s="318"/>
      <c r="R547" s="420">
        <f t="shared" si="37"/>
        <v>0</v>
      </c>
      <c r="S547" s="420" t="str">
        <f t="shared" si="38"/>
        <v>TCP-1(M): Number of notified cases of all forms of TB-(i.e. bacteriologically confirmed + clinically diagnosed), includes new and relapse cases-0</v>
      </c>
      <c r="T547" s="420" t="b">
        <f t="shared" si="39"/>
        <v>1</v>
      </c>
      <c r="U547" s="420" t="s">
        <v>1747</v>
      </c>
      <c r="V547" s="420" t="str">
        <f>IFERROR(IF(VLOOKUP(S547,'Disaggregation Records'!$D$95:$G$183,4,FALSE)=0,"",VLOOKUP(S547,'Disaggregation Records'!$D$95:$G$183,4,FALSE)),"")</f>
        <v>a1L36000000zoN2EAI</v>
      </c>
      <c r="W547" s="161"/>
      <c r="X547" s="164"/>
      <c r="Y547" s="164"/>
      <c r="AD547" s="9"/>
      <c r="AE547" s="9"/>
      <c r="AF547" s="9"/>
      <c r="AG547" s="9"/>
      <c r="AH547" s="9"/>
      <c r="AI547" s="9"/>
      <c r="AJ547" s="9"/>
    </row>
    <row r="548" spans="1:36" s="302" customFormat="1" ht="78.75" x14ac:dyDescent="0.25">
      <c r="A548" s="317">
        <v>23</v>
      </c>
      <c r="B548" s="329" t="str">
        <f>IFERROR(VLOOKUP(A548,'Coverage Indicators - Section D'!$A$10:$Y$42,25,FALSE),"")</f>
        <v>TCP-1(M): Number of notified cases of all forms of TB-(i.e. bacteriologically confirmed + clinically diagnosed), includes new and relapse cases</v>
      </c>
      <c r="C548" s="418" t="str">
        <f>IFERROR(IF(VLOOKUP(S548,'Disaggregation Records'!$D$95:$E$183,2,FALSE)=0,"",VLOOKUP(S548,'Disaggregation Records'!$D$95:$E$183,2,FALSE)),"")</f>
        <v>Age</v>
      </c>
      <c r="D548" s="418" t="str">
        <f>IFERROR(IF(VLOOKUP(S548,'Disaggregation Records'!$D$95:$F$183,3,FALSE)=0,"",VLOOKUP(S548,'Disaggregation Records'!$D$95:$F$183,3,FALSE)),"")</f>
        <v>15+</v>
      </c>
      <c r="E548" s="331"/>
      <c r="F548" s="332"/>
      <c r="G548" s="397" t="str">
        <f t="shared" si="36"/>
        <v/>
      </c>
      <c r="H548" s="388"/>
      <c r="I548" s="389"/>
      <c r="J548" s="389"/>
      <c r="K548" s="389"/>
      <c r="L548" s="389"/>
      <c r="M548" s="389"/>
      <c r="N548" s="389"/>
      <c r="O548" s="389"/>
      <c r="P548" s="388"/>
      <c r="Q548" s="318"/>
      <c r="R548" s="420">
        <f t="shared" si="37"/>
        <v>1</v>
      </c>
      <c r="S548" s="420" t="str">
        <f t="shared" si="38"/>
        <v>TCP-1(M): Number of notified cases of all forms of TB-(i.e. bacteriologically confirmed + clinically diagnosed), includes new and relapse cases-1</v>
      </c>
      <c r="T548" s="420" t="b">
        <f t="shared" si="39"/>
        <v>1</v>
      </c>
      <c r="U548" s="420" t="s">
        <v>1748</v>
      </c>
      <c r="V548" s="420" t="str">
        <f>IFERROR(IF(VLOOKUP(S548,'Disaggregation Records'!$D$95:$G$183,4,FALSE)=0,"",VLOOKUP(S548,'Disaggregation Records'!$D$95:$G$183,4,FALSE)),"")</f>
        <v>a1L36000000zoO8EAI</v>
      </c>
      <c r="W548" s="161"/>
      <c r="X548" s="164"/>
      <c r="Y548" s="164"/>
      <c r="AD548" s="9"/>
      <c r="AE548" s="9"/>
      <c r="AF548" s="9"/>
      <c r="AG548" s="9"/>
      <c r="AH548" s="9"/>
      <c r="AI548" s="9"/>
      <c r="AJ548" s="9"/>
    </row>
    <row r="549" spans="1:36" s="302" customFormat="1" ht="78.75" x14ac:dyDescent="0.25">
      <c r="A549" s="317">
        <v>23</v>
      </c>
      <c r="B549" s="329" t="str">
        <f>IFERROR(VLOOKUP(A549,'Coverage Indicators - Section D'!$A$10:$Y$42,25,FALSE),"")</f>
        <v>TCP-1(M): Number of notified cases of all forms of TB-(i.e. bacteriologically confirmed + clinically diagnosed), includes new and relapse cases</v>
      </c>
      <c r="C549" s="418" t="str">
        <f>IFERROR(IF(VLOOKUP(S549,'Disaggregation Records'!$D$95:$E$183,2,FALSE)=0,"",VLOOKUP(S549,'Disaggregation Records'!$D$95:$E$183,2,FALSE)),"")</f>
        <v>Gender</v>
      </c>
      <c r="D549" s="418" t="str">
        <f>IFERROR(IF(VLOOKUP(S549,'Disaggregation Records'!$D$95:$F$183,3,FALSE)=0,"",VLOOKUP(S549,'Disaggregation Records'!$D$95:$F$183,3,FALSE)),"")</f>
        <v>Male</v>
      </c>
      <c r="E549" s="331"/>
      <c r="F549" s="332"/>
      <c r="G549" s="397" t="str">
        <f t="shared" si="36"/>
        <v/>
      </c>
      <c r="H549" s="388"/>
      <c r="I549" s="389"/>
      <c r="J549" s="389"/>
      <c r="K549" s="389"/>
      <c r="L549" s="389"/>
      <c r="M549" s="389"/>
      <c r="N549" s="389"/>
      <c r="O549" s="389"/>
      <c r="P549" s="388"/>
      <c r="Q549" s="318"/>
      <c r="R549" s="420">
        <f t="shared" si="37"/>
        <v>2</v>
      </c>
      <c r="S549" s="420" t="str">
        <f t="shared" si="38"/>
        <v>TCP-1(M): Number of notified cases of all forms of TB-(i.e. bacteriologically confirmed + clinically diagnosed), includes new and relapse cases-2</v>
      </c>
      <c r="T549" s="420" t="b">
        <f t="shared" si="39"/>
        <v>1</v>
      </c>
      <c r="U549" s="420" t="s">
        <v>1749</v>
      </c>
      <c r="V549" s="420" t="str">
        <f>IFERROR(IF(VLOOKUP(S549,'Disaggregation Records'!$D$95:$G$183,4,FALSE)=0,"",VLOOKUP(S549,'Disaggregation Records'!$D$95:$G$183,4,FALSE)),"")</f>
        <v>a1L36000000zoMxEAI</v>
      </c>
      <c r="W549" s="161"/>
      <c r="X549" s="164"/>
      <c r="Y549" s="164"/>
      <c r="AD549" s="9"/>
      <c r="AE549" s="9"/>
      <c r="AF549" s="9"/>
      <c r="AG549" s="9"/>
      <c r="AH549" s="9"/>
      <c r="AI549" s="9"/>
      <c r="AJ549" s="9"/>
    </row>
    <row r="550" spans="1:36" s="302" customFormat="1" ht="78.75" x14ac:dyDescent="0.25">
      <c r="A550" s="317">
        <v>23</v>
      </c>
      <c r="B550" s="329" t="str">
        <f>IFERROR(VLOOKUP(A550,'Coverage Indicators - Section D'!$A$10:$Y$42,25,FALSE),"")</f>
        <v>TCP-1(M): Number of notified cases of all forms of TB-(i.e. bacteriologically confirmed + clinically diagnosed), includes new and relapse cases</v>
      </c>
      <c r="C550" s="418" t="str">
        <f>IFERROR(IF(VLOOKUP(S550,'Disaggregation Records'!$D$95:$E$183,2,FALSE)=0,"",VLOOKUP(S550,'Disaggregation Records'!$D$95:$E$183,2,FALSE)),"")</f>
        <v>Gender</v>
      </c>
      <c r="D550" s="418" t="str">
        <f>IFERROR(IF(VLOOKUP(S550,'Disaggregation Records'!$D$95:$F$183,3,FALSE)=0,"",VLOOKUP(S550,'Disaggregation Records'!$D$95:$F$183,3,FALSE)),"")</f>
        <v>Female</v>
      </c>
      <c r="E550" s="331"/>
      <c r="F550" s="332"/>
      <c r="G550" s="397" t="str">
        <f t="shared" si="36"/>
        <v/>
      </c>
      <c r="H550" s="388"/>
      <c r="I550" s="389"/>
      <c r="J550" s="389"/>
      <c r="K550" s="389"/>
      <c r="L550" s="389"/>
      <c r="M550" s="389"/>
      <c r="N550" s="389"/>
      <c r="O550" s="389"/>
      <c r="P550" s="388"/>
      <c r="Q550" s="318"/>
      <c r="R550" s="420">
        <f t="shared" si="37"/>
        <v>3</v>
      </c>
      <c r="S550" s="420" t="str">
        <f t="shared" si="38"/>
        <v>TCP-1(M): Number of notified cases of all forms of TB-(i.e. bacteriologically confirmed + clinically diagnosed), includes new and relapse cases-3</v>
      </c>
      <c r="T550" s="420" t="b">
        <f t="shared" si="39"/>
        <v>1</v>
      </c>
      <c r="U550" s="420" t="s">
        <v>1750</v>
      </c>
      <c r="V550" s="420" t="str">
        <f>IFERROR(IF(VLOOKUP(S550,'Disaggregation Records'!$D$95:$G$183,4,FALSE)=0,"",VLOOKUP(S550,'Disaggregation Records'!$D$95:$G$183,4,FALSE)),"")</f>
        <v>a1L36000000zoMyEAI</v>
      </c>
      <c r="W550" s="161"/>
      <c r="X550" s="164"/>
      <c r="Y550" s="164"/>
      <c r="AD550" s="9"/>
      <c r="AE550" s="9"/>
      <c r="AF550" s="9"/>
      <c r="AG550" s="9"/>
      <c r="AH550" s="9"/>
      <c r="AI550" s="9"/>
      <c r="AJ550" s="9"/>
    </row>
    <row r="551" spans="1:36" s="302" customFormat="1" ht="78.75" x14ac:dyDescent="0.25">
      <c r="A551" s="317">
        <v>23</v>
      </c>
      <c r="B551" s="329" t="str">
        <f>IFERROR(VLOOKUP(A551,'Coverage Indicators - Section D'!$A$10:$Y$42,25,FALSE),"")</f>
        <v>TCP-1(M): Number of notified cases of all forms of TB-(i.e. bacteriologically confirmed + clinically diagnosed), includes new and relapse cases</v>
      </c>
      <c r="C551" s="418" t="str">
        <f>IFERROR(IF(VLOOKUP(S551,'Disaggregation Records'!$D$95:$E$183,2,FALSE)=0,"",VLOOKUP(S551,'Disaggregation Records'!$D$95:$E$183,2,FALSE)),"")</f>
        <v>HIV test status</v>
      </c>
      <c r="D551" s="418" t="str">
        <f>IFERROR(IF(VLOOKUP(S551,'Disaggregation Records'!$D$95:$F$183,3,FALSE)=0,"",VLOOKUP(S551,'Disaggregation Records'!$D$95:$F$183,3,FALSE)),"")</f>
        <v>Positive</v>
      </c>
      <c r="E551" s="331"/>
      <c r="F551" s="332"/>
      <c r="G551" s="397" t="str">
        <f t="shared" si="36"/>
        <v/>
      </c>
      <c r="H551" s="388"/>
      <c r="I551" s="389"/>
      <c r="J551" s="389"/>
      <c r="K551" s="389"/>
      <c r="L551" s="389"/>
      <c r="M551" s="389"/>
      <c r="N551" s="389"/>
      <c r="O551" s="389"/>
      <c r="P551" s="388"/>
      <c r="Q551" s="318"/>
      <c r="R551" s="420">
        <f t="shared" si="37"/>
        <v>4</v>
      </c>
      <c r="S551" s="420" t="str">
        <f t="shared" si="38"/>
        <v>TCP-1(M): Number of notified cases of all forms of TB-(i.e. bacteriologically confirmed + clinically diagnosed), includes new and relapse cases-4</v>
      </c>
      <c r="T551" s="420" t="b">
        <f t="shared" si="39"/>
        <v>1</v>
      </c>
      <c r="U551" s="420" t="s">
        <v>1751</v>
      </c>
      <c r="V551" s="420" t="str">
        <f>IFERROR(IF(VLOOKUP(S551,'Disaggregation Records'!$D$95:$G$183,4,FALSE)=0,"",VLOOKUP(S551,'Disaggregation Records'!$D$95:$G$183,4,FALSE)),"")</f>
        <v>a1L36000000zoMzEAI</v>
      </c>
      <c r="W551" s="161"/>
      <c r="X551" s="164"/>
      <c r="Y551" s="164"/>
      <c r="AD551" s="9"/>
      <c r="AE551" s="9"/>
      <c r="AF551" s="9"/>
      <c r="AG551" s="9"/>
      <c r="AH551" s="9"/>
      <c r="AI551" s="9"/>
      <c r="AJ551" s="9"/>
    </row>
    <row r="552" spans="1:36" s="302" customFormat="1" ht="78.75" x14ac:dyDescent="0.25">
      <c r="A552" s="317">
        <v>23</v>
      </c>
      <c r="B552" s="329" t="str">
        <f>IFERROR(VLOOKUP(A552,'Coverage Indicators - Section D'!$A$10:$Y$42,25,FALSE),"")</f>
        <v>TCP-1(M): Number of notified cases of all forms of TB-(i.e. bacteriologically confirmed + clinically diagnosed), includes new and relapse cases</v>
      </c>
      <c r="C552" s="418" t="str">
        <f>IFERROR(IF(VLOOKUP(S552,'Disaggregation Records'!$D$95:$E$183,2,FALSE)=0,"",VLOOKUP(S552,'Disaggregation Records'!$D$95:$E$183,2,FALSE)),"")</f>
        <v>HIV test status</v>
      </c>
      <c r="D552" s="418" t="str">
        <f>IFERROR(IF(VLOOKUP(S552,'Disaggregation Records'!$D$95:$F$183,3,FALSE)=0,"",VLOOKUP(S552,'Disaggregation Records'!$D$95:$F$183,3,FALSE)),"")</f>
        <v>Negative</v>
      </c>
      <c r="E552" s="331"/>
      <c r="F552" s="332"/>
      <c r="G552" s="397" t="str">
        <f t="shared" si="36"/>
        <v/>
      </c>
      <c r="H552" s="388"/>
      <c r="I552" s="389"/>
      <c r="J552" s="389"/>
      <c r="K552" s="389"/>
      <c r="L552" s="389"/>
      <c r="M552" s="389"/>
      <c r="N552" s="389"/>
      <c r="O552" s="389"/>
      <c r="P552" s="388"/>
      <c r="Q552" s="318"/>
      <c r="R552" s="420">
        <f t="shared" si="37"/>
        <v>5</v>
      </c>
      <c r="S552" s="420" t="str">
        <f t="shared" si="38"/>
        <v>TCP-1(M): Number of notified cases of all forms of TB-(i.e. bacteriologically confirmed + clinically diagnosed), includes new and relapse cases-5</v>
      </c>
      <c r="T552" s="420" t="b">
        <f t="shared" si="39"/>
        <v>1</v>
      </c>
      <c r="U552" s="420" t="s">
        <v>1752</v>
      </c>
      <c r="V552" s="420" t="str">
        <f>IFERROR(IF(VLOOKUP(S552,'Disaggregation Records'!$D$95:$G$183,4,FALSE)=0,"",VLOOKUP(S552,'Disaggregation Records'!$D$95:$G$183,4,FALSE)),"")</f>
        <v>a1L36000000zoN0EAI</v>
      </c>
      <c r="W552" s="161"/>
      <c r="X552" s="164"/>
      <c r="Y552" s="164"/>
      <c r="AD552" s="9"/>
      <c r="AE552" s="9"/>
      <c r="AF552" s="9"/>
      <c r="AG552" s="9"/>
      <c r="AH552" s="9"/>
      <c r="AI552" s="9"/>
      <c r="AJ552" s="9"/>
    </row>
    <row r="553" spans="1:36" s="302" customFormat="1" ht="78.75" x14ac:dyDescent="0.25">
      <c r="A553" s="317">
        <v>23</v>
      </c>
      <c r="B553" s="329" t="str">
        <f>IFERROR(VLOOKUP(A553,'Coverage Indicators - Section D'!$A$10:$Y$42,25,FALSE),"")</f>
        <v>TCP-1(M): Number of notified cases of all forms of TB-(i.e. bacteriologically confirmed + clinically diagnosed), includes new and relapse cases</v>
      </c>
      <c r="C553" s="418" t="str">
        <f>IFERROR(IF(VLOOKUP(S553,'Disaggregation Records'!$D$95:$E$183,2,FALSE)=0,"",VLOOKUP(S553,'Disaggregation Records'!$D$95:$E$183,2,FALSE)),"")</f>
        <v>HIV test status</v>
      </c>
      <c r="D553" s="418" t="str">
        <f>IFERROR(IF(VLOOKUP(S553,'Disaggregation Records'!$D$95:$F$183,3,FALSE)=0,"",VLOOKUP(S553,'Disaggregation Records'!$D$95:$F$183,3,FALSE)),"")</f>
        <v>Not documented</v>
      </c>
      <c r="E553" s="331"/>
      <c r="F553" s="332"/>
      <c r="G553" s="397" t="str">
        <f t="shared" si="36"/>
        <v/>
      </c>
      <c r="H553" s="388"/>
      <c r="I553" s="389"/>
      <c r="J553" s="389"/>
      <c r="K553" s="389"/>
      <c r="L553" s="389"/>
      <c r="M553" s="389"/>
      <c r="N553" s="389"/>
      <c r="O553" s="389"/>
      <c r="P553" s="388"/>
      <c r="Q553" s="318"/>
      <c r="R553" s="420">
        <f t="shared" si="37"/>
        <v>6</v>
      </c>
      <c r="S553" s="420" t="str">
        <f t="shared" si="38"/>
        <v>TCP-1(M): Number of notified cases of all forms of TB-(i.e. bacteriologically confirmed + clinically diagnosed), includes new and relapse cases-6</v>
      </c>
      <c r="T553" s="420" t="b">
        <f t="shared" si="39"/>
        <v>1</v>
      </c>
      <c r="U553" s="420" t="s">
        <v>1753</v>
      </c>
      <c r="V553" s="420" t="str">
        <f>IFERROR(IF(VLOOKUP(S553,'Disaggregation Records'!$D$95:$G$183,4,FALSE)=0,"",VLOOKUP(S553,'Disaggregation Records'!$D$95:$G$183,4,FALSE)),"")</f>
        <v>a1L36000000zoN1EAI</v>
      </c>
      <c r="W553" s="161"/>
      <c r="X553" s="164"/>
      <c r="Y553" s="164"/>
      <c r="AD553" s="9"/>
      <c r="AE553" s="9"/>
      <c r="AF553" s="9"/>
      <c r="AG553" s="9"/>
      <c r="AH553" s="9"/>
      <c r="AI553" s="9"/>
      <c r="AJ553" s="9"/>
    </row>
    <row r="554" spans="1:36" s="302" customFormat="1" ht="78.75" x14ac:dyDescent="0.25">
      <c r="A554" s="317">
        <v>23</v>
      </c>
      <c r="B554" s="329" t="str">
        <f>IFERROR(VLOOKUP(A554,'Coverage Indicators - Section D'!$A$10:$Y$42,25,FALSE),"")</f>
        <v>TCP-1(M): Number of notified cases of all forms of TB-(i.e. bacteriologically confirmed + clinically diagnosed), includes new and relapse cases</v>
      </c>
      <c r="C554" s="418" t="str">
        <f>IFERROR(IF(VLOOKUP(S554,'Disaggregation Records'!$D$95:$E$183,2,FALSE)=0,"",VLOOKUP(S554,'Disaggregation Records'!$D$95:$E$183,2,FALSE)),"")</f>
        <v>TB case definition</v>
      </c>
      <c r="D554" s="418" t="str">
        <f>IFERROR(IF(VLOOKUP(S554,'Disaggregation Records'!$D$95:$F$183,3,FALSE)=0,"",VLOOKUP(S554,'Disaggregation Records'!$D$95:$F$183,3,FALSE)),"")</f>
        <v>Bacteriologically confirmed</v>
      </c>
      <c r="E554" s="331"/>
      <c r="F554" s="332"/>
      <c r="G554" s="397" t="str">
        <f t="shared" si="36"/>
        <v/>
      </c>
      <c r="H554" s="388"/>
      <c r="I554" s="389"/>
      <c r="J554" s="389"/>
      <c r="K554" s="389"/>
      <c r="L554" s="389"/>
      <c r="M554" s="389"/>
      <c r="N554" s="389"/>
      <c r="O554" s="389"/>
      <c r="P554" s="388"/>
      <c r="Q554" s="318"/>
      <c r="R554" s="420">
        <f t="shared" si="37"/>
        <v>7</v>
      </c>
      <c r="S554" s="420" t="str">
        <f t="shared" si="38"/>
        <v>TCP-1(M): Number of notified cases of all forms of TB-(i.e. bacteriologically confirmed + clinically diagnosed), includes new and relapse cases-7</v>
      </c>
      <c r="T554" s="420" t="b">
        <f t="shared" si="39"/>
        <v>1</v>
      </c>
      <c r="U554" s="420" t="s">
        <v>1754</v>
      </c>
      <c r="V554" s="420" t="str">
        <f>IFERROR(IF(VLOOKUP(S554,'Disaggregation Records'!$D$95:$G$183,4,FALSE)=0,"",VLOOKUP(S554,'Disaggregation Records'!$D$95:$G$183,4,FALSE)),"")</f>
        <v>a1L36000002NzjwEAC</v>
      </c>
      <c r="W554" s="161"/>
      <c r="X554" s="164"/>
      <c r="Y554" s="164"/>
      <c r="AD554" s="9"/>
      <c r="AE554" s="9"/>
      <c r="AF554" s="9"/>
      <c r="AG554" s="9"/>
      <c r="AH554" s="9"/>
      <c r="AI554" s="9"/>
      <c r="AJ554" s="9"/>
    </row>
    <row r="555" spans="1:36" s="302" customFormat="1" ht="78.75" x14ac:dyDescent="0.25">
      <c r="A555" s="317">
        <v>23</v>
      </c>
      <c r="B555" s="329" t="str">
        <f>IFERROR(VLOOKUP(A555,'Coverage Indicators - Section D'!$A$10:$Y$42,25,FALSE),"")</f>
        <v>TCP-1(M): Number of notified cases of all forms of TB-(i.e. bacteriologically confirmed + clinically diagnosed), includes new and relapse cases</v>
      </c>
      <c r="C555" s="418" t="str">
        <f>IFERROR(IF(VLOOKUP(S555,'Disaggregation Records'!$D$95:$E$183,2,FALSE)=0,"",VLOOKUP(S555,'Disaggregation Records'!$D$95:$E$183,2,FALSE)),"")</f>
        <v/>
      </c>
      <c r="D555" s="418" t="str">
        <f>IFERROR(IF(VLOOKUP(S555,'Disaggregation Records'!$D$95:$F$183,3,FALSE)=0,"",VLOOKUP(S555,'Disaggregation Records'!$D$95:$F$183,3,FALSE)),"")</f>
        <v/>
      </c>
      <c r="E555" s="331"/>
      <c r="F555" s="332"/>
      <c r="G555" s="397" t="str">
        <f t="shared" si="36"/>
        <v/>
      </c>
      <c r="H555" s="388"/>
      <c r="I555" s="389"/>
      <c r="J555" s="389"/>
      <c r="K555" s="389"/>
      <c r="L555" s="389"/>
      <c r="M555" s="389"/>
      <c r="N555" s="389"/>
      <c r="O555" s="389"/>
      <c r="P555" s="388"/>
      <c r="Q555" s="318"/>
      <c r="R555" s="420">
        <f t="shared" si="37"/>
        <v>8</v>
      </c>
      <c r="S555" s="420" t="str">
        <f t="shared" si="38"/>
        <v>TCP-1(M): Number of notified cases of all forms of TB-(i.e. bacteriologically confirmed + clinically diagnosed), includes new and relapse cases-8</v>
      </c>
      <c r="T555" s="420" t="b">
        <f t="shared" si="39"/>
        <v>1</v>
      </c>
      <c r="U555" s="420" t="s">
        <v>1755</v>
      </c>
      <c r="V555" s="420" t="str">
        <f>IFERROR(IF(VLOOKUP(S555,'Disaggregation Records'!$D$95:$G$183,4,FALSE)=0,"",VLOOKUP(S555,'Disaggregation Records'!$D$95:$G$183,4,FALSE)),"")</f>
        <v/>
      </c>
      <c r="W555" s="161"/>
      <c r="X555" s="164"/>
      <c r="Y555" s="164"/>
      <c r="AD555" s="9"/>
      <c r="AE555" s="9"/>
      <c r="AF555" s="9"/>
      <c r="AG555" s="9"/>
      <c r="AH555" s="9"/>
      <c r="AI555" s="9"/>
      <c r="AJ555" s="9"/>
    </row>
    <row r="556" spans="1:36" s="302" customFormat="1" ht="78.75" x14ac:dyDescent="0.25">
      <c r="A556" s="317">
        <v>23</v>
      </c>
      <c r="B556" s="329" t="str">
        <f>IFERROR(VLOOKUP(A556,'Coverage Indicators - Section D'!$A$10:$Y$42,25,FALSE),"")</f>
        <v>TCP-1(M): Number of notified cases of all forms of TB-(i.e. bacteriologically confirmed + clinically diagnosed), includes new and relapse cases</v>
      </c>
      <c r="C556" s="418" t="str">
        <f>IFERROR(IF(VLOOKUP(S556,'Disaggregation Records'!$D$95:$E$183,2,FALSE)=0,"",VLOOKUP(S556,'Disaggregation Records'!$D$95:$E$183,2,FALSE)),"")</f>
        <v/>
      </c>
      <c r="D556" s="418" t="str">
        <f>IFERROR(IF(VLOOKUP(S556,'Disaggregation Records'!$D$95:$F$183,3,FALSE)=0,"",VLOOKUP(S556,'Disaggregation Records'!$D$95:$F$183,3,FALSE)),"")</f>
        <v/>
      </c>
      <c r="E556" s="331"/>
      <c r="F556" s="332"/>
      <c r="G556" s="397" t="str">
        <f t="shared" si="36"/>
        <v/>
      </c>
      <c r="H556" s="388"/>
      <c r="I556" s="389"/>
      <c r="J556" s="389"/>
      <c r="K556" s="389"/>
      <c r="L556" s="389"/>
      <c r="M556" s="389"/>
      <c r="N556" s="389"/>
      <c r="O556" s="389"/>
      <c r="P556" s="388"/>
      <c r="Q556" s="318"/>
      <c r="R556" s="420">
        <f t="shared" si="37"/>
        <v>9</v>
      </c>
      <c r="S556" s="420" t="str">
        <f t="shared" si="38"/>
        <v>TCP-1(M): Number of notified cases of all forms of TB-(i.e. bacteriologically confirmed + clinically diagnosed), includes new and relapse cases-9</v>
      </c>
      <c r="T556" s="420" t="b">
        <f t="shared" si="39"/>
        <v>1</v>
      </c>
      <c r="U556" s="420" t="s">
        <v>1756</v>
      </c>
      <c r="V556" s="420" t="str">
        <f>IFERROR(IF(VLOOKUP(S556,'Disaggregation Records'!$D$95:$G$183,4,FALSE)=0,"",VLOOKUP(S556,'Disaggregation Records'!$D$95:$G$183,4,FALSE)),"")</f>
        <v/>
      </c>
      <c r="W556" s="161"/>
      <c r="X556" s="164"/>
      <c r="Y556" s="164"/>
      <c r="AD556" s="9"/>
      <c r="AE556" s="9"/>
      <c r="AF556" s="9"/>
      <c r="AG556" s="9"/>
      <c r="AH556" s="9"/>
      <c r="AI556" s="9"/>
      <c r="AJ556" s="9"/>
    </row>
    <row r="557" spans="1:36" s="302" customFormat="1" ht="63" x14ac:dyDescent="0.25">
      <c r="A557" s="317">
        <v>24</v>
      </c>
      <c r="B557" s="329" t="str">
        <f>IFERROR(VLOOKUP(A557,'Coverage Indicators - Section D'!$A$10:$Y$42,25,FALSE),"")</f>
        <v>TCP-6b: Number of TB cases (all forms) notified among key affected populations/ high risk groups (other than prisoners)</v>
      </c>
      <c r="C557" s="418" t="str">
        <f>IFERROR(IF(VLOOKUP(S557,'Disaggregation Records'!$D$95:$E$183,2,FALSE)=0,"",VLOOKUP(S557,'Disaggregation Records'!$D$95:$E$183,2,FALSE)),"")</f>
        <v>Target / Risk population group</v>
      </c>
      <c r="D557" s="418" t="str">
        <f>IFERROR(IF(VLOOKUP(S557,'Disaggregation Records'!$D$95:$F$183,3,FALSE)=0,"",VLOOKUP(S557,'Disaggregation Records'!$D$95:$F$183,3,FALSE)),"")</f>
        <v>Migrants/ refugees/ IDPs</v>
      </c>
      <c r="E557" s="331"/>
      <c r="F557" s="332"/>
      <c r="G557" s="397" t="str">
        <f t="shared" si="36"/>
        <v/>
      </c>
      <c r="H557" s="388"/>
      <c r="I557" s="389"/>
      <c r="J557" s="389"/>
      <c r="K557" s="389"/>
      <c r="L557" s="389"/>
      <c r="M557" s="389"/>
      <c r="N557" s="389"/>
      <c r="O557" s="389"/>
      <c r="P557" s="388"/>
      <c r="Q557" s="318"/>
      <c r="R557" s="420">
        <f t="shared" si="37"/>
        <v>0</v>
      </c>
      <c r="S557" s="420" t="str">
        <f t="shared" si="38"/>
        <v>TCP-6b: Number of TB cases (all forms) notified among key affected populations/ high risk groups (other than prisoners)-0</v>
      </c>
      <c r="T557" s="420" t="b">
        <f t="shared" si="39"/>
        <v>1</v>
      </c>
      <c r="U557" s="420" t="s">
        <v>1757</v>
      </c>
      <c r="V557" s="420" t="str">
        <f>IFERROR(IF(VLOOKUP(S557,'Disaggregation Records'!$D$95:$G$183,4,FALSE)=0,"",VLOOKUP(S557,'Disaggregation Records'!$D$95:$G$183,4,FALSE)),"")</f>
        <v>a1L36000002NzjyEAC</v>
      </c>
      <c r="W557" s="161"/>
      <c r="X557" s="164"/>
      <c r="Y557" s="164"/>
      <c r="AD557" s="9"/>
      <c r="AE557" s="9"/>
      <c r="AF557" s="9"/>
      <c r="AG557" s="9"/>
      <c r="AH557" s="9"/>
      <c r="AI557" s="9"/>
      <c r="AJ557" s="9"/>
    </row>
    <row r="558" spans="1:36" s="302" customFormat="1" ht="63" x14ac:dyDescent="0.25">
      <c r="A558" s="317">
        <v>24</v>
      </c>
      <c r="B558" s="329" t="str">
        <f>IFERROR(VLOOKUP(A558,'Coverage Indicators - Section D'!$A$10:$Y$42,25,FALSE),"")</f>
        <v>TCP-6b: Number of TB cases (all forms) notified among key affected populations/ high risk groups (other than prisoners)</v>
      </c>
      <c r="C558" s="418" t="str">
        <f>IFERROR(IF(VLOOKUP(S558,'Disaggregation Records'!$D$95:$E$183,2,FALSE)=0,"",VLOOKUP(S558,'Disaggregation Records'!$D$95:$E$183,2,FALSE)),"")</f>
        <v>Target / Risk population group</v>
      </c>
      <c r="D558" s="418" t="str">
        <f>IFERROR(IF(VLOOKUP(S558,'Disaggregation Records'!$D$95:$F$183,3,FALSE)=0,"",VLOOKUP(S558,'Disaggregation Records'!$D$95:$F$183,3,FALSE)),"")</f>
        <v>Other population group</v>
      </c>
      <c r="E558" s="331"/>
      <c r="F558" s="332"/>
      <c r="G558" s="397" t="str">
        <f t="shared" si="36"/>
        <v/>
      </c>
      <c r="H558" s="388"/>
      <c r="I558" s="389"/>
      <c r="J558" s="389"/>
      <c r="K558" s="389"/>
      <c r="L558" s="389"/>
      <c r="M558" s="389"/>
      <c r="N558" s="389"/>
      <c r="O558" s="389"/>
      <c r="P558" s="388"/>
      <c r="Q558" s="318"/>
      <c r="R558" s="420">
        <f t="shared" si="37"/>
        <v>1</v>
      </c>
      <c r="S558" s="420" t="str">
        <f t="shared" si="38"/>
        <v>TCP-6b: Number of TB cases (all forms) notified among key affected populations/ high risk groups (other than prisoners)-1</v>
      </c>
      <c r="T558" s="420" t="b">
        <f t="shared" si="39"/>
        <v>1</v>
      </c>
      <c r="U558" s="420" t="s">
        <v>1758</v>
      </c>
      <c r="V558" s="420" t="str">
        <f>IFERROR(IF(VLOOKUP(S558,'Disaggregation Records'!$D$95:$G$183,4,FALSE)=0,"",VLOOKUP(S558,'Disaggregation Records'!$D$95:$G$183,4,FALSE)),"")</f>
        <v>a1L36000002NzjzEAC</v>
      </c>
      <c r="W558" s="161"/>
      <c r="X558" s="164"/>
      <c r="Y558" s="164"/>
      <c r="AD558" s="9"/>
      <c r="AE558" s="9"/>
      <c r="AF558" s="9"/>
      <c r="AG558" s="9"/>
      <c r="AH558" s="9"/>
      <c r="AI558" s="9"/>
      <c r="AJ558" s="9"/>
    </row>
    <row r="559" spans="1:36" s="302" customFormat="1" ht="63" x14ac:dyDescent="0.25">
      <c r="A559" s="317">
        <v>24</v>
      </c>
      <c r="B559" s="329" t="str">
        <f>IFERROR(VLOOKUP(A559,'Coverage Indicators - Section D'!$A$10:$Y$42,25,FALSE),"")</f>
        <v>TCP-6b: Number of TB cases (all forms) notified among key affected populations/ high risk groups (other than prisoners)</v>
      </c>
      <c r="C559" s="418" t="str">
        <f>IFERROR(IF(VLOOKUP(S559,'Disaggregation Records'!$D$95:$E$183,2,FALSE)=0,"",VLOOKUP(S559,'Disaggregation Records'!$D$95:$E$183,2,FALSE)),"")</f>
        <v/>
      </c>
      <c r="D559" s="418" t="str">
        <f>IFERROR(IF(VLOOKUP(S559,'Disaggregation Records'!$D$95:$F$183,3,FALSE)=0,"",VLOOKUP(S559,'Disaggregation Records'!$D$95:$F$183,3,FALSE)),"")</f>
        <v/>
      </c>
      <c r="E559" s="331"/>
      <c r="F559" s="332"/>
      <c r="G559" s="397" t="str">
        <f t="shared" si="36"/>
        <v/>
      </c>
      <c r="H559" s="388"/>
      <c r="I559" s="389"/>
      <c r="J559" s="389"/>
      <c r="K559" s="389"/>
      <c r="L559" s="389"/>
      <c r="M559" s="389"/>
      <c r="N559" s="389"/>
      <c r="O559" s="389"/>
      <c r="P559" s="388"/>
      <c r="Q559" s="318"/>
      <c r="R559" s="420">
        <f t="shared" si="37"/>
        <v>2</v>
      </c>
      <c r="S559" s="420" t="str">
        <f t="shared" si="38"/>
        <v>TCP-6b: Number of TB cases (all forms) notified among key affected populations/ high risk groups (other than prisoners)-2</v>
      </c>
      <c r="T559" s="420" t="b">
        <f t="shared" si="39"/>
        <v>1</v>
      </c>
      <c r="U559" s="420" t="s">
        <v>1759</v>
      </c>
      <c r="V559" s="420" t="str">
        <f>IFERROR(IF(VLOOKUP(S559,'Disaggregation Records'!$D$95:$G$183,4,FALSE)=0,"",VLOOKUP(S559,'Disaggregation Records'!$D$95:$G$183,4,FALSE)),"")</f>
        <v/>
      </c>
      <c r="W559" s="161"/>
      <c r="X559" s="164"/>
      <c r="Y559" s="164"/>
      <c r="AD559" s="9"/>
      <c r="AE559" s="9"/>
      <c r="AF559" s="9"/>
      <c r="AG559" s="9"/>
      <c r="AH559" s="9"/>
      <c r="AI559" s="9"/>
      <c r="AJ559" s="9"/>
    </row>
    <row r="560" spans="1:36" s="302" customFormat="1" ht="63" x14ac:dyDescent="0.25">
      <c r="A560" s="317">
        <v>24</v>
      </c>
      <c r="B560" s="329" t="str">
        <f>IFERROR(VLOOKUP(A560,'Coverage Indicators - Section D'!$A$10:$Y$42,25,FALSE),"")</f>
        <v>TCP-6b: Number of TB cases (all forms) notified among key affected populations/ high risk groups (other than prisoners)</v>
      </c>
      <c r="C560" s="418" t="str">
        <f>IFERROR(IF(VLOOKUP(S560,'Disaggregation Records'!$D$95:$E$183,2,FALSE)=0,"",VLOOKUP(S560,'Disaggregation Records'!$D$95:$E$183,2,FALSE)),"")</f>
        <v/>
      </c>
      <c r="D560" s="418" t="str">
        <f>IFERROR(IF(VLOOKUP(S560,'Disaggregation Records'!$D$95:$F$183,3,FALSE)=0,"",VLOOKUP(S560,'Disaggregation Records'!$D$95:$F$183,3,FALSE)),"")</f>
        <v/>
      </c>
      <c r="E560" s="331"/>
      <c r="F560" s="332"/>
      <c r="G560" s="397" t="str">
        <f t="shared" si="36"/>
        <v/>
      </c>
      <c r="H560" s="388"/>
      <c r="I560" s="389"/>
      <c r="J560" s="389"/>
      <c r="K560" s="389"/>
      <c r="L560" s="389"/>
      <c r="M560" s="389"/>
      <c r="N560" s="389"/>
      <c r="O560" s="389"/>
      <c r="P560" s="388"/>
      <c r="Q560" s="318"/>
      <c r="R560" s="420">
        <f t="shared" si="37"/>
        <v>3</v>
      </c>
      <c r="S560" s="420" t="str">
        <f t="shared" si="38"/>
        <v>TCP-6b: Number of TB cases (all forms) notified among key affected populations/ high risk groups (other than prisoners)-3</v>
      </c>
      <c r="T560" s="420" t="b">
        <f t="shared" si="39"/>
        <v>1</v>
      </c>
      <c r="U560" s="420" t="s">
        <v>1760</v>
      </c>
      <c r="V560" s="420" t="str">
        <f>IFERROR(IF(VLOOKUP(S560,'Disaggregation Records'!$D$95:$G$183,4,FALSE)=0,"",VLOOKUP(S560,'Disaggregation Records'!$D$95:$G$183,4,FALSE)),"")</f>
        <v/>
      </c>
      <c r="W560" s="161"/>
      <c r="X560" s="164"/>
      <c r="Y560" s="164"/>
      <c r="AD560" s="9"/>
      <c r="AE560" s="9"/>
      <c r="AF560" s="9"/>
      <c r="AG560" s="9"/>
      <c r="AH560" s="9"/>
      <c r="AI560" s="9"/>
      <c r="AJ560" s="9"/>
    </row>
    <row r="561" spans="1:36" s="302" customFormat="1" ht="63" x14ac:dyDescent="0.25">
      <c r="A561" s="317">
        <v>24</v>
      </c>
      <c r="B561" s="329" t="str">
        <f>IFERROR(VLOOKUP(A561,'Coverage Indicators - Section D'!$A$10:$Y$42,25,FALSE),"")</f>
        <v>TCP-6b: Number of TB cases (all forms) notified among key affected populations/ high risk groups (other than prisoners)</v>
      </c>
      <c r="C561" s="418" t="str">
        <f>IFERROR(IF(VLOOKUP(S561,'Disaggregation Records'!$D$95:$E$183,2,FALSE)=0,"",VLOOKUP(S561,'Disaggregation Records'!$D$95:$E$183,2,FALSE)),"")</f>
        <v/>
      </c>
      <c r="D561" s="418" t="str">
        <f>IFERROR(IF(VLOOKUP(S561,'Disaggregation Records'!$D$95:$F$183,3,FALSE)=0,"",VLOOKUP(S561,'Disaggregation Records'!$D$95:$F$183,3,FALSE)),"")</f>
        <v/>
      </c>
      <c r="E561" s="331"/>
      <c r="F561" s="332"/>
      <c r="G561" s="397" t="str">
        <f t="shared" si="36"/>
        <v/>
      </c>
      <c r="H561" s="388"/>
      <c r="I561" s="389"/>
      <c r="J561" s="389"/>
      <c r="K561" s="389"/>
      <c r="L561" s="389"/>
      <c r="M561" s="389"/>
      <c r="N561" s="389"/>
      <c r="O561" s="389"/>
      <c r="P561" s="388"/>
      <c r="Q561" s="318"/>
      <c r="R561" s="420">
        <f t="shared" si="37"/>
        <v>4</v>
      </c>
      <c r="S561" s="420" t="str">
        <f t="shared" si="38"/>
        <v>TCP-6b: Number of TB cases (all forms) notified among key affected populations/ high risk groups (other than prisoners)-4</v>
      </c>
      <c r="T561" s="420" t="b">
        <f t="shared" si="39"/>
        <v>1</v>
      </c>
      <c r="U561" s="420" t="s">
        <v>1761</v>
      </c>
      <c r="V561" s="420" t="str">
        <f>IFERROR(IF(VLOOKUP(S561,'Disaggregation Records'!$D$95:$G$183,4,FALSE)=0,"",VLOOKUP(S561,'Disaggregation Records'!$D$95:$G$183,4,FALSE)),"")</f>
        <v/>
      </c>
      <c r="W561" s="161"/>
      <c r="X561" s="164"/>
      <c r="Y561" s="164"/>
      <c r="AD561" s="9"/>
      <c r="AE561" s="9"/>
      <c r="AF561" s="9"/>
      <c r="AG561" s="9"/>
      <c r="AH561" s="9"/>
      <c r="AI561" s="9"/>
      <c r="AJ561" s="9"/>
    </row>
    <row r="562" spans="1:36" s="302" customFormat="1" ht="63" x14ac:dyDescent="0.25">
      <c r="A562" s="317">
        <v>24</v>
      </c>
      <c r="B562" s="329" t="str">
        <f>IFERROR(VLOOKUP(A562,'Coverage Indicators - Section D'!$A$10:$Y$42,25,FALSE),"")</f>
        <v>TCP-6b: Number of TB cases (all forms) notified among key affected populations/ high risk groups (other than prisoners)</v>
      </c>
      <c r="C562" s="418" t="str">
        <f>IFERROR(IF(VLOOKUP(S562,'Disaggregation Records'!$D$95:$E$183,2,FALSE)=0,"",VLOOKUP(S562,'Disaggregation Records'!$D$95:$E$183,2,FALSE)),"")</f>
        <v/>
      </c>
      <c r="D562" s="418" t="str">
        <f>IFERROR(IF(VLOOKUP(S562,'Disaggregation Records'!$D$95:$F$183,3,FALSE)=0,"",VLOOKUP(S562,'Disaggregation Records'!$D$95:$F$183,3,FALSE)),"")</f>
        <v/>
      </c>
      <c r="E562" s="331"/>
      <c r="F562" s="332"/>
      <c r="G562" s="397" t="str">
        <f t="shared" si="36"/>
        <v/>
      </c>
      <c r="H562" s="388"/>
      <c r="I562" s="389"/>
      <c r="J562" s="389"/>
      <c r="K562" s="389"/>
      <c r="L562" s="389"/>
      <c r="M562" s="389"/>
      <c r="N562" s="389"/>
      <c r="O562" s="389"/>
      <c r="P562" s="388"/>
      <c r="Q562" s="318"/>
      <c r="R562" s="420">
        <f t="shared" si="37"/>
        <v>5</v>
      </c>
      <c r="S562" s="420" t="str">
        <f t="shared" si="38"/>
        <v>TCP-6b: Number of TB cases (all forms) notified among key affected populations/ high risk groups (other than prisoners)-5</v>
      </c>
      <c r="T562" s="420" t="b">
        <f t="shared" si="39"/>
        <v>1</v>
      </c>
      <c r="U562" s="420" t="s">
        <v>1762</v>
      </c>
      <c r="V562" s="420" t="str">
        <f>IFERROR(IF(VLOOKUP(S562,'Disaggregation Records'!$D$95:$G$183,4,FALSE)=0,"",VLOOKUP(S562,'Disaggregation Records'!$D$95:$G$183,4,FALSE)),"")</f>
        <v/>
      </c>
      <c r="W562" s="161"/>
      <c r="X562" s="164"/>
      <c r="Y562" s="164"/>
      <c r="AD562" s="9"/>
      <c r="AE562" s="9"/>
      <c r="AF562" s="9"/>
      <c r="AG562" s="9"/>
      <c r="AH562" s="9"/>
      <c r="AI562" s="9"/>
      <c r="AJ562" s="9"/>
    </row>
    <row r="563" spans="1:36" s="302" customFormat="1" ht="63" x14ac:dyDescent="0.25">
      <c r="A563" s="317">
        <v>24</v>
      </c>
      <c r="B563" s="329" t="str">
        <f>IFERROR(VLOOKUP(A563,'Coverage Indicators - Section D'!$A$10:$Y$42,25,FALSE),"")</f>
        <v>TCP-6b: Number of TB cases (all forms) notified among key affected populations/ high risk groups (other than prisoners)</v>
      </c>
      <c r="C563" s="418" t="str">
        <f>IFERROR(IF(VLOOKUP(S563,'Disaggregation Records'!$D$95:$E$183,2,FALSE)=0,"",VLOOKUP(S563,'Disaggregation Records'!$D$95:$E$183,2,FALSE)),"")</f>
        <v/>
      </c>
      <c r="D563" s="418" t="str">
        <f>IFERROR(IF(VLOOKUP(S563,'Disaggregation Records'!$D$95:$F$183,3,FALSE)=0,"",VLOOKUP(S563,'Disaggregation Records'!$D$95:$F$183,3,FALSE)),"")</f>
        <v/>
      </c>
      <c r="E563" s="331"/>
      <c r="F563" s="332"/>
      <c r="G563" s="397" t="str">
        <f t="shared" si="36"/>
        <v/>
      </c>
      <c r="H563" s="388"/>
      <c r="I563" s="389"/>
      <c r="J563" s="389"/>
      <c r="K563" s="389"/>
      <c r="L563" s="389"/>
      <c r="M563" s="389"/>
      <c r="N563" s="389"/>
      <c r="O563" s="389"/>
      <c r="P563" s="388"/>
      <c r="Q563" s="318"/>
      <c r="R563" s="420">
        <f t="shared" si="37"/>
        <v>6</v>
      </c>
      <c r="S563" s="420" t="str">
        <f t="shared" si="38"/>
        <v>TCP-6b: Number of TB cases (all forms) notified among key affected populations/ high risk groups (other than prisoners)-6</v>
      </c>
      <c r="T563" s="420" t="b">
        <f t="shared" si="39"/>
        <v>1</v>
      </c>
      <c r="U563" s="420" t="s">
        <v>1763</v>
      </c>
      <c r="V563" s="420" t="str">
        <f>IFERROR(IF(VLOOKUP(S563,'Disaggregation Records'!$D$95:$G$183,4,FALSE)=0,"",VLOOKUP(S563,'Disaggregation Records'!$D$95:$G$183,4,FALSE)),"")</f>
        <v/>
      </c>
      <c r="W563" s="161"/>
      <c r="X563" s="164"/>
      <c r="Y563" s="164"/>
      <c r="AD563" s="9"/>
      <c r="AE563" s="9"/>
      <c r="AF563" s="9"/>
      <c r="AG563" s="9"/>
      <c r="AH563" s="9"/>
      <c r="AI563" s="9"/>
      <c r="AJ563" s="9"/>
    </row>
    <row r="564" spans="1:36" s="302" customFormat="1" ht="63" x14ac:dyDescent="0.25">
      <c r="A564" s="317">
        <v>24</v>
      </c>
      <c r="B564" s="329" t="str">
        <f>IFERROR(VLOOKUP(A564,'Coverage Indicators - Section D'!$A$10:$Y$42,25,FALSE),"")</f>
        <v>TCP-6b: Number of TB cases (all forms) notified among key affected populations/ high risk groups (other than prisoners)</v>
      </c>
      <c r="C564" s="418" t="str">
        <f>IFERROR(IF(VLOOKUP(S564,'Disaggregation Records'!$D$95:$E$183,2,FALSE)=0,"",VLOOKUP(S564,'Disaggregation Records'!$D$95:$E$183,2,FALSE)),"")</f>
        <v/>
      </c>
      <c r="D564" s="418" t="str">
        <f>IFERROR(IF(VLOOKUP(S564,'Disaggregation Records'!$D$95:$F$183,3,FALSE)=0,"",VLOOKUP(S564,'Disaggregation Records'!$D$95:$F$183,3,FALSE)),"")</f>
        <v/>
      </c>
      <c r="E564" s="331"/>
      <c r="F564" s="332"/>
      <c r="G564" s="397" t="str">
        <f t="shared" si="36"/>
        <v/>
      </c>
      <c r="H564" s="388"/>
      <c r="I564" s="389"/>
      <c r="J564" s="389"/>
      <c r="K564" s="389"/>
      <c r="L564" s="389"/>
      <c r="M564" s="389"/>
      <c r="N564" s="389"/>
      <c r="O564" s="389"/>
      <c r="P564" s="388"/>
      <c r="Q564" s="318"/>
      <c r="R564" s="420">
        <f t="shared" si="37"/>
        <v>7</v>
      </c>
      <c r="S564" s="420" t="str">
        <f t="shared" si="38"/>
        <v>TCP-6b: Number of TB cases (all forms) notified among key affected populations/ high risk groups (other than prisoners)-7</v>
      </c>
      <c r="T564" s="420" t="b">
        <f t="shared" si="39"/>
        <v>1</v>
      </c>
      <c r="U564" s="420" t="s">
        <v>1764</v>
      </c>
      <c r="V564" s="420" t="str">
        <f>IFERROR(IF(VLOOKUP(S564,'Disaggregation Records'!$D$95:$G$183,4,FALSE)=0,"",VLOOKUP(S564,'Disaggregation Records'!$D$95:$G$183,4,FALSE)),"")</f>
        <v/>
      </c>
      <c r="W564" s="161"/>
      <c r="X564" s="164"/>
      <c r="Y564" s="164"/>
      <c r="AD564" s="9"/>
      <c r="AE564" s="9"/>
      <c r="AF564" s="9"/>
      <c r="AG564" s="9"/>
      <c r="AH564" s="9"/>
      <c r="AI564" s="9"/>
      <c r="AJ564" s="9"/>
    </row>
    <row r="565" spans="1:36" s="302" customFormat="1" ht="63" x14ac:dyDescent="0.25">
      <c r="A565" s="317">
        <v>24</v>
      </c>
      <c r="B565" s="329" t="str">
        <f>IFERROR(VLOOKUP(A565,'Coverage Indicators - Section D'!$A$10:$Y$42,25,FALSE),"")</f>
        <v>TCP-6b: Number of TB cases (all forms) notified among key affected populations/ high risk groups (other than prisoners)</v>
      </c>
      <c r="C565" s="418" t="str">
        <f>IFERROR(IF(VLOOKUP(S565,'Disaggregation Records'!$D$95:$E$183,2,FALSE)=0,"",VLOOKUP(S565,'Disaggregation Records'!$D$95:$E$183,2,FALSE)),"")</f>
        <v/>
      </c>
      <c r="D565" s="418" t="str">
        <f>IFERROR(IF(VLOOKUP(S565,'Disaggregation Records'!$D$95:$F$183,3,FALSE)=0,"",VLOOKUP(S565,'Disaggregation Records'!$D$95:$F$183,3,FALSE)),"")</f>
        <v/>
      </c>
      <c r="E565" s="331"/>
      <c r="F565" s="332"/>
      <c r="G565" s="397" t="str">
        <f t="shared" si="36"/>
        <v/>
      </c>
      <c r="H565" s="388"/>
      <c r="I565" s="389"/>
      <c r="J565" s="389"/>
      <c r="K565" s="389"/>
      <c r="L565" s="389"/>
      <c r="M565" s="389"/>
      <c r="N565" s="389"/>
      <c r="O565" s="389"/>
      <c r="P565" s="388"/>
      <c r="Q565" s="318"/>
      <c r="R565" s="420">
        <f t="shared" si="37"/>
        <v>8</v>
      </c>
      <c r="S565" s="420" t="str">
        <f t="shared" si="38"/>
        <v>TCP-6b: Number of TB cases (all forms) notified among key affected populations/ high risk groups (other than prisoners)-8</v>
      </c>
      <c r="T565" s="420" t="b">
        <f t="shared" si="39"/>
        <v>1</v>
      </c>
      <c r="U565" s="420" t="s">
        <v>1765</v>
      </c>
      <c r="V565" s="420" t="str">
        <f>IFERROR(IF(VLOOKUP(S565,'Disaggregation Records'!$D$95:$G$183,4,FALSE)=0,"",VLOOKUP(S565,'Disaggregation Records'!$D$95:$G$183,4,FALSE)),"")</f>
        <v/>
      </c>
      <c r="W565" s="161"/>
      <c r="X565" s="164"/>
      <c r="Y565" s="164"/>
      <c r="AD565" s="9"/>
      <c r="AE565" s="9"/>
      <c r="AF565" s="9"/>
      <c r="AG565" s="9"/>
      <c r="AH565" s="9"/>
      <c r="AI565" s="9"/>
      <c r="AJ565" s="9"/>
    </row>
    <row r="566" spans="1:36" s="302" customFormat="1" ht="63" x14ac:dyDescent="0.25">
      <c r="A566" s="317">
        <v>24</v>
      </c>
      <c r="B566" s="329" t="str">
        <f>IFERROR(VLOOKUP(A566,'Coverage Indicators - Section D'!$A$10:$Y$42,25,FALSE),"")</f>
        <v>TCP-6b: Number of TB cases (all forms) notified among key affected populations/ high risk groups (other than prisoners)</v>
      </c>
      <c r="C566" s="418" t="str">
        <f>IFERROR(IF(VLOOKUP(S566,'Disaggregation Records'!$D$95:$E$183,2,FALSE)=0,"",VLOOKUP(S566,'Disaggregation Records'!$D$95:$E$183,2,FALSE)),"")</f>
        <v/>
      </c>
      <c r="D566" s="418" t="str">
        <f>IFERROR(IF(VLOOKUP(S566,'Disaggregation Records'!$D$95:$F$183,3,FALSE)=0,"",VLOOKUP(S566,'Disaggregation Records'!$D$95:$F$183,3,FALSE)),"")</f>
        <v/>
      </c>
      <c r="E566" s="331"/>
      <c r="F566" s="332"/>
      <c r="G566" s="397" t="str">
        <f t="shared" si="36"/>
        <v/>
      </c>
      <c r="H566" s="388"/>
      <c r="I566" s="389"/>
      <c r="J566" s="389"/>
      <c r="K566" s="389"/>
      <c r="L566" s="389"/>
      <c r="M566" s="389"/>
      <c r="N566" s="389"/>
      <c r="O566" s="389"/>
      <c r="P566" s="388"/>
      <c r="Q566" s="318"/>
      <c r="R566" s="420">
        <f t="shared" si="37"/>
        <v>9</v>
      </c>
      <c r="S566" s="420" t="str">
        <f t="shared" si="38"/>
        <v>TCP-6b: Number of TB cases (all forms) notified among key affected populations/ high risk groups (other than prisoners)-9</v>
      </c>
      <c r="T566" s="420" t="b">
        <f t="shared" si="39"/>
        <v>1</v>
      </c>
      <c r="U566" s="420" t="s">
        <v>1766</v>
      </c>
      <c r="V566" s="420" t="str">
        <f>IFERROR(IF(VLOOKUP(S566,'Disaggregation Records'!$D$95:$G$183,4,FALSE)=0,"",VLOOKUP(S566,'Disaggregation Records'!$D$95:$G$183,4,FALSE)),"")</f>
        <v/>
      </c>
      <c r="W566" s="161"/>
      <c r="X566" s="164"/>
      <c r="Y566" s="164"/>
      <c r="AD566" s="9"/>
      <c r="AE566" s="9"/>
      <c r="AF566" s="9"/>
      <c r="AG566" s="9"/>
      <c r="AH566" s="9"/>
      <c r="AI566" s="9"/>
      <c r="AJ566" s="9"/>
    </row>
    <row r="567" spans="1:36" s="302" customFormat="1" x14ac:dyDescent="0.25">
      <c r="A567" s="317">
        <v>25</v>
      </c>
      <c r="B567" s="329" t="str">
        <f>IFERROR(VLOOKUP(A567,'Coverage Indicators - Section D'!$A$10:$Y$42,25,FALSE),"")</f>
        <v/>
      </c>
      <c r="C567" s="418" t="str">
        <f>IFERROR(IF(VLOOKUP(S567,'Disaggregation Records'!$D$95:$E$183,2,FALSE)=0,"",VLOOKUP(S567,'Disaggregation Records'!$D$95:$E$183,2,FALSE)),"")</f>
        <v/>
      </c>
      <c r="D567" s="418" t="str">
        <f>IFERROR(IF(VLOOKUP(S567,'Disaggregation Records'!$D$95:$F$183,3,FALSE)=0,"",VLOOKUP(S567,'Disaggregation Records'!$D$95:$F$183,3,FALSE)),"")</f>
        <v/>
      </c>
      <c r="E567" s="331"/>
      <c r="F567" s="332"/>
      <c r="G567" s="397" t="str">
        <f t="shared" si="36"/>
        <v/>
      </c>
      <c r="H567" s="388"/>
      <c r="I567" s="389"/>
      <c r="J567" s="389"/>
      <c r="K567" s="389"/>
      <c r="L567" s="389"/>
      <c r="M567" s="389"/>
      <c r="N567" s="389"/>
      <c r="O567" s="389"/>
      <c r="P567" s="388"/>
      <c r="Q567" s="318"/>
      <c r="R567" s="420">
        <f t="shared" si="37"/>
        <v>0</v>
      </c>
      <c r="S567" s="420" t="str">
        <f t="shared" si="38"/>
        <v/>
      </c>
      <c r="T567" s="420" t="b">
        <f t="shared" si="39"/>
        <v>0</v>
      </c>
      <c r="U567" s="420" t="s">
        <v>1767</v>
      </c>
      <c r="V567" s="420" t="str">
        <f>IFERROR(IF(VLOOKUP(S567,'Disaggregation Records'!$D$95:$G$183,4,FALSE)=0,"",VLOOKUP(S567,'Disaggregation Records'!$D$95:$G$183,4,FALSE)),"")</f>
        <v/>
      </c>
      <c r="W567" s="161"/>
      <c r="X567" s="164"/>
      <c r="Y567" s="164"/>
      <c r="AD567" s="9"/>
      <c r="AE567" s="9"/>
      <c r="AF567" s="9"/>
      <c r="AG567" s="9"/>
      <c r="AH567" s="9"/>
      <c r="AI567" s="9"/>
      <c r="AJ567" s="9"/>
    </row>
    <row r="568" spans="1:36" s="302" customFormat="1" x14ac:dyDescent="0.25">
      <c r="A568" s="317">
        <v>25</v>
      </c>
      <c r="B568" s="329" t="str">
        <f>IFERROR(VLOOKUP(A568,'Coverage Indicators - Section D'!$A$10:$Y$42,25,FALSE),"")</f>
        <v/>
      </c>
      <c r="C568" s="418" t="str">
        <f>IFERROR(IF(VLOOKUP(S568,'Disaggregation Records'!$D$95:$E$183,2,FALSE)=0,"",VLOOKUP(S568,'Disaggregation Records'!$D$95:$E$183,2,FALSE)),"")</f>
        <v/>
      </c>
      <c r="D568" s="418" t="str">
        <f>IFERROR(IF(VLOOKUP(S568,'Disaggregation Records'!$D$95:$F$183,3,FALSE)=0,"",VLOOKUP(S568,'Disaggregation Records'!$D$95:$F$183,3,FALSE)),"")</f>
        <v/>
      </c>
      <c r="E568" s="331"/>
      <c r="F568" s="332"/>
      <c r="G568" s="397" t="str">
        <f t="shared" si="36"/>
        <v/>
      </c>
      <c r="H568" s="388"/>
      <c r="I568" s="389"/>
      <c r="J568" s="389"/>
      <c r="K568" s="389"/>
      <c r="L568" s="389"/>
      <c r="M568" s="389"/>
      <c r="N568" s="389"/>
      <c r="O568" s="389"/>
      <c r="P568" s="388"/>
      <c r="Q568" s="318"/>
      <c r="R568" s="420">
        <f t="shared" si="37"/>
        <v>1</v>
      </c>
      <c r="S568" s="420" t="str">
        <f t="shared" si="38"/>
        <v/>
      </c>
      <c r="T568" s="420" t="b">
        <f t="shared" si="39"/>
        <v>0</v>
      </c>
      <c r="U568" s="420" t="s">
        <v>1768</v>
      </c>
      <c r="V568" s="420" t="str">
        <f>IFERROR(IF(VLOOKUP(S568,'Disaggregation Records'!$D$95:$G$183,4,FALSE)=0,"",VLOOKUP(S568,'Disaggregation Records'!$D$95:$G$183,4,FALSE)),"")</f>
        <v/>
      </c>
      <c r="W568" s="161"/>
      <c r="X568" s="164"/>
      <c r="Y568" s="164"/>
      <c r="AD568" s="9"/>
      <c r="AE568" s="9"/>
      <c r="AF568" s="9"/>
      <c r="AG568" s="9"/>
      <c r="AH568" s="9"/>
      <c r="AI568" s="9"/>
      <c r="AJ568" s="9"/>
    </row>
    <row r="569" spans="1:36" s="302" customFormat="1" x14ac:dyDescent="0.25">
      <c r="A569" s="317">
        <v>25</v>
      </c>
      <c r="B569" s="329" t="str">
        <f>IFERROR(VLOOKUP(A569,'Coverage Indicators - Section D'!$A$10:$Y$42,25,FALSE),"")</f>
        <v/>
      </c>
      <c r="C569" s="418" t="str">
        <f>IFERROR(IF(VLOOKUP(S569,'Disaggregation Records'!$D$95:$E$183,2,FALSE)=0,"",VLOOKUP(S569,'Disaggregation Records'!$D$95:$E$183,2,FALSE)),"")</f>
        <v/>
      </c>
      <c r="D569" s="418" t="str">
        <f>IFERROR(IF(VLOOKUP(S569,'Disaggregation Records'!$D$95:$F$183,3,FALSE)=0,"",VLOOKUP(S569,'Disaggregation Records'!$D$95:$F$183,3,FALSE)),"")</f>
        <v/>
      </c>
      <c r="E569" s="331"/>
      <c r="F569" s="332"/>
      <c r="G569" s="397" t="str">
        <f t="shared" si="36"/>
        <v/>
      </c>
      <c r="H569" s="388"/>
      <c r="I569" s="389"/>
      <c r="J569" s="389"/>
      <c r="K569" s="389"/>
      <c r="L569" s="389"/>
      <c r="M569" s="389"/>
      <c r="N569" s="389"/>
      <c r="O569" s="389"/>
      <c r="P569" s="388"/>
      <c r="Q569" s="318"/>
      <c r="R569" s="420">
        <f t="shared" si="37"/>
        <v>2</v>
      </c>
      <c r="S569" s="420" t="str">
        <f t="shared" si="38"/>
        <v/>
      </c>
      <c r="T569" s="420" t="b">
        <f t="shared" si="39"/>
        <v>0</v>
      </c>
      <c r="U569" s="420" t="s">
        <v>1769</v>
      </c>
      <c r="V569" s="420" t="str">
        <f>IFERROR(IF(VLOOKUP(S569,'Disaggregation Records'!$D$95:$G$183,4,FALSE)=0,"",VLOOKUP(S569,'Disaggregation Records'!$D$95:$G$183,4,FALSE)),"")</f>
        <v/>
      </c>
      <c r="W569" s="161"/>
      <c r="X569" s="164"/>
      <c r="Y569" s="164"/>
      <c r="AD569" s="9"/>
      <c r="AE569" s="9"/>
      <c r="AF569" s="9"/>
      <c r="AG569" s="9"/>
      <c r="AH569" s="9"/>
      <c r="AI569" s="9"/>
      <c r="AJ569" s="9"/>
    </row>
    <row r="570" spans="1:36" s="302" customFormat="1" x14ac:dyDescent="0.25">
      <c r="A570" s="317">
        <v>25</v>
      </c>
      <c r="B570" s="329" t="str">
        <f>IFERROR(VLOOKUP(A570,'Coverage Indicators - Section D'!$A$10:$Y$42,25,FALSE),"")</f>
        <v/>
      </c>
      <c r="C570" s="418" t="str">
        <f>IFERROR(IF(VLOOKUP(S570,'Disaggregation Records'!$D$95:$E$183,2,FALSE)=0,"",VLOOKUP(S570,'Disaggregation Records'!$D$95:$E$183,2,FALSE)),"")</f>
        <v/>
      </c>
      <c r="D570" s="418" t="str">
        <f>IFERROR(IF(VLOOKUP(S570,'Disaggregation Records'!$D$95:$F$183,3,FALSE)=0,"",VLOOKUP(S570,'Disaggregation Records'!$D$95:$F$183,3,FALSE)),"")</f>
        <v/>
      </c>
      <c r="E570" s="331"/>
      <c r="F570" s="332"/>
      <c r="G570" s="397" t="str">
        <f t="shared" si="36"/>
        <v/>
      </c>
      <c r="H570" s="388"/>
      <c r="I570" s="389"/>
      <c r="J570" s="389"/>
      <c r="K570" s="389"/>
      <c r="L570" s="389"/>
      <c r="M570" s="389"/>
      <c r="N570" s="389"/>
      <c r="O570" s="389"/>
      <c r="P570" s="388"/>
      <c r="Q570" s="318"/>
      <c r="R570" s="420">
        <f t="shared" si="37"/>
        <v>3</v>
      </c>
      <c r="S570" s="420" t="str">
        <f t="shared" si="38"/>
        <v/>
      </c>
      <c r="T570" s="420" t="b">
        <f t="shared" si="39"/>
        <v>0</v>
      </c>
      <c r="U570" s="420" t="s">
        <v>1770</v>
      </c>
      <c r="V570" s="420" t="str">
        <f>IFERROR(IF(VLOOKUP(S570,'Disaggregation Records'!$D$95:$G$183,4,FALSE)=0,"",VLOOKUP(S570,'Disaggregation Records'!$D$95:$G$183,4,FALSE)),"")</f>
        <v/>
      </c>
      <c r="W570" s="161"/>
      <c r="X570" s="164"/>
      <c r="Y570" s="164"/>
      <c r="AD570" s="9"/>
      <c r="AE570" s="9"/>
      <c r="AF570" s="9"/>
      <c r="AG570" s="9"/>
      <c r="AH570" s="9"/>
      <c r="AI570" s="9"/>
      <c r="AJ570" s="9"/>
    </row>
    <row r="571" spans="1:36" s="302" customFormat="1" x14ac:dyDescent="0.25">
      <c r="A571" s="317">
        <v>25</v>
      </c>
      <c r="B571" s="329" t="str">
        <f>IFERROR(VLOOKUP(A571,'Coverage Indicators - Section D'!$A$10:$Y$42,25,FALSE),"")</f>
        <v/>
      </c>
      <c r="C571" s="418" t="str">
        <f>IFERROR(IF(VLOOKUP(S571,'Disaggregation Records'!$D$95:$E$183,2,FALSE)=0,"",VLOOKUP(S571,'Disaggregation Records'!$D$95:$E$183,2,FALSE)),"")</f>
        <v/>
      </c>
      <c r="D571" s="418" t="str">
        <f>IFERROR(IF(VLOOKUP(S571,'Disaggregation Records'!$D$95:$F$183,3,FALSE)=0,"",VLOOKUP(S571,'Disaggregation Records'!$D$95:$F$183,3,FALSE)),"")</f>
        <v/>
      </c>
      <c r="E571" s="331"/>
      <c r="F571" s="332"/>
      <c r="G571" s="397" t="str">
        <f t="shared" si="36"/>
        <v/>
      </c>
      <c r="H571" s="388"/>
      <c r="I571" s="389"/>
      <c r="J571" s="389"/>
      <c r="K571" s="389"/>
      <c r="L571" s="389"/>
      <c r="M571" s="389"/>
      <c r="N571" s="389"/>
      <c r="O571" s="389"/>
      <c r="P571" s="388"/>
      <c r="Q571" s="318"/>
      <c r="R571" s="420">
        <f t="shared" si="37"/>
        <v>4</v>
      </c>
      <c r="S571" s="420" t="str">
        <f t="shared" si="38"/>
        <v/>
      </c>
      <c r="T571" s="420" t="b">
        <f t="shared" si="39"/>
        <v>0</v>
      </c>
      <c r="U571" s="420" t="s">
        <v>1771</v>
      </c>
      <c r="V571" s="420" t="str">
        <f>IFERROR(IF(VLOOKUP(S571,'Disaggregation Records'!$D$95:$G$183,4,FALSE)=0,"",VLOOKUP(S571,'Disaggregation Records'!$D$95:$G$183,4,FALSE)),"")</f>
        <v/>
      </c>
      <c r="W571" s="161"/>
      <c r="X571" s="164"/>
      <c r="Y571" s="164"/>
      <c r="AD571" s="9"/>
      <c r="AE571" s="9"/>
      <c r="AF571" s="9"/>
      <c r="AG571" s="9"/>
      <c r="AH571" s="9"/>
      <c r="AI571" s="9"/>
      <c r="AJ571" s="9"/>
    </row>
    <row r="572" spans="1:36" s="302" customFormat="1" x14ac:dyDescent="0.25">
      <c r="A572" s="317">
        <v>25</v>
      </c>
      <c r="B572" s="329" t="str">
        <f>IFERROR(VLOOKUP(A572,'Coverage Indicators - Section D'!$A$10:$Y$42,25,FALSE),"")</f>
        <v/>
      </c>
      <c r="C572" s="418" t="str">
        <f>IFERROR(IF(VLOOKUP(S572,'Disaggregation Records'!$D$95:$E$183,2,FALSE)=0,"",VLOOKUP(S572,'Disaggregation Records'!$D$95:$E$183,2,FALSE)),"")</f>
        <v/>
      </c>
      <c r="D572" s="418" t="str">
        <f>IFERROR(IF(VLOOKUP(S572,'Disaggregation Records'!$D$95:$F$183,3,FALSE)=0,"",VLOOKUP(S572,'Disaggregation Records'!$D$95:$F$183,3,FALSE)),"")</f>
        <v/>
      </c>
      <c r="E572" s="331"/>
      <c r="F572" s="332"/>
      <c r="G572" s="397" t="str">
        <f t="shared" si="36"/>
        <v/>
      </c>
      <c r="H572" s="388"/>
      <c r="I572" s="389"/>
      <c r="J572" s="389"/>
      <c r="K572" s="389"/>
      <c r="L572" s="389"/>
      <c r="M572" s="389"/>
      <c r="N572" s="389"/>
      <c r="O572" s="389"/>
      <c r="P572" s="388"/>
      <c r="Q572" s="318"/>
      <c r="R572" s="420">
        <f t="shared" si="37"/>
        <v>5</v>
      </c>
      <c r="S572" s="420" t="str">
        <f t="shared" si="38"/>
        <v/>
      </c>
      <c r="T572" s="420" t="b">
        <f t="shared" si="39"/>
        <v>0</v>
      </c>
      <c r="U572" s="420" t="s">
        <v>1772</v>
      </c>
      <c r="V572" s="420" t="str">
        <f>IFERROR(IF(VLOOKUP(S572,'Disaggregation Records'!$D$95:$G$183,4,FALSE)=0,"",VLOOKUP(S572,'Disaggregation Records'!$D$95:$G$183,4,FALSE)),"")</f>
        <v/>
      </c>
      <c r="W572" s="161"/>
      <c r="X572" s="164"/>
      <c r="Y572" s="164"/>
      <c r="AD572" s="9"/>
      <c r="AE572" s="9"/>
      <c r="AF572" s="9"/>
      <c r="AG572" s="9"/>
      <c r="AH572" s="9"/>
      <c r="AI572" s="9"/>
      <c r="AJ572" s="9"/>
    </row>
    <row r="573" spans="1:36" s="302" customFormat="1" x14ac:dyDescent="0.25">
      <c r="A573" s="317">
        <v>25</v>
      </c>
      <c r="B573" s="329" t="str">
        <f>IFERROR(VLOOKUP(A573,'Coverage Indicators - Section D'!$A$10:$Y$42,25,FALSE),"")</f>
        <v/>
      </c>
      <c r="C573" s="418" t="str">
        <f>IFERROR(IF(VLOOKUP(S573,'Disaggregation Records'!$D$95:$E$183,2,FALSE)=0,"",VLOOKUP(S573,'Disaggregation Records'!$D$95:$E$183,2,FALSE)),"")</f>
        <v/>
      </c>
      <c r="D573" s="418" t="str">
        <f>IFERROR(IF(VLOOKUP(S573,'Disaggregation Records'!$D$95:$F$183,3,FALSE)=0,"",VLOOKUP(S573,'Disaggregation Records'!$D$95:$F$183,3,FALSE)),"")</f>
        <v/>
      </c>
      <c r="E573" s="331"/>
      <c r="F573" s="332"/>
      <c r="G573" s="397" t="str">
        <f t="shared" si="36"/>
        <v/>
      </c>
      <c r="H573" s="388"/>
      <c r="I573" s="389"/>
      <c r="J573" s="389"/>
      <c r="K573" s="389"/>
      <c r="L573" s="389"/>
      <c r="M573" s="389"/>
      <c r="N573" s="389"/>
      <c r="O573" s="389"/>
      <c r="P573" s="388"/>
      <c r="Q573" s="318"/>
      <c r="R573" s="420">
        <f t="shared" si="37"/>
        <v>6</v>
      </c>
      <c r="S573" s="420" t="str">
        <f t="shared" si="38"/>
        <v/>
      </c>
      <c r="T573" s="420" t="b">
        <f t="shared" si="39"/>
        <v>0</v>
      </c>
      <c r="U573" s="420" t="s">
        <v>1773</v>
      </c>
      <c r="V573" s="420" t="str">
        <f>IFERROR(IF(VLOOKUP(S573,'Disaggregation Records'!$D$95:$G$183,4,FALSE)=0,"",VLOOKUP(S573,'Disaggregation Records'!$D$95:$G$183,4,FALSE)),"")</f>
        <v/>
      </c>
      <c r="W573" s="161"/>
      <c r="X573" s="164"/>
      <c r="Y573" s="164"/>
      <c r="AD573" s="9"/>
      <c r="AE573" s="9"/>
      <c r="AF573" s="9"/>
      <c r="AG573" s="9"/>
      <c r="AH573" s="9"/>
      <c r="AI573" s="9"/>
      <c r="AJ573" s="9"/>
    </row>
    <row r="574" spans="1:36" s="302" customFormat="1" x14ac:dyDescent="0.25">
      <c r="A574" s="317">
        <v>25</v>
      </c>
      <c r="B574" s="329" t="str">
        <f>IFERROR(VLOOKUP(A574,'Coverage Indicators - Section D'!$A$10:$Y$42,25,FALSE),"")</f>
        <v/>
      </c>
      <c r="C574" s="418" t="str">
        <f>IFERROR(IF(VLOOKUP(S574,'Disaggregation Records'!$D$95:$E$183,2,FALSE)=0,"",VLOOKUP(S574,'Disaggregation Records'!$D$95:$E$183,2,FALSE)),"")</f>
        <v/>
      </c>
      <c r="D574" s="418" t="str">
        <f>IFERROR(IF(VLOOKUP(S574,'Disaggregation Records'!$D$95:$F$183,3,FALSE)=0,"",VLOOKUP(S574,'Disaggregation Records'!$D$95:$F$183,3,FALSE)),"")</f>
        <v/>
      </c>
      <c r="E574" s="331"/>
      <c r="F574" s="332"/>
      <c r="G574" s="397" t="str">
        <f t="shared" si="36"/>
        <v/>
      </c>
      <c r="H574" s="388"/>
      <c r="I574" s="389"/>
      <c r="J574" s="389"/>
      <c r="K574" s="389"/>
      <c r="L574" s="389"/>
      <c r="M574" s="389"/>
      <c r="N574" s="389"/>
      <c r="O574" s="389"/>
      <c r="P574" s="388"/>
      <c r="Q574" s="318"/>
      <c r="R574" s="420">
        <f t="shared" si="37"/>
        <v>7</v>
      </c>
      <c r="S574" s="420" t="str">
        <f t="shared" si="38"/>
        <v/>
      </c>
      <c r="T574" s="420" t="b">
        <f t="shared" si="39"/>
        <v>0</v>
      </c>
      <c r="U574" s="420" t="s">
        <v>1774</v>
      </c>
      <c r="V574" s="420" t="str">
        <f>IFERROR(IF(VLOOKUP(S574,'Disaggregation Records'!$D$95:$G$183,4,FALSE)=0,"",VLOOKUP(S574,'Disaggregation Records'!$D$95:$G$183,4,FALSE)),"")</f>
        <v/>
      </c>
      <c r="W574" s="161"/>
      <c r="X574" s="164"/>
      <c r="Y574" s="164"/>
      <c r="AD574" s="9"/>
      <c r="AE574" s="9"/>
      <c r="AF574" s="9"/>
      <c r="AG574" s="9"/>
      <c r="AH574" s="9"/>
      <c r="AI574" s="9"/>
      <c r="AJ574" s="9"/>
    </row>
    <row r="575" spans="1:36" s="302" customFormat="1" x14ac:dyDescent="0.25">
      <c r="A575" s="317">
        <v>25</v>
      </c>
      <c r="B575" s="329" t="str">
        <f>IFERROR(VLOOKUP(A575,'Coverage Indicators - Section D'!$A$10:$Y$42,25,FALSE),"")</f>
        <v/>
      </c>
      <c r="C575" s="418" t="str">
        <f>IFERROR(IF(VLOOKUP(S575,'Disaggregation Records'!$D$95:$E$183,2,FALSE)=0,"",VLOOKUP(S575,'Disaggregation Records'!$D$95:$E$183,2,FALSE)),"")</f>
        <v/>
      </c>
      <c r="D575" s="418" t="str">
        <f>IFERROR(IF(VLOOKUP(S575,'Disaggregation Records'!$D$95:$F$183,3,FALSE)=0,"",VLOOKUP(S575,'Disaggregation Records'!$D$95:$F$183,3,FALSE)),"")</f>
        <v/>
      </c>
      <c r="E575" s="331"/>
      <c r="F575" s="332"/>
      <c r="G575" s="397" t="str">
        <f t="shared" si="36"/>
        <v/>
      </c>
      <c r="H575" s="388"/>
      <c r="I575" s="389"/>
      <c r="J575" s="389"/>
      <c r="K575" s="389"/>
      <c r="L575" s="389"/>
      <c r="M575" s="389"/>
      <c r="N575" s="389"/>
      <c r="O575" s="389"/>
      <c r="P575" s="388"/>
      <c r="Q575" s="318"/>
      <c r="R575" s="420">
        <f t="shared" si="37"/>
        <v>8</v>
      </c>
      <c r="S575" s="420" t="str">
        <f t="shared" si="38"/>
        <v/>
      </c>
      <c r="T575" s="420" t="b">
        <f t="shared" si="39"/>
        <v>0</v>
      </c>
      <c r="U575" s="420" t="s">
        <v>1775</v>
      </c>
      <c r="V575" s="420" t="str">
        <f>IFERROR(IF(VLOOKUP(S575,'Disaggregation Records'!$D$95:$G$183,4,FALSE)=0,"",VLOOKUP(S575,'Disaggregation Records'!$D$95:$G$183,4,FALSE)),"")</f>
        <v/>
      </c>
      <c r="W575" s="161"/>
      <c r="X575" s="164"/>
      <c r="Y575" s="164"/>
      <c r="AD575" s="9"/>
      <c r="AE575" s="9"/>
      <c r="AF575" s="9"/>
      <c r="AG575" s="9"/>
      <c r="AH575" s="9"/>
      <c r="AI575" s="9"/>
      <c r="AJ575" s="9"/>
    </row>
    <row r="576" spans="1:36" s="302" customFormat="1" x14ac:dyDescent="0.25">
      <c r="A576" s="317">
        <v>25</v>
      </c>
      <c r="B576" s="329" t="str">
        <f>IFERROR(VLOOKUP(A576,'Coverage Indicators - Section D'!$A$10:$Y$42,25,FALSE),"")</f>
        <v/>
      </c>
      <c r="C576" s="418" t="str">
        <f>IFERROR(IF(VLOOKUP(S576,'Disaggregation Records'!$D$95:$E$183,2,FALSE)=0,"",VLOOKUP(S576,'Disaggregation Records'!$D$95:$E$183,2,FALSE)),"")</f>
        <v/>
      </c>
      <c r="D576" s="418" t="str">
        <f>IFERROR(IF(VLOOKUP(S576,'Disaggregation Records'!$D$95:$F$183,3,FALSE)=0,"",VLOOKUP(S576,'Disaggregation Records'!$D$95:$F$183,3,FALSE)),"")</f>
        <v/>
      </c>
      <c r="E576" s="331"/>
      <c r="F576" s="332"/>
      <c r="G576" s="397" t="str">
        <f t="shared" si="36"/>
        <v/>
      </c>
      <c r="H576" s="388"/>
      <c r="I576" s="389"/>
      <c r="J576" s="389"/>
      <c r="K576" s="389"/>
      <c r="L576" s="389"/>
      <c r="M576" s="389"/>
      <c r="N576" s="389"/>
      <c r="O576" s="389"/>
      <c r="P576" s="388"/>
      <c r="Q576" s="318"/>
      <c r="R576" s="420">
        <f t="shared" si="37"/>
        <v>9</v>
      </c>
      <c r="S576" s="420" t="str">
        <f t="shared" si="38"/>
        <v/>
      </c>
      <c r="T576" s="420" t="b">
        <f t="shared" si="39"/>
        <v>0</v>
      </c>
      <c r="U576" s="420" t="s">
        <v>1776</v>
      </c>
      <c r="V576" s="420" t="str">
        <f>IFERROR(IF(VLOOKUP(S576,'Disaggregation Records'!$D$95:$G$183,4,FALSE)=0,"",VLOOKUP(S576,'Disaggregation Records'!$D$95:$G$183,4,FALSE)),"")</f>
        <v/>
      </c>
      <c r="W576" s="161"/>
      <c r="X576" s="164"/>
      <c r="Y576" s="164"/>
      <c r="AD576" s="9"/>
      <c r="AE576" s="9"/>
      <c r="AF576" s="9"/>
      <c r="AG576" s="9"/>
      <c r="AH576" s="9"/>
      <c r="AI576" s="9"/>
      <c r="AJ576" s="9"/>
    </row>
    <row r="577" spans="1:36" s="302" customFormat="1" x14ac:dyDescent="0.25">
      <c r="A577" s="317">
        <v>26</v>
      </c>
      <c r="B577" s="329" t="str">
        <f>IFERROR(VLOOKUP(A577,'Coverage Indicators - Section D'!$A$10:$Y$42,25,FALSE),"")</f>
        <v/>
      </c>
      <c r="C577" s="418" t="str">
        <f>IFERROR(IF(VLOOKUP(S577,'Disaggregation Records'!$D$95:$E$183,2,FALSE)=0,"",VLOOKUP(S577,'Disaggregation Records'!$D$95:$E$183,2,FALSE)),"")</f>
        <v/>
      </c>
      <c r="D577" s="418" t="str">
        <f>IFERROR(IF(VLOOKUP(S577,'Disaggregation Records'!$D$95:$F$183,3,FALSE)=0,"",VLOOKUP(S577,'Disaggregation Records'!$D$95:$F$183,3,FALSE)),"")</f>
        <v/>
      </c>
      <c r="E577" s="331"/>
      <c r="F577" s="332"/>
      <c r="G577" s="397" t="str">
        <f t="shared" si="36"/>
        <v/>
      </c>
      <c r="H577" s="388"/>
      <c r="I577" s="389"/>
      <c r="J577" s="389"/>
      <c r="K577" s="389"/>
      <c r="L577" s="389"/>
      <c r="M577" s="389"/>
      <c r="N577" s="389"/>
      <c r="O577" s="389"/>
      <c r="P577" s="388"/>
      <c r="Q577" s="318"/>
      <c r="R577" s="420">
        <f t="shared" si="37"/>
        <v>10</v>
      </c>
      <c r="S577" s="420" t="str">
        <f t="shared" si="38"/>
        <v/>
      </c>
      <c r="T577" s="420" t="b">
        <f t="shared" si="39"/>
        <v>0</v>
      </c>
      <c r="U577" s="420" t="s">
        <v>1777</v>
      </c>
      <c r="V577" s="420" t="str">
        <f>IFERROR(IF(VLOOKUP(S577,'Disaggregation Records'!$D$95:$G$183,4,FALSE)=0,"",VLOOKUP(S577,'Disaggregation Records'!$D$95:$G$183,4,FALSE)),"")</f>
        <v/>
      </c>
      <c r="W577" s="161"/>
      <c r="X577" s="164"/>
      <c r="Y577" s="164"/>
      <c r="AD577" s="9"/>
      <c r="AE577" s="9"/>
      <c r="AF577" s="9"/>
      <c r="AG577" s="9"/>
      <c r="AH577" s="9"/>
      <c r="AI577" s="9"/>
      <c r="AJ577" s="9"/>
    </row>
    <row r="578" spans="1:36" s="302" customFormat="1" x14ac:dyDescent="0.25">
      <c r="A578" s="317">
        <v>26</v>
      </c>
      <c r="B578" s="329" t="str">
        <f>IFERROR(VLOOKUP(A578,'Coverage Indicators - Section D'!$A$10:$Y$42,25,FALSE),"")</f>
        <v/>
      </c>
      <c r="C578" s="418" t="str">
        <f>IFERROR(IF(VLOOKUP(S578,'Disaggregation Records'!$D$95:$E$183,2,FALSE)=0,"",VLOOKUP(S578,'Disaggregation Records'!$D$95:$E$183,2,FALSE)),"")</f>
        <v/>
      </c>
      <c r="D578" s="418" t="str">
        <f>IFERROR(IF(VLOOKUP(S578,'Disaggregation Records'!$D$95:$F$183,3,FALSE)=0,"",VLOOKUP(S578,'Disaggregation Records'!$D$95:$F$183,3,FALSE)),"")</f>
        <v/>
      </c>
      <c r="E578" s="331"/>
      <c r="F578" s="332"/>
      <c r="G578" s="397" t="str">
        <f t="shared" si="36"/>
        <v/>
      </c>
      <c r="H578" s="388"/>
      <c r="I578" s="389"/>
      <c r="J578" s="389"/>
      <c r="K578" s="389"/>
      <c r="L578" s="389"/>
      <c r="M578" s="389"/>
      <c r="N578" s="389"/>
      <c r="O578" s="389"/>
      <c r="P578" s="388"/>
      <c r="Q578" s="318"/>
      <c r="R578" s="420">
        <f t="shared" si="37"/>
        <v>11</v>
      </c>
      <c r="S578" s="420" t="str">
        <f t="shared" si="38"/>
        <v/>
      </c>
      <c r="T578" s="420" t="b">
        <f t="shared" si="39"/>
        <v>0</v>
      </c>
      <c r="U578" s="420" t="s">
        <v>1778</v>
      </c>
      <c r="V578" s="420" t="str">
        <f>IFERROR(IF(VLOOKUP(S578,'Disaggregation Records'!$D$95:$G$183,4,FALSE)=0,"",VLOOKUP(S578,'Disaggregation Records'!$D$95:$G$183,4,FALSE)),"")</f>
        <v/>
      </c>
      <c r="W578" s="161"/>
      <c r="X578" s="164"/>
      <c r="Y578" s="164"/>
      <c r="AD578" s="9"/>
      <c r="AE578" s="9"/>
      <c r="AF578" s="9"/>
      <c r="AG578" s="9"/>
      <c r="AH578" s="9"/>
      <c r="AI578" s="9"/>
      <c r="AJ578" s="9"/>
    </row>
    <row r="579" spans="1:36" s="302" customFormat="1" x14ac:dyDescent="0.25">
      <c r="A579" s="317">
        <v>26</v>
      </c>
      <c r="B579" s="329" t="str">
        <f>IFERROR(VLOOKUP(A579,'Coverage Indicators - Section D'!$A$10:$Y$42,25,FALSE),"")</f>
        <v/>
      </c>
      <c r="C579" s="418" t="str">
        <f>IFERROR(IF(VLOOKUP(S579,'Disaggregation Records'!$D$95:$E$183,2,FALSE)=0,"",VLOOKUP(S579,'Disaggregation Records'!$D$95:$E$183,2,FALSE)),"")</f>
        <v/>
      </c>
      <c r="D579" s="418" t="str">
        <f>IFERROR(IF(VLOOKUP(S579,'Disaggregation Records'!$D$95:$F$183,3,FALSE)=0,"",VLOOKUP(S579,'Disaggregation Records'!$D$95:$F$183,3,FALSE)),"")</f>
        <v/>
      </c>
      <c r="E579" s="331"/>
      <c r="F579" s="332"/>
      <c r="G579" s="397" t="str">
        <f t="shared" si="36"/>
        <v/>
      </c>
      <c r="H579" s="388"/>
      <c r="I579" s="389"/>
      <c r="J579" s="389"/>
      <c r="K579" s="389"/>
      <c r="L579" s="389"/>
      <c r="M579" s="389"/>
      <c r="N579" s="389"/>
      <c r="O579" s="389"/>
      <c r="P579" s="388"/>
      <c r="Q579" s="318"/>
      <c r="R579" s="420">
        <f t="shared" si="37"/>
        <v>12</v>
      </c>
      <c r="S579" s="420" t="str">
        <f t="shared" si="38"/>
        <v/>
      </c>
      <c r="T579" s="420" t="b">
        <f t="shared" si="39"/>
        <v>0</v>
      </c>
      <c r="U579" s="420" t="s">
        <v>1779</v>
      </c>
      <c r="V579" s="420" t="str">
        <f>IFERROR(IF(VLOOKUP(S579,'Disaggregation Records'!$D$95:$G$183,4,FALSE)=0,"",VLOOKUP(S579,'Disaggregation Records'!$D$95:$G$183,4,FALSE)),"")</f>
        <v/>
      </c>
      <c r="W579" s="161"/>
      <c r="X579" s="164"/>
      <c r="Y579" s="164"/>
      <c r="AD579" s="9"/>
      <c r="AE579" s="9"/>
      <c r="AF579" s="9"/>
      <c r="AG579" s="9"/>
      <c r="AH579" s="9"/>
      <c r="AI579" s="9"/>
      <c r="AJ579" s="9"/>
    </row>
    <row r="580" spans="1:36" s="302" customFormat="1" x14ac:dyDescent="0.25">
      <c r="A580" s="317">
        <v>26</v>
      </c>
      <c r="B580" s="329" t="str">
        <f>IFERROR(VLOOKUP(A580,'Coverage Indicators - Section D'!$A$10:$Y$42,25,FALSE),"")</f>
        <v/>
      </c>
      <c r="C580" s="418" t="str">
        <f>IFERROR(IF(VLOOKUP(S580,'Disaggregation Records'!$D$95:$E$183,2,FALSE)=0,"",VLOOKUP(S580,'Disaggregation Records'!$D$95:$E$183,2,FALSE)),"")</f>
        <v/>
      </c>
      <c r="D580" s="418" t="str">
        <f>IFERROR(IF(VLOOKUP(S580,'Disaggregation Records'!$D$95:$F$183,3,FALSE)=0,"",VLOOKUP(S580,'Disaggregation Records'!$D$95:$F$183,3,FALSE)),"")</f>
        <v/>
      </c>
      <c r="E580" s="331"/>
      <c r="F580" s="332"/>
      <c r="G580" s="397" t="str">
        <f t="shared" si="36"/>
        <v/>
      </c>
      <c r="H580" s="388"/>
      <c r="I580" s="389"/>
      <c r="J580" s="389"/>
      <c r="K580" s="389"/>
      <c r="L580" s="389"/>
      <c r="M580" s="389"/>
      <c r="N580" s="389"/>
      <c r="O580" s="389"/>
      <c r="P580" s="388"/>
      <c r="Q580" s="318"/>
      <c r="R580" s="420">
        <f t="shared" si="37"/>
        <v>13</v>
      </c>
      <c r="S580" s="420" t="str">
        <f t="shared" si="38"/>
        <v/>
      </c>
      <c r="T580" s="420" t="b">
        <f t="shared" si="39"/>
        <v>0</v>
      </c>
      <c r="U580" s="420" t="s">
        <v>1780</v>
      </c>
      <c r="V580" s="420" t="str">
        <f>IFERROR(IF(VLOOKUP(S580,'Disaggregation Records'!$D$95:$G$183,4,FALSE)=0,"",VLOOKUP(S580,'Disaggregation Records'!$D$95:$G$183,4,FALSE)),"")</f>
        <v/>
      </c>
      <c r="W580" s="161"/>
      <c r="X580" s="164"/>
      <c r="Y580" s="164"/>
      <c r="AD580" s="9"/>
      <c r="AE580" s="9"/>
      <c r="AF580" s="9"/>
      <c r="AG580" s="9"/>
      <c r="AH580" s="9"/>
      <c r="AI580" s="9"/>
      <c r="AJ580" s="9"/>
    </row>
    <row r="581" spans="1:36" s="302" customFormat="1" x14ac:dyDescent="0.25">
      <c r="A581" s="317">
        <v>26</v>
      </c>
      <c r="B581" s="329" t="str">
        <f>IFERROR(VLOOKUP(A581,'Coverage Indicators - Section D'!$A$10:$Y$42,25,FALSE),"")</f>
        <v/>
      </c>
      <c r="C581" s="418" t="str">
        <f>IFERROR(IF(VLOOKUP(S581,'Disaggregation Records'!$D$95:$E$183,2,FALSE)=0,"",VLOOKUP(S581,'Disaggregation Records'!$D$95:$E$183,2,FALSE)),"")</f>
        <v/>
      </c>
      <c r="D581" s="418" t="str">
        <f>IFERROR(IF(VLOOKUP(S581,'Disaggregation Records'!$D$95:$F$183,3,FALSE)=0,"",VLOOKUP(S581,'Disaggregation Records'!$D$95:$F$183,3,FALSE)),"")</f>
        <v/>
      </c>
      <c r="E581" s="331"/>
      <c r="F581" s="332"/>
      <c r="G581" s="397" t="str">
        <f t="shared" si="36"/>
        <v/>
      </c>
      <c r="H581" s="388"/>
      <c r="I581" s="389"/>
      <c r="J581" s="389"/>
      <c r="K581" s="389"/>
      <c r="L581" s="389"/>
      <c r="M581" s="389"/>
      <c r="N581" s="389"/>
      <c r="O581" s="389"/>
      <c r="P581" s="388"/>
      <c r="Q581" s="318"/>
      <c r="R581" s="420">
        <f t="shared" si="37"/>
        <v>14</v>
      </c>
      <c r="S581" s="420" t="str">
        <f t="shared" si="38"/>
        <v/>
      </c>
      <c r="T581" s="420" t="b">
        <f t="shared" si="39"/>
        <v>0</v>
      </c>
      <c r="U581" s="420" t="s">
        <v>1781</v>
      </c>
      <c r="V581" s="420" t="str">
        <f>IFERROR(IF(VLOOKUP(S581,'Disaggregation Records'!$D$95:$G$183,4,FALSE)=0,"",VLOOKUP(S581,'Disaggregation Records'!$D$95:$G$183,4,FALSE)),"")</f>
        <v/>
      </c>
      <c r="W581" s="161"/>
      <c r="X581" s="164"/>
      <c r="Y581" s="164"/>
      <c r="AD581" s="9"/>
      <c r="AE581" s="9"/>
      <c r="AF581" s="9"/>
      <c r="AG581" s="9"/>
      <c r="AH581" s="9"/>
      <c r="AI581" s="9"/>
      <c r="AJ581" s="9"/>
    </row>
    <row r="582" spans="1:36" s="302" customFormat="1" x14ac:dyDescent="0.25">
      <c r="A582" s="317">
        <v>26</v>
      </c>
      <c r="B582" s="329" t="str">
        <f>IFERROR(VLOOKUP(A582,'Coverage Indicators - Section D'!$A$10:$Y$42,25,FALSE),"")</f>
        <v/>
      </c>
      <c r="C582" s="418" t="str">
        <f>IFERROR(IF(VLOOKUP(S582,'Disaggregation Records'!$D$95:$E$183,2,FALSE)=0,"",VLOOKUP(S582,'Disaggregation Records'!$D$95:$E$183,2,FALSE)),"")</f>
        <v/>
      </c>
      <c r="D582" s="418" t="str">
        <f>IFERROR(IF(VLOOKUP(S582,'Disaggregation Records'!$D$95:$F$183,3,FALSE)=0,"",VLOOKUP(S582,'Disaggregation Records'!$D$95:$F$183,3,FALSE)),"")</f>
        <v/>
      </c>
      <c r="E582" s="331"/>
      <c r="F582" s="332"/>
      <c r="G582" s="397" t="str">
        <f t="shared" si="36"/>
        <v/>
      </c>
      <c r="H582" s="388"/>
      <c r="I582" s="389"/>
      <c r="J582" s="389"/>
      <c r="K582" s="389"/>
      <c r="L582" s="389"/>
      <c r="M582" s="389"/>
      <c r="N582" s="389"/>
      <c r="O582" s="389"/>
      <c r="P582" s="388"/>
      <c r="Q582" s="318"/>
      <c r="R582" s="420">
        <f t="shared" si="37"/>
        <v>15</v>
      </c>
      <c r="S582" s="420" t="str">
        <f t="shared" si="38"/>
        <v/>
      </c>
      <c r="T582" s="420" t="b">
        <f t="shared" si="39"/>
        <v>0</v>
      </c>
      <c r="U582" s="420" t="s">
        <v>1782</v>
      </c>
      <c r="V582" s="420" t="str">
        <f>IFERROR(IF(VLOOKUP(S582,'Disaggregation Records'!$D$95:$G$183,4,FALSE)=0,"",VLOOKUP(S582,'Disaggregation Records'!$D$95:$G$183,4,FALSE)),"")</f>
        <v/>
      </c>
      <c r="W582" s="161"/>
      <c r="X582" s="164"/>
      <c r="Y582" s="164"/>
      <c r="AD582" s="9"/>
      <c r="AE582" s="9"/>
      <c r="AF582" s="9"/>
      <c r="AG582" s="9"/>
      <c r="AH582" s="9"/>
      <c r="AI582" s="9"/>
      <c r="AJ582" s="9"/>
    </row>
    <row r="583" spans="1:36" s="302" customFormat="1" x14ac:dyDescent="0.25">
      <c r="A583" s="317">
        <v>26</v>
      </c>
      <c r="B583" s="329" t="str">
        <f>IFERROR(VLOOKUP(A583,'Coverage Indicators - Section D'!$A$10:$Y$42,25,FALSE),"")</f>
        <v/>
      </c>
      <c r="C583" s="418" t="str">
        <f>IFERROR(IF(VLOOKUP(S583,'Disaggregation Records'!$D$95:$E$183,2,FALSE)=0,"",VLOOKUP(S583,'Disaggregation Records'!$D$95:$E$183,2,FALSE)),"")</f>
        <v/>
      </c>
      <c r="D583" s="418" t="str">
        <f>IFERROR(IF(VLOOKUP(S583,'Disaggregation Records'!$D$95:$F$183,3,FALSE)=0,"",VLOOKUP(S583,'Disaggregation Records'!$D$95:$F$183,3,FALSE)),"")</f>
        <v/>
      </c>
      <c r="E583" s="331"/>
      <c r="F583" s="332"/>
      <c r="G583" s="397" t="str">
        <f t="shared" ref="G583:G626" si="40">IFERROR(IF(F583&lt;&gt;"",(E583/F583)*100,""),"")</f>
        <v/>
      </c>
      <c r="H583" s="388"/>
      <c r="I583" s="389"/>
      <c r="J583" s="389"/>
      <c r="K583" s="389"/>
      <c r="L583" s="389"/>
      <c r="M583" s="389"/>
      <c r="N583" s="389"/>
      <c r="O583" s="389"/>
      <c r="P583" s="388"/>
      <c r="Q583" s="318"/>
      <c r="R583" s="420">
        <f t="shared" ref="R583:R626" si="41">IF(B583=B582,R582+1,0)</f>
        <v>16</v>
      </c>
      <c r="S583" s="420" t="str">
        <f t="shared" ref="S583:S626" si="42">IF(B583&lt;&gt;"",B583&amp;"-"&amp;R583,"")</f>
        <v/>
      </c>
      <c r="T583" s="420" t="b">
        <f t="shared" ref="T583:T626" si="43">IFERROR(IF(B583&lt;&gt;"",TRUE,FALSE),"")</f>
        <v>0</v>
      </c>
      <c r="U583" s="420" t="s">
        <v>1783</v>
      </c>
      <c r="V583" s="420" t="str">
        <f>IFERROR(IF(VLOOKUP(S583,'Disaggregation Records'!$D$95:$G$183,4,FALSE)=0,"",VLOOKUP(S583,'Disaggregation Records'!$D$95:$G$183,4,FALSE)),"")</f>
        <v/>
      </c>
      <c r="W583" s="161"/>
      <c r="X583" s="164"/>
      <c r="Y583" s="164"/>
      <c r="AD583" s="9"/>
      <c r="AE583" s="9"/>
      <c r="AF583" s="9"/>
      <c r="AG583" s="9"/>
      <c r="AH583" s="9"/>
      <c r="AI583" s="9"/>
      <c r="AJ583" s="9"/>
    </row>
    <row r="584" spans="1:36" s="302" customFormat="1" x14ac:dyDescent="0.25">
      <c r="A584" s="317">
        <v>26</v>
      </c>
      <c r="B584" s="329" t="str">
        <f>IFERROR(VLOOKUP(A584,'Coverage Indicators - Section D'!$A$10:$Y$42,25,FALSE),"")</f>
        <v/>
      </c>
      <c r="C584" s="418" t="str">
        <f>IFERROR(IF(VLOOKUP(S584,'Disaggregation Records'!$D$95:$E$183,2,FALSE)=0,"",VLOOKUP(S584,'Disaggregation Records'!$D$95:$E$183,2,FALSE)),"")</f>
        <v/>
      </c>
      <c r="D584" s="418" t="str">
        <f>IFERROR(IF(VLOOKUP(S584,'Disaggregation Records'!$D$95:$F$183,3,FALSE)=0,"",VLOOKUP(S584,'Disaggregation Records'!$D$95:$F$183,3,FALSE)),"")</f>
        <v/>
      </c>
      <c r="E584" s="331"/>
      <c r="F584" s="332"/>
      <c r="G584" s="397" t="str">
        <f t="shared" si="40"/>
        <v/>
      </c>
      <c r="H584" s="388"/>
      <c r="I584" s="389"/>
      <c r="J584" s="389"/>
      <c r="K584" s="389"/>
      <c r="L584" s="389"/>
      <c r="M584" s="389"/>
      <c r="N584" s="389"/>
      <c r="O584" s="389"/>
      <c r="P584" s="388"/>
      <c r="Q584" s="318"/>
      <c r="R584" s="420">
        <f t="shared" si="41"/>
        <v>17</v>
      </c>
      <c r="S584" s="420" t="str">
        <f t="shared" si="42"/>
        <v/>
      </c>
      <c r="T584" s="420" t="b">
        <f t="shared" si="43"/>
        <v>0</v>
      </c>
      <c r="U584" s="420" t="s">
        <v>1784</v>
      </c>
      <c r="V584" s="420" t="str">
        <f>IFERROR(IF(VLOOKUP(S584,'Disaggregation Records'!$D$95:$G$183,4,FALSE)=0,"",VLOOKUP(S584,'Disaggregation Records'!$D$95:$G$183,4,FALSE)),"")</f>
        <v/>
      </c>
      <c r="W584" s="161"/>
      <c r="X584" s="164"/>
      <c r="Y584" s="164"/>
      <c r="AD584" s="9"/>
      <c r="AE584" s="9"/>
      <c r="AF584" s="9"/>
      <c r="AG584" s="9"/>
      <c r="AH584" s="9"/>
      <c r="AI584" s="9"/>
      <c r="AJ584" s="9"/>
    </row>
    <row r="585" spans="1:36" s="302" customFormat="1" x14ac:dyDescent="0.25">
      <c r="A585" s="317">
        <v>26</v>
      </c>
      <c r="B585" s="329" t="str">
        <f>IFERROR(VLOOKUP(A585,'Coverage Indicators - Section D'!$A$10:$Y$42,25,FALSE),"")</f>
        <v/>
      </c>
      <c r="C585" s="418" t="str">
        <f>IFERROR(IF(VLOOKUP(S585,'Disaggregation Records'!$D$95:$E$183,2,FALSE)=0,"",VLOOKUP(S585,'Disaggregation Records'!$D$95:$E$183,2,FALSE)),"")</f>
        <v/>
      </c>
      <c r="D585" s="418" t="str">
        <f>IFERROR(IF(VLOOKUP(S585,'Disaggregation Records'!$D$95:$F$183,3,FALSE)=0,"",VLOOKUP(S585,'Disaggregation Records'!$D$95:$F$183,3,FALSE)),"")</f>
        <v/>
      </c>
      <c r="E585" s="331"/>
      <c r="F585" s="332"/>
      <c r="G585" s="397" t="str">
        <f t="shared" si="40"/>
        <v/>
      </c>
      <c r="H585" s="388"/>
      <c r="I585" s="389"/>
      <c r="J585" s="389"/>
      <c r="K585" s="389"/>
      <c r="L585" s="389"/>
      <c r="M585" s="389"/>
      <c r="N585" s="389"/>
      <c r="O585" s="389"/>
      <c r="P585" s="388"/>
      <c r="Q585" s="318"/>
      <c r="R585" s="420">
        <f t="shared" si="41"/>
        <v>18</v>
      </c>
      <c r="S585" s="420" t="str">
        <f t="shared" si="42"/>
        <v/>
      </c>
      <c r="T585" s="420" t="b">
        <f t="shared" si="43"/>
        <v>0</v>
      </c>
      <c r="U585" s="420" t="s">
        <v>1785</v>
      </c>
      <c r="V585" s="420" t="str">
        <f>IFERROR(IF(VLOOKUP(S585,'Disaggregation Records'!$D$95:$G$183,4,FALSE)=0,"",VLOOKUP(S585,'Disaggregation Records'!$D$95:$G$183,4,FALSE)),"")</f>
        <v/>
      </c>
      <c r="W585" s="161"/>
      <c r="X585" s="164"/>
      <c r="Y585" s="164"/>
      <c r="AD585" s="9"/>
      <c r="AE585" s="9"/>
      <c r="AF585" s="9"/>
      <c r="AG585" s="9"/>
      <c r="AH585" s="9"/>
      <c r="AI585" s="9"/>
      <c r="AJ585" s="9"/>
    </row>
    <row r="586" spans="1:36" s="302" customFormat="1" x14ac:dyDescent="0.25">
      <c r="A586" s="317">
        <v>26</v>
      </c>
      <c r="B586" s="329" t="str">
        <f>IFERROR(VLOOKUP(A586,'Coverage Indicators - Section D'!$A$10:$Y$42,25,FALSE),"")</f>
        <v/>
      </c>
      <c r="C586" s="418" t="str">
        <f>IFERROR(IF(VLOOKUP(S586,'Disaggregation Records'!$D$95:$E$183,2,FALSE)=0,"",VLOOKUP(S586,'Disaggregation Records'!$D$95:$E$183,2,FALSE)),"")</f>
        <v/>
      </c>
      <c r="D586" s="418" t="str">
        <f>IFERROR(IF(VLOOKUP(S586,'Disaggregation Records'!$D$95:$F$183,3,FALSE)=0,"",VLOOKUP(S586,'Disaggregation Records'!$D$95:$F$183,3,FALSE)),"")</f>
        <v/>
      </c>
      <c r="E586" s="331"/>
      <c r="F586" s="332"/>
      <c r="G586" s="397" t="str">
        <f t="shared" si="40"/>
        <v/>
      </c>
      <c r="H586" s="388"/>
      <c r="I586" s="389"/>
      <c r="J586" s="389"/>
      <c r="K586" s="389"/>
      <c r="L586" s="389"/>
      <c r="M586" s="389"/>
      <c r="N586" s="389"/>
      <c r="O586" s="389"/>
      <c r="P586" s="388"/>
      <c r="Q586" s="318"/>
      <c r="R586" s="420">
        <f t="shared" si="41"/>
        <v>19</v>
      </c>
      <c r="S586" s="420" t="str">
        <f t="shared" si="42"/>
        <v/>
      </c>
      <c r="T586" s="420" t="b">
        <f t="shared" si="43"/>
        <v>0</v>
      </c>
      <c r="U586" s="420" t="s">
        <v>1786</v>
      </c>
      <c r="V586" s="420" t="str">
        <f>IFERROR(IF(VLOOKUP(S586,'Disaggregation Records'!$D$95:$G$183,4,FALSE)=0,"",VLOOKUP(S586,'Disaggregation Records'!$D$95:$G$183,4,FALSE)),"")</f>
        <v/>
      </c>
      <c r="W586" s="161"/>
      <c r="X586" s="164"/>
      <c r="Y586" s="164"/>
      <c r="AD586" s="9"/>
      <c r="AE586" s="9"/>
      <c r="AF586" s="9"/>
      <c r="AG586" s="9"/>
      <c r="AH586" s="9"/>
      <c r="AI586" s="9"/>
      <c r="AJ586" s="9"/>
    </row>
    <row r="587" spans="1:36" s="302" customFormat="1" x14ac:dyDescent="0.25">
      <c r="A587" s="317">
        <v>27</v>
      </c>
      <c r="B587" s="329" t="str">
        <f>IFERROR(VLOOKUP(A587,'Coverage Indicators - Section D'!$A$10:$Y$42,25,FALSE),"")</f>
        <v/>
      </c>
      <c r="C587" s="418" t="str">
        <f>IFERROR(IF(VLOOKUP(S587,'Disaggregation Records'!$D$95:$E$183,2,FALSE)=0,"",VLOOKUP(S587,'Disaggregation Records'!$D$95:$E$183,2,FALSE)),"")</f>
        <v/>
      </c>
      <c r="D587" s="418" t="str">
        <f>IFERROR(IF(VLOOKUP(S587,'Disaggregation Records'!$D$95:$F$183,3,FALSE)=0,"",VLOOKUP(S587,'Disaggregation Records'!$D$95:$F$183,3,FALSE)),"")</f>
        <v/>
      </c>
      <c r="E587" s="331"/>
      <c r="F587" s="332"/>
      <c r="G587" s="397" t="str">
        <f t="shared" si="40"/>
        <v/>
      </c>
      <c r="H587" s="388"/>
      <c r="I587" s="389"/>
      <c r="J587" s="389"/>
      <c r="K587" s="389"/>
      <c r="L587" s="389"/>
      <c r="M587" s="389"/>
      <c r="N587" s="389"/>
      <c r="O587" s="389"/>
      <c r="P587" s="388"/>
      <c r="Q587" s="318"/>
      <c r="R587" s="420">
        <f t="shared" si="41"/>
        <v>20</v>
      </c>
      <c r="S587" s="420" t="str">
        <f t="shared" si="42"/>
        <v/>
      </c>
      <c r="T587" s="420" t="b">
        <f t="shared" si="43"/>
        <v>0</v>
      </c>
      <c r="U587" s="420" t="s">
        <v>1787</v>
      </c>
      <c r="V587" s="420" t="str">
        <f>IFERROR(IF(VLOOKUP(S587,'Disaggregation Records'!$D$95:$G$183,4,FALSE)=0,"",VLOOKUP(S587,'Disaggregation Records'!$D$95:$G$183,4,FALSE)),"")</f>
        <v/>
      </c>
      <c r="W587" s="161"/>
      <c r="X587" s="164"/>
      <c r="Y587" s="164"/>
      <c r="AD587" s="9"/>
      <c r="AE587" s="9"/>
      <c r="AF587" s="9"/>
      <c r="AG587" s="9"/>
      <c r="AH587" s="9"/>
      <c r="AI587" s="9"/>
      <c r="AJ587" s="9"/>
    </row>
    <row r="588" spans="1:36" s="302" customFormat="1" x14ac:dyDescent="0.25">
      <c r="A588" s="317">
        <v>27</v>
      </c>
      <c r="B588" s="329" t="str">
        <f>IFERROR(VLOOKUP(A588,'Coverage Indicators - Section D'!$A$10:$Y$42,25,FALSE),"")</f>
        <v/>
      </c>
      <c r="C588" s="418" t="str">
        <f>IFERROR(IF(VLOOKUP(S588,'Disaggregation Records'!$D$95:$E$183,2,FALSE)=0,"",VLOOKUP(S588,'Disaggregation Records'!$D$95:$E$183,2,FALSE)),"")</f>
        <v/>
      </c>
      <c r="D588" s="418" t="str">
        <f>IFERROR(IF(VLOOKUP(S588,'Disaggregation Records'!$D$95:$F$183,3,FALSE)=0,"",VLOOKUP(S588,'Disaggregation Records'!$D$95:$F$183,3,FALSE)),"")</f>
        <v/>
      </c>
      <c r="E588" s="331"/>
      <c r="F588" s="332"/>
      <c r="G588" s="397" t="str">
        <f t="shared" si="40"/>
        <v/>
      </c>
      <c r="H588" s="388"/>
      <c r="I588" s="389"/>
      <c r="J588" s="389"/>
      <c r="K588" s="389"/>
      <c r="L588" s="389"/>
      <c r="M588" s="389"/>
      <c r="N588" s="389"/>
      <c r="O588" s="389"/>
      <c r="P588" s="388"/>
      <c r="Q588" s="318"/>
      <c r="R588" s="420">
        <f t="shared" si="41"/>
        <v>21</v>
      </c>
      <c r="S588" s="420" t="str">
        <f t="shared" si="42"/>
        <v/>
      </c>
      <c r="T588" s="420" t="b">
        <f t="shared" si="43"/>
        <v>0</v>
      </c>
      <c r="U588" s="420" t="s">
        <v>1788</v>
      </c>
      <c r="V588" s="420" t="str">
        <f>IFERROR(IF(VLOOKUP(S588,'Disaggregation Records'!$D$95:$G$183,4,FALSE)=0,"",VLOOKUP(S588,'Disaggregation Records'!$D$95:$G$183,4,FALSE)),"")</f>
        <v/>
      </c>
      <c r="W588" s="161"/>
      <c r="X588" s="164"/>
      <c r="Y588" s="164"/>
      <c r="AD588" s="9"/>
      <c r="AE588" s="9"/>
      <c r="AF588" s="9"/>
      <c r="AG588" s="9"/>
      <c r="AH588" s="9"/>
      <c r="AI588" s="9"/>
      <c r="AJ588" s="9"/>
    </row>
    <row r="589" spans="1:36" s="302" customFormat="1" x14ac:dyDescent="0.25">
      <c r="A589" s="317">
        <v>27</v>
      </c>
      <c r="B589" s="329" t="str">
        <f>IFERROR(VLOOKUP(A589,'Coverage Indicators - Section D'!$A$10:$Y$42,25,FALSE),"")</f>
        <v/>
      </c>
      <c r="C589" s="418" t="str">
        <f>IFERROR(IF(VLOOKUP(S589,'Disaggregation Records'!$D$95:$E$183,2,FALSE)=0,"",VLOOKUP(S589,'Disaggregation Records'!$D$95:$E$183,2,FALSE)),"")</f>
        <v/>
      </c>
      <c r="D589" s="418" t="str">
        <f>IFERROR(IF(VLOOKUP(S589,'Disaggregation Records'!$D$95:$F$183,3,FALSE)=0,"",VLOOKUP(S589,'Disaggregation Records'!$D$95:$F$183,3,FALSE)),"")</f>
        <v/>
      </c>
      <c r="E589" s="331"/>
      <c r="F589" s="332"/>
      <c r="G589" s="397" t="str">
        <f t="shared" si="40"/>
        <v/>
      </c>
      <c r="H589" s="388"/>
      <c r="I589" s="389"/>
      <c r="J589" s="389"/>
      <c r="K589" s="389"/>
      <c r="L589" s="389"/>
      <c r="M589" s="389"/>
      <c r="N589" s="389"/>
      <c r="O589" s="389"/>
      <c r="P589" s="388"/>
      <c r="Q589" s="318"/>
      <c r="R589" s="420">
        <f t="shared" si="41"/>
        <v>22</v>
      </c>
      <c r="S589" s="420" t="str">
        <f t="shared" si="42"/>
        <v/>
      </c>
      <c r="T589" s="420" t="b">
        <f t="shared" si="43"/>
        <v>0</v>
      </c>
      <c r="U589" s="420" t="s">
        <v>1789</v>
      </c>
      <c r="V589" s="420" t="str">
        <f>IFERROR(IF(VLOOKUP(S589,'Disaggregation Records'!$D$95:$G$183,4,FALSE)=0,"",VLOOKUP(S589,'Disaggregation Records'!$D$95:$G$183,4,FALSE)),"")</f>
        <v/>
      </c>
      <c r="W589" s="161"/>
      <c r="X589" s="164"/>
      <c r="Y589" s="164"/>
      <c r="AD589" s="9"/>
      <c r="AE589" s="9"/>
      <c r="AF589" s="9"/>
      <c r="AG589" s="9"/>
      <c r="AH589" s="9"/>
      <c r="AI589" s="9"/>
      <c r="AJ589" s="9"/>
    </row>
    <row r="590" spans="1:36" s="302" customFormat="1" x14ac:dyDescent="0.25">
      <c r="A590" s="317">
        <v>27</v>
      </c>
      <c r="B590" s="329" t="str">
        <f>IFERROR(VLOOKUP(A590,'Coverage Indicators - Section D'!$A$10:$Y$42,25,FALSE),"")</f>
        <v/>
      </c>
      <c r="C590" s="418" t="str">
        <f>IFERROR(IF(VLOOKUP(S590,'Disaggregation Records'!$D$95:$E$183,2,FALSE)=0,"",VLOOKUP(S590,'Disaggregation Records'!$D$95:$E$183,2,FALSE)),"")</f>
        <v/>
      </c>
      <c r="D590" s="418" t="str">
        <f>IFERROR(IF(VLOOKUP(S590,'Disaggregation Records'!$D$95:$F$183,3,FALSE)=0,"",VLOOKUP(S590,'Disaggregation Records'!$D$95:$F$183,3,FALSE)),"")</f>
        <v/>
      </c>
      <c r="E590" s="331"/>
      <c r="F590" s="332"/>
      <c r="G590" s="397" t="str">
        <f t="shared" si="40"/>
        <v/>
      </c>
      <c r="H590" s="388"/>
      <c r="I590" s="389"/>
      <c r="J590" s="389"/>
      <c r="K590" s="389"/>
      <c r="L590" s="389"/>
      <c r="M590" s="389"/>
      <c r="N590" s="389"/>
      <c r="O590" s="389"/>
      <c r="P590" s="388"/>
      <c r="Q590" s="318"/>
      <c r="R590" s="420">
        <f t="shared" si="41"/>
        <v>23</v>
      </c>
      <c r="S590" s="420" t="str">
        <f t="shared" si="42"/>
        <v/>
      </c>
      <c r="T590" s="420" t="b">
        <f t="shared" si="43"/>
        <v>0</v>
      </c>
      <c r="U590" s="420" t="s">
        <v>1790</v>
      </c>
      <c r="V590" s="420" t="str">
        <f>IFERROR(IF(VLOOKUP(S590,'Disaggregation Records'!$D$95:$G$183,4,FALSE)=0,"",VLOOKUP(S590,'Disaggregation Records'!$D$95:$G$183,4,FALSE)),"")</f>
        <v/>
      </c>
      <c r="W590" s="161"/>
      <c r="X590" s="164"/>
      <c r="Y590" s="164"/>
      <c r="AD590" s="9"/>
      <c r="AE590" s="9"/>
      <c r="AF590" s="9"/>
      <c r="AG590" s="9"/>
      <c r="AH590" s="9"/>
      <c r="AI590" s="9"/>
      <c r="AJ590" s="9"/>
    </row>
    <row r="591" spans="1:36" s="302" customFormat="1" x14ac:dyDescent="0.25">
      <c r="A591" s="317">
        <v>27</v>
      </c>
      <c r="B591" s="329" t="str">
        <f>IFERROR(VLOOKUP(A591,'Coverage Indicators - Section D'!$A$10:$Y$42,25,FALSE),"")</f>
        <v/>
      </c>
      <c r="C591" s="418" t="str">
        <f>IFERROR(IF(VLOOKUP(S591,'Disaggregation Records'!$D$95:$E$183,2,FALSE)=0,"",VLOOKUP(S591,'Disaggregation Records'!$D$95:$E$183,2,FALSE)),"")</f>
        <v/>
      </c>
      <c r="D591" s="418" t="str">
        <f>IFERROR(IF(VLOOKUP(S591,'Disaggregation Records'!$D$95:$F$183,3,FALSE)=0,"",VLOOKUP(S591,'Disaggregation Records'!$D$95:$F$183,3,FALSE)),"")</f>
        <v/>
      </c>
      <c r="E591" s="331"/>
      <c r="F591" s="332"/>
      <c r="G591" s="397" t="str">
        <f t="shared" si="40"/>
        <v/>
      </c>
      <c r="H591" s="388"/>
      <c r="I591" s="389"/>
      <c r="J591" s="389"/>
      <c r="K591" s="389"/>
      <c r="L591" s="389"/>
      <c r="M591" s="389"/>
      <c r="N591" s="389"/>
      <c r="O591" s="389"/>
      <c r="P591" s="388"/>
      <c r="Q591" s="318"/>
      <c r="R591" s="420">
        <f t="shared" si="41"/>
        <v>24</v>
      </c>
      <c r="S591" s="420" t="str">
        <f t="shared" si="42"/>
        <v/>
      </c>
      <c r="T591" s="420" t="b">
        <f t="shared" si="43"/>
        <v>0</v>
      </c>
      <c r="U591" s="420" t="s">
        <v>1791</v>
      </c>
      <c r="V591" s="420" t="str">
        <f>IFERROR(IF(VLOOKUP(S591,'Disaggregation Records'!$D$95:$G$183,4,FALSE)=0,"",VLOOKUP(S591,'Disaggregation Records'!$D$95:$G$183,4,FALSE)),"")</f>
        <v/>
      </c>
      <c r="W591" s="161"/>
      <c r="X591" s="164"/>
      <c r="Y591" s="164"/>
      <c r="AD591" s="9"/>
      <c r="AE591" s="9"/>
      <c r="AF591" s="9"/>
      <c r="AG591" s="9"/>
      <c r="AH591" s="9"/>
      <c r="AI591" s="9"/>
      <c r="AJ591" s="9"/>
    </row>
    <row r="592" spans="1:36" s="302" customFormat="1" x14ac:dyDescent="0.25">
      <c r="A592" s="317">
        <v>27</v>
      </c>
      <c r="B592" s="329" t="str">
        <f>IFERROR(VLOOKUP(A592,'Coverage Indicators - Section D'!$A$10:$Y$42,25,FALSE),"")</f>
        <v/>
      </c>
      <c r="C592" s="418" t="str">
        <f>IFERROR(IF(VLOOKUP(S592,'Disaggregation Records'!$D$95:$E$183,2,FALSE)=0,"",VLOOKUP(S592,'Disaggregation Records'!$D$95:$E$183,2,FALSE)),"")</f>
        <v/>
      </c>
      <c r="D592" s="418" t="str">
        <f>IFERROR(IF(VLOOKUP(S592,'Disaggregation Records'!$D$95:$F$183,3,FALSE)=0,"",VLOOKUP(S592,'Disaggregation Records'!$D$95:$F$183,3,FALSE)),"")</f>
        <v/>
      </c>
      <c r="E592" s="331"/>
      <c r="F592" s="332"/>
      <c r="G592" s="397" t="str">
        <f t="shared" si="40"/>
        <v/>
      </c>
      <c r="H592" s="388"/>
      <c r="I592" s="389"/>
      <c r="J592" s="389"/>
      <c r="K592" s="389"/>
      <c r="L592" s="389"/>
      <c r="M592" s="389"/>
      <c r="N592" s="389"/>
      <c r="O592" s="389"/>
      <c r="P592" s="388"/>
      <c r="Q592" s="318"/>
      <c r="R592" s="420">
        <f t="shared" si="41"/>
        <v>25</v>
      </c>
      <c r="S592" s="420" t="str">
        <f t="shared" si="42"/>
        <v/>
      </c>
      <c r="T592" s="420" t="b">
        <f t="shared" si="43"/>
        <v>0</v>
      </c>
      <c r="U592" s="420" t="s">
        <v>1792</v>
      </c>
      <c r="V592" s="420" t="str">
        <f>IFERROR(IF(VLOOKUP(S592,'Disaggregation Records'!$D$95:$G$183,4,FALSE)=0,"",VLOOKUP(S592,'Disaggregation Records'!$D$95:$G$183,4,FALSE)),"")</f>
        <v/>
      </c>
      <c r="W592" s="161"/>
      <c r="X592" s="164"/>
      <c r="Y592" s="164"/>
      <c r="AD592" s="9"/>
      <c r="AE592" s="9"/>
      <c r="AF592" s="9"/>
      <c r="AG592" s="9"/>
      <c r="AH592" s="9"/>
      <c r="AI592" s="9"/>
      <c r="AJ592" s="9"/>
    </row>
    <row r="593" spans="1:36" s="302" customFormat="1" x14ac:dyDescent="0.25">
      <c r="A593" s="317">
        <v>27</v>
      </c>
      <c r="B593" s="329" t="str">
        <f>IFERROR(VLOOKUP(A593,'Coverage Indicators - Section D'!$A$10:$Y$42,25,FALSE),"")</f>
        <v/>
      </c>
      <c r="C593" s="418" t="str">
        <f>IFERROR(IF(VLOOKUP(S593,'Disaggregation Records'!$D$95:$E$183,2,FALSE)=0,"",VLOOKUP(S593,'Disaggregation Records'!$D$95:$E$183,2,FALSE)),"")</f>
        <v/>
      </c>
      <c r="D593" s="418" t="str">
        <f>IFERROR(IF(VLOOKUP(S593,'Disaggregation Records'!$D$95:$F$183,3,FALSE)=0,"",VLOOKUP(S593,'Disaggregation Records'!$D$95:$F$183,3,FALSE)),"")</f>
        <v/>
      </c>
      <c r="E593" s="331"/>
      <c r="F593" s="332"/>
      <c r="G593" s="397" t="str">
        <f t="shared" si="40"/>
        <v/>
      </c>
      <c r="H593" s="388"/>
      <c r="I593" s="389"/>
      <c r="J593" s="389"/>
      <c r="K593" s="389"/>
      <c r="L593" s="389"/>
      <c r="M593" s="389"/>
      <c r="N593" s="389"/>
      <c r="O593" s="389"/>
      <c r="P593" s="388"/>
      <c r="Q593" s="318"/>
      <c r="R593" s="420">
        <f t="shared" si="41"/>
        <v>26</v>
      </c>
      <c r="S593" s="420" t="str">
        <f t="shared" si="42"/>
        <v/>
      </c>
      <c r="T593" s="420" t="b">
        <f t="shared" si="43"/>
        <v>0</v>
      </c>
      <c r="U593" s="420" t="s">
        <v>1793</v>
      </c>
      <c r="V593" s="420" t="str">
        <f>IFERROR(IF(VLOOKUP(S593,'Disaggregation Records'!$D$95:$G$183,4,FALSE)=0,"",VLOOKUP(S593,'Disaggregation Records'!$D$95:$G$183,4,FALSE)),"")</f>
        <v/>
      </c>
      <c r="W593" s="161"/>
      <c r="X593" s="164"/>
      <c r="Y593" s="164"/>
      <c r="AD593" s="9"/>
      <c r="AE593" s="9"/>
      <c r="AF593" s="9"/>
      <c r="AG593" s="9"/>
      <c r="AH593" s="9"/>
      <c r="AI593" s="9"/>
      <c r="AJ593" s="9"/>
    </row>
    <row r="594" spans="1:36" s="302" customFormat="1" x14ac:dyDescent="0.25">
      <c r="A594" s="317">
        <v>27</v>
      </c>
      <c r="B594" s="329" t="str">
        <f>IFERROR(VLOOKUP(A594,'Coverage Indicators - Section D'!$A$10:$Y$42,25,FALSE),"")</f>
        <v/>
      </c>
      <c r="C594" s="418" t="str">
        <f>IFERROR(IF(VLOOKUP(S594,'Disaggregation Records'!$D$95:$E$183,2,FALSE)=0,"",VLOOKUP(S594,'Disaggregation Records'!$D$95:$E$183,2,FALSE)),"")</f>
        <v/>
      </c>
      <c r="D594" s="418" t="str">
        <f>IFERROR(IF(VLOOKUP(S594,'Disaggregation Records'!$D$95:$F$183,3,FALSE)=0,"",VLOOKUP(S594,'Disaggregation Records'!$D$95:$F$183,3,FALSE)),"")</f>
        <v/>
      </c>
      <c r="E594" s="331"/>
      <c r="F594" s="332"/>
      <c r="G594" s="397" t="str">
        <f t="shared" si="40"/>
        <v/>
      </c>
      <c r="H594" s="388"/>
      <c r="I594" s="389"/>
      <c r="J594" s="389"/>
      <c r="K594" s="389"/>
      <c r="L594" s="389"/>
      <c r="M594" s="389"/>
      <c r="N594" s="389"/>
      <c r="O594" s="389"/>
      <c r="P594" s="388"/>
      <c r="Q594" s="318"/>
      <c r="R594" s="420">
        <f t="shared" si="41"/>
        <v>27</v>
      </c>
      <c r="S594" s="420" t="str">
        <f t="shared" si="42"/>
        <v/>
      </c>
      <c r="T594" s="420" t="b">
        <f t="shared" si="43"/>
        <v>0</v>
      </c>
      <c r="U594" s="420" t="s">
        <v>1794</v>
      </c>
      <c r="V594" s="420" t="str">
        <f>IFERROR(IF(VLOOKUP(S594,'Disaggregation Records'!$D$95:$G$183,4,FALSE)=0,"",VLOOKUP(S594,'Disaggregation Records'!$D$95:$G$183,4,FALSE)),"")</f>
        <v/>
      </c>
      <c r="W594" s="161"/>
      <c r="X594" s="164"/>
      <c r="Y594" s="164"/>
      <c r="AD594" s="9"/>
      <c r="AE594" s="9"/>
      <c r="AF594" s="9"/>
      <c r="AG594" s="9"/>
      <c r="AH594" s="9"/>
      <c r="AI594" s="9"/>
      <c r="AJ594" s="9"/>
    </row>
    <row r="595" spans="1:36" s="302" customFormat="1" x14ac:dyDescent="0.25">
      <c r="A595" s="317">
        <v>27</v>
      </c>
      <c r="B595" s="329" t="str">
        <f>IFERROR(VLOOKUP(A595,'Coverage Indicators - Section D'!$A$10:$Y$42,25,FALSE),"")</f>
        <v/>
      </c>
      <c r="C595" s="418" t="str">
        <f>IFERROR(IF(VLOOKUP(S595,'Disaggregation Records'!$D$95:$E$183,2,FALSE)=0,"",VLOOKUP(S595,'Disaggregation Records'!$D$95:$E$183,2,FALSE)),"")</f>
        <v/>
      </c>
      <c r="D595" s="418" t="str">
        <f>IFERROR(IF(VLOOKUP(S595,'Disaggregation Records'!$D$95:$F$183,3,FALSE)=0,"",VLOOKUP(S595,'Disaggregation Records'!$D$95:$F$183,3,FALSE)),"")</f>
        <v/>
      </c>
      <c r="E595" s="331"/>
      <c r="F595" s="332"/>
      <c r="G595" s="397" t="str">
        <f t="shared" si="40"/>
        <v/>
      </c>
      <c r="H595" s="388"/>
      <c r="I595" s="389"/>
      <c r="J595" s="389"/>
      <c r="K595" s="389"/>
      <c r="L595" s="389"/>
      <c r="M595" s="389"/>
      <c r="N595" s="389"/>
      <c r="O595" s="389"/>
      <c r="P595" s="388"/>
      <c r="Q595" s="318"/>
      <c r="R595" s="420">
        <f t="shared" si="41"/>
        <v>28</v>
      </c>
      <c r="S595" s="420" t="str">
        <f t="shared" si="42"/>
        <v/>
      </c>
      <c r="T595" s="420" t="b">
        <f t="shared" si="43"/>
        <v>0</v>
      </c>
      <c r="U595" s="420" t="s">
        <v>1795</v>
      </c>
      <c r="V595" s="420" t="str">
        <f>IFERROR(IF(VLOOKUP(S595,'Disaggregation Records'!$D$95:$G$183,4,FALSE)=0,"",VLOOKUP(S595,'Disaggregation Records'!$D$95:$G$183,4,FALSE)),"")</f>
        <v/>
      </c>
      <c r="W595" s="161"/>
      <c r="X595" s="164"/>
      <c r="Y595" s="164"/>
      <c r="AD595" s="9"/>
      <c r="AE595" s="9"/>
      <c r="AF595" s="9"/>
      <c r="AG595" s="9"/>
      <c r="AH595" s="9"/>
      <c r="AI595" s="9"/>
      <c r="AJ595" s="9"/>
    </row>
    <row r="596" spans="1:36" s="302" customFormat="1" x14ac:dyDescent="0.25">
      <c r="A596" s="317">
        <v>27</v>
      </c>
      <c r="B596" s="329" t="str">
        <f>IFERROR(VLOOKUP(A596,'Coverage Indicators - Section D'!$A$10:$Y$42,25,FALSE),"")</f>
        <v/>
      </c>
      <c r="C596" s="418" t="str">
        <f>IFERROR(IF(VLOOKUP(S596,'Disaggregation Records'!$D$95:$E$183,2,FALSE)=0,"",VLOOKUP(S596,'Disaggregation Records'!$D$95:$E$183,2,FALSE)),"")</f>
        <v/>
      </c>
      <c r="D596" s="418" t="str">
        <f>IFERROR(IF(VLOOKUP(S596,'Disaggregation Records'!$D$95:$F$183,3,FALSE)=0,"",VLOOKUP(S596,'Disaggregation Records'!$D$95:$F$183,3,FALSE)),"")</f>
        <v/>
      </c>
      <c r="E596" s="331"/>
      <c r="F596" s="332"/>
      <c r="G596" s="397" t="str">
        <f t="shared" si="40"/>
        <v/>
      </c>
      <c r="H596" s="388"/>
      <c r="I596" s="389"/>
      <c r="J596" s="389"/>
      <c r="K596" s="389"/>
      <c r="L596" s="389"/>
      <c r="M596" s="389"/>
      <c r="N596" s="389"/>
      <c r="O596" s="389"/>
      <c r="P596" s="388"/>
      <c r="Q596" s="318"/>
      <c r="R596" s="420">
        <f t="shared" si="41"/>
        <v>29</v>
      </c>
      <c r="S596" s="420" t="str">
        <f t="shared" si="42"/>
        <v/>
      </c>
      <c r="T596" s="420" t="b">
        <f t="shared" si="43"/>
        <v>0</v>
      </c>
      <c r="U596" s="420" t="s">
        <v>1796</v>
      </c>
      <c r="V596" s="420" t="str">
        <f>IFERROR(IF(VLOOKUP(S596,'Disaggregation Records'!$D$95:$G$183,4,FALSE)=0,"",VLOOKUP(S596,'Disaggregation Records'!$D$95:$G$183,4,FALSE)),"")</f>
        <v/>
      </c>
      <c r="W596" s="161"/>
      <c r="X596" s="164"/>
      <c r="Y596" s="164"/>
      <c r="AD596" s="9"/>
      <c r="AE596" s="9"/>
      <c r="AF596" s="9"/>
      <c r="AG596" s="9"/>
      <c r="AH596" s="9"/>
      <c r="AI596" s="9"/>
      <c r="AJ596" s="9"/>
    </row>
    <row r="597" spans="1:36" s="302" customFormat="1" x14ac:dyDescent="0.25">
      <c r="A597" s="317">
        <v>28</v>
      </c>
      <c r="B597" s="329" t="str">
        <f>IFERROR(VLOOKUP(A597,'Coverage Indicators - Section D'!$A$10:$Y$42,25,FALSE),"")</f>
        <v/>
      </c>
      <c r="C597" s="418" t="str">
        <f>IFERROR(IF(VLOOKUP(S597,'Disaggregation Records'!$D$95:$E$183,2,FALSE)=0,"",VLOOKUP(S597,'Disaggregation Records'!$D$95:$E$183,2,FALSE)),"")</f>
        <v/>
      </c>
      <c r="D597" s="418" t="str">
        <f>IFERROR(IF(VLOOKUP(S597,'Disaggregation Records'!$D$95:$F$183,3,FALSE)=0,"",VLOOKUP(S597,'Disaggregation Records'!$D$95:$F$183,3,FALSE)),"")</f>
        <v/>
      </c>
      <c r="E597" s="331"/>
      <c r="F597" s="332"/>
      <c r="G597" s="397" t="str">
        <f t="shared" si="40"/>
        <v/>
      </c>
      <c r="H597" s="388"/>
      <c r="I597" s="389"/>
      <c r="J597" s="389"/>
      <c r="K597" s="389"/>
      <c r="L597" s="389"/>
      <c r="M597" s="389"/>
      <c r="N597" s="389"/>
      <c r="O597" s="389"/>
      <c r="P597" s="388"/>
      <c r="Q597" s="318"/>
      <c r="R597" s="420">
        <f t="shared" si="41"/>
        <v>30</v>
      </c>
      <c r="S597" s="420" t="str">
        <f t="shared" si="42"/>
        <v/>
      </c>
      <c r="T597" s="420" t="b">
        <f t="shared" si="43"/>
        <v>0</v>
      </c>
      <c r="U597" s="420" t="s">
        <v>1797</v>
      </c>
      <c r="V597" s="420" t="str">
        <f>IFERROR(IF(VLOOKUP(S597,'Disaggregation Records'!$D$95:$G$183,4,FALSE)=0,"",VLOOKUP(S597,'Disaggregation Records'!$D$95:$G$183,4,FALSE)),"")</f>
        <v/>
      </c>
      <c r="W597" s="161"/>
      <c r="X597" s="164"/>
      <c r="Y597" s="164"/>
      <c r="AD597" s="9"/>
      <c r="AE597" s="9"/>
      <c r="AF597" s="9"/>
      <c r="AG597" s="9"/>
      <c r="AH597" s="9"/>
      <c r="AI597" s="9"/>
      <c r="AJ597" s="9"/>
    </row>
    <row r="598" spans="1:36" s="302" customFormat="1" x14ac:dyDescent="0.25">
      <c r="A598" s="317">
        <v>28</v>
      </c>
      <c r="B598" s="329" t="str">
        <f>IFERROR(VLOOKUP(A598,'Coverage Indicators - Section D'!$A$10:$Y$42,25,FALSE),"")</f>
        <v/>
      </c>
      <c r="C598" s="418" t="str">
        <f>IFERROR(IF(VLOOKUP(S598,'Disaggregation Records'!$D$95:$E$183,2,FALSE)=0,"",VLOOKUP(S598,'Disaggregation Records'!$D$95:$E$183,2,FALSE)),"")</f>
        <v/>
      </c>
      <c r="D598" s="418" t="str">
        <f>IFERROR(IF(VLOOKUP(S598,'Disaggregation Records'!$D$95:$F$183,3,FALSE)=0,"",VLOOKUP(S598,'Disaggregation Records'!$D$95:$F$183,3,FALSE)),"")</f>
        <v/>
      </c>
      <c r="E598" s="331"/>
      <c r="F598" s="332"/>
      <c r="G598" s="397" t="str">
        <f t="shared" si="40"/>
        <v/>
      </c>
      <c r="H598" s="388"/>
      <c r="I598" s="389"/>
      <c r="J598" s="389"/>
      <c r="K598" s="389"/>
      <c r="L598" s="389"/>
      <c r="M598" s="389"/>
      <c r="N598" s="389"/>
      <c r="O598" s="389"/>
      <c r="P598" s="388"/>
      <c r="Q598" s="318"/>
      <c r="R598" s="420">
        <f t="shared" si="41"/>
        <v>31</v>
      </c>
      <c r="S598" s="420" t="str">
        <f t="shared" si="42"/>
        <v/>
      </c>
      <c r="T598" s="420" t="b">
        <f t="shared" si="43"/>
        <v>0</v>
      </c>
      <c r="U598" s="420" t="s">
        <v>1798</v>
      </c>
      <c r="V598" s="420" t="str">
        <f>IFERROR(IF(VLOOKUP(S598,'Disaggregation Records'!$D$95:$G$183,4,FALSE)=0,"",VLOOKUP(S598,'Disaggregation Records'!$D$95:$G$183,4,FALSE)),"")</f>
        <v/>
      </c>
      <c r="W598" s="161"/>
      <c r="X598" s="164"/>
      <c r="Y598" s="164"/>
      <c r="AD598" s="9"/>
      <c r="AE598" s="9"/>
      <c r="AF598" s="9"/>
      <c r="AG598" s="9"/>
      <c r="AH598" s="9"/>
      <c r="AI598" s="9"/>
      <c r="AJ598" s="9"/>
    </row>
    <row r="599" spans="1:36" s="302" customFormat="1" x14ac:dyDescent="0.25">
      <c r="A599" s="317">
        <v>28</v>
      </c>
      <c r="B599" s="329" t="str">
        <f>IFERROR(VLOOKUP(A599,'Coverage Indicators - Section D'!$A$10:$Y$42,25,FALSE),"")</f>
        <v/>
      </c>
      <c r="C599" s="418" t="str">
        <f>IFERROR(IF(VLOOKUP(S599,'Disaggregation Records'!$D$95:$E$183,2,FALSE)=0,"",VLOOKUP(S599,'Disaggregation Records'!$D$95:$E$183,2,FALSE)),"")</f>
        <v/>
      </c>
      <c r="D599" s="418" t="str">
        <f>IFERROR(IF(VLOOKUP(S599,'Disaggregation Records'!$D$95:$F$183,3,FALSE)=0,"",VLOOKUP(S599,'Disaggregation Records'!$D$95:$F$183,3,FALSE)),"")</f>
        <v/>
      </c>
      <c r="E599" s="331"/>
      <c r="F599" s="332"/>
      <c r="G599" s="397" t="str">
        <f t="shared" si="40"/>
        <v/>
      </c>
      <c r="H599" s="388"/>
      <c r="I599" s="389"/>
      <c r="J599" s="389"/>
      <c r="K599" s="389"/>
      <c r="L599" s="389"/>
      <c r="M599" s="389"/>
      <c r="N599" s="389"/>
      <c r="O599" s="389"/>
      <c r="P599" s="388"/>
      <c r="Q599" s="318"/>
      <c r="R599" s="420">
        <f t="shared" si="41"/>
        <v>32</v>
      </c>
      <c r="S599" s="420" t="str">
        <f t="shared" si="42"/>
        <v/>
      </c>
      <c r="T599" s="420" t="b">
        <f t="shared" si="43"/>
        <v>0</v>
      </c>
      <c r="U599" s="420" t="s">
        <v>1799</v>
      </c>
      <c r="V599" s="420" t="str">
        <f>IFERROR(IF(VLOOKUP(S599,'Disaggregation Records'!$D$95:$G$183,4,FALSE)=0,"",VLOOKUP(S599,'Disaggregation Records'!$D$95:$G$183,4,FALSE)),"")</f>
        <v/>
      </c>
      <c r="W599" s="161"/>
      <c r="X599" s="164"/>
      <c r="Y599" s="164"/>
      <c r="AD599" s="9"/>
      <c r="AE599" s="9"/>
      <c r="AF599" s="9"/>
      <c r="AG599" s="9"/>
      <c r="AH599" s="9"/>
      <c r="AI599" s="9"/>
      <c r="AJ599" s="9"/>
    </row>
    <row r="600" spans="1:36" s="302" customFormat="1" x14ac:dyDescent="0.25">
      <c r="A600" s="317">
        <v>28</v>
      </c>
      <c r="B600" s="329" t="str">
        <f>IFERROR(VLOOKUP(A600,'Coverage Indicators - Section D'!$A$10:$Y$42,25,FALSE),"")</f>
        <v/>
      </c>
      <c r="C600" s="418" t="str">
        <f>IFERROR(IF(VLOOKUP(S600,'Disaggregation Records'!$D$95:$E$183,2,FALSE)=0,"",VLOOKUP(S600,'Disaggregation Records'!$D$95:$E$183,2,FALSE)),"")</f>
        <v/>
      </c>
      <c r="D600" s="418" t="str">
        <f>IFERROR(IF(VLOOKUP(S600,'Disaggregation Records'!$D$95:$F$183,3,FALSE)=0,"",VLOOKUP(S600,'Disaggregation Records'!$D$95:$F$183,3,FALSE)),"")</f>
        <v/>
      </c>
      <c r="E600" s="331"/>
      <c r="F600" s="332"/>
      <c r="G600" s="397" t="str">
        <f t="shared" si="40"/>
        <v/>
      </c>
      <c r="H600" s="388"/>
      <c r="I600" s="389"/>
      <c r="J600" s="389"/>
      <c r="K600" s="389"/>
      <c r="L600" s="389"/>
      <c r="M600" s="389"/>
      <c r="N600" s="389"/>
      <c r="O600" s="389"/>
      <c r="P600" s="388"/>
      <c r="Q600" s="318"/>
      <c r="R600" s="420">
        <f t="shared" si="41"/>
        <v>33</v>
      </c>
      <c r="S600" s="420" t="str">
        <f t="shared" si="42"/>
        <v/>
      </c>
      <c r="T600" s="420" t="b">
        <f t="shared" si="43"/>
        <v>0</v>
      </c>
      <c r="U600" s="420" t="s">
        <v>1800</v>
      </c>
      <c r="V600" s="420" t="str">
        <f>IFERROR(IF(VLOOKUP(S600,'Disaggregation Records'!$D$95:$G$183,4,FALSE)=0,"",VLOOKUP(S600,'Disaggregation Records'!$D$95:$G$183,4,FALSE)),"")</f>
        <v/>
      </c>
      <c r="W600" s="161"/>
      <c r="X600" s="164"/>
      <c r="Y600" s="164"/>
      <c r="AD600" s="9"/>
      <c r="AE600" s="9"/>
      <c r="AF600" s="9"/>
      <c r="AG600" s="9"/>
      <c r="AH600" s="9"/>
      <c r="AI600" s="9"/>
      <c r="AJ600" s="9"/>
    </row>
    <row r="601" spans="1:36" s="302" customFormat="1" x14ac:dyDescent="0.25">
      <c r="A601" s="317">
        <v>28</v>
      </c>
      <c r="B601" s="329" t="str">
        <f>IFERROR(VLOOKUP(A601,'Coverage Indicators - Section D'!$A$10:$Y$42,25,FALSE),"")</f>
        <v/>
      </c>
      <c r="C601" s="418" t="str">
        <f>IFERROR(IF(VLOOKUP(S601,'Disaggregation Records'!$D$95:$E$183,2,FALSE)=0,"",VLOOKUP(S601,'Disaggregation Records'!$D$95:$E$183,2,FALSE)),"")</f>
        <v/>
      </c>
      <c r="D601" s="418" t="str">
        <f>IFERROR(IF(VLOOKUP(S601,'Disaggregation Records'!$D$95:$F$183,3,FALSE)=0,"",VLOOKUP(S601,'Disaggregation Records'!$D$95:$F$183,3,FALSE)),"")</f>
        <v/>
      </c>
      <c r="E601" s="331"/>
      <c r="F601" s="332"/>
      <c r="G601" s="397" t="str">
        <f t="shared" si="40"/>
        <v/>
      </c>
      <c r="H601" s="388"/>
      <c r="I601" s="389"/>
      <c r="J601" s="389"/>
      <c r="K601" s="389"/>
      <c r="L601" s="389"/>
      <c r="M601" s="389"/>
      <c r="N601" s="389"/>
      <c r="O601" s="389"/>
      <c r="P601" s="388"/>
      <c r="Q601" s="318"/>
      <c r="R601" s="420">
        <f t="shared" si="41"/>
        <v>34</v>
      </c>
      <c r="S601" s="420" t="str">
        <f t="shared" si="42"/>
        <v/>
      </c>
      <c r="T601" s="420" t="b">
        <f t="shared" si="43"/>
        <v>0</v>
      </c>
      <c r="U601" s="420" t="s">
        <v>1801</v>
      </c>
      <c r="V601" s="420" t="str">
        <f>IFERROR(IF(VLOOKUP(S601,'Disaggregation Records'!$D$95:$G$183,4,FALSE)=0,"",VLOOKUP(S601,'Disaggregation Records'!$D$95:$G$183,4,FALSE)),"")</f>
        <v/>
      </c>
      <c r="W601" s="161"/>
      <c r="X601" s="164"/>
      <c r="Y601" s="164"/>
      <c r="AD601" s="9"/>
      <c r="AE601" s="9"/>
      <c r="AF601" s="9"/>
      <c r="AG601" s="9"/>
      <c r="AH601" s="9"/>
      <c r="AI601" s="9"/>
      <c r="AJ601" s="9"/>
    </row>
    <row r="602" spans="1:36" s="302" customFormat="1" x14ac:dyDescent="0.25">
      <c r="A602" s="317">
        <v>28</v>
      </c>
      <c r="B602" s="329" t="str">
        <f>IFERROR(VLOOKUP(A602,'Coverage Indicators - Section D'!$A$10:$Y$42,25,FALSE),"")</f>
        <v/>
      </c>
      <c r="C602" s="418" t="str">
        <f>IFERROR(IF(VLOOKUP(S602,'Disaggregation Records'!$D$95:$E$183,2,FALSE)=0,"",VLOOKUP(S602,'Disaggregation Records'!$D$95:$E$183,2,FALSE)),"")</f>
        <v/>
      </c>
      <c r="D602" s="418" t="str">
        <f>IFERROR(IF(VLOOKUP(S602,'Disaggregation Records'!$D$95:$F$183,3,FALSE)=0,"",VLOOKUP(S602,'Disaggregation Records'!$D$95:$F$183,3,FALSE)),"")</f>
        <v/>
      </c>
      <c r="E602" s="331"/>
      <c r="F602" s="332"/>
      <c r="G602" s="397" t="str">
        <f t="shared" si="40"/>
        <v/>
      </c>
      <c r="H602" s="388"/>
      <c r="I602" s="389"/>
      <c r="J602" s="389"/>
      <c r="K602" s="389"/>
      <c r="L602" s="389"/>
      <c r="M602" s="389"/>
      <c r="N602" s="389"/>
      <c r="O602" s="389"/>
      <c r="P602" s="388"/>
      <c r="Q602" s="318"/>
      <c r="R602" s="420">
        <f t="shared" si="41"/>
        <v>35</v>
      </c>
      <c r="S602" s="420" t="str">
        <f t="shared" si="42"/>
        <v/>
      </c>
      <c r="T602" s="420" t="b">
        <f t="shared" si="43"/>
        <v>0</v>
      </c>
      <c r="U602" s="420" t="s">
        <v>1802</v>
      </c>
      <c r="V602" s="420" t="str">
        <f>IFERROR(IF(VLOOKUP(S602,'Disaggregation Records'!$D$95:$G$183,4,FALSE)=0,"",VLOOKUP(S602,'Disaggregation Records'!$D$95:$G$183,4,FALSE)),"")</f>
        <v/>
      </c>
      <c r="W602" s="161"/>
      <c r="X602" s="164"/>
      <c r="Y602" s="164"/>
      <c r="AD602" s="9"/>
      <c r="AE602" s="9"/>
      <c r="AF602" s="9"/>
      <c r="AG602" s="9"/>
      <c r="AH602" s="9"/>
      <c r="AI602" s="9"/>
      <c r="AJ602" s="9"/>
    </row>
    <row r="603" spans="1:36" s="302" customFormat="1" x14ac:dyDescent="0.25">
      <c r="A603" s="317">
        <v>28</v>
      </c>
      <c r="B603" s="329" t="str">
        <f>IFERROR(VLOOKUP(A603,'Coverage Indicators - Section D'!$A$10:$Y$42,25,FALSE),"")</f>
        <v/>
      </c>
      <c r="C603" s="418" t="str">
        <f>IFERROR(IF(VLOOKUP(S603,'Disaggregation Records'!$D$95:$E$183,2,FALSE)=0,"",VLOOKUP(S603,'Disaggregation Records'!$D$95:$E$183,2,FALSE)),"")</f>
        <v/>
      </c>
      <c r="D603" s="418" t="str">
        <f>IFERROR(IF(VLOOKUP(S603,'Disaggregation Records'!$D$95:$F$183,3,FALSE)=0,"",VLOOKUP(S603,'Disaggregation Records'!$D$95:$F$183,3,FALSE)),"")</f>
        <v/>
      </c>
      <c r="E603" s="331"/>
      <c r="F603" s="332"/>
      <c r="G603" s="397" t="str">
        <f t="shared" si="40"/>
        <v/>
      </c>
      <c r="H603" s="388"/>
      <c r="I603" s="389"/>
      <c r="J603" s="389"/>
      <c r="K603" s="389"/>
      <c r="L603" s="389"/>
      <c r="M603" s="389"/>
      <c r="N603" s="389"/>
      <c r="O603" s="389"/>
      <c r="P603" s="388"/>
      <c r="Q603" s="318"/>
      <c r="R603" s="420">
        <f t="shared" si="41"/>
        <v>36</v>
      </c>
      <c r="S603" s="420" t="str">
        <f t="shared" si="42"/>
        <v/>
      </c>
      <c r="T603" s="420" t="b">
        <f t="shared" si="43"/>
        <v>0</v>
      </c>
      <c r="U603" s="420" t="s">
        <v>1803</v>
      </c>
      <c r="V603" s="420" t="str">
        <f>IFERROR(IF(VLOOKUP(S603,'Disaggregation Records'!$D$95:$G$183,4,FALSE)=0,"",VLOOKUP(S603,'Disaggregation Records'!$D$95:$G$183,4,FALSE)),"")</f>
        <v/>
      </c>
      <c r="W603" s="161"/>
      <c r="X603" s="164"/>
      <c r="Y603" s="164"/>
      <c r="AD603" s="9"/>
      <c r="AE603" s="9"/>
      <c r="AF603" s="9"/>
      <c r="AG603" s="9"/>
      <c r="AH603" s="9"/>
      <c r="AI603" s="9"/>
      <c r="AJ603" s="9"/>
    </row>
    <row r="604" spans="1:36" s="302" customFormat="1" x14ac:dyDescent="0.25">
      <c r="A604" s="317">
        <v>28</v>
      </c>
      <c r="B604" s="329" t="str">
        <f>IFERROR(VLOOKUP(A604,'Coverage Indicators - Section D'!$A$10:$Y$42,25,FALSE),"")</f>
        <v/>
      </c>
      <c r="C604" s="418" t="str">
        <f>IFERROR(IF(VLOOKUP(S604,'Disaggregation Records'!$D$95:$E$183,2,FALSE)=0,"",VLOOKUP(S604,'Disaggregation Records'!$D$95:$E$183,2,FALSE)),"")</f>
        <v/>
      </c>
      <c r="D604" s="418" t="str">
        <f>IFERROR(IF(VLOOKUP(S604,'Disaggregation Records'!$D$95:$F$183,3,FALSE)=0,"",VLOOKUP(S604,'Disaggregation Records'!$D$95:$F$183,3,FALSE)),"")</f>
        <v/>
      </c>
      <c r="E604" s="331"/>
      <c r="F604" s="332"/>
      <c r="G604" s="397" t="str">
        <f t="shared" si="40"/>
        <v/>
      </c>
      <c r="H604" s="388"/>
      <c r="I604" s="389"/>
      <c r="J604" s="389"/>
      <c r="K604" s="389"/>
      <c r="L604" s="389"/>
      <c r="M604" s="389"/>
      <c r="N604" s="389"/>
      <c r="O604" s="389"/>
      <c r="P604" s="388"/>
      <c r="Q604" s="318"/>
      <c r="R604" s="420">
        <f t="shared" si="41"/>
        <v>37</v>
      </c>
      <c r="S604" s="420" t="str">
        <f t="shared" si="42"/>
        <v/>
      </c>
      <c r="T604" s="420" t="b">
        <f t="shared" si="43"/>
        <v>0</v>
      </c>
      <c r="U604" s="420" t="s">
        <v>1804</v>
      </c>
      <c r="V604" s="420" t="str">
        <f>IFERROR(IF(VLOOKUP(S604,'Disaggregation Records'!$D$95:$G$183,4,FALSE)=0,"",VLOOKUP(S604,'Disaggregation Records'!$D$95:$G$183,4,FALSE)),"")</f>
        <v/>
      </c>
      <c r="W604" s="161"/>
      <c r="X604" s="164"/>
      <c r="Y604" s="164"/>
      <c r="AD604" s="9"/>
      <c r="AE604" s="9"/>
      <c r="AF604" s="9"/>
      <c r="AG604" s="9"/>
      <c r="AH604" s="9"/>
      <c r="AI604" s="9"/>
      <c r="AJ604" s="9"/>
    </row>
    <row r="605" spans="1:36" s="302" customFormat="1" x14ac:dyDescent="0.25">
      <c r="A605" s="317">
        <v>28</v>
      </c>
      <c r="B605" s="329" t="str">
        <f>IFERROR(VLOOKUP(A605,'Coverage Indicators - Section D'!$A$10:$Y$42,25,FALSE),"")</f>
        <v/>
      </c>
      <c r="C605" s="418" t="str">
        <f>IFERROR(IF(VLOOKUP(S605,'Disaggregation Records'!$D$95:$E$183,2,FALSE)=0,"",VLOOKUP(S605,'Disaggregation Records'!$D$95:$E$183,2,FALSE)),"")</f>
        <v/>
      </c>
      <c r="D605" s="418" t="str">
        <f>IFERROR(IF(VLOOKUP(S605,'Disaggregation Records'!$D$95:$F$183,3,FALSE)=0,"",VLOOKUP(S605,'Disaggregation Records'!$D$95:$F$183,3,FALSE)),"")</f>
        <v/>
      </c>
      <c r="E605" s="331"/>
      <c r="F605" s="332"/>
      <c r="G605" s="397" t="str">
        <f t="shared" si="40"/>
        <v/>
      </c>
      <c r="H605" s="388"/>
      <c r="I605" s="389"/>
      <c r="J605" s="389"/>
      <c r="K605" s="389"/>
      <c r="L605" s="389"/>
      <c r="M605" s="389"/>
      <c r="N605" s="389"/>
      <c r="O605" s="389"/>
      <c r="P605" s="388"/>
      <c r="Q605" s="318"/>
      <c r="R605" s="420">
        <f t="shared" si="41"/>
        <v>38</v>
      </c>
      <c r="S605" s="420" t="str">
        <f t="shared" si="42"/>
        <v/>
      </c>
      <c r="T605" s="420" t="b">
        <f t="shared" si="43"/>
        <v>0</v>
      </c>
      <c r="U605" s="420" t="s">
        <v>1805</v>
      </c>
      <c r="V605" s="420" t="str">
        <f>IFERROR(IF(VLOOKUP(S605,'Disaggregation Records'!$D$95:$G$183,4,FALSE)=0,"",VLOOKUP(S605,'Disaggregation Records'!$D$95:$G$183,4,FALSE)),"")</f>
        <v/>
      </c>
      <c r="W605" s="161"/>
      <c r="X605" s="164"/>
      <c r="Y605" s="164"/>
      <c r="AD605" s="9"/>
      <c r="AE605" s="9"/>
      <c r="AF605" s="9"/>
      <c r="AG605" s="9"/>
      <c r="AH605" s="9"/>
      <c r="AI605" s="9"/>
      <c r="AJ605" s="9"/>
    </row>
    <row r="606" spans="1:36" s="302" customFormat="1" x14ac:dyDescent="0.25">
      <c r="A606" s="317">
        <v>28</v>
      </c>
      <c r="B606" s="329" t="str">
        <f>IFERROR(VLOOKUP(A606,'Coverage Indicators - Section D'!$A$10:$Y$42,25,FALSE),"")</f>
        <v/>
      </c>
      <c r="C606" s="418" t="str">
        <f>IFERROR(IF(VLOOKUP(S606,'Disaggregation Records'!$D$95:$E$183,2,FALSE)=0,"",VLOOKUP(S606,'Disaggregation Records'!$D$95:$E$183,2,FALSE)),"")</f>
        <v/>
      </c>
      <c r="D606" s="418" t="str">
        <f>IFERROR(IF(VLOOKUP(S606,'Disaggregation Records'!$D$95:$F$183,3,FALSE)=0,"",VLOOKUP(S606,'Disaggregation Records'!$D$95:$F$183,3,FALSE)),"")</f>
        <v/>
      </c>
      <c r="E606" s="331"/>
      <c r="F606" s="332"/>
      <c r="G606" s="397" t="str">
        <f t="shared" si="40"/>
        <v/>
      </c>
      <c r="H606" s="388"/>
      <c r="I606" s="389"/>
      <c r="J606" s="389"/>
      <c r="K606" s="389"/>
      <c r="L606" s="389"/>
      <c r="M606" s="389"/>
      <c r="N606" s="389"/>
      <c r="O606" s="389"/>
      <c r="P606" s="388"/>
      <c r="Q606" s="318"/>
      <c r="R606" s="420">
        <f t="shared" si="41"/>
        <v>39</v>
      </c>
      <c r="S606" s="420" t="str">
        <f t="shared" si="42"/>
        <v/>
      </c>
      <c r="T606" s="420" t="b">
        <f t="shared" si="43"/>
        <v>0</v>
      </c>
      <c r="U606" s="420" t="s">
        <v>1806</v>
      </c>
      <c r="V606" s="420" t="str">
        <f>IFERROR(IF(VLOOKUP(S606,'Disaggregation Records'!$D$95:$G$183,4,FALSE)=0,"",VLOOKUP(S606,'Disaggregation Records'!$D$95:$G$183,4,FALSE)),"")</f>
        <v/>
      </c>
      <c r="W606" s="161"/>
      <c r="X606" s="164"/>
      <c r="Y606" s="164"/>
      <c r="AD606" s="9"/>
      <c r="AE606" s="9"/>
      <c r="AF606" s="9"/>
      <c r="AG606" s="9"/>
      <c r="AH606" s="9"/>
      <c r="AI606" s="9"/>
      <c r="AJ606" s="9"/>
    </row>
    <row r="607" spans="1:36" s="302" customFormat="1" x14ac:dyDescent="0.25">
      <c r="A607" s="317">
        <v>29</v>
      </c>
      <c r="B607" s="329" t="str">
        <f>IFERROR(VLOOKUP(A607,'Coverage Indicators - Section D'!$A$10:$Y$42,25,FALSE),"")</f>
        <v/>
      </c>
      <c r="C607" s="418" t="str">
        <f>IFERROR(IF(VLOOKUP(S607,'Disaggregation Records'!$D$95:$E$183,2,FALSE)=0,"",VLOOKUP(S607,'Disaggregation Records'!$D$95:$E$183,2,FALSE)),"")</f>
        <v/>
      </c>
      <c r="D607" s="418" t="str">
        <f>IFERROR(IF(VLOOKUP(S607,'Disaggregation Records'!$D$95:$F$183,3,FALSE)=0,"",VLOOKUP(S607,'Disaggregation Records'!$D$95:$F$183,3,FALSE)),"")</f>
        <v/>
      </c>
      <c r="E607" s="331"/>
      <c r="F607" s="332"/>
      <c r="G607" s="397" t="str">
        <f t="shared" si="40"/>
        <v/>
      </c>
      <c r="H607" s="388"/>
      <c r="I607" s="389"/>
      <c r="J607" s="389"/>
      <c r="K607" s="389"/>
      <c r="L607" s="389"/>
      <c r="M607" s="389"/>
      <c r="N607" s="389"/>
      <c r="O607" s="389"/>
      <c r="P607" s="388"/>
      <c r="Q607" s="318"/>
      <c r="R607" s="420">
        <f t="shared" si="41"/>
        <v>40</v>
      </c>
      <c r="S607" s="420" t="str">
        <f t="shared" si="42"/>
        <v/>
      </c>
      <c r="T607" s="420" t="b">
        <f t="shared" si="43"/>
        <v>0</v>
      </c>
      <c r="U607" s="420" t="s">
        <v>1807</v>
      </c>
      <c r="V607" s="420" t="str">
        <f>IFERROR(IF(VLOOKUP(S607,'Disaggregation Records'!$D$95:$G$183,4,FALSE)=0,"",VLOOKUP(S607,'Disaggregation Records'!$D$95:$G$183,4,FALSE)),"")</f>
        <v/>
      </c>
      <c r="W607" s="161"/>
      <c r="X607" s="164"/>
      <c r="Y607" s="164"/>
      <c r="AD607" s="9"/>
      <c r="AE607" s="9"/>
      <c r="AF607" s="9"/>
      <c r="AG607" s="9"/>
      <c r="AH607" s="9"/>
      <c r="AI607" s="9"/>
      <c r="AJ607" s="9"/>
    </row>
    <row r="608" spans="1:36" s="302" customFormat="1" x14ac:dyDescent="0.25">
      <c r="A608" s="317">
        <v>29</v>
      </c>
      <c r="B608" s="329" t="str">
        <f>IFERROR(VLOOKUP(A608,'Coverage Indicators - Section D'!$A$10:$Y$42,25,FALSE),"")</f>
        <v/>
      </c>
      <c r="C608" s="418" t="str">
        <f>IFERROR(IF(VLOOKUP(S608,'Disaggregation Records'!$D$95:$E$183,2,FALSE)=0,"",VLOOKUP(S608,'Disaggregation Records'!$D$95:$E$183,2,FALSE)),"")</f>
        <v/>
      </c>
      <c r="D608" s="418" t="str">
        <f>IFERROR(IF(VLOOKUP(S608,'Disaggregation Records'!$D$95:$F$183,3,FALSE)=0,"",VLOOKUP(S608,'Disaggregation Records'!$D$95:$F$183,3,FALSE)),"")</f>
        <v/>
      </c>
      <c r="E608" s="331"/>
      <c r="F608" s="332"/>
      <c r="G608" s="397" t="str">
        <f t="shared" si="40"/>
        <v/>
      </c>
      <c r="H608" s="388"/>
      <c r="I608" s="389"/>
      <c r="J608" s="389"/>
      <c r="K608" s="389"/>
      <c r="L608" s="389"/>
      <c r="M608" s="389"/>
      <c r="N608" s="389"/>
      <c r="O608" s="389"/>
      <c r="P608" s="388"/>
      <c r="Q608" s="318"/>
      <c r="R608" s="420">
        <f t="shared" si="41"/>
        <v>41</v>
      </c>
      <c r="S608" s="420" t="str">
        <f t="shared" si="42"/>
        <v/>
      </c>
      <c r="T608" s="420" t="b">
        <f t="shared" si="43"/>
        <v>0</v>
      </c>
      <c r="U608" s="420" t="s">
        <v>1808</v>
      </c>
      <c r="V608" s="420" t="str">
        <f>IFERROR(IF(VLOOKUP(S608,'Disaggregation Records'!$D$95:$G$183,4,FALSE)=0,"",VLOOKUP(S608,'Disaggregation Records'!$D$95:$G$183,4,FALSE)),"")</f>
        <v/>
      </c>
      <c r="W608" s="161"/>
      <c r="X608" s="164"/>
      <c r="Y608" s="164"/>
      <c r="AD608" s="9"/>
      <c r="AE608" s="9"/>
      <c r="AF608" s="9"/>
      <c r="AG608" s="9"/>
      <c r="AH608" s="9"/>
      <c r="AI608" s="9"/>
      <c r="AJ608" s="9"/>
    </row>
    <row r="609" spans="1:36" s="302" customFormat="1" x14ac:dyDescent="0.25">
      <c r="A609" s="317">
        <v>29</v>
      </c>
      <c r="B609" s="329" t="str">
        <f>IFERROR(VLOOKUP(A609,'Coverage Indicators - Section D'!$A$10:$Y$42,25,FALSE),"")</f>
        <v/>
      </c>
      <c r="C609" s="418" t="str">
        <f>IFERROR(IF(VLOOKUP(S609,'Disaggregation Records'!$D$95:$E$183,2,FALSE)=0,"",VLOOKUP(S609,'Disaggregation Records'!$D$95:$E$183,2,FALSE)),"")</f>
        <v/>
      </c>
      <c r="D609" s="418" t="str">
        <f>IFERROR(IF(VLOOKUP(S609,'Disaggregation Records'!$D$95:$F$183,3,FALSE)=0,"",VLOOKUP(S609,'Disaggregation Records'!$D$95:$F$183,3,FALSE)),"")</f>
        <v/>
      </c>
      <c r="E609" s="331"/>
      <c r="F609" s="332"/>
      <c r="G609" s="397" t="str">
        <f t="shared" si="40"/>
        <v/>
      </c>
      <c r="H609" s="388"/>
      <c r="I609" s="389"/>
      <c r="J609" s="389"/>
      <c r="K609" s="389"/>
      <c r="L609" s="389"/>
      <c r="M609" s="389"/>
      <c r="N609" s="389"/>
      <c r="O609" s="389"/>
      <c r="P609" s="388"/>
      <c r="Q609" s="318"/>
      <c r="R609" s="420">
        <f t="shared" si="41"/>
        <v>42</v>
      </c>
      <c r="S609" s="420" t="str">
        <f t="shared" si="42"/>
        <v/>
      </c>
      <c r="T609" s="420" t="b">
        <f t="shared" si="43"/>
        <v>0</v>
      </c>
      <c r="U609" s="420" t="s">
        <v>1809</v>
      </c>
      <c r="V609" s="420" t="str">
        <f>IFERROR(IF(VLOOKUP(S609,'Disaggregation Records'!$D$95:$G$183,4,FALSE)=0,"",VLOOKUP(S609,'Disaggregation Records'!$D$95:$G$183,4,FALSE)),"")</f>
        <v/>
      </c>
      <c r="W609" s="161"/>
      <c r="X609" s="164"/>
      <c r="Y609" s="164"/>
      <c r="AD609" s="9"/>
      <c r="AE609" s="9"/>
      <c r="AF609" s="9"/>
      <c r="AG609" s="9"/>
      <c r="AH609" s="9"/>
      <c r="AI609" s="9"/>
      <c r="AJ609" s="9"/>
    </row>
    <row r="610" spans="1:36" s="302" customFormat="1" x14ac:dyDescent="0.25">
      <c r="A610" s="317">
        <v>29</v>
      </c>
      <c r="B610" s="329" t="str">
        <f>IFERROR(VLOOKUP(A610,'Coverage Indicators - Section D'!$A$10:$Y$42,25,FALSE),"")</f>
        <v/>
      </c>
      <c r="C610" s="418" t="str">
        <f>IFERROR(IF(VLOOKUP(S610,'Disaggregation Records'!$D$95:$E$183,2,FALSE)=0,"",VLOOKUP(S610,'Disaggregation Records'!$D$95:$E$183,2,FALSE)),"")</f>
        <v/>
      </c>
      <c r="D610" s="418" t="str">
        <f>IFERROR(IF(VLOOKUP(S610,'Disaggregation Records'!$D$95:$F$183,3,FALSE)=0,"",VLOOKUP(S610,'Disaggregation Records'!$D$95:$F$183,3,FALSE)),"")</f>
        <v/>
      </c>
      <c r="E610" s="331"/>
      <c r="F610" s="332"/>
      <c r="G610" s="397" t="str">
        <f t="shared" si="40"/>
        <v/>
      </c>
      <c r="H610" s="388"/>
      <c r="I610" s="389"/>
      <c r="J610" s="389"/>
      <c r="K610" s="389"/>
      <c r="L610" s="389"/>
      <c r="M610" s="389"/>
      <c r="N610" s="389"/>
      <c r="O610" s="389"/>
      <c r="P610" s="388"/>
      <c r="Q610" s="318"/>
      <c r="R610" s="420">
        <f t="shared" si="41"/>
        <v>43</v>
      </c>
      <c r="S610" s="420" t="str">
        <f t="shared" si="42"/>
        <v/>
      </c>
      <c r="T610" s="420" t="b">
        <f t="shared" si="43"/>
        <v>0</v>
      </c>
      <c r="U610" s="420" t="s">
        <v>1810</v>
      </c>
      <c r="V610" s="420" t="str">
        <f>IFERROR(IF(VLOOKUP(S610,'Disaggregation Records'!$D$95:$G$183,4,FALSE)=0,"",VLOOKUP(S610,'Disaggregation Records'!$D$95:$G$183,4,FALSE)),"")</f>
        <v/>
      </c>
      <c r="W610" s="161"/>
      <c r="X610" s="164"/>
      <c r="Y610" s="164"/>
      <c r="AD610" s="9"/>
      <c r="AE610" s="9"/>
      <c r="AF610" s="9"/>
      <c r="AG610" s="9"/>
      <c r="AH610" s="9"/>
      <c r="AI610" s="9"/>
      <c r="AJ610" s="9"/>
    </row>
    <row r="611" spans="1:36" s="302" customFormat="1" x14ac:dyDescent="0.25">
      <c r="A611" s="317">
        <v>29</v>
      </c>
      <c r="B611" s="329" t="str">
        <f>IFERROR(VLOOKUP(A611,'Coverage Indicators - Section D'!$A$10:$Y$42,25,FALSE),"")</f>
        <v/>
      </c>
      <c r="C611" s="418" t="str">
        <f>IFERROR(IF(VLOOKUP(S611,'Disaggregation Records'!$D$95:$E$183,2,FALSE)=0,"",VLOOKUP(S611,'Disaggregation Records'!$D$95:$E$183,2,FALSE)),"")</f>
        <v/>
      </c>
      <c r="D611" s="418" t="str">
        <f>IFERROR(IF(VLOOKUP(S611,'Disaggregation Records'!$D$95:$F$183,3,FALSE)=0,"",VLOOKUP(S611,'Disaggregation Records'!$D$95:$F$183,3,FALSE)),"")</f>
        <v/>
      </c>
      <c r="E611" s="331"/>
      <c r="F611" s="332"/>
      <c r="G611" s="397" t="str">
        <f t="shared" si="40"/>
        <v/>
      </c>
      <c r="H611" s="388"/>
      <c r="I611" s="389"/>
      <c r="J611" s="389"/>
      <c r="K611" s="389"/>
      <c r="L611" s="389"/>
      <c r="M611" s="389"/>
      <c r="N611" s="389"/>
      <c r="O611" s="389"/>
      <c r="P611" s="388"/>
      <c r="Q611" s="318"/>
      <c r="R611" s="420">
        <f t="shared" si="41"/>
        <v>44</v>
      </c>
      <c r="S611" s="420" t="str">
        <f t="shared" si="42"/>
        <v/>
      </c>
      <c r="T611" s="420" t="b">
        <f t="shared" si="43"/>
        <v>0</v>
      </c>
      <c r="U611" s="420" t="s">
        <v>1811</v>
      </c>
      <c r="V611" s="420" t="str">
        <f>IFERROR(IF(VLOOKUP(S611,'Disaggregation Records'!$D$95:$G$183,4,FALSE)=0,"",VLOOKUP(S611,'Disaggregation Records'!$D$95:$G$183,4,FALSE)),"")</f>
        <v/>
      </c>
      <c r="W611" s="161"/>
      <c r="X611" s="164"/>
      <c r="Y611" s="164"/>
      <c r="AD611" s="9"/>
      <c r="AE611" s="9"/>
      <c r="AF611" s="9"/>
      <c r="AG611" s="9"/>
      <c r="AH611" s="9"/>
      <c r="AI611" s="9"/>
      <c r="AJ611" s="9"/>
    </row>
    <row r="612" spans="1:36" s="302" customFormat="1" x14ac:dyDescent="0.25">
      <c r="A612" s="317">
        <v>29</v>
      </c>
      <c r="B612" s="329" t="str">
        <f>IFERROR(VLOOKUP(A612,'Coverage Indicators - Section D'!$A$10:$Y$42,25,FALSE),"")</f>
        <v/>
      </c>
      <c r="C612" s="418" t="str">
        <f>IFERROR(IF(VLOOKUP(S612,'Disaggregation Records'!$D$95:$E$183,2,FALSE)=0,"",VLOOKUP(S612,'Disaggregation Records'!$D$95:$E$183,2,FALSE)),"")</f>
        <v/>
      </c>
      <c r="D612" s="418" t="str">
        <f>IFERROR(IF(VLOOKUP(S612,'Disaggregation Records'!$D$95:$F$183,3,FALSE)=0,"",VLOOKUP(S612,'Disaggregation Records'!$D$95:$F$183,3,FALSE)),"")</f>
        <v/>
      </c>
      <c r="E612" s="331"/>
      <c r="F612" s="332"/>
      <c r="G612" s="397" t="str">
        <f t="shared" si="40"/>
        <v/>
      </c>
      <c r="H612" s="388"/>
      <c r="I612" s="389"/>
      <c r="J612" s="389"/>
      <c r="K612" s="389"/>
      <c r="L612" s="389"/>
      <c r="M612" s="389"/>
      <c r="N612" s="389"/>
      <c r="O612" s="389"/>
      <c r="P612" s="388"/>
      <c r="Q612" s="318"/>
      <c r="R612" s="420">
        <f t="shared" si="41"/>
        <v>45</v>
      </c>
      <c r="S612" s="420" t="str">
        <f t="shared" si="42"/>
        <v/>
      </c>
      <c r="T612" s="420" t="b">
        <f t="shared" si="43"/>
        <v>0</v>
      </c>
      <c r="U612" s="420" t="s">
        <v>1812</v>
      </c>
      <c r="V612" s="420" t="str">
        <f>IFERROR(IF(VLOOKUP(S612,'Disaggregation Records'!$D$95:$G$183,4,FALSE)=0,"",VLOOKUP(S612,'Disaggregation Records'!$D$95:$G$183,4,FALSE)),"")</f>
        <v/>
      </c>
      <c r="W612" s="161"/>
      <c r="X612" s="164"/>
      <c r="Y612" s="164"/>
      <c r="AD612" s="9"/>
      <c r="AE612" s="9"/>
      <c r="AF612" s="9"/>
      <c r="AG612" s="9"/>
      <c r="AH612" s="9"/>
      <c r="AI612" s="9"/>
      <c r="AJ612" s="9"/>
    </row>
    <row r="613" spans="1:36" s="302" customFormat="1" x14ac:dyDescent="0.25">
      <c r="A613" s="317">
        <v>29</v>
      </c>
      <c r="B613" s="329" t="str">
        <f>IFERROR(VLOOKUP(A613,'Coverage Indicators - Section D'!$A$10:$Y$42,25,FALSE),"")</f>
        <v/>
      </c>
      <c r="C613" s="418" t="str">
        <f>IFERROR(IF(VLOOKUP(S613,'Disaggregation Records'!$D$95:$E$183,2,FALSE)=0,"",VLOOKUP(S613,'Disaggregation Records'!$D$95:$E$183,2,FALSE)),"")</f>
        <v/>
      </c>
      <c r="D613" s="418" t="str">
        <f>IFERROR(IF(VLOOKUP(S613,'Disaggregation Records'!$D$95:$F$183,3,FALSE)=0,"",VLOOKUP(S613,'Disaggregation Records'!$D$95:$F$183,3,FALSE)),"")</f>
        <v/>
      </c>
      <c r="E613" s="331"/>
      <c r="F613" s="332"/>
      <c r="G613" s="397" t="str">
        <f t="shared" si="40"/>
        <v/>
      </c>
      <c r="H613" s="388"/>
      <c r="I613" s="389"/>
      <c r="J613" s="389"/>
      <c r="K613" s="389"/>
      <c r="L613" s="389"/>
      <c r="M613" s="389"/>
      <c r="N613" s="389"/>
      <c r="O613" s="389"/>
      <c r="P613" s="388"/>
      <c r="Q613" s="318"/>
      <c r="R613" s="420">
        <f t="shared" si="41"/>
        <v>46</v>
      </c>
      <c r="S613" s="420" t="str">
        <f t="shared" si="42"/>
        <v/>
      </c>
      <c r="T613" s="420" t="b">
        <f t="shared" si="43"/>
        <v>0</v>
      </c>
      <c r="U613" s="420" t="s">
        <v>1813</v>
      </c>
      <c r="V613" s="420" t="str">
        <f>IFERROR(IF(VLOOKUP(S613,'Disaggregation Records'!$D$95:$G$183,4,FALSE)=0,"",VLOOKUP(S613,'Disaggregation Records'!$D$95:$G$183,4,FALSE)),"")</f>
        <v/>
      </c>
      <c r="W613" s="161"/>
      <c r="X613" s="164"/>
      <c r="Y613" s="164"/>
      <c r="AD613" s="9"/>
      <c r="AE613" s="9"/>
      <c r="AF613" s="9"/>
      <c r="AG613" s="9"/>
      <c r="AH613" s="9"/>
      <c r="AI613" s="9"/>
      <c r="AJ613" s="9"/>
    </row>
    <row r="614" spans="1:36" s="302" customFormat="1" x14ac:dyDescent="0.25">
      <c r="A614" s="317">
        <v>29</v>
      </c>
      <c r="B614" s="329" t="str">
        <f>IFERROR(VLOOKUP(A614,'Coverage Indicators - Section D'!$A$10:$Y$42,25,FALSE),"")</f>
        <v/>
      </c>
      <c r="C614" s="418" t="str">
        <f>IFERROR(IF(VLOOKUP(S614,'Disaggregation Records'!$D$95:$E$183,2,FALSE)=0,"",VLOOKUP(S614,'Disaggregation Records'!$D$95:$E$183,2,FALSE)),"")</f>
        <v/>
      </c>
      <c r="D614" s="418" t="str">
        <f>IFERROR(IF(VLOOKUP(S614,'Disaggregation Records'!$D$95:$F$183,3,FALSE)=0,"",VLOOKUP(S614,'Disaggregation Records'!$D$95:$F$183,3,FALSE)),"")</f>
        <v/>
      </c>
      <c r="E614" s="331"/>
      <c r="F614" s="332"/>
      <c r="G614" s="397" t="str">
        <f t="shared" si="40"/>
        <v/>
      </c>
      <c r="H614" s="388"/>
      <c r="I614" s="389"/>
      <c r="J614" s="389"/>
      <c r="K614" s="389"/>
      <c r="L614" s="389"/>
      <c r="M614" s="389"/>
      <c r="N614" s="389"/>
      <c r="O614" s="389"/>
      <c r="P614" s="388"/>
      <c r="Q614" s="318"/>
      <c r="R614" s="420">
        <f t="shared" si="41"/>
        <v>47</v>
      </c>
      <c r="S614" s="420" t="str">
        <f t="shared" si="42"/>
        <v/>
      </c>
      <c r="T614" s="420" t="b">
        <f t="shared" si="43"/>
        <v>0</v>
      </c>
      <c r="U614" s="420" t="s">
        <v>1814</v>
      </c>
      <c r="V614" s="420" t="str">
        <f>IFERROR(IF(VLOOKUP(S614,'Disaggregation Records'!$D$95:$G$183,4,FALSE)=0,"",VLOOKUP(S614,'Disaggregation Records'!$D$95:$G$183,4,FALSE)),"")</f>
        <v/>
      </c>
      <c r="W614" s="161"/>
      <c r="X614" s="164"/>
      <c r="Y614" s="164"/>
      <c r="AD614" s="9"/>
      <c r="AE614" s="9"/>
      <c r="AF614" s="9"/>
      <c r="AG614" s="9"/>
      <c r="AH614" s="9"/>
      <c r="AI614" s="9"/>
      <c r="AJ614" s="9"/>
    </row>
    <row r="615" spans="1:36" s="302" customFormat="1" x14ac:dyDescent="0.25">
      <c r="A615" s="317">
        <v>29</v>
      </c>
      <c r="B615" s="329" t="str">
        <f>IFERROR(VLOOKUP(A615,'Coverage Indicators - Section D'!$A$10:$Y$42,25,FALSE),"")</f>
        <v/>
      </c>
      <c r="C615" s="418" t="str">
        <f>IFERROR(IF(VLOOKUP(S615,'Disaggregation Records'!$D$95:$E$183,2,FALSE)=0,"",VLOOKUP(S615,'Disaggregation Records'!$D$95:$E$183,2,FALSE)),"")</f>
        <v/>
      </c>
      <c r="D615" s="418" t="str">
        <f>IFERROR(IF(VLOOKUP(S615,'Disaggregation Records'!$D$95:$F$183,3,FALSE)=0,"",VLOOKUP(S615,'Disaggregation Records'!$D$95:$F$183,3,FALSE)),"")</f>
        <v/>
      </c>
      <c r="E615" s="331"/>
      <c r="F615" s="332"/>
      <c r="G615" s="397" t="str">
        <f t="shared" si="40"/>
        <v/>
      </c>
      <c r="H615" s="388"/>
      <c r="I615" s="389"/>
      <c r="J615" s="389"/>
      <c r="K615" s="389"/>
      <c r="L615" s="389"/>
      <c r="M615" s="389"/>
      <c r="N615" s="389"/>
      <c r="O615" s="389"/>
      <c r="P615" s="388"/>
      <c r="Q615" s="318"/>
      <c r="R615" s="420">
        <f t="shared" si="41"/>
        <v>48</v>
      </c>
      <c r="S615" s="420" t="str">
        <f t="shared" si="42"/>
        <v/>
      </c>
      <c r="T615" s="420" t="b">
        <f t="shared" si="43"/>
        <v>0</v>
      </c>
      <c r="U615" s="420" t="s">
        <v>1815</v>
      </c>
      <c r="V615" s="420" t="str">
        <f>IFERROR(IF(VLOOKUP(S615,'Disaggregation Records'!$D$95:$G$183,4,FALSE)=0,"",VLOOKUP(S615,'Disaggregation Records'!$D$95:$G$183,4,FALSE)),"")</f>
        <v/>
      </c>
      <c r="W615" s="161"/>
      <c r="X615" s="164"/>
      <c r="Y615" s="164"/>
      <c r="AD615" s="9"/>
      <c r="AE615" s="9"/>
      <c r="AF615" s="9"/>
      <c r="AG615" s="9"/>
      <c r="AH615" s="9"/>
      <c r="AI615" s="9"/>
      <c r="AJ615" s="9"/>
    </row>
    <row r="616" spans="1:36" s="302" customFormat="1" x14ac:dyDescent="0.25">
      <c r="A616" s="317">
        <v>29</v>
      </c>
      <c r="B616" s="329" t="str">
        <f>IFERROR(VLOOKUP(A616,'Coverage Indicators - Section D'!$A$10:$Y$42,25,FALSE),"")</f>
        <v/>
      </c>
      <c r="C616" s="418" t="str">
        <f>IFERROR(IF(VLOOKUP(S616,'Disaggregation Records'!$D$95:$E$183,2,FALSE)=0,"",VLOOKUP(S616,'Disaggregation Records'!$D$95:$E$183,2,FALSE)),"")</f>
        <v/>
      </c>
      <c r="D616" s="418" t="str">
        <f>IFERROR(IF(VLOOKUP(S616,'Disaggregation Records'!$D$95:$F$183,3,FALSE)=0,"",VLOOKUP(S616,'Disaggregation Records'!$D$95:$F$183,3,FALSE)),"")</f>
        <v/>
      </c>
      <c r="E616" s="331"/>
      <c r="F616" s="332"/>
      <c r="G616" s="397" t="str">
        <f t="shared" si="40"/>
        <v/>
      </c>
      <c r="H616" s="388"/>
      <c r="I616" s="389"/>
      <c r="J616" s="389"/>
      <c r="K616" s="389"/>
      <c r="L616" s="389"/>
      <c r="M616" s="389"/>
      <c r="N616" s="389"/>
      <c r="O616" s="389"/>
      <c r="P616" s="388"/>
      <c r="Q616" s="318"/>
      <c r="R616" s="420">
        <f t="shared" si="41"/>
        <v>49</v>
      </c>
      <c r="S616" s="420" t="str">
        <f t="shared" si="42"/>
        <v/>
      </c>
      <c r="T616" s="420" t="b">
        <f t="shared" si="43"/>
        <v>0</v>
      </c>
      <c r="U616" s="420" t="s">
        <v>1816</v>
      </c>
      <c r="V616" s="420" t="str">
        <f>IFERROR(IF(VLOOKUP(S616,'Disaggregation Records'!$D$95:$G$183,4,FALSE)=0,"",VLOOKUP(S616,'Disaggregation Records'!$D$95:$G$183,4,FALSE)),"")</f>
        <v/>
      </c>
      <c r="W616" s="161"/>
      <c r="X616" s="164"/>
      <c r="Y616" s="164"/>
      <c r="AD616" s="9"/>
      <c r="AE616" s="9"/>
      <c r="AF616" s="9"/>
      <c r="AG616" s="9"/>
      <c r="AH616" s="9"/>
      <c r="AI616" s="9"/>
      <c r="AJ616" s="9"/>
    </row>
    <row r="617" spans="1:36" s="302" customFormat="1" x14ac:dyDescent="0.25">
      <c r="A617" s="317">
        <v>30</v>
      </c>
      <c r="B617" s="329" t="str">
        <f>IFERROR(VLOOKUP(A617,'Coverage Indicators - Section D'!$A$10:$Y$42,25,FALSE),"")</f>
        <v/>
      </c>
      <c r="C617" s="418" t="str">
        <f>IFERROR(IF(VLOOKUP(S617,'Disaggregation Records'!$D$95:$E$183,2,FALSE)=0,"",VLOOKUP(S617,'Disaggregation Records'!$D$95:$E$183,2,FALSE)),"")</f>
        <v/>
      </c>
      <c r="D617" s="418" t="str">
        <f>IFERROR(IF(VLOOKUP(S617,'Disaggregation Records'!$D$95:$F$183,3,FALSE)=0,"",VLOOKUP(S617,'Disaggregation Records'!$D$95:$F$183,3,FALSE)),"")</f>
        <v/>
      </c>
      <c r="E617" s="331"/>
      <c r="F617" s="332"/>
      <c r="G617" s="397" t="str">
        <f t="shared" si="40"/>
        <v/>
      </c>
      <c r="H617" s="388"/>
      <c r="I617" s="389"/>
      <c r="J617" s="389"/>
      <c r="K617" s="389"/>
      <c r="L617" s="389"/>
      <c r="M617" s="389"/>
      <c r="N617" s="389"/>
      <c r="O617" s="389"/>
      <c r="P617" s="388"/>
      <c r="Q617" s="318"/>
      <c r="R617" s="420">
        <f t="shared" si="41"/>
        <v>50</v>
      </c>
      <c r="S617" s="420" t="str">
        <f t="shared" si="42"/>
        <v/>
      </c>
      <c r="T617" s="420" t="b">
        <f t="shared" si="43"/>
        <v>0</v>
      </c>
      <c r="U617" s="420" t="s">
        <v>1817</v>
      </c>
      <c r="V617" s="420" t="str">
        <f>IFERROR(IF(VLOOKUP(S617,'Disaggregation Records'!$D$95:$G$183,4,FALSE)=0,"",VLOOKUP(S617,'Disaggregation Records'!$D$95:$G$183,4,FALSE)),"")</f>
        <v/>
      </c>
      <c r="W617" s="161"/>
      <c r="X617" s="164"/>
      <c r="Y617" s="164"/>
      <c r="AD617" s="9"/>
      <c r="AE617" s="9"/>
      <c r="AF617" s="9"/>
      <c r="AG617" s="9"/>
      <c r="AH617" s="9"/>
      <c r="AI617" s="9"/>
      <c r="AJ617" s="9"/>
    </row>
    <row r="618" spans="1:36" s="302" customFormat="1" x14ac:dyDescent="0.25">
      <c r="A618" s="317">
        <v>30</v>
      </c>
      <c r="B618" s="329" t="str">
        <f>IFERROR(VLOOKUP(A618,'Coverage Indicators - Section D'!$A$10:$Y$42,25,FALSE),"")</f>
        <v/>
      </c>
      <c r="C618" s="418" t="str">
        <f>IFERROR(IF(VLOOKUP(S618,'Disaggregation Records'!$D$95:$E$183,2,FALSE)=0,"",VLOOKUP(S618,'Disaggregation Records'!$D$95:$E$183,2,FALSE)),"")</f>
        <v/>
      </c>
      <c r="D618" s="418" t="str">
        <f>IFERROR(IF(VLOOKUP(S618,'Disaggregation Records'!$D$95:$F$183,3,FALSE)=0,"",VLOOKUP(S618,'Disaggregation Records'!$D$95:$F$183,3,FALSE)),"")</f>
        <v/>
      </c>
      <c r="E618" s="331"/>
      <c r="F618" s="332"/>
      <c r="G618" s="397" t="str">
        <f t="shared" si="40"/>
        <v/>
      </c>
      <c r="H618" s="388"/>
      <c r="I618" s="389"/>
      <c r="J618" s="389"/>
      <c r="K618" s="389"/>
      <c r="L618" s="389"/>
      <c r="M618" s="389"/>
      <c r="N618" s="389"/>
      <c r="O618" s="389"/>
      <c r="P618" s="388"/>
      <c r="Q618" s="318"/>
      <c r="R618" s="420">
        <f t="shared" si="41"/>
        <v>51</v>
      </c>
      <c r="S618" s="420" t="str">
        <f t="shared" si="42"/>
        <v/>
      </c>
      <c r="T618" s="420" t="b">
        <f t="shared" si="43"/>
        <v>0</v>
      </c>
      <c r="U618" s="420" t="s">
        <v>1818</v>
      </c>
      <c r="V618" s="420" t="str">
        <f>IFERROR(IF(VLOOKUP(S618,'Disaggregation Records'!$D$95:$G$183,4,FALSE)=0,"",VLOOKUP(S618,'Disaggregation Records'!$D$95:$G$183,4,FALSE)),"")</f>
        <v/>
      </c>
      <c r="W618" s="161"/>
      <c r="X618" s="164"/>
      <c r="Y618" s="164"/>
      <c r="AD618" s="9"/>
      <c r="AE618" s="9"/>
      <c r="AF618" s="9"/>
      <c r="AG618" s="9"/>
      <c r="AH618" s="9"/>
      <c r="AI618" s="9"/>
      <c r="AJ618" s="9"/>
    </row>
    <row r="619" spans="1:36" s="302" customFormat="1" x14ac:dyDescent="0.25">
      <c r="A619" s="317">
        <v>30</v>
      </c>
      <c r="B619" s="329" t="str">
        <f>IFERROR(VLOOKUP(A619,'Coverage Indicators - Section D'!$A$10:$Y$42,25,FALSE),"")</f>
        <v/>
      </c>
      <c r="C619" s="418" t="str">
        <f>IFERROR(IF(VLOOKUP(S619,'Disaggregation Records'!$D$95:$E$183,2,FALSE)=0,"",VLOOKUP(S619,'Disaggregation Records'!$D$95:$E$183,2,FALSE)),"")</f>
        <v/>
      </c>
      <c r="D619" s="418" t="str">
        <f>IFERROR(IF(VLOOKUP(S619,'Disaggregation Records'!$D$95:$F$183,3,FALSE)=0,"",VLOOKUP(S619,'Disaggregation Records'!$D$95:$F$183,3,FALSE)),"")</f>
        <v/>
      </c>
      <c r="E619" s="331"/>
      <c r="F619" s="332"/>
      <c r="G619" s="397" t="str">
        <f t="shared" si="40"/>
        <v/>
      </c>
      <c r="H619" s="388"/>
      <c r="I619" s="389"/>
      <c r="J619" s="389"/>
      <c r="K619" s="389"/>
      <c r="L619" s="389"/>
      <c r="M619" s="389"/>
      <c r="N619" s="389"/>
      <c r="O619" s="389"/>
      <c r="P619" s="388"/>
      <c r="Q619" s="318"/>
      <c r="R619" s="420">
        <f t="shared" si="41"/>
        <v>52</v>
      </c>
      <c r="S619" s="420" t="str">
        <f t="shared" si="42"/>
        <v/>
      </c>
      <c r="T619" s="420" t="b">
        <f t="shared" si="43"/>
        <v>0</v>
      </c>
      <c r="U619" s="420" t="s">
        <v>1819</v>
      </c>
      <c r="V619" s="420" t="str">
        <f>IFERROR(IF(VLOOKUP(S619,'Disaggregation Records'!$D$95:$G$183,4,FALSE)=0,"",VLOOKUP(S619,'Disaggregation Records'!$D$95:$G$183,4,FALSE)),"")</f>
        <v/>
      </c>
      <c r="W619" s="161"/>
      <c r="X619" s="164"/>
      <c r="Y619" s="164"/>
      <c r="AD619" s="9"/>
      <c r="AE619" s="9"/>
      <c r="AF619" s="9"/>
      <c r="AG619" s="9"/>
      <c r="AH619" s="9"/>
      <c r="AI619" s="9"/>
      <c r="AJ619" s="9"/>
    </row>
    <row r="620" spans="1:36" s="302" customFormat="1" x14ac:dyDescent="0.25">
      <c r="A620" s="317">
        <v>30</v>
      </c>
      <c r="B620" s="329" t="str">
        <f>IFERROR(VLOOKUP(A620,'Coverage Indicators - Section D'!$A$10:$Y$42,25,FALSE),"")</f>
        <v/>
      </c>
      <c r="C620" s="418" t="str">
        <f>IFERROR(IF(VLOOKUP(S620,'Disaggregation Records'!$D$95:$E$183,2,FALSE)=0,"",VLOOKUP(S620,'Disaggregation Records'!$D$95:$E$183,2,FALSE)),"")</f>
        <v/>
      </c>
      <c r="D620" s="418" t="str">
        <f>IFERROR(IF(VLOOKUP(S620,'Disaggregation Records'!$D$95:$F$183,3,FALSE)=0,"",VLOOKUP(S620,'Disaggregation Records'!$D$95:$F$183,3,FALSE)),"")</f>
        <v/>
      </c>
      <c r="E620" s="331"/>
      <c r="F620" s="332"/>
      <c r="G620" s="397" t="str">
        <f t="shared" si="40"/>
        <v/>
      </c>
      <c r="H620" s="388"/>
      <c r="I620" s="389"/>
      <c r="J620" s="389"/>
      <c r="K620" s="389"/>
      <c r="L620" s="389"/>
      <c r="M620" s="389"/>
      <c r="N620" s="389"/>
      <c r="O620" s="389"/>
      <c r="P620" s="388"/>
      <c r="Q620" s="318"/>
      <c r="R620" s="420">
        <f t="shared" si="41"/>
        <v>53</v>
      </c>
      <c r="S620" s="420" t="str">
        <f t="shared" si="42"/>
        <v/>
      </c>
      <c r="T620" s="420" t="b">
        <f t="shared" si="43"/>
        <v>0</v>
      </c>
      <c r="U620" s="420" t="s">
        <v>1820</v>
      </c>
      <c r="V620" s="420" t="str">
        <f>IFERROR(IF(VLOOKUP(S620,'Disaggregation Records'!$D$95:$G$183,4,FALSE)=0,"",VLOOKUP(S620,'Disaggregation Records'!$D$95:$G$183,4,FALSE)),"")</f>
        <v/>
      </c>
      <c r="W620" s="161"/>
      <c r="X620" s="164"/>
      <c r="Y620" s="164"/>
      <c r="AD620" s="9"/>
      <c r="AE620" s="9"/>
      <c r="AF620" s="9"/>
      <c r="AG620" s="9"/>
      <c r="AH620" s="9"/>
      <c r="AI620" s="9"/>
      <c r="AJ620" s="9"/>
    </row>
    <row r="621" spans="1:36" s="302" customFormat="1" x14ac:dyDescent="0.25">
      <c r="A621" s="317">
        <v>30</v>
      </c>
      <c r="B621" s="329" t="str">
        <f>IFERROR(VLOOKUP(A621,'Coverage Indicators - Section D'!$A$10:$Y$42,25,FALSE),"")</f>
        <v/>
      </c>
      <c r="C621" s="418" t="str">
        <f>IFERROR(IF(VLOOKUP(S621,'Disaggregation Records'!$D$95:$E$183,2,FALSE)=0,"",VLOOKUP(S621,'Disaggregation Records'!$D$95:$E$183,2,FALSE)),"")</f>
        <v/>
      </c>
      <c r="D621" s="418" t="str">
        <f>IFERROR(IF(VLOOKUP(S621,'Disaggregation Records'!$D$95:$F$183,3,FALSE)=0,"",VLOOKUP(S621,'Disaggregation Records'!$D$95:$F$183,3,FALSE)),"")</f>
        <v/>
      </c>
      <c r="E621" s="331"/>
      <c r="F621" s="332"/>
      <c r="G621" s="397" t="str">
        <f t="shared" si="40"/>
        <v/>
      </c>
      <c r="H621" s="388"/>
      <c r="I621" s="389"/>
      <c r="J621" s="389"/>
      <c r="K621" s="389"/>
      <c r="L621" s="389"/>
      <c r="M621" s="389"/>
      <c r="N621" s="389"/>
      <c r="O621" s="389"/>
      <c r="P621" s="388"/>
      <c r="Q621" s="318"/>
      <c r="R621" s="420">
        <f t="shared" si="41"/>
        <v>54</v>
      </c>
      <c r="S621" s="420" t="str">
        <f t="shared" si="42"/>
        <v/>
      </c>
      <c r="T621" s="420" t="b">
        <f t="shared" si="43"/>
        <v>0</v>
      </c>
      <c r="U621" s="420" t="s">
        <v>1821</v>
      </c>
      <c r="V621" s="420" t="str">
        <f>IFERROR(IF(VLOOKUP(S621,'Disaggregation Records'!$D$95:$G$183,4,FALSE)=0,"",VLOOKUP(S621,'Disaggregation Records'!$D$95:$G$183,4,FALSE)),"")</f>
        <v/>
      </c>
      <c r="W621" s="161"/>
      <c r="X621" s="164"/>
      <c r="Y621" s="164"/>
      <c r="AD621" s="9"/>
      <c r="AE621" s="9"/>
      <c r="AF621" s="9"/>
      <c r="AG621" s="9"/>
      <c r="AH621" s="9"/>
      <c r="AI621" s="9"/>
      <c r="AJ621" s="9"/>
    </row>
    <row r="622" spans="1:36" s="302" customFormat="1" x14ac:dyDescent="0.25">
      <c r="A622" s="317">
        <v>30</v>
      </c>
      <c r="B622" s="329" t="str">
        <f>IFERROR(VLOOKUP(A622,'Coverage Indicators - Section D'!$A$10:$Y$42,25,FALSE),"")</f>
        <v/>
      </c>
      <c r="C622" s="418" t="str">
        <f>IFERROR(IF(VLOOKUP(S622,'Disaggregation Records'!$D$95:$E$183,2,FALSE)=0,"",VLOOKUP(S622,'Disaggregation Records'!$D$95:$E$183,2,FALSE)),"")</f>
        <v/>
      </c>
      <c r="D622" s="418" t="str">
        <f>IFERROR(IF(VLOOKUP(S622,'Disaggregation Records'!$D$95:$F$183,3,FALSE)=0,"",VLOOKUP(S622,'Disaggregation Records'!$D$95:$F$183,3,FALSE)),"")</f>
        <v/>
      </c>
      <c r="E622" s="331"/>
      <c r="F622" s="332"/>
      <c r="G622" s="397" t="str">
        <f t="shared" si="40"/>
        <v/>
      </c>
      <c r="H622" s="388"/>
      <c r="I622" s="389"/>
      <c r="J622" s="389"/>
      <c r="K622" s="389"/>
      <c r="L622" s="389"/>
      <c r="M622" s="389"/>
      <c r="N622" s="389"/>
      <c r="O622" s="389"/>
      <c r="P622" s="388"/>
      <c r="Q622" s="318"/>
      <c r="R622" s="420">
        <f t="shared" si="41"/>
        <v>55</v>
      </c>
      <c r="S622" s="420" t="str">
        <f t="shared" si="42"/>
        <v/>
      </c>
      <c r="T622" s="420" t="b">
        <f t="shared" si="43"/>
        <v>0</v>
      </c>
      <c r="U622" s="420" t="s">
        <v>1822</v>
      </c>
      <c r="V622" s="420" t="str">
        <f>IFERROR(IF(VLOOKUP(S622,'Disaggregation Records'!$D$95:$G$183,4,FALSE)=0,"",VLOOKUP(S622,'Disaggregation Records'!$D$95:$G$183,4,FALSE)),"")</f>
        <v/>
      </c>
      <c r="W622" s="161"/>
      <c r="X622" s="164"/>
      <c r="Y622" s="164"/>
      <c r="AD622" s="9"/>
      <c r="AE622" s="9"/>
      <c r="AF622" s="9"/>
      <c r="AG622" s="9"/>
      <c r="AH622" s="9"/>
      <c r="AI622" s="9"/>
      <c r="AJ622" s="9"/>
    </row>
    <row r="623" spans="1:36" s="302" customFormat="1" x14ac:dyDescent="0.25">
      <c r="A623" s="317">
        <v>30</v>
      </c>
      <c r="B623" s="329" t="str">
        <f>IFERROR(VLOOKUP(A623,'Coverage Indicators - Section D'!$A$10:$Y$42,25,FALSE),"")</f>
        <v/>
      </c>
      <c r="C623" s="418" t="str">
        <f>IFERROR(IF(VLOOKUP(S623,'Disaggregation Records'!$D$95:$E$183,2,FALSE)=0,"",VLOOKUP(S623,'Disaggregation Records'!$D$95:$E$183,2,FALSE)),"")</f>
        <v/>
      </c>
      <c r="D623" s="418" t="str">
        <f>IFERROR(IF(VLOOKUP(S623,'Disaggregation Records'!$D$95:$F$183,3,FALSE)=0,"",VLOOKUP(S623,'Disaggregation Records'!$D$95:$F$183,3,FALSE)),"")</f>
        <v/>
      </c>
      <c r="E623" s="331"/>
      <c r="F623" s="332"/>
      <c r="G623" s="397" t="str">
        <f t="shared" si="40"/>
        <v/>
      </c>
      <c r="H623" s="388"/>
      <c r="I623" s="389"/>
      <c r="J623" s="389"/>
      <c r="K623" s="389"/>
      <c r="L623" s="389"/>
      <c r="M623" s="389"/>
      <c r="N623" s="389"/>
      <c r="O623" s="389"/>
      <c r="P623" s="388"/>
      <c r="Q623" s="318"/>
      <c r="R623" s="420">
        <f t="shared" si="41"/>
        <v>56</v>
      </c>
      <c r="S623" s="420" t="str">
        <f t="shared" si="42"/>
        <v/>
      </c>
      <c r="T623" s="420" t="b">
        <f t="shared" si="43"/>
        <v>0</v>
      </c>
      <c r="U623" s="420" t="s">
        <v>1823</v>
      </c>
      <c r="V623" s="420" t="str">
        <f>IFERROR(IF(VLOOKUP(S623,'Disaggregation Records'!$D$95:$G$183,4,FALSE)=0,"",VLOOKUP(S623,'Disaggregation Records'!$D$95:$G$183,4,FALSE)),"")</f>
        <v/>
      </c>
      <c r="W623" s="161"/>
      <c r="X623" s="164"/>
      <c r="Y623" s="164"/>
      <c r="AD623" s="9"/>
      <c r="AE623" s="9"/>
      <c r="AF623" s="9"/>
      <c r="AG623" s="9"/>
      <c r="AH623" s="9"/>
      <c r="AI623" s="9"/>
      <c r="AJ623" s="9"/>
    </row>
    <row r="624" spans="1:36" s="302" customFormat="1" x14ac:dyDescent="0.25">
      <c r="A624" s="317">
        <v>30</v>
      </c>
      <c r="B624" s="329" t="str">
        <f>IFERROR(VLOOKUP(A624,'Coverage Indicators - Section D'!$A$10:$Y$42,25,FALSE),"")</f>
        <v/>
      </c>
      <c r="C624" s="418" t="str">
        <f>IFERROR(IF(VLOOKUP(S624,'Disaggregation Records'!$D$95:$E$183,2,FALSE)=0,"",VLOOKUP(S624,'Disaggregation Records'!$D$95:$E$183,2,FALSE)),"")</f>
        <v/>
      </c>
      <c r="D624" s="418" t="str">
        <f>IFERROR(IF(VLOOKUP(S624,'Disaggregation Records'!$D$95:$F$183,3,FALSE)=0,"",VLOOKUP(S624,'Disaggregation Records'!$D$95:$F$183,3,FALSE)),"")</f>
        <v/>
      </c>
      <c r="E624" s="331"/>
      <c r="F624" s="332"/>
      <c r="G624" s="397" t="str">
        <f t="shared" si="40"/>
        <v/>
      </c>
      <c r="H624" s="388"/>
      <c r="I624" s="389"/>
      <c r="J624" s="389"/>
      <c r="K624" s="389"/>
      <c r="L624" s="389"/>
      <c r="M624" s="389"/>
      <c r="N624" s="389"/>
      <c r="O624" s="389"/>
      <c r="P624" s="388"/>
      <c r="Q624" s="318"/>
      <c r="R624" s="420">
        <f t="shared" si="41"/>
        <v>57</v>
      </c>
      <c r="S624" s="420" t="str">
        <f t="shared" si="42"/>
        <v/>
      </c>
      <c r="T624" s="420" t="b">
        <f t="shared" si="43"/>
        <v>0</v>
      </c>
      <c r="U624" s="420" t="s">
        <v>1824</v>
      </c>
      <c r="V624" s="420" t="str">
        <f>IFERROR(IF(VLOOKUP(S624,'Disaggregation Records'!$D$95:$G$183,4,FALSE)=0,"",VLOOKUP(S624,'Disaggregation Records'!$D$95:$G$183,4,FALSE)),"")</f>
        <v/>
      </c>
      <c r="W624" s="161"/>
      <c r="X624" s="164"/>
      <c r="Y624" s="164"/>
      <c r="AD624" s="9"/>
      <c r="AE624" s="9"/>
      <c r="AF624" s="9"/>
      <c r="AG624" s="9"/>
      <c r="AH624" s="9"/>
      <c r="AI624" s="9"/>
      <c r="AJ624" s="9"/>
    </row>
    <row r="625" spans="1:36" s="302" customFormat="1" x14ac:dyDescent="0.25">
      <c r="A625" s="317">
        <v>30</v>
      </c>
      <c r="B625" s="329" t="str">
        <f>IFERROR(VLOOKUP(A625,'Coverage Indicators - Section D'!$A$10:$Y$42,25,FALSE),"")</f>
        <v/>
      </c>
      <c r="C625" s="418" t="str">
        <f>IFERROR(IF(VLOOKUP(S625,'Disaggregation Records'!$D$95:$E$183,2,FALSE)=0,"",VLOOKUP(S625,'Disaggregation Records'!$D$95:$E$183,2,FALSE)),"")</f>
        <v/>
      </c>
      <c r="D625" s="418" t="str">
        <f>IFERROR(IF(VLOOKUP(S625,'Disaggregation Records'!$D$95:$F$183,3,FALSE)=0,"",VLOOKUP(S625,'Disaggregation Records'!$D$95:$F$183,3,FALSE)),"")</f>
        <v/>
      </c>
      <c r="E625" s="331"/>
      <c r="F625" s="332"/>
      <c r="G625" s="397" t="str">
        <f t="shared" si="40"/>
        <v/>
      </c>
      <c r="H625" s="388"/>
      <c r="I625" s="389"/>
      <c r="J625" s="389"/>
      <c r="K625" s="389"/>
      <c r="L625" s="389"/>
      <c r="M625" s="389"/>
      <c r="N625" s="389"/>
      <c r="O625" s="389"/>
      <c r="P625" s="388"/>
      <c r="Q625" s="318"/>
      <c r="R625" s="420">
        <f t="shared" si="41"/>
        <v>58</v>
      </c>
      <c r="S625" s="420" t="str">
        <f t="shared" si="42"/>
        <v/>
      </c>
      <c r="T625" s="420" t="b">
        <f t="shared" si="43"/>
        <v>0</v>
      </c>
      <c r="U625" s="420" t="s">
        <v>1825</v>
      </c>
      <c r="V625" s="420" t="str">
        <f>IFERROR(IF(VLOOKUP(S625,'Disaggregation Records'!$D$95:$G$183,4,FALSE)=0,"",VLOOKUP(S625,'Disaggregation Records'!$D$95:$G$183,4,FALSE)),"")</f>
        <v/>
      </c>
      <c r="W625" s="161"/>
      <c r="X625" s="164"/>
      <c r="Y625" s="164"/>
      <c r="AD625" s="9"/>
      <c r="AE625" s="9"/>
      <c r="AF625" s="9"/>
      <c r="AG625" s="9"/>
      <c r="AH625" s="9"/>
      <c r="AI625" s="9"/>
      <c r="AJ625" s="9"/>
    </row>
    <row r="626" spans="1:36" s="302" customFormat="1" x14ac:dyDescent="0.25">
      <c r="A626" s="317">
        <v>30</v>
      </c>
      <c r="B626" s="329" t="str">
        <f>IFERROR(VLOOKUP(A626,'Coverage Indicators - Section D'!$A$10:$Y$42,25,FALSE),"")</f>
        <v/>
      </c>
      <c r="C626" s="418" t="str">
        <f>IFERROR(IF(VLOOKUP(S626,'Disaggregation Records'!$D$95:$E$183,2,FALSE)=0,"",VLOOKUP(S626,'Disaggregation Records'!$D$95:$E$183,2,FALSE)),"")</f>
        <v/>
      </c>
      <c r="D626" s="418" t="str">
        <f>IFERROR(IF(VLOOKUP(S626,'Disaggregation Records'!$D$95:$F$183,3,FALSE)=0,"",VLOOKUP(S626,'Disaggregation Records'!$D$95:$F$183,3,FALSE)),"")</f>
        <v/>
      </c>
      <c r="E626" s="331"/>
      <c r="F626" s="332"/>
      <c r="G626" s="397" t="str">
        <f t="shared" si="40"/>
        <v/>
      </c>
      <c r="H626" s="388"/>
      <c r="I626" s="389"/>
      <c r="J626" s="389"/>
      <c r="K626" s="389"/>
      <c r="L626" s="389"/>
      <c r="M626" s="389"/>
      <c r="N626" s="389"/>
      <c r="O626" s="389"/>
      <c r="P626" s="388"/>
      <c r="Q626" s="318"/>
      <c r="R626" s="420">
        <f t="shared" si="41"/>
        <v>59</v>
      </c>
      <c r="S626" s="420" t="str">
        <f t="shared" si="42"/>
        <v/>
      </c>
      <c r="T626" s="420" t="b">
        <f t="shared" si="43"/>
        <v>0</v>
      </c>
      <c r="U626" s="420" t="s">
        <v>1826</v>
      </c>
      <c r="V626" s="420" t="str">
        <f>IFERROR(IF(VLOOKUP(S626,'Disaggregation Records'!$D$95:$G$183,4,FALSE)=0,"",VLOOKUP(S626,'Disaggregation Records'!$D$95:$G$183,4,FALSE)),"")</f>
        <v/>
      </c>
      <c r="W626" s="161"/>
      <c r="X626" s="164"/>
      <c r="Y626" s="164"/>
      <c r="AD626" s="9"/>
      <c r="AE626" s="9"/>
      <c r="AF626" s="9"/>
      <c r="AG626" s="9"/>
      <c r="AH626" s="9"/>
      <c r="AI626" s="9"/>
      <c r="AJ626" s="9"/>
    </row>
    <row r="627" spans="1:36" ht="2.4500000000000002" customHeight="1" thickBot="1" x14ac:dyDescent="0.3">
      <c r="A627" s="76"/>
      <c r="B627" s="77"/>
      <c r="C627" s="77"/>
      <c r="D627" s="77"/>
      <c r="E627" s="77"/>
      <c r="F627" s="77"/>
      <c r="G627" s="77"/>
      <c r="H627" s="77"/>
      <c r="I627" s="77"/>
      <c r="J627" s="77"/>
      <c r="K627" s="77"/>
      <c r="L627" s="77"/>
      <c r="M627" s="77"/>
      <c r="N627" s="77"/>
      <c r="O627" s="77"/>
      <c r="P627" s="77"/>
      <c r="Q627" s="77"/>
      <c r="R627" s="153"/>
      <c r="S627" s="153"/>
      <c r="T627" s="153"/>
      <c r="U627" s="153"/>
      <c r="V627" s="303"/>
      <c r="W627" s="68"/>
      <c r="X627" s="164"/>
      <c r="Y627" s="164"/>
    </row>
    <row r="628" spans="1:36" ht="30" customHeight="1" x14ac:dyDescent="0.25">
      <c r="X628" s="164"/>
      <c r="Y628" s="164"/>
    </row>
    <row r="629" spans="1:36" ht="30" customHeight="1" x14ac:dyDescent="0.25"/>
    <row r="630" spans="1:36" ht="30" customHeight="1" x14ac:dyDescent="0.25"/>
    <row r="631" spans="1:36" x14ac:dyDescent="0.25">
      <c r="A631" s="78" t="s">
        <v>142</v>
      </c>
    </row>
  </sheetData>
  <sheetProtection algorithmName="SHA-512" hashValue="2XcI2hN0mu6+ubklhB0FyrFOXc7iYSy6rHlSKBIWOTS1fYOzHh44Z7wpsFdQ6ivWMfTzDyRZMVy82qMcYh3FSQ==" saltValue="vC+uE+s2EuQ+QBkIVPvl9Q==" spinCount="100000" sheet="1" objects="1" scenarios="1" formatCells="0" formatRows="0" sort="0" autoFilter="0"/>
  <mergeCells count="6">
    <mergeCell ref="A6:H6"/>
    <mergeCell ref="A165:H165"/>
    <mergeCell ref="A1:U1"/>
    <mergeCell ref="A2:Q2"/>
    <mergeCell ref="A324:Q324"/>
    <mergeCell ref="R324:U324"/>
  </mergeCells>
  <conditionalFormatting sqref="A8:D158">
    <cfRule type="expression" dxfId="22" priority="6">
      <formula>MOD($A8,2)=1</formula>
    </cfRule>
    <cfRule type="expression" dxfId="21" priority="7">
      <formula>MOD($A8,2)=0</formula>
    </cfRule>
  </conditionalFormatting>
  <conditionalFormatting sqref="A167:D317">
    <cfRule type="expression" dxfId="20" priority="4">
      <formula>MOD($A8,2)=1</formula>
    </cfRule>
    <cfRule type="expression" dxfId="19" priority="5">
      <formula>MOD($A167,2)=0</formula>
    </cfRule>
  </conditionalFormatting>
  <conditionalFormatting sqref="A326:D626">
    <cfRule type="expression" dxfId="18" priority="2">
      <formula>MOD($A326,2)=1</formula>
    </cfRule>
    <cfRule type="expression" dxfId="17" priority="3">
      <formula>MOD($A326,2)=0</formula>
    </cfRule>
  </conditionalFormatting>
  <conditionalFormatting sqref="A8:H158 A167:H317 A326:Q626">
    <cfRule type="expression" dxfId="16" priority="1">
      <formula>$C8=""</formula>
    </cfRule>
  </conditionalFormatting>
  <dataValidations count="11">
    <dataValidation type="decimal" allowBlank="1" showInputMessage="1" showErrorMessage="1" errorTitle="X-Author for Excel" error="Please enter a valid numeric value. Valid range for Impact Indicator Number is -1E+18 to 1E+18." promptTitle="X-Author for Excel" sqref="A8:A158">
      <formula1>-1000000000000000000</formula1>
      <formula2>1000000000000000000</formula2>
    </dataValidation>
    <dataValidation type="list" allowBlank="1" showInputMessage="1" showErrorMessage="1" errorTitle="X-Author for Excel" error="Please select a value from the drop-down." promptTitle="X-Author for Excel" sqref="F8:F158">
      <formula1>IF(IFERROR(ROWS(INDIRECT(SUBSTITUTE("AIM_Impact_Disaggregation__c.AIM_Baseline_Year__c"," ","_"))),-1) &lt; 0, XAuthorInvalidPicklistData,INDIRECT(SUBSTITUTE("AIM_Impact_Disaggregation__c.AIM_Baseline_Year__c"," ","_")))</formula1>
    </dataValidation>
    <dataValidation type="custom" allowBlank="1" showInputMessage="1" showErrorMessage="1" errorTitle="X-Author for Excel" error="Id and Lookup fields are not editable." promptTitle="X-Author for Excel" sqref="N8:N158 I8:I158 N167:N317 I167:I317 U326:V626">
      <formula1>""</formula1>
    </dataValidation>
    <dataValidation type="list" allowBlank="1" showInputMessage="1" showErrorMessage="1" errorTitle="X-Author for Excel" error="Please select either TRUE or FALSE from the dropdown." promptTitle="X-Author for Excel" sqref="L8:M158 L167:M317 T326:T626">
      <formula1>"TRUE,FALSE"</formula1>
    </dataValidation>
    <dataValidation type="decimal" allowBlank="1" showInputMessage="1" showErrorMessage="1" errorTitle="X-Author for Excel" error="Please enter a valid numeric value. Valid range for Outcome Indicator Number is -1E+18 to 1E+18." promptTitle="X-Author for Excel" sqref="A167:A317">
      <formula1>-1000000000000000000</formula1>
      <formula2>1000000000000000000</formula2>
    </dataValidation>
    <dataValidation type="list" allowBlank="1" showInputMessage="1" showErrorMessage="1" errorTitle="X-Author for Excel" error="Please select a value from the drop-down." promptTitle="X-Author for Excel" sqref="F167:F317">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6:A626">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326:E626">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326:F626">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326:G626">
      <formula1>-99999.99</formula1>
      <formula2>99999.99</formula2>
    </dataValidation>
    <dataValidation type="list" allowBlank="1" showInputMessage="1" showErrorMessage="1" errorTitle="X-Author for Excel" error="Please select a value from the drop-down." promptTitle="X-Author for Excel" sqref="H326:H626">
      <formula1>IF(IFERROR(ROWS(INDIRECT(SUBSTITUTE("AIM_Coverage_Disaggregation__c.AIM_Year__c"," ","_"))),-1) &lt; 0, XAuthorInvalidPicklistData,INDIRECT(SUBSTITUTE("AIM_Coverage_Disaggregation__c.AIM_Year__c"," ","_")))</formula1>
    </dataValidation>
  </dataValidations>
  <hyperlinks>
    <hyperlink ref="D4" location="_e6620337_bf44_48f3_a7fd_0125cc2c6be7" display="Coverage"/>
    <hyperlink ref="B4" location="_b9c6b527_c2c5_4200_bb21_b9257f2bb2c1" display="Impact "/>
    <hyperlink ref="C4" location="_a395564a_2e4f_42b7_9d4d_76ed548224d3" display="Outcome "/>
    <hyperlink ref="A631" location="' Disaggregation - Section E'!A4" display="' Disaggregation - Section E'!A4"/>
  </hyperlinks>
  <pageMargins left="0.7" right="0.7" top="0.75" bottom="0.75" header="0.3" footer="0.3"/>
  <pageSetup paperSize="8" scale="44"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AS500"/>
  <sheetViews>
    <sheetView showGridLines="0" topLeftCell="A22" workbookViewId="0">
      <selection sqref="A1:O1"/>
    </sheetView>
  </sheetViews>
  <sheetFormatPr defaultColWidth="8.875" defaultRowHeight="15.75" x14ac:dyDescent="0.25"/>
  <cols>
    <col min="1" max="1" width="12" style="6" customWidth="1"/>
    <col min="2" max="2" width="30.625" style="6" customWidth="1"/>
    <col min="3" max="3" width="25.625" style="6" customWidth="1"/>
    <col min="4" max="4" width="32.625" style="6" customWidth="1"/>
    <col min="5" max="5" width="30.625" style="6" customWidth="1"/>
    <col min="6" max="6" width="24.125" style="6" hidden="1" customWidth="1"/>
    <col min="7" max="7" width="21.375" style="6" hidden="1" customWidth="1"/>
    <col min="8" max="8" width="35.375" style="6" hidden="1" customWidth="1"/>
    <col min="9" max="9" width="31.625" style="6" hidden="1" customWidth="1"/>
    <col min="10" max="10" width="26.875" style="6" hidden="1" customWidth="1"/>
    <col min="11" max="12" width="8.125" style="6" hidden="1" customWidth="1"/>
    <col min="13" max="13" width="0.5" style="6" customWidth="1"/>
    <col min="14" max="14" width="8.125" style="6" hidden="1" customWidth="1"/>
    <col min="15" max="15" width="28.375" style="6" hidden="1" customWidth="1"/>
    <col min="16" max="16" width="8.875" style="6" hidden="1" customWidth="1"/>
    <col min="17" max="17" width="13.625" style="6" hidden="1" customWidth="1"/>
    <col min="18" max="19" width="14.125" style="6" hidden="1" customWidth="1"/>
    <col min="20" max="21" width="22.375" style="6" hidden="1" customWidth="1"/>
    <col min="22" max="22" width="2" style="6" hidden="1" customWidth="1"/>
    <col min="23" max="23" width="26.625" style="6" customWidth="1"/>
    <col min="24" max="24" width="54.625" style="6" customWidth="1"/>
    <col min="25" max="25" width="0.125" style="6" customWidth="1"/>
    <col min="26" max="34" width="8.875" style="6" customWidth="1"/>
    <col min="35" max="35" width="8.875" style="9" customWidth="1"/>
    <col min="36" max="36" width="17.625" style="9" customWidth="1"/>
    <col min="37" max="37" width="13.125" style="9" customWidth="1"/>
    <col min="38" max="38" width="18" style="9" customWidth="1"/>
    <col min="39" max="39" width="13.375" style="9" customWidth="1"/>
    <col min="40" max="40" width="8.875" style="9"/>
    <col min="41" max="45" width="8.875" style="4"/>
    <col min="46" max="16384" width="8.875" style="6"/>
  </cols>
  <sheetData>
    <row r="1" spans="1:45" ht="21.75" thickBot="1" x14ac:dyDescent="0.3">
      <c r="A1" s="465" t="s">
        <v>46</v>
      </c>
      <c r="B1" s="466"/>
      <c r="C1" s="466"/>
      <c r="D1" s="466"/>
      <c r="E1" s="466"/>
      <c r="F1" s="466"/>
      <c r="G1" s="466"/>
      <c r="H1" s="466"/>
      <c r="I1" s="466"/>
      <c r="J1" s="466"/>
      <c r="K1" s="466"/>
      <c r="L1" s="466"/>
      <c r="M1" s="466"/>
      <c r="N1" s="466"/>
      <c r="O1" s="467"/>
    </row>
    <row r="2" spans="1:45" ht="21.75" thickBot="1" x14ac:dyDescent="0.4">
      <c r="A2" s="462" t="s">
        <v>215</v>
      </c>
      <c r="B2" s="463"/>
      <c r="C2" s="463"/>
      <c r="D2" s="463"/>
      <c r="E2" s="463"/>
      <c r="F2" s="463"/>
      <c r="G2" s="463"/>
      <c r="H2" s="463"/>
      <c r="I2" s="463"/>
      <c r="J2" s="463"/>
      <c r="K2" s="463"/>
      <c r="L2" s="463"/>
      <c r="M2" s="463"/>
      <c r="N2" s="463"/>
      <c r="O2" s="464"/>
    </row>
    <row r="3" spans="1:45" ht="16.5" thickBot="1" x14ac:dyDescent="0.3"/>
    <row r="4" spans="1:45" ht="65.45" customHeight="1" thickBot="1" x14ac:dyDescent="0.3">
      <c r="A4" s="50" t="s">
        <v>38</v>
      </c>
      <c r="B4" s="51" t="s">
        <v>196</v>
      </c>
      <c r="C4" s="33" t="s">
        <v>197</v>
      </c>
    </row>
    <row r="5" spans="1:45" ht="16.5" thickBot="1" x14ac:dyDescent="0.3"/>
    <row r="6" spans="1:45" ht="45.6" customHeight="1" thickBot="1" x14ac:dyDescent="0.3">
      <c r="A6" s="441" t="s">
        <v>196</v>
      </c>
      <c r="B6" s="442"/>
      <c r="C6" s="442"/>
      <c r="D6" s="442"/>
      <c r="E6" s="442"/>
      <c r="F6" s="442"/>
      <c r="G6" s="442"/>
      <c r="H6" s="442"/>
      <c r="I6" s="442"/>
      <c r="J6" s="442"/>
      <c r="K6" s="442"/>
      <c r="L6" s="442"/>
      <c r="M6" s="442"/>
      <c r="N6" s="442"/>
      <c r="O6" s="442"/>
      <c r="P6" s="442"/>
      <c r="Q6" s="442"/>
      <c r="R6" s="442"/>
      <c r="S6" s="442"/>
      <c r="T6" s="442"/>
      <c r="U6" s="442"/>
      <c r="V6" s="442"/>
      <c r="W6" s="442"/>
      <c r="X6" s="442"/>
      <c r="Y6" s="446"/>
    </row>
    <row r="7" spans="1:45" ht="45.6" customHeight="1" x14ac:dyDescent="0.25">
      <c r="A7" s="325" t="s">
        <v>139</v>
      </c>
      <c r="B7" s="325" t="s">
        <v>1</v>
      </c>
      <c r="C7" s="325" t="s">
        <v>97</v>
      </c>
      <c r="D7" s="325" t="s">
        <v>98</v>
      </c>
      <c r="E7" s="325" t="s">
        <v>21</v>
      </c>
      <c r="F7" s="325"/>
      <c r="G7" s="391"/>
      <c r="H7" s="391"/>
      <c r="I7" s="391"/>
      <c r="J7" s="391"/>
      <c r="K7" s="391"/>
      <c r="L7" s="391"/>
      <c r="M7" s="325"/>
      <c r="N7" s="326"/>
      <c r="O7" s="392"/>
      <c r="P7" s="369"/>
      <c r="Q7" s="401" t="s">
        <v>21</v>
      </c>
      <c r="R7" s="401" t="s">
        <v>105</v>
      </c>
      <c r="S7" s="401" t="s">
        <v>64</v>
      </c>
      <c r="T7" s="401" t="s">
        <v>66</v>
      </c>
      <c r="U7" s="401" t="s">
        <v>107</v>
      </c>
      <c r="V7" s="402" t="s">
        <v>212</v>
      </c>
      <c r="W7" s="326" t="s">
        <v>11</v>
      </c>
      <c r="X7" s="325" t="s">
        <v>9</v>
      </c>
      <c r="Y7" s="58"/>
    </row>
    <row r="8" spans="1:45" ht="47.25" hidden="1" x14ac:dyDescent="0.25">
      <c r="A8" s="317" t="s">
        <v>102</v>
      </c>
      <c r="B8" s="403"/>
      <c r="C8" s="403"/>
      <c r="D8" s="404" t="s">
        <v>99</v>
      </c>
      <c r="E8" s="405"/>
      <c r="F8" s="406"/>
      <c r="G8" s="406"/>
      <c r="H8" s="406"/>
      <c r="I8" s="406"/>
      <c r="J8" s="406"/>
      <c r="K8" s="406"/>
      <c r="L8" s="406"/>
      <c r="M8" s="405"/>
      <c r="N8" s="407"/>
      <c r="O8" s="405"/>
      <c r="P8" s="408"/>
      <c r="Q8" s="409" t="str">
        <f>IFERROR(VLOOKUP(E8,'Overview - Section A'!$N$25:$Q$36,4,FALSE),"")</f>
        <v/>
      </c>
      <c r="R8" s="386" t="b">
        <f>IFERROR(TRUE,FALSE)</f>
        <v>1</v>
      </c>
      <c r="S8" s="386" t="b">
        <f>IFERROR(IF(N8&lt;&gt;"",TRUE,FALSE),FALSE)</f>
        <v>0</v>
      </c>
      <c r="T8" s="386" t="s">
        <v>65</v>
      </c>
      <c r="U8" s="386" t="str">
        <f>IFERROR(VLOOKUP(C8,'Overview - Section A'!$W$126:$AB$180,6,FALSE),"")</f>
        <v/>
      </c>
      <c r="V8" s="410" t="str">
        <f>IFERROR(IF('Reference Records'!$B$152&lt;&gt;"",VLOOKUP(W8,'Reference Records'!$B$152:$C$152,2,FALSE),VLOOKUP(W8,'Reference Records'!$A$157:$C$490,3,FALSE)),"")</f>
        <v/>
      </c>
      <c r="W8" s="389"/>
      <c r="X8" s="318" t="s">
        <v>100</v>
      </c>
      <c r="Y8" s="58"/>
    </row>
    <row r="9" spans="1:45" s="302" customFormat="1" x14ac:dyDescent="0.25">
      <c r="A9" s="317">
        <v>1</v>
      </c>
      <c r="B9" s="403"/>
      <c r="C9" s="403"/>
      <c r="D9" s="404"/>
      <c r="E9" s="405"/>
      <c r="F9" s="406"/>
      <c r="G9" s="406"/>
      <c r="H9" s="406"/>
      <c r="I9" s="406"/>
      <c r="J9" s="406"/>
      <c r="K9" s="406"/>
      <c r="L9" s="406"/>
      <c r="M9" s="405"/>
      <c r="N9" s="407"/>
      <c r="O9" s="405"/>
      <c r="P9" s="408"/>
      <c r="Q9" s="409" t="str">
        <f>IFERROR(VLOOKUP(E9,'Overview - Section A'!$N$25:$Q$36,4,FALSE),"")</f>
        <v/>
      </c>
      <c r="R9" s="386" t="b">
        <f t="shared" ref="R9:R72" si="0">IFERROR(TRUE,FALSE)</f>
        <v>1</v>
      </c>
      <c r="S9" s="386" t="b">
        <f t="shared" ref="S9:S72" si="1">IFERROR(IF(N9&lt;&gt;"",TRUE,FALSE),FALSE)</f>
        <v>0</v>
      </c>
      <c r="T9" s="386" t="s">
        <v>747</v>
      </c>
      <c r="U9" s="386" t="str">
        <f>IFERROR(VLOOKUP(C9,'Overview - Section A'!$W$126:$AB$180,6,FALSE),"")</f>
        <v/>
      </c>
      <c r="V9" s="410" t="str">
        <f>IFERROR(IF('Reference Records'!$B$152&lt;&gt;"",VLOOKUP(W9,'Reference Records'!$B$152:$C$152,2,FALSE),VLOOKUP(W9,'Reference Records'!$A$157:$C$490,3,FALSE)),"")</f>
        <v/>
      </c>
      <c r="W9" s="389"/>
      <c r="X9" s="318"/>
      <c r="Y9" s="58"/>
      <c r="AI9" s="9"/>
      <c r="AJ9" s="9"/>
      <c r="AK9" s="9"/>
      <c r="AL9" s="9"/>
      <c r="AM9" s="9"/>
      <c r="AN9" s="9"/>
      <c r="AO9" s="4"/>
      <c r="AP9" s="4"/>
      <c r="AQ9" s="4"/>
      <c r="AR9" s="4"/>
      <c r="AS9" s="4"/>
    </row>
    <row r="10" spans="1:45" s="302" customFormat="1" x14ac:dyDescent="0.25">
      <c r="A10" s="317">
        <v>2</v>
      </c>
      <c r="B10" s="403"/>
      <c r="C10" s="403"/>
      <c r="D10" s="404"/>
      <c r="E10" s="405"/>
      <c r="F10" s="406"/>
      <c r="G10" s="406"/>
      <c r="H10" s="406"/>
      <c r="I10" s="406"/>
      <c r="J10" s="406"/>
      <c r="K10" s="406"/>
      <c r="L10" s="406"/>
      <c r="M10" s="405"/>
      <c r="N10" s="407"/>
      <c r="O10" s="405"/>
      <c r="P10" s="408"/>
      <c r="Q10" s="409" t="str">
        <f>IFERROR(VLOOKUP(E10,'Overview - Section A'!$N$25:$Q$36,4,FALSE),"")</f>
        <v/>
      </c>
      <c r="R10" s="386" t="b">
        <f t="shared" si="0"/>
        <v>1</v>
      </c>
      <c r="S10" s="386" t="b">
        <f t="shared" si="1"/>
        <v>0</v>
      </c>
      <c r="T10" s="386" t="s">
        <v>748</v>
      </c>
      <c r="U10" s="386" t="str">
        <f>IFERROR(VLOOKUP(C10,'Overview - Section A'!$W$126:$AB$180,6,FALSE),"")</f>
        <v/>
      </c>
      <c r="V10" s="410" t="str">
        <f>IFERROR(IF('Reference Records'!$B$152&lt;&gt;"",VLOOKUP(W10,'Reference Records'!$B$152:$C$152,2,FALSE),VLOOKUP(W10,'Reference Records'!$A$157:$C$490,3,FALSE)),"")</f>
        <v/>
      </c>
      <c r="W10" s="389"/>
      <c r="X10" s="318"/>
      <c r="Y10" s="58"/>
      <c r="AI10" s="9"/>
      <c r="AJ10" s="9"/>
      <c r="AK10" s="9"/>
      <c r="AL10" s="9"/>
      <c r="AM10" s="9"/>
      <c r="AN10" s="9"/>
      <c r="AO10" s="4"/>
      <c r="AP10" s="4"/>
      <c r="AQ10" s="4"/>
      <c r="AR10" s="4"/>
      <c r="AS10" s="4"/>
    </row>
    <row r="11" spans="1:45" s="302" customFormat="1" x14ac:dyDescent="0.25">
      <c r="A11" s="317">
        <v>3</v>
      </c>
      <c r="B11" s="403"/>
      <c r="C11" s="403"/>
      <c r="D11" s="404"/>
      <c r="E11" s="405"/>
      <c r="F11" s="406"/>
      <c r="G11" s="406"/>
      <c r="H11" s="406"/>
      <c r="I11" s="406"/>
      <c r="J11" s="406"/>
      <c r="K11" s="406"/>
      <c r="L11" s="406"/>
      <c r="M11" s="405"/>
      <c r="N11" s="407"/>
      <c r="O11" s="405"/>
      <c r="P11" s="408"/>
      <c r="Q11" s="409" t="str">
        <f>IFERROR(VLOOKUP(E11,'Overview - Section A'!$N$25:$Q$36,4,FALSE),"")</f>
        <v/>
      </c>
      <c r="R11" s="386" t="b">
        <f t="shared" si="0"/>
        <v>1</v>
      </c>
      <c r="S11" s="386" t="b">
        <f t="shared" si="1"/>
        <v>0</v>
      </c>
      <c r="T11" s="386" t="s">
        <v>749</v>
      </c>
      <c r="U11" s="386" t="str">
        <f>IFERROR(VLOOKUP(C11,'Overview - Section A'!$W$126:$AB$180,6,FALSE),"")</f>
        <v/>
      </c>
      <c r="V11" s="410" t="str">
        <f>IFERROR(IF('Reference Records'!$B$152&lt;&gt;"",VLOOKUP(W11,'Reference Records'!$B$152:$C$152,2,FALSE),VLOOKUP(W11,'Reference Records'!$A$157:$C$490,3,FALSE)),"")</f>
        <v/>
      </c>
      <c r="W11" s="389"/>
      <c r="X11" s="318"/>
      <c r="Y11" s="58"/>
      <c r="AI11" s="9"/>
      <c r="AJ11" s="9"/>
      <c r="AK11" s="9"/>
      <c r="AL11" s="9"/>
      <c r="AM11" s="9"/>
      <c r="AN11" s="9"/>
      <c r="AO11" s="4"/>
      <c r="AP11" s="4"/>
      <c r="AQ11" s="4"/>
      <c r="AR11" s="4"/>
      <c r="AS11" s="4"/>
    </row>
    <row r="12" spans="1:45" s="302" customFormat="1" x14ac:dyDescent="0.25">
      <c r="A12" s="317">
        <v>4</v>
      </c>
      <c r="B12" s="403"/>
      <c r="C12" s="403"/>
      <c r="D12" s="404"/>
      <c r="E12" s="405"/>
      <c r="F12" s="406"/>
      <c r="G12" s="406"/>
      <c r="H12" s="406"/>
      <c r="I12" s="406"/>
      <c r="J12" s="406"/>
      <c r="K12" s="406"/>
      <c r="L12" s="406"/>
      <c r="M12" s="405"/>
      <c r="N12" s="407"/>
      <c r="O12" s="405"/>
      <c r="P12" s="408"/>
      <c r="Q12" s="409" t="str">
        <f>IFERROR(VLOOKUP(E12,'Overview - Section A'!$N$25:$Q$36,4,FALSE),"")</f>
        <v/>
      </c>
      <c r="R12" s="386" t="b">
        <f t="shared" si="0"/>
        <v>1</v>
      </c>
      <c r="S12" s="386" t="b">
        <f t="shared" si="1"/>
        <v>0</v>
      </c>
      <c r="T12" s="386" t="s">
        <v>750</v>
      </c>
      <c r="U12" s="386" t="str">
        <f>IFERROR(VLOOKUP(C12,'Overview - Section A'!$W$126:$AB$180,6,FALSE),"")</f>
        <v/>
      </c>
      <c r="V12" s="410" t="str">
        <f>IFERROR(IF('Reference Records'!$B$152&lt;&gt;"",VLOOKUP(W12,'Reference Records'!$B$152:$C$152,2,FALSE),VLOOKUP(W12,'Reference Records'!$A$157:$C$490,3,FALSE)),"")</f>
        <v/>
      </c>
      <c r="W12" s="389"/>
      <c r="X12" s="318"/>
      <c r="Y12" s="58"/>
      <c r="AI12" s="9"/>
      <c r="AJ12" s="9"/>
      <c r="AK12" s="9"/>
      <c r="AL12" s="9"/>
      <c r="AM12" s="9"/>
      <c r="AN12" s="9"/>
      <c r="AO12" s="4"/>
      <c r="AP12" s="4"/>
      <c r="AQ12" s="4"/>
      <c r="AR12" s="4"/>
      <c r="AS12" s="4"/>
    </row>
    <row r="13" spans="1:45" s="302" customFormat="1" x14ac:dyDescent="0.25">
      <c r="A13" s="317">
        <v>5</v>
      </c>
      <c r="B13" s="403"/>
      <c r="C13" s="403"/>
      <c r="D13" s="404"/>
      <c r="E13" s="405"/>
      <c r="F13" s="406"/>
      <c r="G13" s="406"/>
      <c r="H13" s="406"/>
      <c r="I13" s="406"/>
      <c r="J13" s="406"/>
      <c r="K13" s="406"/>
      <c r="L13" s="406"/>
      <c r="M13" s="405"/>
      <c r="N13" s="407"/>
      <c r="O13" s="405"/>
      <c r="P13" s="408"/>
      <c r="Q13" s="409" t="str">
        <f>IFERROR(VLOOKUP(E13,'Overview - Section A'!$N$25:$Q$36,4,FALSE),"")</f>
        <v/>
      </c>
      <c r="R13" s="386" t="b">
        <f t="shared" si="0"/>
        <v>1</v>
      </c>
      <c r="S13" s="386" t="b">
        <f t="shared" si="1"/>
        <v>0</v>
      </c>
      <c r="T13" s="386" t="s">
        <v>751</v>
      </c>
      <c r="U13" s="386" t="str">
        <f>IFERROR(VLOOKUP(C13,'Overview - Section A'!$W$126:$AB$180,6,FALSE),"")</f>
        <v/>
      </c>
      <c r="V13" s="410" t="str">
        <f>IFERROR(IF('Reference Records'!$B$152&lt;&gt;"",VLOOKUP(W13,'Reference Records'!$B$152:$C$152,2,FALSE),VLOOKUP(W13,'Reference Records'!$A$157:$C$490,3,FALSE)),"")</f>
        <v/>
      </c>
      <c r="W13" s="389"/>
      <c r="X13" s="318"/>
      <c r="Y13" s="58"/>
      <c r="AI13" s="9"/>
      <c r="AJ13" s="9"/>
      <c r="AK13" s="9"/>
      <c r="AL13" s="9"/>
      <c r="AM13" s="9"/>
      <c r="AN13" s="9"/>
      <c r="AO13" s="4"/>
      <c r="AP13" s="4"/>
      <c r="AQ13" s="4"/>
      <c r="AR13" s="4"/>
      <c r="AS13" s="4"/>
    </row>
    <row r="14" spans="1:45" s="302" customFormat="1" x14ac:dyDescent="0.25">
      <c r="A14" s="317">
        <v>6</v>
      </c>
      <c r="B14" s="403"/>
      <c r="C14" s="403"/>
      <c r="D14" s="404"/>
      <c r="E14" s="405"/>
      <c r="F14" s="406"/>
      <c r="G14" s="406"/>
      <c r="H14" s="406"/>
      <c r="I14" s="406"/>
      <c r="J14" s="406"/>
      <c r="K14" s="406"/>
      <c r="L14" s="406"/>
      <c r="M14" s="405"/>
      <c r="N14" s="407"/>
      <c r="O14" s="405"/>
      <c r="P14" s="408"/>
      <c r="Q14" s="409" t="str">
        <f>IFERROR(VLOOKUP(E14,'Overview - Section A'!$N$25:$Q$36,4,FALSE),"")</f>
        <v/>
      </c>
      <c r="R14" s="386" t="b">
        <f t="shared" si="0"/>
        <v>1</v>
      </c>
      <c r="S14" s="386" t="b">
        <f t="shared" si="1"/>
        <v>0</v>
      </c>
      <c r="T14" s="386" t="s">
        <v>752</v>
      </c>
      <c r="U14" s="386" t="str">
        <f>IFERROR(VLOOKUP(C14,'Overview - Section A'!$W$126:$AB$180,6,FALSE),"")</f>
        <v/>
      </c>
      <c r="V14" s="410" t="str">
        <f>IFERROR(IF('Reference Records'!$B$152&lt;&gt;"",VLOOKUP(W14,'Reference Records'!$B$152:$C$152,2,FALSE),VLOOKUP(W14,'Reference Records'!$A$157:$C$490,3,FALSE)),"")</f>
        <v/>
      </c>
      <c r="W14" s="389"/>
      <c r="X14" s="318"/>
      <c r="Y14" s="58"/>
      <c r="AI14" s="9"/>
      <c r="AJ14" s="9"/>
      <c r="AK14" s="9"/>
      <c r="AL14" s="9"/>
      <c r="AM14" s="9"/>
      <c r="AN14" s="9"/>
      <c r="AO14" s="4"/>
      <c r="AP14" s="4"/>
      <c r="AQ14" s="4"/>
      <c r="AR14" s="4"/>
      <c r="AS14" s="4"/>
    </row>
    <row r="15" spans="1:45" s="302" customFormat="1" x14ac:dyDescent="0.25">
      <c r="A15" s="317">
        <v>7</v>
      </c>
      <c r="B15" s="403"/>
      <c r="C15" s="403"/>
      <c r="D15" s="404"/>
      <c r="E15" s="405"/>
      <c r="F15" s="406"/>
      <c r="G15" s="406"/>
      <c r="H15" s="406"/>
      <c r="I15" s="406"/>
      <c r="J15" s="406"/>
      <c r="K15" s="406"/>
      <c r="L15" s="406"/>
      <c r="M15" s="405"/>
      <c r="N15" s="407"/>
      <c r="O15" s="405"/>
      <c r="P15" s="408"/>
      <c r="Q15" s="409" t="str">
        <f>IFERROR(VLOOKUP(E15,'Overview - Section A'!$N$25:$Q$36,4,FALSE),"")</f>
        <v/>
      </c>
      <c r="R15" s="386" t="b">
        <f t="shared" si="0"/>
        <v>1</v>
      </c>
      <c r="S15" s="386" t="b">
        <f t="shared" si="1"/>
        <v>0</v>
      </c>
      <c r="T15" s="386" t="s">
        <v>753</v>
      </c>
      <c r="U15" s="386" t="str">
        <f>IFERROR(VLOOKUP(C15,'Overview - Section A'!$W$126:$AB$180,6,FALSE),"")</f>
        <v/>
      </c>
      <c r="V15" s="410" t="str">
        <f>IFERROR(IF('Reference Records'!$B$152&lt;&gt;"",VLOOKUP(W15,'Reference Records'!$B$152:$C$152,2,FALSE),VLOOKUP(W15,'Reference Records'!$A$157:$C$490,3,FALSE)),"")</f>
        <v/>
      </c>
      <c r="W15" s="389"/>
      <c r="X15" s="318"/>
      <c r="Y15" s="58"/>
      <c r="AI15" s="9"/>
      <c r="AJ15" s="9"/>
      <c r="AK15" s="9"/>
      <c r="AL15" s="9"/>
      <c r="AM15" s="9"/>
      <c r="AN15" s="9"/>
      <c r="AO15" s="4"/>
      <c r="AP15" s="4"/>
      <c r="AQ15" s="4"/>
      <c r="AR15" s="4"/>
      <c r="AS15" s="4"/>
    </row>
    <row r="16" spans="1:45" s="302" customFormat="1" x14ac:dyDescent="0.25">
      <c r="A16" s="317">
        <v>8</v>
      </c>
      <c r="B16" s="403"/>
      <c r="C16" s="403"/>
      <c r="D16" s="404"/>
      <c r="E16" s="405"/>
      <c r="F16" s="406"/>
      <c r="G16" s="406"/>
      <c r="H16" s="406"/>
      <c r="I16" s="406"/>
      <c r="J16" s="406"/>
      <c r="K16" s="406"/>
      <c r="L16" s="406"/>
      <c r="M16" s="405"/>
      <c r="N16" s="407"/>
      <c r="O16" s="405"/>
      <c r="P16" s="408"/>
      <c r="Q16" s="409" t="str">
        <f>IFERROR(VLOOKUP(E16,'Overview - Section A'!$N$25:$Q$36,4,FALSE),"")</f>
        <v/>
      </c>
      <c r="R16" s="386" t="b">
        <f t="shared" si="0"/>
        <v>1</v>
      </c>
      <c r="S16" s="386" t="b">
        <f t="shared" si="1"/>
        <v>0</v>
      </c>
      <c r="T16" s="386" t="s">
        <v>754</v>
      </c>
      <c r="U16" s="386" t="str">
        <f>IFERROR(VLOOKUP(C16,'Overview - Section A'!$W$126:$AB$180,6,FALSE),"")</f>
        <v/>
      </c>
      <c r="V16" s="410" t="str">
        <f>IFERROR(IF('Reference Records'!$B$152&lt;&gt;"",VLOOKUP(W16,'Reference Records'!$B$152:$C$152,2,FALSE),VLOOKUP(W16,'Reference Records'!$A$157:$C$490,3,FALSE)),"")</f>
        <v/>
      </c>
      <c r="W16" s="389"/>
      <c r="X16" s="318"/>
      <c r="Y16" s="58"/>
      <c r="AI16" s="9"/>
      <c r="AJ16" s="9"/>
      <c r="AK16" s="9"/>
      <c r="AL16" s="9"/>
      <c r="AM16" s="9"/>
      <c r="AN16" s="9"/>
      <c r="AO16" s="4"/>
      <c r="AP16" s="4"/>
      <c r="AQ16" s="4"/>
      <c r="AR16" s="4"/>
      <c r="AS16" s="4"/>
    </row>
    <row r="17" spans="1:45" s="302" customFormat="1" x14ac:dyDescent="0.25">
      <c r="A17" s="317">
        <v>9</v>
      </c>
      <c r="B17" s="403"/>
      <c r="C17" s="403"/>
      <c r="D17" s="404"/>
      <c r="E17" s="405"/>
      <c r="F17" s="406"/>
      <c r="G17" s="406"/>
      <c r="H17" s="406"/>
      <c r="I17" s="406"/>
      <c r="J17" s="406"/>
      <c r="K17" s="406"/>
      <c r="L17" s="406"/>
      <c r="M17" s="405"/>
      <c r="N17" s="407"/>
      <c r="O17" s="405"/>
      <c r="P17" s="408"/>
      <c r="Q17" s="409" t="str">
        <f>IFERROR(VLOOKUP(E17,'Overview - Section A'!$N$25:$Q$36,4,FALSE),"")</f>
        <v/>
      </c>
      <c r="R17" s="386" t="b">
        <f t="shared" si="0"/>
        <v>1</v>
      </c>
      <c r="S17" s="386" t="b">
        <f t="shared" si="1"/>
        <v>0</v>
      </c>
      <c r="T17" s="386" t="s">
        <v>755</v>
      </c>
      <c r="U17" s="386" t="str">
        <f>IFERROR(VLOOKUP(C17,'Overview - Section A'!$W$126:$AB$180,6,FALSE),"")</f>
        <v/>
      </c>
      <c r="V17" s="410" t="str">
        <f>IFERROR(IF('Reference Records'!$B$152&lt;&gt;"",VLOOKUP(W17,'Reference Records'!$B$152:$C$152,2,FALSE),VLOOKUP(W17,'Reference Records'!$A$157:$C$490,3,FALSE)),"")</f>
        <v/>
      </c>
      <c r="W17" s="389"/>
      <c r="X17" s="318"/>
      <c r="Y17" s="58"/>
      <c r="AI17" s="9"/>
      <c r="AJ17" s="9"/>
      <c r="AK17" s="9"/>
      <c r="AL17" s="9"/>
      <c r="AM17" s="9"/>
      <c r="AN17" s="9"/>
      <c r="AO17" s="4"/>
      <c r="AP17" s="4"/>
      <c r="AQ17" s="4"/>
      <c r="AR17" s="4"/>
      <c r="AS17" s="4"/>
    </row>
    <row r="18" spans="1:45" s="302" customFormat="1" x14ac:dyDescent="0.25">
      <c r="A18" s="317">
        <v>10</v>
      </c>
      <c r="B18" s="403"/>
      <c r="C18" s="403"/>
      <c r="D18" s="404"/>
      <c r="E18" s="405"/>
      <c r="F18" s="406"/>
      <c r="G18" s="406"/>
      <c r="H18" s="406"/>
      <c r="I18" s="406"/>
      <c r="J18" s="406"/>
      <c r="K18" s="406"/>
      <c r="L18" s="406"/>
      <c r="M18" s="405"/>
      <c r="N18" s="407"/>
      <c r="O18" s="405"/>
      <c r="P18" s="408"/>
      <c r="Q18" s="409" t="str">
        <f>IFERROR(VLOOKUP(E18,'Overview - Section A'!$N$25:$Q$36,4,FALSE),"")</f>
        <v/>
      </c>
      <c r="R18" s="386" t="b">
        <f t="shared" si="0"/>
        <v>1</v>
      </c>
      <c r="S18" s="386" t="b">
        <f t="shared" si="1"/>
        <v>0</v>
      </c>
      <c r="T18" s="386" t="s">
        <v>756</v>
      </c>
      <c r="U18" s="386" t="str">
        <f>IFERROR(VLOOKUP(C18,'Overview - Section A'!$W$126:$AB$180,6,FALSE),"")</f>
        <v/>
      </c>
      <c r="V18" s="410" t="str">
        <f>IFERROR(IF('Reference Records'!$B$152&lt;&gt;"",VLOOKUP(W18,'Reference Records'!$B$152:$C$152,2,FALSE),VLOOKUP(W18,'Reference Records'!$A$157:$C$490,3,FALSE)),"")</f>
        <v/>
      </c>
      <c r="W18" s="389"/>
      <c r="X18" s="318"/>
      <c r="Y18" s="58"/>
      <c r="AI18" s="9"/>
      <c r="AJ18" s="9"/>
      <c r="AK18" s="9"/>
      <c r="AL18" s="9"/>
      <c r="AM18" s="9"/>
      <c r="AN18" s="9"/>
      <c r="AO18" s="4"/>
      <c r="AP18" s="4"/>
      <c r="AQ18" s="4"/>
      <c r="AR18" s="4"/>
      <c r="AS18" s="4"/>
    </row>
    <row r="19" spans="1:45" s="302" customFormat="1" x14ac:dyDescent="0.25">
      <c r="A19" s="317">
        <v>11</v>
      </c>
      <c r="B19" s="403"/>
      <c r="C19" s="403"/>
      <c r="D19" s="404"/>
      <c r="E19" s="405"/>
      <c r="F19" s="406"/>
      <c r="G19" s="406"/>
      <c r="H19" s="406"/>
      <c r="I19" s="406"/>
      <c r="J19" s="406"/>
      <c r="K19" s="406"/>
      <c r="L19" s="406"/>
      <c r="M19" s="405"/>
      <c r="N19" s="407"/>
      <c r="O19" s="405"/>
      <c r="P19" s="408"/>
      <c r="Q19" s="409" t="str">
        <f>IFERROR(VLOOKUP(E19,'Overview - Section A'!$N$25:$Q$36,4,FALSE),"")</f>
        <v/>
      </c>
      <c r="R19" s="386" t="b">
        <f t="shared" si="0"/>
        <v>1</v>
      </c>
      <c r="S19" s="386" t="b">
        <f t="shared" si="1"/>
        <v>0</v>
      </c>
      <c r="T19" s="386" t="s">
        <v>757</v>
      </c>
      <c r="U19" s="386" t="str">
        <f>IFERROR(VLOOKUP(C19,'Overview - Section A'!$W$126:$AB$180,6,FALSE),"")</f>
        <v/>
      </c>
      <c r="V19" s="410" t="str">
        <f>IFERROR(IF('Reference Records'!$B$152&lt;&gt;"",VLOOKUP(W19,'Reference Records'!$B$152:$C$152,2,FALSE),VLOOKUP(W19,'Reference Records'!$A$157:$C$490,3,FALSE)),"")</f>
        <v/>
      </c>
      <c r="W19" s="389"/>
      <c r="X19" s="318"/>
      <c r="Y19" s="58"/>
      <c r="AI19" s="9"/>
      <c r="AJ19" s="9"/>
      <c r="AK19" s="9"/>
      <c r="AL19" s="9"/>
      <c r="AM19" s="9"/>
      <c r="AN19" s="9"/>
      <c r="AO19" s="4"/>
      <c r="AP19" s="4"/>
      <c r="AQ19" s="4"/>
      <c r="AR19" s="4"/>
      <c r="AS19" s="4"/>
    </row>
    <row r="20" spans="1:45" s="302" customFormat="1" x14ac:dyDescent="0.25">
      <c r="A20" s="317">
        <v>12</v>
      </c>
      <c r="B20" s="403"/>
      <c r="C20" s="403"/>
      <c r="D20" s="404"/>
      <c r="E20" s="405"/>
      <c r="F20" s="406"/>
      <c r="G20" s="406"/>
      <c r="H20" s="406"/>
      <c r="I20" s="406"/>
      <c r="J20" s="406"/>
      <c r="K20" s="406"/>
      <c r="L20" s="406"/>
      <c r="M20" s="405"/>
      <c r="N20" s="407"/>
      <c r="O20" s="405"/>
      <c r="P20" s="408"/>
      <c r="Q20" s="409" t="str">
        <f>IFERROR(VLOOKUP(E20,'Overview - Section A'!$N$25:$Q$36,4,FALSE),"")</f>
        <v/>
      </c>
      <c r="R20" s="386" t="b">
        <f t="shared" si="0"/>
        <v>1</v>
      </c>
      <c r="S20" s="386" t="b">
        <f t="shared" si="1"/>
        <v>0</v>
      </c>
      <c r="T20" s="386" t="s">
        <v>758</v>
      </c>
      <c r="U20" s="386" t="str">
        <f>IFERROR(VLOOKUP(C20,'Overview - Section A'!$W$126:$AB$180,6,FALSE),"")</f>
        <v/>
      </c>
      <c r="V20" s="410" t="str">
        <f>IFERROR(IF('Reference Records'!$B$152&lt;&gt;"",VLOOKUP(W20,'Reference Records'!$B$152:$C$152,2,FALSE),VLOOKUP(W20,'Reference Records'!$A$157:$C$490,3,FALSE)),"")</f>
        <v/>
      </c>
      <c r="W20" s="389"/>
      <c r="X20" s="318"/>
      <c r="Y20" s="58"/>
      <c r="AI20" s="9"/>
      <c r="AJ20" s="9"/>
      <c r="AK20" s="9"/>
      <c r="AL20" s="9"/>
      <c r="AM20" s="9"/>
      <c r="AN20" s="9"/>
      <c r="AO20" s="4"/>
      <c r="AP20" s="4"/>
      <c r="AQ20" s="4"/>
      <c r="AR20" s="4"/>
      <c r="AS20" s="4"/>
    </row>
    <row r="21" spans="1:45" s="302" customFormat="1" x14ac:dyDescent="0.25">
      <c r="A21" s="317">
        <v>13</v>
      </c>
      <c r="B21" s="403"/>
      <c r="C21" s="403"/>
      <c r="D21" s="404"/>
      <c r="E21" s="405"/>
      <c r="F21" s="406"/>
      <c r="G21" s="406"/>
      <c r="H21" s="406"/>
      <c r="I21" s="406"/>
      <c r="J21" s="406"/>
      <c r="K21" s="406"/>
      <c r="L21" s="406"/>
      <c r="M21" s="405"/>
      <c r="N21" s="407"/>
      <c r="O21" s="405"/>
      <c r="P21" s="408"/>
      <c r="Q21" s="409" t="str">
        <f>IFERROR(VLOOKUP(E21,'Overview - Section A'!$N$25:$Q$36,4,FALSE),"")</f>
        <v/>
      </c>
      <c r="R21" s="386" t="b">
        <f t="shared" si="0"/>
        <v>1</v>
      </c>
      <c r="S21" s="386" t="b">
        <f t="shared" si="1"/>
        <v>0</v>
      </c>
      <c r="T21" s="386" t="s">
        <v>759</v>
      </c>
      <c r="U21" s="386" t="str">
        <f>IFERROR(VLOOKUP(C21,'Overview - Section A'!$W$126:$AB$180,6,FALSE),"")</f>
        <v/>
      </c>
      <c r="V21" s="410" t="str">
        <f>IFERROR(IF('Reference Records'!$B$152&lt;&gt;"",VLOOKUP(W21,'Reference Records'!$B$152:$C$152,2,FALSE),VLOOKUP(W21,'Reference Records'!$A$157:$C$490,3,FALSE)),"")</f>
        <v/>
      </c>
      <c r="W21" s="389"/>
      <c r="X21" s="318"/>
      <c r="Y21" s="58"/>
      <c r="AI21" s="9"/>
      <c r="AJ21" s="9"/>
      <c r="AK21" s="9"/>
      <c r="AL21" s="9"/>
      <c r="AM21" s="9"/>
      <c r="AN21" s="9"/>
      <c r="AO21" s="4"/>
      <c r="AP21" s="4"/>
      <c r="AQ21" s="4"/>
      <c r="AR21" s="4"/>
      <c r="AS21" s="4"/>
    </row>
    <row r="22" spans="1:45" s="302" customFormat="1" x14ac:dyDescent="0.25">
      <c r="A22" s="317">
        <v>14</v>
      </c>
      <c r="B22" s="403"/>
      <c r="C22" s="403"/>
      <c r="D22" s="404"/>
      <c r="E22" s="405"/>
      <c r="F22" s="406"/>
      <c r="G22" s="406"/>
      <c r="H22" s="406"/>
      <c r="I22" s="406"/>
      <c r="J22" s="406"/>
      <c r="K22" s="406"/>
      <c r="L22" s="406"/>
      <c r="M22" s="405"/>
      <c r="N22" s="407"/>
      <c r="O22" s="405"/>
      <c r="P22" s="408"/>
      <c r="Q22" s="409" t="str">
        <f>IFERROR(VLOOKUP(E22,'Overview - Section A'!$N$25:$Q$36,4,FALSE),"")</f>
        <v/>
      </c>
      <c r="R22" s="386" t="b">
        <f t="shared" si="0"/>
        <v>1</v>
      </c>
      <c r="S22" s="386" t="b">
        <f t="shared" si="1"/>
        <v>0</v>
      </c>
      <c r="T22" s="386" t="s">
        <v>760</v>
      </c>
      <c r="U22" s="386" t="str">
        <f>IFERROR(VLOOKUP(C22,'Overview - Section A'!$W$126:$AB$180,6,FALSE),"")</f>
        <v/>
      </c>
      <c r="V22" s="410" t="str">
        <f>IFERROR(IF('Reference Records'!$B$152&lt;&gt;"",VLOOKUP(W22,'Reference Records'!$B$152:$C$152,2,FALSE),VLOOKUP(W22,'Reference Records'!$A$157:$C$490,3,FALSE)),"")</f>
        <v/>
      </c>
      <c r="W22" s="389"/>
      <c r="X22" s="318"/>
      <c r="Y22" s="58"/>
      <c r="AI22" s="9"/>
      <c r="AJ22" s="9"/>
      <c r="AK22" s="9"/>
      <c r="AL22" s="9"/>
      <c r="AM22" s="9"/>
      <c r="AN22" s="9"/>
      <c r="AO22" s="4"/>
      <c r="AP22" s="4"/>
      <c r="AQ22" s="4"/>
      <c r="AR22" s="4"/>
      <c r="AS22" s="4"/>
    </row>
    <row r="23" spans="1:45" s="302" customFormat="1" x14ac:dyDescent="0.25">
      <c r="A23" s="317">
        <v>15</v>
      </c>
      <c r="B23" s="403"/>
      <c r="C23" s="403"/>
      <c r="D23" s="404"/>
      <c r="E23" s="405"/>
      <c r="F23" s="406"/>
      <c r="G23" s="406"/>
      <c r="H23" s="406"/>
      <c r="I23" s="406"/>
      <c r="J23" s="406"/>
      <c r="K23" s="406"/>
      <c r="L23" s="406"/>
      <c r="M23" s="405"/>
      <c r="N23" s="407"/>
      <c r="O23" s="405"/>
      <c r="P23" s="408"/>
      <c r="Q23" s="409" t="str">
        <f>IFERROR(VLOOKUP(E23,'Overview - Section A'!$N$25:$Q$36,4,FALSE),"")</f>
        <v/>
      </c>
      <c r="R23" s="386" t="b">
        <f t="shared" si="0"/>
        <v>1</v>
      </c>
      <c r="S23" s="386" t="b">
        <f t="shared" si="1"/>
        <v>0</v>
      </c>
      <c r="T23" s="386" t="s">
        <v>761</v>
      </c>
      <c r="U23" s="386" t="str">
        <f>IFERROR(VLOOKUP(C23,'Overview - Section A'!$W$126:$AB$180,6,FALSE),"")</f>
        <v/>
      </c>
      <c r="V23" s="410" t="str">
        <f>IFERROR(IF('Reference Records'!$B$152&lt;&gt;"",VLOOKUP(W23,'Reference Records'!$B$152:$C$152,2,FALSE),VLOOKUP(W23,'Reference Records'!$A$157:$C$490,3,FALSE)),"")</f>
        <v/>
      </c>
      <c r="W23" s="389"/>
      <c r="X23" s="318"/>
      <c r="Y23" s="58"/>
      <c r="AI23" s="9"/>
      <c r="AJ23" s="9"/>
      <c r="AK23" s="9"/>
      <c r="AL23" s="9"/>
      <c r="AM23" s="9"/>
      <c r="AN23" s="9"/>
      <c r="AO23" s="4"/>
      <c r="AP23" s="4"/>
      <c r="AQ23" s="4"/>
      <c r="AR23" s="4"/>
      <c r="AS23" s="4"/>
    </row>
    <row r="24" spans="1:45" s="302" customFormat="1" x14ac:dyDescent="0.25">
      <c r="A24" s="317">
        <v>16</v>
      </c>
      <c r="B24" s="403"/>
      <c r="C24" s="403"/>
      <c r="D24" s="404"/>
      <c r="E24" s="405"/>
      <c r="F24" s="406"/>
      <c r="G24" s="406"/>
      <c r="H24" s="406"/>
      <c r="I24" s="406"/>
      <c r="J24" s="406"/>
      <c r="K24" s="406"/>
      <c r="L24" s="406"/>
      <c r="M24" s="405"/>
      <c r="N24" s="407"/>
      <c r="O24" s="405"/>
      <c r="P24" s="408"/>
      <c r="Q24" s="409" t="str">
        <f>IFERROR(VLOOKUP(E24,'Overview - Section A'!$N$25:$Q$36,4,FALSE),"")</f>
        <v/>
      </c>
      <c r="R24" s="386" t="b">
        <f t="shared" si="0"/>
        <v>1</v>
      </c>
      <c r="S24" s="386" t="b">
        <f t="shared" si="1"/>
        <v>0</v>
      </c>
      <c r="T24" s="386" t="s">
        <v>762</v>
      </c>
      <c r="U24" s="386" t="str">
        <f>IFERROR(VLOOKUP(C24,'Overview - Section A'!$W$126:$AB$180,6,FALSE),"")</f>
        <v/>
      </c>
      <c r="V24" s="410" t="str">
        <f>IFERROR(IF('Reference Records'!$B$152&lt;&gt;"",VLOOKUP(W24,'Reference Records'!$B$152:$C$152,2,FALSE),VLOOKUP(W24,'Reference Records'!$A$157:$C$490,3,FALSE)),"")</f>
        <v/>
      </c>
      <c r="W24" s="389"/>
      <c r="X24" s="318"/>
      <c r="Y24" s="58"/>
      <c r="AI24" s="9"/>
      <c r="AJ24" s="9"/>
      <c r="AK24" s="9"/>
      <c r="AL24" s="9"/>
      <c r="AM24" s="9"/>
      <c r="AN24" s="9"/>
      <c r="AO24" s="4"/>
      <c r="AP24" s="4"/>
      <c r="AQ24" s="4"/>
      <c r="AR24" s="4"/>
      <c r="AS24" s="4"/>
    </row>
    <row r="25" spans="1:45" s="302" customFormat="1" x14ac:dyDescent="0.25">
      <c r="A25" s="317">
        <v>17</v>
      </c>
      <c r="B25" s="403"/>
      <c r="C25" s="403"/>
      <c r="D25" s="404"/>
      <c r="E25" s="405"/>
      <c r="F25" s="406"/>
      <c r="G25" s="406"/>
      <c r="H25" s="406"/>
      <c r="I25" s="406"/>
      <c r="J25" s="406"/>
      <c r="K25" s="406"/>
      <c r="L25" s="406"/>
      <c r="M25" s="405"/>
      <c r="N25" s="407"/>
      <c r="O25" s="405"/>
      <c r="P25" s="408"/>
      <c r="Q25" s="409" t="str">
        <f>IFERROR(VLOOKUP(E25,'Overview - Section A'!$N$25:$Q$36,4,FALSE),"")</f>
        <v/>
      </c>
      <c r="R25" s="386" t="b">
        <f t="shared" si="0"/>
        <v>1</v>
      </c>
      <c r="S25" s="386" t="b">
        <f t="shared" si="1"/>
        <v>0</v>
      </c>
      <c r="T25" s="386" t="s">
        <v>763</v>
      </c>
      <c r="U25" s="386" t="str">
        <f>IFERROR(VLOOKUP(C25,'Overview - Section A'!$W$126:$AB$180,6,FALSE),"")</f>
        <v/>
      </c>
      <c r="V25" s="410" t="str">
        <f>IFERROR(IF('Reference Records'!$B$152&lt;&gt;"",VLOOKUP(W25,'Reference Records'!$B$152:$C$152,2,FALSE),VLOOKUP(W25,'Reference Records'!$A$157:$C$490,3,FALSE)),"")</f>
        <v/>
      </c>
      <c r="W25" s="389"/>
      <c r="X25" s="318"/>
      <c r="Y25" s="58"/>
      <c r="AI25" s="9"/>
      <c r="AJ25" s="9"/>
      <c r="AK25" s="9"/>
      <c r="AL25" s="9"/>
      <c r="AM25" s="9"/>
      <c r="AN25" s="9"/>
      <c r="AO25" s="4"/>
      <c r="AP25" s="4"/>
      <c r="AQ25" s="4"/>
      <c r="AR25" s="4"/>
      <c r="AS25" s="4"/>
    </row>
    <row r="26" spans="1:45" s="302" customFormat="1" x14ac:dyDescent="0.25">
      <c r="A26" s="317">
        <v>18</v>
      </c>
      <c r="B26" s="403"/>
      <c r="C26" s="403"/>
      <c r="D26" s="404"/>
      <c r="E26" s="405"/>
      <c r="F26" s="406"/>
      <c r="G26" s="406"/>
      <c r="H26" s="406"/>
      <c r="I26" s="406"/>
      <c r="J26" s="406"/>
      <c r="K26" s="406"/>
      <c r="L26" s="406"/>
      <c r="M26" s="405"/>
      <c r="N26" s="407"/>
      <c r="O26" s="405"/>
      <c r="P26" s="408"/>
      <c r="Q26" s="409" t="str">
        <f>IFERROR(VLOOKUP(E26,'Overview - Section A'!$N$25:$Q$36,4,FALSE),"")</f>
        <v/>
      </c>
      <c r="R26" s="386" t="b">
        <f t="shared" si="0"/>
        <v>1</v>
      </c>
      <c r="S26" s="386" t="b">
        <f t="shared" si="1"/>
        <v>0</v>
      </c>
      <c r="T26" s="386" t="s">
        <v>764</v>
      </c>
      <c r="U26" s="386" t="str">
        <f>IFERROR(VLOOKUP(C26,'Overview - Section A'!$W$126:$AB$180,6,FALSE),"")</f>
        <v/>
      </c>
      <c r="V26" s="410" t="str">
        <f>IFERROR(IF('Reference Records'!$B$152&lt;&gt;"",VLOOKUP(W26,'Reference Records'!$B$152:$C$152,2,FALSE),VLOOKUP(W26,'Reference Records'!$A$157:$C$490,3,FALSE)),"")</f>
        <v/>
      </c>
      <c r="W26" s="389"/>
      <c r="X26" s="318"/>
      <c r="Y26" s="58"/>
      <c r="AI26" s="9"/>
      <c r="AJ26" s="9"/>
      <c r="AK26" s="9"/>
      <c r="AL26" s="9"/>
      <c r="AM26" s="9"/>
      <c r="AN26" s="9"/>
      <c r="AO26" s="4"/>
      <c r="AP26" s="4"/>
      <c r="AQ26" s="4"/>
      <c r="AR26" s="4"/>
      <c r="AS26" s="4"/>
    </row>
    <row r="27" spans="1:45" s="302" customFormat="1" x14ac:dyDescent="0.25">
      <c r="A27" s="317">
        <v>19</v>
      </c>
      <c r="B27" s="403"/>
      <c r="C27" s="403"/>
      <c r="D27" s="404"/>
      <c r="E27" s="405"/>
      <c r="F27" s="406"/>
      <c r="G27" s="406"/>
      <c r="H27" s="406"/>
      <c r="I27" s="406"/>
      <c r="J27" s="406"/>
      <c r="K27" s="406"/>
      <c r="L27" s="406"/>
      <c r="M27" s="405"/>
      <c r="N27" s="407"/>
      <c r="O27" s="405"/>
      <c r="P27" s="408"/>
      <c r="Q27" s="409" t="str">
        <f>IFERROR(VLOOKUP(E27,'Overview - Section A'!$N$25:$Q$36,4,FALSE),"")</f>
        <v/>
      </c>
      <c r="R27" s="386" t="b">
        <f t="shared" si="0"/>
        <v>1</v>
      </c>
      <c r="S27" s="386" t="b">
        <f t="shared" si="1"/>
        <v>0</v>
      </c>
      <c r="T27" s="386" t="s">
        <v>765</v>
      </c>
      <c r="U27" s="386" t="str">
        <f>IFERROR(VLOOKUP(C27,'Overview - Section A'!$W$126:$AB$180,6,FALSE),"")</f>
        <v/>
      </c>
      <c r="V27" s="410" t="str">
        <f>IFERROR(IF('Reference Records'!$B$152&lt;&gt;"",VLOOKUP(W27,'Reference Records'!$B$152:$C$152,2,FALSE),VLOOKUP(W27,'Reference Records'!$A$157:$C$490,3,FALSE)),"")</f>
        <v/>
      </c>
      <c r="W27" s="389"/>
      <c r="X27" s="318"/>
      <c r="Y27" s="58"/>
      <c r="AI27" s="9"/>
      <c r="AJ27" s="9"/>
      <c r="AK27" s="9"/>
      <c r="AL27" s="9"/>
      <c r="AM27" s="9"/>
      <c r="AN27" s="9"/>
      <c r="AO27" s="4"/>
      <c r="AP27" s="4"/>
      <c r="AQ27" s="4"/>
      <c r="AR27" s="4"/>
      <c r="AS27" s="4"/>
    </row>
    <row r="28" spans="1:45" s="302" customFormat="1" x14ac:dyDescent="0.25">
      <c r="A28" s="317">
        <v>20</v>
      </c>
      <c r="B28" s="403"/>
      <c r="C28" s="403"/>
      <c r="D28" s="404"/>
      <c r="E28" s="405"/>
      <c r="F28" s="406"/>
      <c r="G28" s="406"/>
      <c r="H28" s="406"/>
      <c r="I28" s="406"/>
      <c r="J28" s="406"/>
      <c r="K28" s="406"/>
      <c r="L28" s="406"/>
      <c r="M28" s="405"/>
      <c r="N28" s="407"/>
      <c r="O28" s="405"/>
      <c r="P28" s="408"/>
      <c r="Q28" s="409" t="str">
        <f>IFERROR(VLOOKUP(E28,'Overview - Section A'!$N$25:$Q$36,4,FALSE),"")</f>
        <v/>
      </c>
      <c r="R28" s="386" t="b">
        <f t="shared" si="0"/>
        <v>1</v>
      </c>
      <c r="S28" s="386" t="b">
        <f t="shared" si="1"/>
        <v>0</v>
      </c>
      <c r="T28" s="386" t="s">
        <v>766</v>
      </c>
      <c r="U28" s="386" t="str">
        <f>IFERROR(VLOOKUP(C28,'Overview - Section A'!$W$126:$AB$180,6,FALSE),"")</f>
        <v/>
      </c>
      <c r="V28" s="410" t="str">
        <f>IFERROR(IF('Reference Records'!$B$152&lt;&gt;"",VLOOKUP(W28,'Reference Records'!$B$152:$C$152,2,FALSE),VLOOKUP(W28,'Reference Records'!$A$157:$C$490,3,FALSE)),"")</f>
        <v/>
      </c>
      <c r="W28" s="389"/>
      <c r="X28" s="318"/>
      <c r="Y28" s="58"/>
      <c r="AI28" s="9"/>
      <c r="AJ28" s="9"/>
      <c r="AK28" s="9"/>
      <c r="AL28" s="9"/>
      <c r="AM28" s="9"/>
      <c r="AN28" s="9"/>
      <c r="AO28" s="4"/>
      <c r="AP28" s="4"/>
      <c r="AQ28" s="4"/>
      <c r="AR28" s="4"/>
      <c r="AS28" s="4"/>
    </row>
    <row r="29" spans="1:45" s="302" customFormat="1" x14ac:dyDescent="0.25">
      <c r="A29" s="317">
        <v>21</v>
      </c>
      <c r="B29" s="403"/>
      <c r="C29" s="403"/>
      <c r="D29" s="404"/>
      <c r="E29" s="405"/>
      <c r="F29" s="406"/>
      <c r="G29" s="406"/>
      <c r="H29" s="406"/>
      <c r="I29" s="406"/>
      <c r="J29" s="406"/>
      <c r="K29" s="406"/>
      <c r="L29" s="406"/>
      <c r="M29" s="405"/>
      <c r="N29" s="407"/>
      <c r="O29" s="405"/>
      <c r="P29" s="408"/>
      <c r="Q29" s="409" t="str">
        <f>IFERROR(VLOOKUP(E29,'Overview - Section A'!$N$25:$Q$36,4,FALSE),"")</f>
        <v/>
      </c>
      <c r="R29" s="386" t="b">
        <f t="shared" si="0"/>
        <v>1</v>
      </c>
      <c r="S29" s="386" t="b">
        <f t="shared" si="1"/>
        <v>0</v>
      </c>
      <c r="T29" s="386" t="s">
        <v>767</v>
      </c>
      <c r="U29" s="386" t="str">
        <f>IFERROR(VLOOKUP(C29,'Overview - Section A'!$W$126:$AB$180,6,FALSE),"")</f>
        <v/>
      </c>
      <c r="V29" s="410" t="str">
        <f>IFERROR(IF('Reference Records'!$B$152&lt;&gt;"",VLOOKUP(W29,'Reference Records'!$B$152:$C$152,2,FALSE),VLOOKUP(W29,'Reference Records'!$A$157:$C$490,3,FALSE)),"")</f>
        <v/>
      </c>
      <c r="W29" s="389"/>
      <c r="X29" s="318"/>
      <c r="Y29" s="58"/>
      <c r="AI29" s="9"/>
      <c r="AJ29" s="9"/>
      <c r="AK29" s="9"/>
      <c r="AL29" s="9"/>
      <c r="AM29" s="9"/>
      <c r="AN29" s="9"/>
      <c r="AO29" s="4"/>
      <c r="AP29" s="4"/>
      <c r="AQ29" s="4"/>
      <c r="AR29" s="4"/>
      <c r="AS29" s="4"/>
    </row>
    <row r="30" spans="1:45" s="302" customFormat="1" x14ac:dyDescent="0.25">
      <c r="A30" s="317">
        <v>22</v>
      </c>
      <c r="B30" s="403"/>
      <c r="C30" s="403"/>
      <c r="D30" s="404"/>
      <c r="E30" s="405"/>
      <c r="F30" s="406"/>
      <c r="G30" s="406"/>
      <c r="H30" s="406"/>
      <c r="I30" s="406"/>
      <c r="J30" s="406"/>
      <c r="K30" s="406"/>
      <c r="L30" s="406"/>
      <c r="M30" s="405"/>
      <c r="N30" s="407"/>
      <c r="O30" s="405"/>
      <c r="P30" s="408"/>
      <c r="Q30" s="409" t="str">
        <f>IFERROR(VLOOKUP(E30,'Overview - Section A'!$N$25:$Q$36,4,FALSE),"")</f>
        <v/>
      </c>
      <c r="R30" s="386" t="b">
        <f t="shared" si="0"/>
        <v>1</v>
      </c>
      <c r="S30" s="386" t="b">
        <f t="shared" si="1"/>
        <v>0</v>
      </c>
      <c r="T30" s="386" t="s">
        <v>768</v>
      </c>
      <c r="U30" s="386" t="str">
        <f>IFERROR(VLOOKUP(C30,'Overview - Section A'!$W$126:$AB$180,6,FALSE),"")</f>
        <v/>
      </c>
      <c r="V30" s="410" t="str">
        <f>IFERROR(IF('Reference Records'!$B$152&lt;&gt;"",VLOOKUP(W30,'Reference Records'!$B$152:$C$152,2,FALSE),VLOOKUP(W30,'Reference Records'!$A$157:$C$490,3,FALSE)),"")</f>
        <v/>
      </c>
      <c r="W30" s="389"/>
      <c r="X30" s="318"/>
      <c r="Y30" s="58"/>
      <c r="AI30" s="9"/>
      <c r="AJ30" s="9"/>
      <c r="AK30" s="9"/>
      <c r="AL30" s="9"/>
      <c r="AM30" s="9"/>
      <c r="AN30" s="9"/>
      <c r="AO30" s="4"/>
      <c r="AP30" s="4"/>
      <c r="AQ30" s="4"/>
      <c r="AR30" s="4"/>
      <c r="AS30" s="4"/>
    </row>
    <row r="31" spans="1:45" s="302" customFormat="1" x14ac:dyDescent="0.25">
      <c r="A31" s="317">
        <v>23</v>
      </c>
      <c r="B31" s="403"/>
      <c r="C31" s="403"/>
      <c r="D31" s="404"/>
      <c r="E31" s="405"/>
      <c r="F31" s="406"/>
      <c r="G31" s="406"/>
      <c r="H31" s="406"/>
      <c r="I31" s="406"/>
      <c r="J31" s="406"/>
      <c r="K31" s="406"/>
      <c r="L31" s="406"/>
      <c r="M31" s="405"/>
      <c r="N31" s="407"/>
      <c r="O31" s="405"/>
      <c r="P31" s="408"/>
      <c r="Q31" s="409" t="str">
        <f>IFERROR(VLOOKUP(E31,'Overview - Section A'!$N$25:$Q$36,4,FALSE),"")</f>
        <v/>
      </c>
      <c r="R31" s="386" t="b">
        <f t="shared" si="0"/>
        <v>1</v>
      </c>
      <c r="S31" s="386" t="b">
        <f t="shared" si="1"/>
        <v>0</v>
      </c>
      <c r="T31" s="386" t="s">
        <v>769</v>
      </c>
      <c r="U31" s="386" t="str">
        <f>IFERROR(VLOOKUP(C31,'Overview - Section A'!$W$126:$AB$180,6,FALSE),"")</f>
        <v/>
      </c>
      <c r="V31" s="410" t="str">
        <f>IFERROR(IF('Reference Records'!$B$152&lt;&gt;"",VLOOKUP(W31,'Reference Records'!$B$152:$C$152,2,FALSE),VLOOKUP(W31,'Reference Records'!$A$157:$C$490,3,FALSE)),"")</f>
        <v/>
      </c>
      <c r="W31" s="389"/>
      <c r="X31" s="318"/>
      <c r="Y31" s="58"/>
      <c r="AI31" s="9"/>
      <c r="AJ31" s="9"/>
      <c r="AK31" s="9"/>
      <c r="AL31" s="9"/>
      <c r="AM31" s="9"/>
      <c r="AN31" s="9"/>
      <c r="AO31" s="4"/>
      <c r="AP31" s="4"/>
      <c r="AQ31" s="4"/>
      <c r="AR31" s="4"/>
      <c r="AS31" s="4"/>
    </row>
    <row r="32" spans="1:45" s="302" customFormat="1" x14ac:dyDescent="0.25">
      <c r="A32" s="317">
        <v>24</v>
      </c>
      <c r="B32" s="403"/>
      <c r="C32" s="403"/>
      <c r="D32" s="404"/>
      <c r="E32" s="405"/>
      <c r="F32" s="406"/>
      <c r="G32" s="406"/>
      <c r="H32" s="406"/>
      <c r="I32" s="406"/>
      <c r="J32" s="406"/>
      <c r="K32" s="406"/>
      <c r="L32" s="406"/>
      <c r="M32" s="405"/>
      <c r="N32" s="407"/>
      <c r="O32" s="405"/>
      <c r="P32" s="408"/>
      <c r="Q32" s="409" t="str">
        <f>IFERROR(VLOOKUP(E32,'Overview - Section A'!$N$25:$Q$36,4,FALSE),"")</f>
        <v/>
      </c>
      <c r="R32" s="386" t="b">
        <f t="shared" si="0"/>
        <v>1</v>
      </c>
      <c r="S32" s="386" t="b">
        <f t="shared" si="1"/>
        <v>0</v>
      </c>
      <c r="T32" s="386" t="s">
        <v>770</v>
      </c>
      <c r="U32" s="386" t="str">
        <f>IFERROR(VLOOKUP(C32,'Overview - Section A'!$W$126:$AB$180,6,FALSE),"")</f>
        <v/>
      </c>
      <c r="V32" s="410" t="str">
        <f>IFERROR(IF('Reference Records'!$B$152&lt;&gt;"",VLOOKUP(W32,'Reference Records'!$B$152:$C$152,2,FALSE),VLOOKUP(W32,'Reference Records'!$A$157:$C$490,3,FALSE)),"")</f>
        <v/>
      </c>
      <c r="W32" s="389"/>
      <c r="X32" s="318"/>
      <c r="Y32" s="58"/>
      <c r="AI32" s="9"/>
      <c r="AJ32" s="9"/>
      <c r="AK32" s="9"/>
      <c r="AL32" s="9"/>
      <c r="AM32" s="9"/>
      <c r="AN32" s="9"/>
      <c r="AO32" s="4"/>
      <c r="AP32" s="4"/>
      <c r="AQ32" s="4"/>
      <c r="AR32" s="4"/>
      <c r="AS32" s="4"/>
    </row>
    <row r="33" spans="1:45" s="302" customFormat="1" x14ac:dyDescent="0.25">
      <c r="A33" s="317">
        <v>25</v>
      </c>
      <c r="B33" s="403"/>
      <c r="C33" s="403"/>
      <c r="D33" s="404"/>
      <c r="E33" s="405"/>
      <c r="F33" s="406"/>
      <c r="G33" s="406"/>
      <c r="H33" s="406"/>
      <c r="I33" s="406"/>
      <c r="J33" s="406"/>
      <c r="K33" s="406"/>
      <c r="L33" s="406"/>
      <c r="M33" s="405"/>
      <c r="N33" s="407"/>
      <c r="O33" s="405"/>
      <c r="P33" s="408"/>
      <c r="Q33" s="409" t="str">
        <f>IFERROR(VLOOKUP(E33,'Overview - Section A'!$N$25:$Q$36,4,FALSE),"")</f>
        <v/>
      </c>
      <c r="R33" s="386" t="b">
        <f t="shared" si="0"/>
        <v>1</v>
      </c>
      <c r="S33" s="386" t="b">
        <f t="shared" si="1"/>
        <v>0</v>
      </c>
      <c r="T33" s="386" t="s">
        <v>771</v>
      </c>
      <c r="U33" s="386" t="str">
        <f>IFERROR(VLOOKUP(C33,'Overview - Section A'!$W$126:$AB$180,6,FALSE),"")</f>
        <v/>
      </c>
      <c r="V33" s="410" t="str">
        <f>IFERROR(IF('Reference Records'!$B$152&lt;&gt;"",VLOOKUP(W33,'Reference Records'!$B$152:$C$152,2,FALSE),VLOOKUP(W33,'Reference Records'!$A$157:$C$490,3,FALSE)),"")</f>
        <v/>
      </c>
      <c r="W33" s="389"/>
      <c r="X33" s="318"/>
      <c r="Y33" s="58"/>
      <c r="AI33" s="9"/>
      <c r="AJ33" s="9"/>
      <c r="AK33" s="9"/>
      <c r="AL33" s="9"/>
      <c r="AM33" s="9"/>
      <c r="AN33" s="9"/>
      <c r="AO33" s="4"/>
      <c r="AP33" s="4"/>
      <c r="AQ33" s="4"/>
      <c r="AR33" s="4"/>
      <c r="AS33" s="4"/>
    </row>
    <row r="34" spans="1:45" s="302" customFormat="1" x14ac:dyDescent="0.25">
      <c r="A34" s="317">
        <v>26</v>
      </c>
      <c r="B34" s="403"/>
      <c r="C34" s="403"/>
      <c r="D34" s="404"/>
      <c r="E34" s="405"/>
      <c r="F34" s="406"/>
      <c r="G34" s="406"/>
      <c r="H34" s="406"/>
      <c r="I34" s="406"/>
      <c r="J34" s="406"/>
      <c r="K34" s="406"/>
      <c r="L34" s="406"/>
      <c r="M34" s="405"/>
      <c r="N34" s="407"/>
      <c r="O34" s="405"/>
      <c r="P34" s="408"/>
      <c r="Q34" s="409" t="str">
        <f>IFERROR(VLOOKUP(E34,'Overview - Section A'!$N$25:$Q$36,4,FALSE),"")</f>
        <v/>
      </c>
      <c r="R34" s="386" t="b">
        <f t="shared" si="0"/>
        <v>1</v>
      </c>
      <c r="S34" s="386" t="b">
        <f t="shared" si="1"/>
        <v>0</v>
      </c>
      <c r="T34" s="386" t="s">
        <v>772</v>
      </c>
      <c r="U34" s="386" t="str">
        <f>IFERROR(VLOOKUP(C34,'Overview - Section A'!$W$126:$AB$180,6,FALSE),"")</f>
        <v/>
      </c>
      <c r="V34" s="410" t="str">
        <f>IFERROR(IF('Reference Records'!$B$152&lt;&gt;"",VLOOKUP(W34,'Reference Records'!$B$152:$C$152,2,FALSE),VLOOKUP(W34,'Reference Records'!$A$157:$C$490,3,FALSE)),"")</f>
        <v/>
      </c>
      <c r="W34" s="389"/>
      <c r="X34" s="318"/>
      <c r="Y34" s="58"/>
      <c r="AI34" s="9"/>
      <c r="AJ34" s="9"/>
      <c r="AK34" s="9"/>
      <c r="AL34" s="9"/>
      <c r="AM34" s="9"/>
      <c r="AN34" s="9"/>
      <c r="AO34" s="4"/>
      <c r="AP34" s="4"/>
      <c r="AQ34" s="4"/>
      <c r="AR34" s="4"/>
      <c r="AS34" s="4"/>
    </row>
    <row r="35" spans="1:45" s="302" customFormat="1" x14ac:dyDescent="0.25">
      <c r="A35" s="317">
        <v>27</v>
      </c>
      <c r="B35" s="403"/>
      <c r="C35" s="403"/>
      <c r="D35" s="404"/>
      <c r="E35" s="405"/>
      <c r="F35" s="406"/>
      <c r="G35" s="406"/>
      <c r="H35" s="406"/>
      <c r="I35" s="406"/>
      <c r="J35" s="406"/>
      <c r="K35" s="406"/>
      <c r="L35" s="406"/>
      <c r="M35" s="405"/>
      <c r="N35" s="407"/>
      <c r="O35" s="405"/>
      <c r="P35" s="408"/>
      <c r="Q35" s="409" t="str">
        <f>IFERROR(VLOOKUP(E35,'Overview - Section A'!$N$25:$Q$36,4,FALSE),"")</f>
        <v/>
      </c>
      <c r="R35" s="386" t="b">
        <f t="shared" si="0"/>
        <v>1</v>
      </c>
      <c r="S35" s="386" t="b">
        <f t="shared" si="1"/>
        <v>0</v>
      </c>
      <c r="T35" s="386" t="s">
        <v>773</v>
      </c>
      <c r="U35" s="386" t="str">
        <f>IFERROR(VLOOKUP(C35,'Overview - Section A'!$W$126:$AB$180,6,FALSE),"")</f>
        <v/>
      </c>
      <c r="V35" s="410" t="str">
        <f>IFERROR(IF('Reference Records'!$B$152&lt;&gt;"",VLOOKUP(W35,'Reference Records'!$B$152:$C$152,2,FALSE),VLOOKUP(W35,'Reference Records'!$A$157:$C$490,3,FALSE)),"")</f>
        <v/>
      </c>
      <c r="W35" s="389"/>
      <c r="X35" s="318"/>
      <c r="Y35" s="58"/>
      <c r="AI35" s="9"/>
      <c r="AJ35" s="9"/>
      <c r="AK35" s="9"/>
      <c r="AL35" s="9"/>
      <c r="AM35" s="9"/>
      <c r="AN35" s="9"/>
      <c r="AO35" s="4"/>
      <c r="AP35" s="4"/>
      <c r="AQ35" s="4"/>
      <c r="AR35" s="4"/>
      <c r="AS35" s="4"/>
    </row>
    <row r="36" spans="1:45" s="302" customFormat="1" x14ac:dyDescent="0.25">
      <c r="A36" s="317">
        <v>28</v>
      </c>
      <c r="B36" s="403"/>
      <c r="C36" s="403"/>
      <c r="D36" s="404"/>
      <c r="E36" s="405"/>
      <c r="F36" s="406"/>
      <c r="G36" s="406"/>
      <c r="H36" s="406"/>
      <c r="I36" s="406"/>
      <c r="J36" s="406"/>
      <c r="K36" s="406"/>
      <c r="L36" s="406"/>
      <c r="M36" s="405"/>
      <c r="N36" s="407"/>
      <c r="O36" s="405"/>
      <c r="P36" s="408"/>
      <c r="Q36" s="409" t="str">
        <f>IFERROR(VLOOKUP(E36,'Overview - Section A'!$N$25:$Q$36,4,FALSE),"")</f>
        <v/>
      </c>
      <c r="R36" s="386" t="b">
        <f t="shared" si="0"/>
        <v>1</v>
      </c>
      <c r="S36" s="386" t="b">
        <f t="shared" si="1"/>
        <v>0</v>
      </c>
      <c r="T36" s="386" t="s">
        <v>774</v>
      </c>
      <c r="U36" s="386" t="str">
        <f>IFERROR(VLOOKUP(C36,'Overview - Section A'!$W$126:$AB$180,6,FALSE),"")</f>
        <v/>
      </c>
      <c r="V36" s="410" t="str">
        <f>IFERROR(IF('Reference Records'!$B$152&lt;&gt;"",VLOOKUP(W36,'Reference Records'!$B$152:$C$152,2,FALSE),VLOOKUP(W36,'Reference Records'!$A$157:$C$490,3,FALSE)),"")</f>
        <v/>
      </c>
      <c r="W36" s="389"/>
      <c r="X36" s="318"/>
      <c r="Y36" s="58"/>
      <c r="AI36" s="9"/>
      <c r="AJ36" s="9"/>
      <c r="AK36" s="9"/>
      <c r="AL36" s="9"/>
      <c r="AM36" s="9"/>
      <c r="AN36" s="9"/>
      <c r="AO36" s="4"/>
      <c r="AP36" s="4"/>
      <c r="AQ36" s="4"/>
      <c r="AR36" s="4"/>
      <c r="AS36" s="4"/>
    </row>
    <row r="37" spans="1:45" s="302" customFormat="1" x14ac:dyDescent="0.25">
      <c r="A37" s="317">
        <v>29</v>
      </c>
      <c r="B37" s="403"/>
      <c r="C37" s="403"/>
      <c r="D37" s="404"/>
      <c r="E37" s="405"/>
      <c r="F37" s="406"/>
      <c r="G37" s="406"/>
      <c r="H37" s="406"/>
      <c r="I37" s="406"/>
      <c r="J37" s="406"/>
      <c r="K37" s="406"/>
      <c r="L37" s="406"/>
      <c r="M37" s="405"/>
      <c r="N37" s="407"/>
      <c r="O37" s="405"/>
      <c r="P37" s="408"/>
      <c r="Q37" s="409" t="str">
        <f>IFERROR(VLOOKUP(E37,'Overview - Section A'!$N$25:$Q$36,4,FALSE),"")</f>
        <v/>
      </c>
      <c r="R37" s="386" t="b">
        <f t="shared" si="0"/>
        <v>1</v>
      </c>
      <c r="S37" s="386" t="b">
        <f t="shared" si="1"/>
        <v>0</v>
      </c>
      <c r="T37" s="386" t="s">
        <v>775</v>
      </c>
      <c r="U37" s="386" t="str">
        <f>IFERROR(VLOOKUP(C37,'Overview - Section A'!$W$126:$AB$180,6,FALSE),"")</f>
        <v/>
      </c>
      <c r="V37" s="410" t="str">
        <f>IFERROR(IF('Reference Records'!$B$152&lt;&gt;"",VLOOKUP(W37,'Reference Records'!$B$152:$C$152,2,FALSE),VLOOKUP(W37,'Reference Records'!$A$157:$C$490,3,FALSE)),"")</f>
        <v/>
      </c>
      <c r="W37" s="389"/>
      <c r="X37" s="318"/>
      <c r="Y37" s="58"/>
      <c r="AI37" s="9"/>
      <c r="AJ37" s="9"/>
      <c r="AK37" s="9"/>
      <c r="AL37" s="9"/>
      <c r="AM37" s="9"/>
      <c r="AN37" s="9"/>
      <c r="AO37" s="4"/>
      <c r="AP37" s="4"/>
      <c r="AQ37" s="4"/>
      <c r="AR37" s="4"/>
      <c r="AS37" s="4"/>
    </row>
    <row r="38" spans="1:45" s="302" customFormat="1" x14ac:dyDescent="0.25">
      <c r="A38" s="317">
        <v>30</v>
      </c>
      <c r="B38" s="403"/>
      <c r="C38" s="403"/>
      <c r="D38" s="404"/>
      <c r="E38" s="405"/>
      <c r="F38" s="406"/>
      <c r="G38" s="406"/>
      <c r="H38" s="406"/>
      <c r="I38" s="406"/>
      <c r="J38" s="406"/>
      <c r="K38" s="406"/>
      <c r="L38" s="406"/>
      <c r="M38" s="405"/>
      <c r="N38" s="407"/>
      <c r="O38" s="405"/>
      <c r="P38" s="408"/>
      <c r="Q38" s="409" t="str">
        <f>IFERROR(VLOOKUP(E38,'Overview - Section A'!$N$25:$Q$36,4,FALSE),"")</f>
        <v/>
      </c>
      <c r="R38" s="386" t="b">
        <f t="shared" si="0"/>
        <v>1</v>
      </c>
      <c r="S38" s="386" t="b">
        <f t="shared" si="1"/>
        <v>0</v>
      </c>
      <c r="T38" s="386" t="s">
        <v>776</v>
      </c>
      <c r="U38" s="386" t="str">
        <f>IFERROR(VLOOKUP(C38,'Overview - Section A'!$W$126:$AB$180,6,FALSE),"")</f>
        <v/>
      </c>
      <c r="V38" s="410" t="str">
        <f>IFERROR(IF('Reference Records'!$B$152&lt;&gt;"",VLOOKUP(W38,'Reference Records'!$B$152:$C$152,2,FALSE),VLOOKUP(W38,'Reference Records'!$A$157:$C$490,3,FALSE)),"")</f>
        <v/>
      </c>
      <c r="W38" s="389"/>
      <c r="X38" s="318"/>
      <c r="Y38" s="58"/>
      <c r="AI38" s="9"/>
      <c r="AJ38" s="9"/>
      <c r="AK38" s="9"/>
      <c r="AL38" s="9"/>
      <c r="AM38" s="9"/>
      <c r="AN38" s="9"/>
      <c r="AO38" s="4"/>
      <c r="AP38" s="4"/>
      <c r="AQ38" s="4"/>
      <c r="AR38" s="4"/>
      <c r="AS38" s="4"/>
    </row>
    <row r="39" spans="1:45" s="302" customFormat="1" x14ac:dyDescent="0.25">
      <c r="A39" s="317">
        <v>31</v>
      </c>
      <c r="B39" s="403"/>
      <c r="C39" s="403"/>
      <c r="D39" s="404"/>
      <c r="E39" s="405"/>
      <c r="F39" s="406"/>
      <c r="G39" s="406"/>
      <c r="H39" s="406"/>
      <c r="I39" s="406"/>
      <c r="J39" s="406"/>
      <c r="K39" s="406"/>
      <c r="L39" s="406"/>
      <c r="M39" s="405"/>
      <c r="N39" s="407"/>
      <c r="O39" s="405"/>
      <c r="P39" s="408"/>
      <c r="Q39" s="409" t="str">
        <f>IFERROR(VLOOKUP(E39,'Overview - Section A'!$N$25:$Q$36,4,FALSE),"")</f>
        <v/>
      </c>
      <c r="R39" s="386" t="b">
        <f t="shared" si="0"/>
        <v>1</v>
      </c>
      <c r="S39" s="386" t="b">
        <f t="shared" si="1"/>
        <v>0</v>
      </c>
      <c r="T39" s="386" t="s">
        <v>777</v>
      </c>
      <c r="U39" s="386" t="str">
        <f>IFERROR(VLOOKUP(C39,'Overview - Section A'!$W$126:$AB$180,6,FALSE),"")</f>
        <v/>
      </c>
      <c r="V39" s="410" t="str">
        <f>IFERROR(IF('Reference Records'!$B$152&lt;&gt;"",VLOOKUP(W39,'Reference Records'!$B$152:$C$152,2,FALSE),VLOOKUP(W39,'Reference Records'!$A$157:$C$490,3,FALSE)),"")</f>
        <v/>
      </c>
      <c r="W39" s="389"/>
      <c r="X39" s="318"/>
      <c r="Y39" s="58"/>
      <c r="AI39" s="9"/>
      <c r="AJ39" s="9"/>
      <c r="AK39" s="9"/>
      <c r="AL39" s="9"/>
      <c r="AM39" s="9"/>
      <c r="AN39" s="9"/>
      <c r="AO39" s="4"/>
      <c r="AP39" s="4"/>
      <c r="AQ39" s="4"/>
      <c r="AR39" s="4"/>
      <c r="AS39" s="4"/>
    </row>
    <row r="40" spans="1:45" s="302" customFormat="1" x14ac:dyDescent="0.25">
      <c r="A40" s="317">
        <v>32</v>
      </c>
      <c r="B40" s="403"/>
      <c r="C40" s="403"/>
      <c r="D40" s="404"/>
      <c r="E40" s="405"/>
      <c r="F40" s="406"/>
      <c r="G40" s="406"/>
      <c r="H40" s="406"/>
      <c r="I40" s="406"/>
      <c r="J40" s="406"/>
      <c r="K40" s="406"/>
      <c r="L40" s="406"/>
      <c r="M40" s="405"/>
      <c r="N40" s="407"/>
      <c r="O40" s="405"/>
      <c r="P40" s="408"/>
      <c r="Q40" s="409" t="str">
        <f>IFERROR(VLOOKUP(E40,'Overview - Section A'!$N$25:$Q$36,4,FALSE),"")</f>
        <v/>
      </c>
      <c r="R40" s="386" t="b">
        <f t="shared" si="0"/>
        <v>1</v>
      </c>
      <c r="S40" s="386" t="b">
        <f t="shared" si="1"/>
        <v>0</v>
      </c>
      <c r="T40" s="386" t="s">
        <v>778</v>
      </c>
      <c r="U40" s="386" t="str">
        <f>IFERROR(VLOOKUP(C40,'Overview - Section A'!$W$126:$AB$180,6,FALSE),"")</f>
        <v/>
      </c>
      <c r="V40" s="410" t="str">
        <f>IFERROR(IF('Reference Records'!$B$152&lt;&gt;"",VLOOKUP(W40,'Reference Records'!$B$152:$C$152,2,FALSE),VLOOKUP(W40,'Reference Records'!$A$157:$C$490,3,FALSE)),"")</f>
        <v/>
      </c>
      <c r="W40" s="389"/>
      <c r="X40" s="318"/>
      <c r="Y40" s="58"/>
      <c r="AI40" s="9"/>
      <c r="AJ40" s="9"/>
      <c r="AK40" s="9"/>
      <c r="AL40" s="9"/>
      <c r="AM40" s="9"/>
      <c r="AN40" s="9"/>
      <c r="AO40" s="4"/>
      <c r="AP40" s="4"/>
      <c r="AQ40" s="4"/>
      <c r="AR40" s="4"/>
      <c r="AS40" s="4"/>
    </row>
    <row r="41" spans="1:45" s="302" customFormat="1" x14ac:dyDescent="0.25">
      <c r="A41" s="317">
        <v>33</v>
      </c>
      <c r="B41" s="403"/>
      <c r="C41" s="403"/>
      <c r="D41" s="404"/>
      <c r="E41" s="405"/>
      <c r="F41" s="406"/>
      <c r="G41" s="406"/>
      <c r="H41" s="406"/>
      <c r="I41" s="406"/>
      <c r="J41" s="406"/>
      <c r="K41" s="406"/>
      <c r="L41" s="406"/>
      <c r="M41" s="405"/>
      <c r="N41" s="407"/>
      <c r="O41" s="405"/>
      <c r="P41" s="408"/>
      <c r="Q41" s="409" t="str">
        <f>IFERROR(VLOOKUP(E41,'Overview - Section A'!$N$25:$Q$36,4,FALSE),"")</f>
        <v/>
      </c>
      <c r="R41" s="386" t="b">
        <f t="shared" si="0"/>
        <v>1</v>
      </c>
      <c r="S41" s="386" t="b">
        <f t="shared" si="1"/>
        <v>0</v>
      </c>
      <c r="T41" s="386" t="s">
        <v>779</v>
      </c>
      <c r="U41" s="386" t="str">
        <f>IFERROR(VLOOKUP(C41,'Overview - Section A'!$W$126:$AB$180,6,FALSE),"")</f>
        <v/>
      </c>
      <c r="V41" s="410" t="str">
        <f>IFERROR(IF('Reference Records'!$B$152&lt;&gt;"",VLOOKUP(W41,'Reference Records'!$B$152:$C$152,2,FALSE),VLOOKUP(W41,'Reference Records'!$A$157:$C$490,3,FALSE)),"")</f>
        <v/>
      </c>
      <c r="W41" s="389"/>
      <c r="X41" s="318"/>
      <c r="Y41" s="58"/>
      <c r="AI41" s="9"/>
      <c r="AJ41" s="9"/>
      <c r="AK41" s="9"/>
      <c r="AL41" s="9"/>
      <c r="AM41" s="9"/>
      <c r="AN41" s="9"/>
      <c r="AO41" s="4"/>
      <c r="AP41" s="4"/>
      <c r="AQ41" s="4"/>
      <c r="AR41" s="4"/>
      <c r="AS41" s="4"/>
    </row>
    <row r="42" spans="1:45" s="302" customFormat="1" x14ac:dyDescent="0.25">
      <c r="A42" s="317">
        <v>34</v>
      </c>
      <c r="B42" s="403"/>
      <c r="C42" s="403"/>
      <c r="D42" s="404"/>
      <c r="E42" s="405"/>
      <c r="F42" s="406"/>
      <c r="G42" s="406"/>
      <c r="H42" s="406"/>
      <c r="I42" s="406"/>
      <c r="J42" s="406"/>
      <c r="K42" s="406"/>
      <c r="L42" s="406"/>
      <c r="M42" s="405"/>
      <c r="N42" s="407"/>
      <c r="O42" s="405"/>
      <c r="P42" s="408"/>
      <c r="Q42" s="409" t="str">
        <f>IFERROR(VLOOKUP(E42,'Overview - Section A'!$N$25:$Q$36,4,FALSE),"")</f>
        <v/>
      </c>
      <c r="R42" s="386" t="b">
        <f t="shared" si="0"/>
        <v>1</v>
      </c>
      <c r="S42" s="386" t="b">
        <f t="shared" si="1"/>
        <v>0</v>
      </c>
      <c r="T42" s="386" t="s">
        <v>780</v>
      </c>
      <c r="U42" s="386" t="str">
        <f>IFERROR(VLOOKUP(C42,'Overview - Section A'!$W$126:$AB$180,6,FALSE),"")</f>
        <v/>
      </c>
      <c r="V42" s="410" t="str">
        <f>IFERROR(IF('Reference Records'!$B$152&lt;&gt;"",VLOOKUP(W42,'Reference Records'!$B$152:$C$152,2,FALSE),VLOOKUP(W42,'Reference Records'!$A$157:$C$490,3,FALSE)),"")</f>
        <v/>
      </c>
      <c r="W42" s="389"/>
      <c r="X42" s="318"/>
      <c r="Y42" s="58"/>
      <c r="AI42" s="9"/>
      <c r="AJ42" s="9"/>
      <c r="AK42" s="9"/>
      <c r="AL42" s="9"/>
      <c r="AM42" s="9"/>
      <c r="AN42" s="9"/>
      <c r="AO42" s="4"/>
      <c r="AP42" s="4"/>
      <c r="AQ42" s="4"/>
      <c r="AR42" s="4"/>
      <c r="AS42" s="4"/>
    </row>
    <row r="43" spans="1:45" s="302" customFormat="1" x14ac:dyDescent="0.25">
      <c r="A43" s="317">
        <v>35</v>
      </c>
      <c r="B43" s="403"/>
      <c r="C43" s="403"/>
      <c r="D43" s="404"/>
      <c r="E43" s="405"/>
      <c r="F43" s="406"/>
      <c r="G43" s="406"/>
      <c r="H43" s="406"/>
      <c r="I43" s="406"/>
      <c r="J43" s="406"/>
      <c r="K43" s="406"/>
      <c r="L43" s="406"/>
      <c r="M43" s="405"/>
      <c r="N43" s="407"/>
      <c r="O43" s="405"/>
      <c r="P43" s="408"/>
      <c r="Q43" s="409" t="str">
        <f>IFERROR(VLOOKUP(E43,'Overview - Section A'!$N$25:$Q$36,4,FALSE),"")</f>
        <v/>
      </c>
      <c r="R43" s="386" t="b">
        <f t="shared" si="0"/>
        <v>1</v>
      </c>
      <c r="S43" s="386" t="b">
        <f t="shared" si="1"/>
        <v>0</v>
      </c>
      <c r="T43" s="386" t="s">
        <v>781</v>
      </c>
      <c r="U43" s="386" t="str">
        <f>IFERROR(VLOOKUP(C43,'Overview - Section A'!$W$126:$AB$180,6,FALSE),"")</f>
        <v/>
      </c>
      <c r="V43" s="410" t="str">
        <f>IFERROR(IF('Reference Records'!$B$152&lt;&gt;"",VLOOKUP(W43,'Reference Records'!$B$152:$C$152,2,FALSE),VLOOKUP(W43,'Reference Records'!$A$157:$C$490,3,FALSE)),"")</f>
        <v/>
      </c>
      <c r="W43" s="389"/>
      <c r="X43" s="318"/>
      <c r="Y43" s="58"/>
      <c r="AI43" s="9"/>
      <c r="AJ43" s="9"/>
      <c r="AK43" s="9"/>
      <c r="AL43" s="9"/>
      <c r="AM43" s="9"/>
      <c r="AN43" s="9"/>
      <c r="AO43" s="4"/>
      <c r="AP43" s="4"/>
      <c r="AQ43" s="4"/>
      <c r="AR43" s="4"/>
      <c r="AS43" s="4"/>
    </row>
    <row r="44" spans="1:45" s="302" customFormat="1" x14ac:dyDescent="0.25">
      <c r="A44" s="317">
        <v>36</v>
      </c>
      <c r="B44" s="403"/>
      <c r="C44" s="403"/>
      <c r="D44" s="404"/>
      <c r="E44" s="405"/>
      <c r="F44" s="406"/>
      <c r="G44" s="406"/>
      <c r="H44" s="406"/>
      <c r="I44" s="406"/>
      <c r="J44" s="406"/>
      <c r="K44" s="406"/>
      <c r="L44" s="406"/>
      <c r="M44" s="405"/>
      <c r="N44" s="407"/>
      <c r="O44" s="405"/>
      <c r="P44" s="408"/>
      <c r="Q44" s="409" t="str">
        <f>IFERROR(VLOOKUP(E44,'Overview - Section A'!$N$25:$Q$36,4,FALSE),"")</f>
        <v/>
      </c>
      <c r="R44" s="386" t="b">
        <f t="shared" si="0"/>
        <v>1</v>
      </c>
      <c r="S44" s="386" t="b">
        <f t="shared" si="1"/>
        <v>0</v>
      </c>
      <c r="T44" s="386" t="s">
        <v>782</v>
      </c>
      <c r="U44" s="386" t="str">
        <f>IFERROR(VLOOKUP(C44,'Overview - Section A'!$W$126:$AB$180,6,FALSE),"")</f>
        <v/>
      </c>
      <c r="V44" s="410" t="str">
        <f>IFERROR(IF('Reference Records'!$B$152&lt;&gt;"",VLOOKUP(W44,'Reference Records'!$B$152:$C$152,2,FALSE),VLOOKUP(W44,'Reference Records'!$A$157:$C$490,3,FALSE)),"")</f>
        <v/>
      </c>
      <c r="W44" s="389"/>
      <c r="X44" s="318"/>
      <c r="Y44" s="58"/>
      <c r="AI44" s="9"/>
      <c r="AJ44" s="9"/>
      <c r="AK44" s="9"/>
      <c r="AL44" s="9"/>
      <c r="AM44" s="9"/>
      <c r="AN44" s="9"/>
      <c r="AO44" s="4"/>
      <c r="AP44" s="4"/>
      <c r="AQ44" s="4"/>
      <c r="AR44" s="4"/>
      <c r="AS44" s="4"/>
    </row>
    <row r="45" spans="1:45" s="302" customFormat="1" x14ac:dyDescent="0.25">
      <c r="A45" s="317">
        <v>37</v>
      </c>
      <c r="B45" s="403"/>
      <c r="C45" s="403"/>
      <c r="D45" s="404"/>
      <c r="E45" s="405"/>
      <c r="F45" s="406"/>
      <c r="G45" s="406"/>
      <c r="H45" s="406"/>
      <c r="I45" s="406"/>
      <c r="J45" s="406"/>
      <c r="K45" s="406"/>
      <c r="L45" s="406"/>
      <c r="M45" s="405"/>
      <c r="N45" s="407"/>
      <c r="O45" s="405"/>
      <c r="P45" s="408"/>
      <c r="Q45" s="409" t="str">
        <f>IFERROR(VLOOKUP(E45,'Overview - Section A'!$N$25:$Q$36,4,FALSE),"")</f>
        <v/>
      </c>
      <c r="R45" s="386" t="b">
        <f t="shared" si="0"/>
        <v>1</v>
      </c>
      <c r="S45" s="386" t="b">
        <f t="shared" si="1"/>
        <v>0</v>
      </c>
      <c r="T45" s="386" t="s">
        <v>783</v>
      </c>
      <c r="U45" s="386" t="str">
        <f>IFERROR(VLOOKUP(C45,'Overview - Section A'!$W$126:$AB$180,6,FALSE),"")</f>
        <v/>
      </c>
      <c r="V45" s="410" t="str">
        <f>IFERROR(IF('Reference Records'!$B$152&lt;&gt;"",VLOOKUP(W45,'Reference Records'!$B$152:$C$152,2,FALSE),VLOOKUP(W45,'Reference Records'!$A$157:$C$490,3,FALSE)),"")</f>
        <v/>
      </c>
      <c r="W45" s="389"/>
      <c r="X45" s="318"/>
      <c r="Y45" s="58"/>
      <c r="AI45" s="9"/>
      <c r="AJ45" s="9"/>
      <c r="AK45" s="9"/>
      <c r="AL45" s="9"/>
      <c r="AM45" s="9"/>
      <c r="AN45" s="9"/>
      <c r="AO45" s="4"/>
      <c r="AP45" s="4"/>
      <c r="AQ45" s="4"/>
      <c r="AR45" s="4"/>
      <c r="AS45" s="4"/>
    </row>
    <row r="46" spans="1:45" s="302" customFormat="1" x14ac:dyDescent="0.25">
      <c r="A46" s="317">
        <v>38</v>
      </c>
      <c r="B46" s="403"/>
      <c r="C46" s="403"/>
      <c r="D46" s="404"/>
      <c r="E46" s="405"/>
      <c r="F46" s="406"/>
      <c r="G46" s="406"/>
      <c r="H46" s="406"/>
      <c r="I46" s="406"/>
      <c r="J46" s="406"/>
      <c r="K46" s="406"/>
      <c r="L46" s="406"/>
      <c r="M46" s="405"/>
      <c r="N46" s="407"/>
      <c r="O46" s="405"/>
      <c r="P46" s="408"/>
      <c r="Q46" s="409" t="str">
        <f>IFERROR(VLOOKUP(E46,'Overview - Section A'!$N$25:$Q$36,4,FALSE),"")</f>
        <v/>
      </c>
      <c r="R46" s="386" t="b">
        <f t="shared" si="0"/>
        <v>1</v>
      </c>
      <c r="S46" s="386" t="b">
        <f t="shared" si="1"/>
        <v>0</v>
      </c>
      <c r="T46" s="386" t="s">
        <v>784</v>
      </c>
      <c r="U46" s="386" t="str">
        <f>IFERROR(VLOOKUP(C46,'Overview - Section A'!$W$126:$AB$180,6,FALSE),"")</f>
        <v/>
      </c>
      <c r="V46" s="410" t="str">
        <f>IFERROR(IF('Reference Records'!$B$152&lt;&gt;"",VLOOKUP(W46,'Reference Records'!$B$152:$C$152,2,FALSE),VLOOKUP(W46,'Reference Records'!$A$157:$C$490,3,FALSE)),"")</f>
        <v/>
      </c>
      <c r="W46" s="389"/>
      <c r="X46" s="318"/>
      <c r="Y46" s="58"/>
      <c r="AI46" s="9"/>
      <c r="AJ46" s="9"/>
      <c r="AK46" s="9"/>
      <c r="AL46" s="9"/>
      <c r="AM46" s="9"/>
      <c r="AN46" s="9"/>
      <c r="AO46" s="4"/>
      <c r="AP46" s="4"/>
      <c r="AQ46" s="4"/>
      <c r="AR46" s="4"/>
      <c r="AS46" s="4"/>
    </row>
    <row r="47" spans="1:45" s="302" customFormat="1" x14ac:dyDescent="0.25">
      <c r="A47" s="317">
        <v>39</v>
      </c>
      <c r="B47" s="403"/>
      <c r="C47" s="403"/>
      <c r="D47" s="404"/>
      <c r="E47" s="405"/>
      <c r="F47" s="406"/>
      <c r="G47" s="406"/>
      <c r="H47" s="406"/>
      <c r="I47" s="406"/>
      <c r="J47" s="406"/>
      <c r="K47" s="406"/>
      <c r="L47" s="406"/>
      <c r="M47" s="405"/>
      <c r="N47" s="407"/>
      <c r="O47" s="405"/>
      <c r="P47" s="408"/>
      <c r="Q47" s="409" t="str">
        <f>IFERROR(VLOOKUP(E47,'Overview - Section A'!$N$25:$Q$36,4,FALSE),"")</f>
        <v/>
      </c>
      <c r="R47" s="386" t="b">
        <f t="shared" si="0"/>
        <v>1</v>
      </c>
      <c r="S47" s="386" t="b">
        <f t="shared" si="1"/>
        <v>0</v>
      </c>
      <c r="T47" s="386" t="s">
        <v>785</v>
      </c>
      <c r="U47" s="386" t="str">
        <f>IFERROR(VLOOKUP(C47,'Overview - Section A'!$W$126:$AB$180,6,FALSE),"")</f>
        <v/>
      </c>
      <c r="V47" s="410" t="str">
        <f>IFERROR(IF('Reference Records'!$B$152&lt;&gt;"",VLOOKUP(W47,'Reference Records'!$B$152:$C$152,2,FALSE),VLOOKUP(W47,'Reference Records'!$A$157:$C$490,3,FALSE)),"")</f>
        <v/>
      </c>
      <c r="W47" s="389"/>
      <c r="X47" s="318"/>
      <c r="Y47" s="58"/>
      <c r="AI47" s="9"/>
      <c r="AJ47" s="9"/>
      <c r="AK47" s="9"/>
      <c r="AL47" s="9"/>
      <c r="AM47" s="9"/>
      <c r="AN47" s="9"/>
      <c r="AO47" s="4"/>
      <c r="AP47" s="4"/>
      <c r="AQ47" s="4"/>
      <c r="AR47" s="4"/>
      <c r="AS47" s="4"/>
    </row>
    <row r="48" spans="1:45" s="302" customFormat="1" x14ac:dyDescent="0.25">
      <c r="A48" s="317">
        <v>40</v>
      </c>
      <c r="B48" s="403"/>
      <c r="C48" s="403"/>
      <c r="D48" s="404"/>
      <c r="E48" s="405"/>
      <c r="F48" s="406"/>
      <c r="G48" s="406"/>
      <c r="H48" s="406"/>
      <c r="I48" s="406"/>
      <c r="J48" s="406"/>
      <c r="K48" s="406"/>
      <c r="L48" s="406"/>
      <c r="M48" s="405"/>
      <c r="N48" s="407"/>
      <c r="O48" s="405"/>
      <c r="P48" s="408"/>
      <c r="Q48" s="409" t="str">
        <f>IFERROR(VLOOKUP(E48,'Overview - Section A'!$N$25:$Q$36,4,FALSE),"")</f>
        <v/>
      </c>
      <c r="R48" s="386" t="b">
        <f t="shared" si="0"/>
        <v>1</v>
      </c>
      <c r="S48" s="386" t="b">
        <f t="shared" si="1"/>
        <v>0</v>
      </c>
      <c r="T48" s="386" t="s">
        <v>786</v>
      </c>
      <c r="U48" s="386" t="str">
        <f>IFERROR(VLOOKUP(C48,'Overview - Section A'!$W$126:$AB$180,6,FALSE),"")</f>
        <v/>
      </c>
      <c r="V48" s="410" t="str">
        <f>IFERROR(IF('Reference Records'!$B$152&lt;&gt;"",VLOOKUP(W48,'Reference Records'!$B$152:$C$152,2,FALSE),VLOOKUP(W48,'Reference Records'!$A$157:$C$490,3,FALSE)),"")</f>
        <v/>
      </c>
      <c r="W48" s="389"/>
      <c r="X48" s="318"/>
      <c r="Y48" s="58"/>
      <c r="AI48" s="9"/>
      <c r="AJ48" s="9"/>
      <c r="AK48" s="9"/>
      <c r="AL48" s="9"/>
      <c r="AM48" s="9"/>
      <c r="AN48" s="9"/>
      <c r="AO48" s="4"/>
      <c r="AP48" s="4"/>
      <c r="AQ48" s="4"/>
      <c r="AR48" s="4"/>
      <c r="AS48" s="4"/>
    </row>
    <row r="49" spans="1:45" s="302" customFormat="1" x14ac:dyDescent="0.25">
      <c r="A49" s="317">
        <v>41</v>
      </c>
      <c r="B49" s="403"/>
      <c r="C49" s="403"/>
      <c r="D49" s="404"/>
      <c r="E49" s="405"/>
      <c r="F49" s="406"/>
      <c r="G49" s="406"/>
      <c r="H49" s="406"/>
      <c r="I49" s="406"/>
      <c r="J49" s="406"/>
      <c r="K49" s="406"/>
      <c r="L49" s="406"/>
      <c r="M49" s="405"/>
      <c r="N49" s="407"/>
      <c r="O49" s="405"/>
      <c r="P49" s="408"/>
      <c r="Q49" s="409" t="str">
        <f>IFERROR(VLOOKUP(E49,'Overview - Section A'!$N$25:$Q$36,4,FALSE),"")</f>
        <v/>
      </c>
      <c r="R49" s="386" t="b">
        <f t="shared" si="0"/>
        <v>1</v>
      </c>
      <c r="S49" s="386" t="b">
        <f t="shared" si="1"/>
        <v>0</v>
      </c>
      <c r="T49" s="386" t="s">
        <v>787</v>
      </c>
      <c r="U49" s="386" t="str">
        <f>IFERROR(VLOOKUP(C49,'Overview - Section A'!$W$126:$AB$180,6,FALSE),"")</f>
        <v/>
      </c>
      <c r="V49" s="410" t="str">
        <f>IFERROR(IF('Reference Records'!$B$152&lt;&gt;"",VLOOKUP(W49,'Reference Records'!$B$152:$C$152,2,FALSE),VLOOKUP(W49,'Reference Records'!$A$157:$C$490,3,FALSE)),"")</f>
        <v/>
      </c>
      <c r="W49" s="389"/>
      <c r="X49" s="318"/>
      <c r="Y49" s="58"/>
      <c r="AI49" s="9"/>
      <c r="AJ49" s="9"/>
      <c r="AK49" s="9"/>
      <c r="AL49" s="9"/>
      <c r="AM49" s="9"/>
      <c r="AN49" s="9"/>
      <c r="AO49" s="4"/>
      <c r="AP49" s="4"/>
      <c r="AQ49" s="4"/>
      <c r="AR49" s="4"/>
      <c r="AS49" s="4"/>
    </row>
    <row r="50" spans="1:45" s="302" customFormat="1" x14ac:dyDescent="0.25">
      <c r="A50" s="317">
        <v>42</v>
      </c>
      <c r="B50" s="403"/>
      <c r="C50" s="403"/>
      <c r="D50" s="404"/>
      <c r="E50" s="405"/>
      <c r="F50" s="406"/>
      <c r="G50" s="406"/>
      <c r="H50" s="406"/>
      <c r="I50" s="406"/>
      <c r="J50" s="406"/>
      <c r="K50" s="406"/>
      <c r="L50" s="406"/>
      <c r="M50" s="405"/>
      <c r="N50" s="407"/>
      <c r="O50" s="405"/>
      <c r="P50" s="408"/>
      <c r="Q50" s="409" t="str">
        <f>IFERROR(VLOOKUP(E50,'Overview - Section A'!$N$25:$Q$36,4,FALSE),"")</f>
        <v/>
      </c>
      <c r="R50" s="386" t="b">
        <f t="shared" si="0"/>
        <v>1</v>
      </c>
      <c r="S50" s="386" t="b">
        <f t="shared" si="1"/>
        <v>0</v>
      </c>
      <c r="T50" s="386" t="s">
        <v>788</v>
      </c>
      <c r="U50" s="386" t="str">
        <f>IFERROR(VLOOKUP(C50,'Overview - Section A'!$W$126:$AB$180,6,FALSE),"")</f>
        <v/>
      </c>
      <c r="V50" s="410" t="str">
        <f>IFERROR(IF('Reference Records'!$B$152&lt;&gt;"",VLOOKUP(W50,'Reference Records'!$B$152:$C$152,2,FALSE),VLOOKUP(W50,'Reference Records'!$A$157:$C$490,3,FALSE)),"")</f>
        <v/>
      </c>
      <c r="W50" s="389"/>
      <c r="X50" s="318"/>
      <c r="Y50" s="58"/>
      <c r="AI50" s="9"/>
      <c r="AJ50" s="9"/>
      <c r="AK50" s="9"/>
      <c r="AL50" s="9"/>
      <c r="AM50" s="9"/>
      <c r="AN50" s="9"/>
      <c r="AO50" s="4"/>
      <c r="AP50" s="4"/>
      <c r="AQ50" s="4"/>
      <c r="AR50" s="4"/>
      <c r="AS50" s="4"/>
    </row>
    <row r="51" spans="1:45" s="302" customFormat="1" x14ac:dyDescent="0.25">
      <c r="A51" s="317">
        <v>43</v>
      </c>
      <c r="B51" s="403"/>
      <c r="C51" s="403"/>
      <c r="D51" s="404"/>
      <c r="E51" s="405"/>
      <c r="F51" s="406"/>
      <c r="G51" s="406"/>
      <c r="H51" s="406"/>
      <c r="I51" s="406"/>
      <c r="J51" s="406"/>
      <c r="K51" s="406"/>
      <c r="L51" s="406"/>
      <c r="M51" s="405"/>
      <c r="N51" s="407"/>
      <c r="O51" s="405"/>
      <c r="P51" s="408"/>
      <c r="Q51" s="409" t="str">
        <f>IFERROR(VLOOKUP(E51,'Overview - Section A'!$N$25:$Q$36,4,FALSE),"")</f>
        <v/>
      </c>
      <c r="R51" s="386" t="b">
        <f t="shared" si="0"/>
        <v>1</v>
      </c>
      <c r="S51" s="386" t="b">
        <f t="shared" si="1"/>
        <v>0</v>
      </c>
      <c r="T51" s="386" t="s">
        <v>789</v>
      </c>
      <c r="U51" s="386" t="str">
        <f>IFERROR(VLOOKUP(C51,'Overview - Section A'!$W$126:$AB$180,6,FALSE),"")</f>
        <v/>
      </c>
      <c r="V51" s="410" t="str">
        <f>IFERROR(IF('Reference Records'!$B$152&lt;&gt;"",VLOOKUP(W51,'Reference Records'!$B$152:$C$152,2,FALSE),VLOOKUP(W51,'Reference Records'!$A$157:$C$490,3,FALSE)),"")</f>
        <v/>
      </c>
      <c r="W51" s="389"/>
      <c r="X51" s="318"/>
      <c r="Y51" s="58"/>
      <c r="AI51" s="9"/>
      <c r="AJ51" s="9"/>
      <c r="AK51" s="9"/>
      <c r="AL51" s="9"/>
      <c r="AM51" s="9"/>
      <c r="AN51" s="9"/>
      <c r="AO51" s="4"/>
      <c r="AP51" s="4"/>
      <c r="AQ51" s="4"/>
      <c r="AR51" s="4"/>
      <c r="AS51" s="4"/>
    </row>
    <row r="52" spans="1:45" s="302" customFormat="1" x14ac:dyDescent="0.25">
      <c r="A52" s="317">
        <v>44</v>
      </c>
      <c r="B52" s="403"/>
      <c r="C52" s="403"/>
      <c r="D52" s="404"/>
      <c r="E52" s="405"/>
      <c r="F52" s="406"/>
      <c r="G52" s="406"/>
      <c r="H52" s="406"/>
      <c r="I52" s="406"/>
      <c r="J52" s="406"/>
      <c r="K52" s="406"/>
      <c r="L52" s="406"/>
      <c r="M52" s="405"/>
      <c r="N52" s="407"/>
      <c r="O52" s="405"/>
      <c r="P52" s="408"/>
      <c r="Q52" s="409" t="str">
        <f>IFERROR(VLOOKUP(E52,'Overview - Section A'!$N$25:$Q$36,4,FALSE),"")</f>
        <v/>
      </c>
      <c r="R52" s="386" t="b">
        <f t="shared" si="0"/>
        <v>1</v>
      </c>
      <c r="S52" s="386" t="b">
        <f t="shared" si="1"/>
        <v>0</v>
      </c>
      <c r="T52" s="386" t="s">
        <v>790</v>
      </c>
      <c r="U52" s="386" t="str">
        <f>IFERROR(VLOOKUP(C52,'Overview - Section A'!$W$126:$AB$180,6,FALSE),"")</f>
        <v/>
      </c>
      <c r="V52" s="410" t="str">
        <f>IFERROR(IF('Reference Records'!$B$152&lt;&gt;"",VLOOKUP(W52,'Reference Records'!$B$152:$C$152,2,FALSE),VLOOKUP(W52,'Reference Records'!$A$157:$C$490,3,FALSE)),"")</f>
        <v/>
      </c>
      <c r="W52" s="389"/>
      <c r="X52" s="318"/>
      <c r="Y52" s="58"/>
      <c r="AI52" s="9"/>
      <c r="AJ52" s="9"/>
      <c r="AK52" s="9"/>
      <c r="AL52" s="9"/>
      <c r="AM52" s="9"/>
      <c r="AN52" s="9"/>
      <c r="AO52" s="4"/>
      <c r="AP52" s="4"/>
      <c r="AQ52" s="4"/>
      <c r="AR52" s="4"/>
      <c r="AS52" s="4"/>
    </row>
    <row r="53" spans="1:45" s="302" customFormat="1" x14ac:dyDescent="0.25">
      <c r="A53" s="317">
        <v>45</v>
      </c>
      <c r="B53" s="403"/>
      <c r="C53" s="403"/>
      <c r="D53" s="404"/>
      <c r="E53" s="405"/>
      <c r="F53" s="406"/>
      <c r="G53" s="406"/>
      <c r="H53" s="406"/>
      <c r="I53" s="406"/>
      <c r="J53" s="406"/>
      <c r="K53" s="406"/>
      <c r="L53" s="406"/>
      <c r="M53" s="405"/>
      <c r="N53" s="407"/>
      <c r="O53" s="405"/>
      <c r="P53" s="408"/>
      <c r="Q53" s="409" t="str">
        <f>IFERROR(VLOOKUP(E53,'Overview - Section A'!$N$25:$Q$36,4,FALSE),"")</f>
        <v/>
      </c>
      <c r="R53" s="386" t="b">
        <f t="shared" si="0"/>
        <v>1</v>
      </c>
      <c r="S53" s="386" t="b">
        <f t="shared" si="1"/>
        <v>0</v>
      </c>
      <c r="T53" s="386" t="s">
        <v>791</v>
      </c>
      <c r="U53" s="386" t="str">
        <f>IFERROR(VLOOKUP(C53,'Overview - Section A'!$W$126:$AB$180,6,FALSE),"")</f>
        <v/>
      </c>
      <c r="V53" s="410" t="str">
        <f>IFERROR(IF('Reference Records'!$B$152&lt;&gt;"",VLOOKUP(W53,'Reference Records'!$B$152:$C$152,2,FALSE),VLOOKUP(W53,'Reference Records'!$A$157:$C$490,3,FALSE)),"")</f>
        <v/>
      </c>
      <c r="W53" s="389"/>
      <c r="X53" s="318"/>
      <c r="Y53" s="58"/>
      <c r="AI53" s="9"/>
      <c r="AJ53" s="9"/>
      <c r="AK53" s="9"/>
      <c r="AL53" s="9"/>
      <c r="AM53" s="9"/>
      <c r="AN53" s="9"/>
      <c r="AO53" s="4"/>
      <c r="AP53" s="4"/>
      <c r="AQ53" s="4"/>
      <c r="AR53" s="4"/>
      <c r="AS53" s="4"/>
    </row>
    <row r="54" spans="1:45" s="302" customFormat="1" x14ac:dyDescent="0.25">
      <c r="A54" s="317">
        <v>46</v>
      </c>
      <c r="B54" s="403"/>
      <c r="C54" s="403"/>
      <c r="D54" s="404"/>
      <c r="E54" s="405"/>
      <c r="F54" s="406"/>
      <c r="G54" s="406"/>
      <c r="H54" s="406"/>
      <c r="I54" s="406"/>
      <c r="J54" s="406"/>
      <c r="K54" s="406"/>
      <c r="L54" s="406"/>
      <c r="M54" s="405"/>
      <c r="N54" s="407"/>
      <c r="O54" s="405"/>
      <c r="P54" s="408"/>
      <c r="Q54" s="409" t="str">
        <f>IFERROR(VLOOKUP(E54,'Overview - Section A'!$N$25:$Q$36,4,FALSE),"")</f>
        <v/>
      </c>
      <c r="R54" s="386" t="b">
        <f t="shared" si="0"/>
        <v>1</v>
      </c>
      <c r="S54" s="386" t="b">
        <f t="shared" si="1"/>
        <v>0</v>
      </c>
      <c r="T54" s="386" t="s">
        <v>792</v>
      </c>
      <c r="U54" s="386" t="str">
        <f>IFERROR(VLOOKUP(C54,'Overview - Section A'!$W$126:$AB$180,6,FALSE),"")</f>
        <v/>
      </c>
      <c r="V54" s="410" t="str">
        <f>IFERROR(IF('Reference Records'!$B$152&lt;&gt;"",VLOOKUP(W54,'Reference Records'!$B$152:$C$152,2,FALSE),VLOOKUP(W54,'Reference Records'!$A$157:$C$490,3,FALSE)),"")</f>
        <v/>
      </c>
      <c r="W54" s="389"/>
      <c r="X54" s="318"/>
      <c r="Y54" s="58"/>
      <c r="AI54" s="9"/>
      <c r="AJ54" s="9"/>
      <c r="AK54" s="9"/>
      <c r="AL54" s="9"/>
      <c r="AM54" s="9"/>
      <c r="AN54" s="9"/>
      <c r="AO54" s="4"/>
      <c r="AP54" s="4"/>
      <c r="AQ54" s="4"/>
      <c r="AR54" s="4"/>
      <c r="AS54" s="4"/>
    </row>
    <row r="55" spans="1:45" s="302" customFormat="1" x14ac:dyDescent="0.25">
      <c r="A55" s="317">
        <v>47</v>
      </c>
      <c r="B55" s="403"/>
      <c r="C55" s="403"/>
      <c r="D55" s="404"/>
      <c r="E55" s="405"/>
      <c r="F55" s="406"/>
      <c r="G55" s="406"/>
      <c r="H55" s="406"/>
      <c r="I55" s="406"/>
      <c r="J55" s="406"/>
      <c r="K55" s="406"/>
      <c r="L55" s="406"/>
      <c r="M55" s="405"/>
      <c r="N55" s="407"/>
      <c r="O55" s="405"/>
      <c r="P55" s="408"/>
      <c r="Q55" s="409" t="str">
        <f>IFERROR(VLOOKUP(E55,'Overview - Section A'!$N$25:$Q$36,4,FALSE),"")</f>
        <v/>
      </c>
      <c r="R55" s="386" t="b">
        <f t="shared" si="0"/>
        <v>1</v>
      </c>
      <c r="S55" s="386" t="b">
        <f t="shared" si="1"/>
        <v>0</v>
      </c>
      <c r="T55" s="386" t="s">
        <v>793</v>
      </c>
      <c r="U55" s="386" t="str">
        <f>IFERROR(VLOOKUP(C55,'Overview - Section A'!$W$126:$AB$180,6,FALSE),"")</f>
        <v/>
      </c>
      <c r="V55" s="410" t="str">
        <f>IFERROR(IF('Reference Records'!$B$152&lt;&gt;"",VLOOKUP(W55,'Reference Records'!$B$152:$C$152,2,FALSE),VLOOKUP(W55,'Reference Records'!$A$157:$C$490,3,FALSE)),"")</f>
        <v/>
      </c>
      <c r="W55" s="389"/>
      <c r="X55" s="318"/>
      <c r="Y55" s="58"/>
      <c r="AI55" s="9"/>
      <c r="AJ55" s="9"/>
      <c r="AK55" s="9"/>
      <c r="AL55" s="9"/>
      <c r="AM55" s="9"/>
      <c r="AN55" s="9"/>
      <c r="AO55" s="4"/>
      <c r="AP55" s="4"/>
      <c r="AQ55" s="4"/>
      <c r="AR55" s="4"/>
      <c r="AS55" s="4"/>
    </row>
    <row r="56" spans="1:45" s="302" customFormat="1" x14ac:dyDescent="0.25">
      <c r="A56" s="317">
        <v>48</v>
      </c>
      <c r="B56" s="403"/>
      <c r="C56" s="403"/>
      <c r="D56" s="404"/>
      <c r="E56" s="405"/>
      <c r="F56" s="406"/>
      <c r="G56" s="406"/>
      <c r="H56" s="406"/>
      <c r="I56" s="406"/>
      <c r="J56" s="406"/>
      <c r="K56" s="406"/>
      <c r="L56" s="406"/>
      <c r="M56" s="405"/>
      <c r="N56" s="407"/>
      <c r="O56" s="405"/>
      <c r="P56" s="408"/>
      <c r="Q56" s="409" t="str">
        <f>IFERROR(VLOOKUP(E56,'Overview - Section A'!$N$25:$Q$36,4,FALSE),"")</f>
        <v/>
      </c>
      <c r="R56" s="386" t="b">
        <f t="shared" si="0"/>
        <v>1</v>
      </c>
      <c r="S56" s="386" t="b">
        <f t="shared" si="1"/>
        <v>0</v>
      </c>
      <c r="T56" s="386" t="s">
        <v>794</v>
      </c>
      <c r="U56" s="386" t="str">
        <f>IFERROR(VLOOKUP(C56,'Overview - Section A'!$W$126:$AB$180,6,FALSE),"")</f>
        <v/>
      </c>
      <c r="V56" s="410" t="str">
        <f>IFERROR(IF('Reference Records'!$B$152&lt;&gt;"",VLOOKUP(W56,'Reference Records'!$B$152:$C$152,2,FALSE),VLOOKUP(W56,'Reference Records'!$A$157:$C$490,3,FALSE)),"")</f>
        <v/>
      </c>
      <c r="W56" s="389"/>
      <c r="X56" s="318"/>
      <c r="Y56" s="58"/>
      <c r="AI56" s="9"/>
      <c r="AJ56" s="9"/>
      <c r="AK56" s="9"/>
      <c r="AL56" s="9"/>
      <c r="AM56" s="9"/>
      <c r="AN56" s="9"/>
      <c r="AO56" s="4"/>
      <c r="AP56" s="4"/>
      <c r="AQ56" s="4"/>
      <c r="AR56" s="4"/>
      <c r="AS56" s="4"/>
    </row>
    <row r="57" spans="1:45" s="302" customFormat="1" x14ac:dyDescent="0.25">
      <c r="A57" s="317">
        <v>49</v>
      </c>
      <c r="B57" s="403"/>
      <c r="C57" s="403"/>
      <c r="D57" s="404"/>
      <c r="E57" s="405"/>
      <c r="F57" s="406"/>
      <c r="G57" s="406"/>
      <c r="H57" s="406"/>
      <c r="I57" s="406"/>
      <c r="J57" s="406"/>
      <c r="K57" s="406"/>
      <c r="L57" s="406"/>
      <c r="M57" s="405"/>
      <c r="N57" s="407"/>
      <c r="O57" s="405"/>
      <c r="P57" s="408"/>
      <c r="Q57" s="409" t="str">
        <f>IFERROR(VLOOKUP(E57,'Overview - Section A'!$N$25:$Q$36,4,FALSE),"")</f>
        <v/>
      </c>
      <c r="R57" s="386" t="b">
        <f t="shared" si="0"/>
        <v>1</v>
      </c>
      <c r="S57" s="386" t="b">
        <f t="shared" si="1"/>
        <v>0</v>
      </c>
      <c r="T57" s="386" t="s">
        <v>795</v>
      </c>
      <c r="U57" s="386" t="str">
        <f>IFERROR(VLOOKUP(C57,'Overview - Section A'!$W$126:$AB$180,6,FALSE),"")</f>
        <v/>
      </c>
      <c r="V57" s="410" t="str">
        <f>IFERROR(IF('Reference Records'!$B$152&lt;&gt;"",VLOOKUP(W57,'Reference Records'!$B$152:$C$152,2,FALSE),VLOOKUP(W57,'Reference Records'!$A$157:$C$490,3,FALSE)),"")</f>
        <v/>
      </c>
      <c r="W57" s="389"/>
      <c r="X57" s="318"/>
      <c r="Y57" s="58"/>
      <c r="AI57" s="9"/>
      <c r="AJ57" s="9"/>
      <c r="AK57" s="9"/>
      <c r="AL57" s="9"/>
      <c r="AM57" s="9"/>
      <c r="AN57" s="9"/>
      <c r="AO57" s="4"/>
      <c r="AP57" s="4"/>
      <c r="AQ57" s="4"/>
      <c r="AR57" s="4"/>
      <c r="AS57" s="4"/>
    </row>
    <row r="58" spans="1:45" s="302" customFormat="1" x14ac:dyDescent="0.25">
      <c r="A58" s="317">
        <v>50</v>
      </c>
      <c r="B58" s="403"/>
      <c r="C58" s="403"/>
      <c r="D58" s="404"/>
      <c r="E58" s="405"/>
      <c r="F58" s="406"/>
      <c r="G58" s="406"/>
      <c r="H58" s="406"/>
      <c r="I58" s="406"/>
      <c r="J58" s="406"/>
      <c r="K58" s="406"/>
      <c r="L58" s="406"/>
      <c r="M58" s="405"/>
      <c r="N58" s="407"/>
      <c r="O58" s="405"/>
      <c r="P58" s="408"/>
      <c r="Q58" s="409" t="str">
        <f>IFERROR(VLOOKUP(E58,'Overview - Section A'!$N$25:$Q$36,4,FALSE),"")</f>
        <v/>
      </c>
      <c r="R58" s="386" t="b">
        <f t="shared" si="0"/>
        <v>1</v>
      </c>
      <c r="S58" s="386" t="b">
        <f t="shared" si="1"/>
        <v>0</v>
      </c>
      <c r="T58" s="386" t="s">
        <v>796</v>
      </c>
      <c r="U58" s="386" t="str">
        <f>IFERROR(VLOOKUP(C58,'Overview - Section A'!$W$126:$AB$180,6,FALSE),"")</f>
        <v/>
      </c>
      <c r="V58" s="410" t="str">
        <f>IFERROR(IF('Reference Records'!$B$152&lt;&gt;"",VLOOKUP(W58,'Reference Records'!$B$152:$C$152,2,FALSE),VLOOKUP(W58,'Reference Records'!$A$157:$C$490,3,FALSE)),"")</f>
        <v/>
      </c>
      <c r="W58" s="389"/>
      <c r="X58" s="318"/>
      <c r="Y58" s="58"/>
      <c r="AI58" s="9"/>
      <c r="AJ58" s="9"/>
      <c r="AK58" s="9"/>
      <c r="AL58" s="9"/>
      <c r="AM58" s="9"/>
      <c r="AN58" s="9"/>
      <c r="AO58" s="4"/>
      <c r="AP58" s="4"/>
      <c r="AQ58" s="4"/>
      <c r="AR58" s="4"/>
      <c r="AS58" s="4"/>
    </row>
    <row r="59" spans="1:45" s="302" customFormat="1" x14ac:dyDescent="0.25">
      <c r="A59" s="317">
        <v>51</v>
      </c>
      <c r="B59" s="403"/>
      <c r="C59" s="403"/>
      <c r="D59" s="404"/>
      <c r="E59" s="405"/>
      <c r="F59" s="406"/>
      <c r="G59" s="406"/>
      <c r="H59" s="406"/>
      <c r="I59" s="406"/>
      <c r="J59" s="406"/>
      <c r="K59" s="406"/>
      <c r="L59" s="406"/>
      <c r="M59" s="405"/>
      <c r="N59" s="407"/>
      <c r="O59" s="405"/>
      <c r="P59" s="408"/>
      <c r="Q59" s="409" t="str">
        <f>IFERROR(VLOOKUP(E59,'Overview - Section A'!$N$25:$Q$36,4,FALSE),"")</f>
        <v/>
      </c>
      <c r="R59" s="386" t="b">
        <f t="shared" si="0"/>
        <v>1</v>
      </c>
      <c r="S59" s="386" t="b">
        <f t="shared" si="1"/>
        <v>0</v>
      </c>
      <c r="T59" s="386" t="s">
        <v>797</v>
      </c>
      <c r="U59" s="386" t="str">
        <f>IFERROR(VLOOKUP(C59,'Overview - Section A'!$W$126:$AB$180,6,FALSE),"")</f>
        <v/>
      </c>
      <c r="V59" s="410" t="str">
        <f>IFERROR(IF('Reference Records'!$B$152&lt;&gt;"",VLOOKUP(W59,'Reference Records'!$B$152:$C$152,2,FALSE),VLOOKUP(W59,'Reference Records'!$A$157:$C$490,3,FALSE)),"")</f>
        <v/>
      </c>
      <c r="W59" s="389"/>
      <c r="X59" s="318"/>
      <c r="Y59" s="58"/>
      <c r="AI59" s="9"/>
      <c r="AJ59" s="9"/>
      <c r="AK59" s="9"/>
      <c r="AL59" s="9"/>
      <c r="AM59" s="9"/>
      <c r="AN59" s="9"/>
      <c r="AO59" s="4"/>
      <c r="AP59" s="4"/>
      <c r="AQ59" s="4"/>
      <c r="AR59" s="4"/>
      <c r="AS59" s="4"/>
    </row>
    <row r="60" spans="1:45" s="302" customFormat="1" x14ac:dyDescent="0.25">
      <c r="A60" s="317">
        <v>52</v>
      </c>
      <c r="B60" s="403"/>
      <c r="C60" s="403"/>
      <c r="D60" s="404"/>
      <c r="E60" s="405"/>
      <c r="F60" s="406"/>
      <c r="G60" s="406"/>
      <c r="H60" s="406"/>
      <c r="I60" s="406"/>
      <c r="J60" s="406"/>
      <c r="K60" s="406"/>
      <c r="L60" s="406"/>
      <c r="M60" s="405"/>
      <c r="N60" s="407"/>
      <c r="O60" s="405"/>
      <c r="P60" s="408"/>
      <c r="Q60" s="409" t="str">
        <f>IFERROR(VLOOKUP(E60,'Overview - Section A'!$N$25:$Q$36,4,FALSE),"")</f>
        <v/>
      </c>
      <c r="R60" s="386" t="b">
        <f t="shared" si="0"/>
        <v>1</v>
      </c>
      <c r="S60" s="386" t="b">
        <f t="shared" si="1"/>
        <v>0</v>
      </c>
      <c r="T60" s="386" t="s">
        <v>798</v>
      </c>
      <c r="U60" s="386" t="str">
        <f>IFERROR(VLOOKUP(C60,'Overview - Section A'!$W$126:$AB$180,6,FALSE),"")</f>
        <v/>
      </c>
      <c r="V60" s="410" t="str">
        <f>IFERROR(IF('Reference Records'!$B$152&lt;&gt;"",VLOOKUP(W60,'Reference Records'!$B$152:$C$152,2,FALSE),VLOOKUP(W60,'Reference Records'!$A$157:$C$490,3,FALSE)),"")</f>
        <v/>
      </c>
      <c r="W60" s="389"/>
      <c r="X60" s="318"/>
      <c r="Y60" s="58"/>
      <c r="AI60" s="9"/>
      <c r="AJ60" s="9"/>
      <c r="AK60" s="9"/>
      <c r="AL60" s="9"/>
      <c r="AM60" s="9"/>
      <c r="AN60" s="9"/>
      <c r="AO60" s="4"/>
      <c r="AP60" s="4"/>
      <c r="AQ60" s="4"/>
      <c r="AR60" s="4"/>
      <c r="AS60" s="4"/>
    </row>
    <row r="61" spans="1:45" s="302" customFormat="1" x14ac:dyDescent="0.25">
      <c r="A61" s="317">
        <v>53</v>
      </c>
      <c r="B61" s="403"/>
      <c r="C61" s="403"/>
      <c r="D61" s="404"/>
      <c r="E61" s="405"/>
      <c r="F61" s="406"/>
      <c r="G61" s="406"/>
      <c r="H61" s="406"/>
      <c r="I61" s="406"/>
      <c r="J61" s="406"/>
      <c r="K61" s="406"/>
      <c r="L61" s="406"/>
      <c r="M61" s="405"/>
      <c r="N61" s="407"/>
      <c r="O61" s="405"/>
      <c r="P61" s="408"/>
      <c r="Q61" s="409" t="str">
        <f>IFERROR(VLOOKUP(E61,'Overview - Section A'!$N$25:$Q$36,4,FALSE),"")</f>
        <v/>
      </c>
      <c r="R61" s="386" t="b">
        <f t="shared" si="0"/>
        <v>1</v>
      </c>
      <c r="S61" s="386" t="b">
        <f t="shared" si="1"/>
        <v>0</v>
      </c>
      <c r="T61" s="386" t="s">
        <v>799</v>
      </c>
      <c r="U61" s="386" t="str">
        <f>IFERROR(VLOOKUP(C61,'Overview - Section A'!$W$126:$AB$180,6,FALSE),"")</f>
        <v/>
      </c>
      <c r="V61" s="410" t="str">
        <f>IFERROR(IF('Reference Records'!$B$152&lt;&gt;"",VLOOKUP(W61,'Reference Records'!$B$152:$C$152,2,FALSE),VLOOKUP(W61,'Reference Records'!$A$157:$C$490,3,FALSE)),"")</f>
        <v/>
      </c>
      <c r="W61" s="389"/>
      <c r="X61" s="318"/>
      <c r="Y61" s="58"/>
      <c r="AI61" s="9"/>
      <c r="AJ61" s="9"/>
      <c r="AK61" s="9"/>
      <c r="AL61" s="9"/>
      <c r="AM61" s="9"/>
      <c r="AN61" s="9"/>
      <c r="AO61" s="4"/>
      <c r="AP61" s="4"/>
      <c r="AQ61" s="4"/>
      <c r="AR61" s="4"/>
      <c r="AS61" s="4"/>
    </row>
    <row r="62" spans="1:45" s="302" customFormat="1" x14ac:dyDescent="0.25">
      <c r="A62" s="317">
        <v>54</v>
      </c>
      <c r="B62" s="403"/>
      <c r="C62" s="403"/>
      <c r="D62" s="404"/>
      <c r="E62" s="405"/>
      <c r="F62" s="406"/>
      <c r="G62" s="406"/>
      <c r="H62" s="406"/>
      <c r="I62" s="406"/>
      <c r="J62" s="406"/>
      <c r="K62" s="406"/>
      <c r="L62" s="406"/>
      <c r="M62" s="405"/>
      <c r="N62" s="407"/>
      <c r="O62" s="405"/>
      <c r="P62" s="408"/>
      <c r="Q62" s="409" t="str">
        <f>IFERROR(VLOOKUP(E62,'Overview - Section A'!$N$25:$Q$36,4,FALSE),"")</f>
        <v/>
      </c>
      <c r="R62" s="386" t="b">
        <f t="shared" si="0"/>
        <v>1</v>
      </c>
      <c r="S62" s="386" t="b">
        <f t="shared" si="1"/>
        <v>0</v>
      </c>
      <c r="T62" s="386" t="s">
        <v>800</v>
      </c>
      <c r="U62" s="386" t="str">
        <f>IFERROR(VLOOKUP(C62,'Overview - Section A'!$W$126:$AB$180,6,FALSE),"")</f>
        <v/>
      </c>
      <c r="V62" s="410" t="str">
        <f>IFERROR(IF('Reference Records'!$B$152&lt;&gt;"",VLOOKUP(W62,'Reference Records'!$B$152:$C$152,2,FALSE),VLOOKUP(W62,'Reference Records'!$A$157:$C$490,3,FALSE)),"")</f>
        <v/>
      </c>
      <c r="W62" s="389"/>
      <c r="X62" s="318"/>
      <c r="Y62" s="58"/>
      <c r="AI62" s="9"/>
      <c r="AJ62" s="9"/>
      <c r="AK62" s="9"/>
      <c r="AL62" s="9"/>
      <c r="AM62" s="9"/>
      <c r="AN62" s="9"/>
      <c r="AO62" s="4"/>
      <c r="AP62" s="4"/>
      <c r="AQ62" s="4"/>
      <c r="AR62" s="4"/>
      <c r="AS62" s="4"/>
    </row>
    <row r="63" spans="1:45" s="302" customFormat="1" x14ac:dyDescent="0.25">
      <c r="A63" s="317">
        <v>55</v>
      </c>
      <c r="B63" s="403"/>
      <c r="C63" s="403"/>
      <c r="D63" s="404"/>
      <c r="E63" s="405"/>
      <c r="F63" s="406"/>
      <c r="G63" s="406"/>
      <c r="H63" s="406"/>
      <c r="I63" s="406"/>
      <c r="J63" s="406"/>
      <c r="K63" s="406"/>
      <c r="L63" s="406"/>
      <c r="M63" s="405"/>
      <c r="N63" s="407"/>
      <c r="O63" s="405"/>
      <c r="P63" s="408"/>
      <c r="Q63" s="409" t="str">
        <f>IFERROR(VLOOKUP(E63,'Overview - Section A'!$N$25:$Q$36,4,FALSE),"")</f>
        <v/>
      </c>
      <c r="R63" s="386" t="b">
        <f t="shared" si="0"/>
        <v>1</v>
      </c>
      <c r="S63" s="386" t="b">
        <f t="shared" si="1"/>
        <v>0</v>
      </c>
      <c r="T63" s="386" t="s">
        <v>801</v>
      </c>
      <c r="U63" s="386" t="str">
        <f>IFERROR(VLOOKUP(C63,'Overview - Section A'!$W$126:$AB$180,6,FALSE),"")</f>
        <v/>
      </c>
      <c r="V63" s="410" t="str">
        <f>IFERROR(IF('Reference Records'!$B$152&lt;&gt;"",VLOOKUP(W63,'Reference Records'!$B$152:$C$152,2,FALSE),VLOOKUP(W63,'Reference Records'!$A$157:$C$490,3,FALSE)),"")</f>
        <v/>
      </c>
      <c r="W63" s="389"/>
      <c r="X63" s="318"/>
      <c r="Y63" s="58"/>
      <c r="AI63" s="9"/>
      <c r="AJ63" s="9"/>
      <c r="AK63" s="9"/>
      <c r="AL63" s="9"/>
      <c r="AM63" s="9"/>
      <c r="AN63" s="9"/>
      <c r="AO63" s="4"/>
      <c r="AP63" s="4"/>
      <c r="AQ63" s="4"/>
      <c r="AR63" s="4"/>
      <c r="AS63" s="4"/>
    </row>
    <row r="64" spans="1:45" s="302" customFormat="1" x14ac:dyDescent="0.25">
      <c r="A64" s="317">
        <v>56</v>
      </c>
      <c r="B64" s="403"/>
      <c r="C64" s="403"/>
      <c r="D64" s="404"/>
      <c r="E64" s="405"/>
      <c r="F64" s="406"/>
      <c r="G64" s="406"/>
      <c r="H64" s="406"/>
      <c r="I64" s="406"/>
      <c r="J64" s="406"/>
      <c r="K64" s="406"/>
      <c r="L64" s="406"/>
      <c r="M64" s="405"/>
      <c r="N64" s="407"/>
      <c r="O64" s="405"/>
      <c r="P64" s="408"/>
      <c r="Q64" s="409" t="str">
        <f>IFERROR(VLOOKUP(E64,'Overview - Section A'!$N$25:$Q$36,4,FALSE),"")</f>
        <v/>
      </c>
      <c r="R64" s="386" t="b">
        <f t="shared" si="0"/>
        <v>1</v>
      </c>
      <c r="S64" s="386" t="b">
        <f t="shared" si="1"/>
        <v>0</v>
      </c>
      <c r="T64" s="386" t="s">
        <v>802</v>
      </c>
      <c r="U64" s="386" t="str">
        <f>IFERROR(VLOOKUP(C64,'Overview - Section A'!$W$126:$AB$180,6,FALSE),"")</f>
        <v/>
      </c>
      <c r="V64" s="410" t="str">
        <f>IFERROR(IF('Reference Records'!$B$152&lt;&gt;"",VLOOKUP(W64,'Reference Records'!$B$152:$C$152,2,FALSE),VLOOKUP(W64,'Reference Records'!$A$157:$C$490,3,FALSE)),"")</f>
        <v/>
      </c>
      <c r="W64" s="389"/>
      <c r="X64" s="318"/>
      <c r="Y64" s="58"/>
      <c r="AI64" s="9"/>
      <c r="AJ64" s="9"/>
      <c r="AK64" s="9"/>
      <c r="AL64" s="9"/>
      <c r="AM64" s="9"/>
      <c r="AN64" s="9"/>
      <c r="AO64" s="4"/>
      <c r="AP64" s="4"/>
      <c r="AQ64" s="4"/>
      <c r="AR64" s="4"/>
      <c r="AS64" s="4"/>
    </row>
    <row r="65" spans="1:45" s="302" customFormat="1" x14ac:dyDescent="0.25">
      <c r="A65" s="317">
        <v>57</v>
      </c>
      <c r="B65" s="403"/>
      <c r="C65" s="403"/>
      <c r="D65" s="404"/>
      <c r="E65" s="405"/>
      <c r="F65" s="406"/>
      <c r="G65" s="406"/>
      <c r="H65" s="406"/>
      <c r="I65" s="406"/>
      <c r="J65" s="406"/>
      <c r="K65" s="406"/>
      <c r="L65" s="406"/>
      <c r="M65" s="405"/>
      <c r="N65" s="407"/>
      <c r="O65" s="405"/>
      <c r="P65" s="408"/>
      <c r="Q65" s="409" t="str">
        <f>IFERROR(VLOOKUP(E65,'Overview - Section A'!$N$25:$Q$36,4,FALSE),"")</f>
        <v/>
      </c>
      <c r="R65" s="386" t="b">
        <f t="shared" si="0"/>
        <v>1</v>
      </c>
      <c r="S65" s="386" t="b">
        <f t="shared" si="1"/>
        <v>0</v>
      </c>
      <c r="T65" s="386" t="s">
        <v>803</v>
      </c>
      <c r="U65" s="386" t="str">
        <f>IFERROR(VLOOKUP(C65,'Overview - Section A'!$W$126:$AB$180,6,FALSE),"")</f>
        <v/>
      </c>
      <c r="V65" s="410" t="str">
        <f>IFERROR(IF('Reference Records'!$B$152&lt;&gt;"",VLOOKUP(W65,'Reference Records'!$B$152:$C$152,2,FALSE),VLOOKUP(W65,'Reference Records'!$A$157:$C$490,3,FALSE)),"")</f>
        <v/>
      </c>
      <c r="W65" s="389"/>
      <c r="X65" s="318"/>
      <c r="Y65" s="58"/>
      <c r="AI65" s="9"/>
      <c r="AJ65" s="9"/>
      <c r="AK65" s="9"/>
      <c r="AL65" s="9"/>
      <c r="AM65" s="9"/>
      <c r="AN65" s="9"/>
      <c r="AO65" s="4"/>
      <c r="AP65" s="4"/>
      <c r="AQ65" s="4"/>
      <c r="AR65" s="4"/>
      <c r="AS65" s="4"/>
    </row>
    <row r="66" spans="1:45" s="302" customFormat="1" x14ac:dyDescent="0.25">
      <c r="A66" s="317">
        <v>58</v>
      </c>
      <c r="B66" s="403"/>
      <c r="C66" s="403"/>
      <c r="D66" s="404"/>
      <c r="E66" s="405"/>
      <c r="F66" s="406"/>
      <c r="G66" s="406"/>
      <c r="H66" s="406"/>
      <c r="I66" s="406"/>
      <c r="J66" s="406"/>
      <c r="K66" s="406"/>
      <c r="L66" s="406"/>
      <c r="M66" s="405"/>
      <c r="N66" s="407"/>
      <c r="O66" s="405"/>
      <c r="P66" s="408"/>
      <c r="Q66" s="409" t="str">
        <f>IFERROR(VLOOKUP(E66,'Overview - Section A'!$N$25:$Q$36,4,FALSE),"")</f>
        <v/>
      </c>
      <c r="R66" s="386" t="b">
        <f t="shared" si="0"/>
        <v>1</v>
      </c>
      <c r="S66" s="386" t="b">
        <f t="shared" si="1"/>
        <v>0</v>
      </c>
      <c r="T66" s="386" t="s">
        <v>804</v>
      </c>
      <c r="U66" s="386" t="str">
        <f>IFERROR(VLOOKUP(C66,'Overview - Section A'!$W$126:$AB$180,6,FALSE),"")</f>
        <v/>
      </c>
      <c r="V66" s="410" t="str">
        <f>IFERROR(IF('Reference Records'!$B$152&lt;&gt;"",VLOOKUP(W66,'Reference Records'!$B$152:$C$152,2,FALSE),VLOOKUP(W66,'Reference Records'!$A$157:$C$490,3,FALSE)),"")</f>
        <v/>
      </c>
      <c r="W66" s="389"/>
      <c r="X66" s="318"/>
      <c r="Y66" s="58"/>
      <c r="AI66" s="9"/>
      <c r="AJ66" s="9"/>
      <c r="AK66" s="9"/>
      <c r="AL66" s="9"/>
      <c r="AM66" s="9"/>
      <c r="AN66" s="9"/>
      <c r="AO66" s="4"/>
      <c r="AP66" s="4"/>
      <c r="AQ66" s="4"/>
      <c r="AR66" s="4"/>
      <c r="AS66" s="4"/>
    </row>
    <row r="67" spans="1:45" s="302" customFormat="1" x14ac:dyDescent="0.25">
      <c r="A67" s="317">
        <v>59</v>
      </c>
      <c r="B67" s="403"/>
      <c r="C67" s="403"/>
      <c r="D67" s="404"/>
      <c r="E67" s="405"/>
      <c r="F67" s="406"/>
      <c r="G67" s="406"/>
      <c r="H67" s="406"/>
      <c r="I67" s="406"/>
      <c r="J67" s="406"/>
      <c r="K67" s="406"/>
      <c r="L67" s="406"/>
      <c r="M67" s="405"/>
      <c r="N67" s="407"/>
      <c r="O67" s="405"/>
      <c r="P67" s="408"/>
      <c r="Q67" s="409" t="str">
        <f>IFERROR(VLOOKUP(E67,'Overview - Section A'!$N$25:$Q$36,4,FALSE),"")</f>
        <v/>
      </c>
      <c r="R67" s="386" t="b">
        <f t="shared" si="0"/>
        <v>1</v>
      </c>
      <c r="S67" s="386" t="b">
        <f t="shared" si="1"/>
        <v>0</v>
      </c>
      <c r="T67" s="386" t="s">
        <v>805</v>
      </c>
      <c r="U67" s="386" t="str">
        <f>IFERROR(VLOOKUP(C67,'Overview - Section A'!$W$126:$AB$180,6,FALSE),"")</f>
        <v/>
      </c>
      <c r="V67" s="410" t="str">
        <f>IFERROR(IF('Reference Records'!$B$152&lt;&gt;"",VLOOKUP(W67,'Reference Records'!$B$152:$C$152,2,FALSE),VLOOKUP(W67,'Reference Records'!$A$157:$C$490,3,FALSE)),"")</f>
        <v/>
      </c>
      <c r="W67" s="389"/>
      <c r="X67" s="318"/>
      <c r="Y67" s="58"/>
      <c r="AI67" s="9"/>
      <c r="AJ67" s="9"/>
      <c r="AK67" s="9"/>
      <c r="AL67" s="9"/>
      <c r="AM67" s="9"/>
      <c r="AN67" s="9"/>
      <c r="AO67" s="4"/>
      <c r="AP67" s="4"/>
      <c r="AQ67" s="4"/>
      <c r="AR67" s="4"/>
      <c r="AS67" s="4"/>
    </row>
    <row r="68" spans="1:45" s="302" customFormat="1" x14ac:dyDescent="0.25">
      <c r="A68" s="317">
        <v>60</v>
      </c>
      <c r="B68" s="403"/>
      <c r="C68" s="403"/>
      <c r="D68" s="404"/>
      <c r="E68" s="405"/>
      <c r="F68" s="406"/>
      <c r="G68" s="406"/>
      <c r="H68" s="406"/>
      <c r="I68" s="406"/>
      <c r="J68" s="406"/>
      <c r="K68" s="406"/>
      <c r="L68" s="406"/>
      <c r="M68" s="405"/>
      <c r="N68" s="407"/>
      <c r="O68" s="405"/>
      <c r="P68" s="408"/>
      <c r="Q68" s="409" t="str">
        <f>IFERROR(VLOOKUP(E68,'Overview - Section A'!$N$25:$Q$36,4,FALSE),"")</f>
        <v/>
      </c>
      <c r="R68" s="386" t="b">
        <f t="shared" si="0"/>
        <v>1</v>
      </c>
      <c r="S68" s="386" t="b">
        <f t="shared" si="1"/>
        <v>0</v>
      </c>
      <c r="T68" s="386" t="s">
        <v>806</v>
      </c>
      <c r="U68" s="386" t="str">
        <f>IFERROR(VLOOKUP(C68,'Overview - Section A'!$W$126:$AB$180,6,FALSE),"")</f>
        <v/>
      </c>
      <c r="V68" s="410" t="str">
        <f>IFERROR(IF('Reference Records'!$B$152&lt;&gt;"",VLOOKUP(W68,'Reference Records'!$B$152:$C$152,2,FALSE),VLOOKUP(W68,'Reference Records'!$A$157:$C$490,3,FALSE)),"")</f>
        <v/>
      </c>
      <c r="W68" s="389"/>
      <c r="X68" s="318"/>
      <c r="Y68" s="58"/>
      <c r="AI68" s="9"/>
      <c r="AJ68" s="9"/>
      <c r="AK68" s="9"/>
      <c r="AL68" s="9"/>
      <c r="AM68" s="9"/>
      <c r="AN68" s="9"/>
      <c r="AO68" s="4"/>
      <c r="AP68" s="4"/>
      <c r="AQ68" s="4"/>
      <c r="AR68" s="4"/>
      <c r="AS68" s="4"/>
    </row>
    <row r="69" spans="1:45" s="302" customFormat="1" x14ac:dyDescent="0.25">
      <c r="A69" s="317">
        <v>61</v>
      </c>
      <c r="B69" s="403"/>
      <c r="C69" s="403"/>
      <c r="D69" s="404"/>
      <c r="E69" s="405"/>
      <c r="F69" s="406"/>
      <c r="G69" s="406"/>
      <c r="H69" s="406"/>
      <c r="I69" s="406"/>
      <c r="J69" s="406"/>
      <c r="K69" s="406"/>
      <c r="L69" s="406"/>
      <c r="M69" s="405"/>
      <c r="N69" s="407"/>
      <c r="O69" s="405"/>
      <c r="P69" s="408"/>
      <c r="Q69" s="409" t="str">
        <f>IFERROR(VLOOKUP(E69,'Overview - Section A'!$N$25:$Q$36,4,FALSE),"")</f>
        <v/>
      </c>
      <c r="R69" s="386" t="b">
        <f t="shared" si="0"/>
        <v>1</v>
      </c>
      <c r="S69" s="386" t="b">
        <f t="shared" si="1"/>
        <v>0</v>
      </c>
      <c r="T69" s="386" t="s">
        <v>807</v>
      </c>
      <c r="U69" s="386" t="str">
        <f>IFERROR(VLOOKUP(C69,'Overview - Section A'!$W$126:$AB$180,6,FALSE),"")</f>
        <v/>
      </c>
      <c r="V69" s="410" t="str">
        <f>IFERROR(IF('Reference Records'!$B$152&lt;&gt;"",VLOOKUP(W69,'Reference Records'!$B$152:$C$152,2,FALSE),VLOOKUP(W69,'Reference Records'!$A$157:$C$490,3,FALSE)),"")</f>
        <v/>
      </c>
      <c r="W69" s="389"/>
      <c r="X69" s="318"/>
      <c r="Y69" s="58"/>
      <c r="AI69" s="9"/>
      <c r="AJ69" s="9"/>
      <c r="AK69" s="9"/>
      <c r="AL69" s="9"/>
      <c r="AM69" s="9"/>
      <c r="AN69" s="9"/>
      <c r="AO69" s="4"/>
      <c r="AP69" s="4"/>
      <c r="AQ69" s="4"/>
      <c r="AR69" s="4"/>
      <c r="AS69" s="4"/>
    </row>
    <row r="70" spans="1:45" s="302" customFormat="1" x14ac:dyDescent="0.25">
      <c r="A70" s="317">
        <v>62</v>
      </c>
      <c r="B70" s="403"/>
      <c r="C70" s="403"/>
      <c r="D70" s="404"/>
      <c r="E70" s="405"/>
      <c r="F70" s="406"/>
      <c r="G70" s="406"/>
      <c r="H70" s="406"/>
      <c r="I70" s="406"/>
      <c r="J70" s="406"/>
      <c r="K70" s="406"/>
      <c r="L70" s="406"/>
      <c r="M70" s="405"/>
      <c r="N70" s="407"/>
      <c r="O70" s="405"/>
      <c r="P70" s="408"/>
      <c r="Q70" s="409" t="str">
        <f>IFERROR(VLOOKUP(E70,'Overview - Section A'!$N$25:$Q$36,4,FALSE),"")</f>
        <v/>
      </c>
      <c r="R70" s="386" t="b">
        <f t="shared" si="0"/>
        <v>1</v>
      </c>
      <c r="S70" s="386" t="b">
        <f t="shared" si="1"/>
        <v>0</v>
      </c>
      <c r="T70" s="386" t="s">
        <v>808</v>
      </c>
      <c r="U70" s="386" t="str">
        <f>IFERROR(VLOOKUP(C70,'Overview - Section A'!$W$126:$AB$180,6,FALSE),"")</f>
        <v/>
      </c>
      <c r="V70" s="410" t="str">
        <f>IFERROR(IF('Reference Records'!$B$152&lt;&gt;"",VLOOKUP(W70,'Reference Records'!$B$152:$C$152,2,FALSE),VLOOKUP(W70,'Reference Records'!$A$157:$C$490,3,FALSE)),"")</f>
        <v/>
      </c>
      <c r="W70" s="389"/>
      <c r="X70" s="318"/>
      <c r="Y70" s="58"/>
      <c r="AI70" s="9"/>
      <c r="AJ70" s="9"/>
      <c r="AK70" s="9"/>
      <c r="AL70" s="9"/>
      <c r="AM70" s="9"/>
      <c r="AN70" s="9"/>
      <c r="AO70" s="4"/>
      <c r="AP70" s="4"/>
      <c r="AQ70" s="4"/>
      <c r="AR70" s="4"/>
      <c r="AS70" s="4"/>
    </row>
    <row r="71" spans="1:45" s="302" customFormat="1" x14ac:dyDescent="0.25">
      <c r="A71" s="317">
        <v>63</v>
      </c>
      <c r="B71" s="403"/>
      <c r="C71" s="403"/>
      <c r="D71" s="404"/>
      <c r="E71" s="405"/>
      <c r="F71" s="406"/>
      <c r="G71" s="406"/>
      <c r="H71" s="406"/>
      <c r="I71" s="406"/>
      <c r="J71" s="406"/>
      <c r="K71" s="406"/>
      <c r="L71" s="406"/>
      <c r="M71" s="405"/>
      <c r="N71" s="407"/>
      <c r="O71" s="405"/>
      <c r="P71" s="408"/>
      <c r="Q71" s="409" t="str">
        <f>IFERROR(VLOOKUP(E71,'Overview - Section A'!$N$25:$Q$36,4,FALSE),"")</f>
        <v/>
      </c>
      <c r="R71" s="386" t="b">
        <f t="shared" si="0"/>
        <v>1</v>
      </c>
      <c r="S71" s="386" t="b">
        <f t="shared" si="1"/>
        <v>0</v>
      </c>
      <c r="T71" s="386" t="s">
        <v>809</v>
      </c>
      <c r="U71" s="386" t="str">
        <f>IFERROR(VLOOKUP(C71,'Overview - Section A'!$W$126:$AB$180,6,FALSE),"")</f>
        <v/>
      </c>
      <c r="V71" s="410" t="str">
        <f>IFERROR(IF('Reference Records'!$B$152&lt;&gt;"",VLOOKUP(W71,'Reference Records'!$B$152:$C$152,2,FALSE),VLOOKUP(W71,'Reference Records'!$A$157:$C$490,3,FALSE)),"")</f>
        <v/>
      </c>
      <c r="W71" s="389"/>
      <c r="X71" s="318"/>
      <c r="Y71" s="58"/>
      <c r="AI71" s="9"/>
      <c r="AJ71" s="9"/>
      <c r="AK71" s="9"/>
      <c r="AL71" s="9"/>
      <c r="AM71" s="9"/>
      <c r="AN71" s="9"/>
      <c r="AO71" s="4"/>
      <c r="AP71" s="4"/>
      <c r="AQ71" s="4"/>
      <c r="AR71" s="4"/>
      <c r="AS71" s="4"/>
    </row>
    <row r="72" spans="1:45" s="302" customFormat="1" x14ac:dyDescent="0.25">
      <c r="A72" s="317">
        <v>64</v>
      </c>
      <c r="B72" s="403"/>
      <c r="C72" s="403"/>
      <c r="D72" s="404"/>
      <c r="E72" s="405"/>
      <c r="F72" s="406"/>
      <c r="G72" s="406"/>
      <c r="H72" s="406"/>
      <c r="I72" s="406"/>
      <c r="J72" s="406"/>
      <c r="K72" s="406"/>
      <c r="L72" s="406"/>
      <c r="M72" s="405"/>
      <c r="N72" s="407"/>
      <c r="O72" s="405"/>
      <c r="P72" s="408"/>
      <c r="Q72" s="409" t="str">
        <f>IFERROR(VLOOKUP(E72,'Overview - Section A'!$N$25:$Q$36,4,FALSE),"")</f>
        <v/>
      </c>
      <c r="R72" s="386" t="b">
        <f t="shared" si="0"/>
        <v>1</v>
      </c>
      <c r="S72" s="386" t="b">
        <f t="shared" si="1"/>
        <v>0</v>
      </c>
      <c r="T72" s="386" t="s">
        <v>810</v>
      </c>
      <c r="U72" s="386" t="str">
        <f>IFERROR(VLOOKUP(C72,'Overview - Section A'!$W$126:$AB$180,6,FALSE),"")</f>
        <v/>
      </c>
      <c r="V72" s="410" t="str">
        <f>IFERROR(IF('Reference Records'!$B$152&lt;&gt;"",VLOOKUP(W72,'Reference Records'!$B$152:$C$152,2,FALSE),VLOOKUP(W72,'Reference Records'!$A$157:$C$490,3,FALSE)),"")</f>
        <v/>
      </c>
      <c r="W72" s="389"/>
      <c r="X72" s="318"/>
      <c r="Y72" s="58"/>
      <c r="AI72" s="9"/>
      <c r="AJ72" s="9"/>
      <c r="AK72" s="9"/>
      <c r="AL72" s="9"/>
      <c r="AM72" s="9"/>
      <c r="AN72" s="9"/>
      <c r="AO72" s="4"/>
      <c r="AP72" s="4"/>
      <c r="AQ72" s="4"/>
      <c r="AR72" s="4"/>
      <c r="AS72" s="4"/>
    </row>
    <row r="73" spans="1:45" s="302" customFormat="1" x14ac:dyDescent="0.25">
      <c r="A73" s="317">
        <v>65</v>
      </c>
      <c r="B73" s="403"/>
      <c r="C73" s="403"/>
      <c r="D73" s="404"/>
      <c r="E73" s="405"/>
      <c r="F73" s="406"/>
      <c r="G73" s="406"/>
      <c r="H73" s="406"/>
      <c r="I73" s="406"/>
      <c r="J73" s="406"/>
      <c r="K73" s="406"/>
      <c r="L73" s="406"/>
      <c r="M73" s="405"/>
      <c r="N73" s="407"/>
      <c r="O73" s="405"/>
      <c r="P73" s="408"/>
      <c r="Q73" s="409" t="str">
        <f>IFERROR(VLOOKUP(E73,'Overview - Section A'!$N$25:$Q$36,4,FALSE),"")</f>
        <v/>
      </c>
      <c r="R73" s="386" t="b">
        <f t="shared" ref="R73:R88" si="2">IFERROR(TRUE,FALSE)</f>
        <v>1</v>
      </c>
      <c r="S73" s="386" t="b">
        <f t="shared" ref="S73:S88" si="3">IFERROR(IF(N73&lt;&gt;"",TRUE,FALSE),FALSE)</f>
        <v>0</v>
      </c>
      <c r="T73" s="386" t="s">
        <v>811</v>
      </c>
      <c r="U73" s="386" t="str">
        <f>IFERROR(VLOOKUP(C73,'Overview - Section A'!$W$126:$AB$180,6,FALSE),"")</f>
        <v/>
      </c>
      <c r="V73" s="410" t="str">
        <f>IFERROR(IF('Reference Records'!$B$152&lt;&gt;"",VLOOKUP(W73,'Reference Records'!$B$152:$C$152,2,FALSE),VLOOKUP(W73,'Reference Records'!$A$157:$C$490,3,FALSE)),"")</f>
        <v/>
      </c>
      <c r="W73" s="389"/>
      <c r="X73" s="318"/>
      <c r="Y73" s="58"/>
      <c r="AI73" s="9"/>
      <c r="AJ73" s="9"/>
      <c r="AK73" s="9"/>
      <c r="AL73" s="9"/>
      <c r="AM73" s="9"/>
      <c r="AN73" s="9"/>
      <c r="AO73" s="4"/>
      <c r="AP73" s="4"/>
      <c r="AQ73" s="4"/>
      <c r="AR73" s="4"/>
      <c r="AS73" s="4"/>
    </row>
    <row r="74" spans="1:45" s="302" customFormat="1" x14ac:dyDescent="0.25">
      <c r="A74" s="317">
        <v>66</v>
      </c>
      <c r="B74" s="403"/>
      <c r="C74" s="403"/>
      <c r="D74" s="404"/>
      <c r="E74" s="405"/>
      <c r="F74" s="406"/>
      <c r="G74" s="406"/>
      <c r="H74" s="406"/>
      <c r="I74" s="406"/>
      <c r="J74" s="406"/>
      <c r="K74" s="406"/>
      <c r="L74" s="406"/>
      <c r="M74" s="405"/>
      <c r="N74" s="407"/>
      <c r="O74" s="405"/>
      <c r="P74" s="408"/>
      <c r="Q74" s="409" t="str">
        <f>IFERROR(VLOOKUP(E74,'Overview - Section A'!$N$25:$Q$36,4,FALSE),"")</f>
        <v/>
      </c>
      <c r="R74" s="386" t="b">
        <f t="shared" si="2"/>
        <v>1</v>
      </c>
      <c r="S74" s="386" t="b">
        <f t="shared" si="3"/>
        <v>0</v>
      </c>
      <c r="T74" s="386" t="s">
        <v>812</v>
      </c>
      <c r="U74" s="386" t="str">
        <f>IFERROR(VLOOKUP(C74,'Overview - Section A'!$W$126:$AB$180,6,FALSE),"")</f>
        <v/>
      </c>
      <c r="V74" s="410" t="str">
        <f>IFERROR(IF('Reference Records'!$B$152&lt;&gt;"",VLOOKUP(W74,'Reference Records'!$B$152:$C$152,2,FALSE),VLOOKUP(W74,'Reference Records'!$A$157:$C$490,3,FALSE)),"")</f>
        <v/>
      </c>
      <c r="W74" s="389"/>
      <c r="X74" s="318"/>
      <c r="Y74" s="58"/>
      <c r="AI74" s="9"/>
      <c r="AJ74" s="9"/>
      <c r="AK74" s="9"/>
      <c r="AL74" s="9"/>
      <c r="AM74" s="9"/>
      <c r="AN74" s="9"/>
      <c r="AO74" s="4"/>
      <c r="AP74" s="4"/>
      <c r="AQ74" s="4"/>
      <c r="AR74" s="4"/>
      <c r="AS74" s="4"/>
    </row>
    <row r="75" spans="1:45" s="302" customFormat="1" x14ac:dyDescent="0.25">
      <c r="A75" s="317">
        <v>67</v>
      </c>
      <c r="B75" s="403"/>
      <c r="C75" s="403"/>
      <c r="D75" s="404"/>
      <c r="E75" s="405"/>
      <c r="F75" s="406"/>
      <c r="G75" s="406"/>
      <c r="H75" s="406"/>
      <c r="I75" s="406"/>
      <c r="J75" s="406"/>
      <c r="K75" s="406"/>
      <c r="L75" s="406"/>
      <c r="M75" s="405"/>
      <c r="N75" s="407"/>
      <c r="O75" s="405"/>
      <c r="P75" s="408"/>
      <c r="Q75" s="409" t="str">
        <f>IFERROR(VLOOKUP(E75,'Overview - Section A'!$N$25:$Q$36,4,FALSE),"")</f>
        <v/>
      </c>
      <c r="R75" s="386" t="b">
        <f t="shared" si="2"/>
        <v>1</v>
      </c>
      <c r="S75" s="386" t="b">
        <f t="shared" si="3"/>
        <v>0</v>
      </c>
      <c r="T75" s="386" t="s">
        <v>813</v>
      </c>
      <c r="U75" s="386" t="str">
        <f>IFERROR(VLOOKUP(C75,'Overview - Section A'!$W$126:$AB$180,6,FALSE),"")</f>
        <v/>
      </c>
      <c r="V75" s="410" t="str">
        <f>IFERROR(IF('Reference Records'!$B$152&lt;&gt;"",VLOOKUP(W75,'Reference Records'!$B$152:$C$152,2,FALSE),VLOOKUP(W75,'Reference Records'!$A$157:$C$490,3,FALSE)),"")</f>
        <v/>
      </c>
      <c r="W75" s="389"/>
      <c r="X75" s="318"/>
      <c r="Y75" s="58"/>
      <c r="AI75" s="9"/>
      <c r="AJ75" s="9"/>
      <c r="AK75" s="9"/>
      <c r="AL75" s="9"/>
      <c r="AM75" s="9"/>
      <c r="AN75" s="9"/>
      <c r="AO75" s="4"/>
      <c r="AP75" s="4"/>
      <c r="AQ75" s="4"/>
      <c r="AR75" s="4"/>
      <c r="AS75" s="4"/>
    </row>
    <row r="76" spans="1:45" s="302" customFormat="1" x14ac:dyDescent="0.25">
      <c r="A76" s="317">
        <v>68</v>
      </c>
      <c r="B76" s="403"/>
      <c r="C76" s="403"/>
      <c r="D76" s="404"/>
      <c r="E76" s="405"/>
      <c r="F76" s="406"/>
      <c r="G76" s="406"/>
      <c r="H76" s="406"/>
      <c r="I76" s="406"/>
      <c r="J76" s="406"/>
      <c r="K76" s="406"/>
      <c r="L76" s="406"/>
      <c r="M76" s="405"/>
      <c r="N76" s="407"/>
      <c r="O76" s="405"/>
      <c r="P76" s="408"/>
      <c r="Q76" s="409" t="str">
        <f>IFERROR(VLOOKUP(E76,'Overview - Section A'!$N$25:$Q$36,4,FALSE),"")</f>
        <v/>
      </c>
      <c r="R76" s="386" t="b">
        <f t="shared" si="2"/>
        <v>1</v>
      </c>
      <c r="S76" s="386" t="b">
        <f t="shared" si="3"/>
        <v>0</v>
      </c>
      <c r="T76" s="386" t="s">
        <v>814</v>
      </c>
      <c r="U76" s="386" t="str">
        <f>IFERROR(VLOOKUP(C76,'Overview - Section A'!$W$126:$AB$180,6,FALSE),"")</f>
        <v/>
      </c>
      <c r="V76" s="410" t="str">
        <f>IFERROR(IF('Reference Records'!$B$152&lt;&gt;"",VLOOKUP(W76,'Reference Records'!$B$152:$C$152,2,FALSE),VLOOKUP(W76,'Reference Records'!$A$157:$C$490,3,FALSE)),"")</f>
        <v/>
      </c>
      <c r="W76" s="389"/>
      <c r="X76" s="318"/>
      <c r="Y76" s="58"/>
      <c r="AI76" s="9"/>
      <c r="AJ76" s="9"/>
      <c r="AK76" s="9"/>
      <c r="AL76" s="9"/>
      <c r="AM76" s="9"/>
      <c r="AN76" s="9"/>
      <c r="AO76" s="4"/>
      <c r="AP76" s="4"/>
      <c r="AQ76" s="4"/>
      <c r="AR76" s="4"/>
      <c r="AS76" s="4"/>
    </row>
    <row r="77" spans="1:45" s="302" customFormat="1" x14ac:dyDescent="0.25">
      <c r="A77" s="317">
        <v>69</v>
      </c>
      <c r="B77" s="403"/>
      <c r="C77" s="403"/>
      <c r="D77" s="404"/>
      <c r="E77" s="405"/>
      <c r="F77" s="406"/>
      <c r="G77" s="406"/>
      <c r="H77" s="406"/>
      <c r="I77" s="406"/>
      <c r="J77" s="406"/>
      <c r="K77" s="406"/>
      <c r="L77" s="406"/>
      <c r="M77" s="405"/>
      <c r="N77" s="407"/>
      <c r="O77" s="405"/>
      <c r="P77" s="408"/>
      <c r="Q77" s="409" t="str">
        <f>IFERROR(VLOOKUP(E77,'Overview - Section A'!$N$25:$Q$36,4,FALSE),"")</f>
        <v/>
      </c>
      <c r="R77" s="386" t="b">
        <f t="shared" si="2"/>
        <v>1</v>
      </c>
      <c r="S77" s="386" t="b">
        <f t="shared" si="3"/>
        <v>0</v>
      </c>
      <c r="T77" s="386" t="s">
        <v>815</v>
      </c>
      <c r="U77" s="386" t="str">
        <f>IFERROR(VLOOKUP(C77,'Overview - Section A'!$W$126:$AB$180,6,FALSE),"")</f>
        <v/>
      </c>
      <c r="V77" s="410" t="str">
        <f>IFERROR(IF('Reference Records'!$B$152&lt;&gt;"",VLOOKUP(W77,'Reference Records'!$B$152:$C$152,2,FALSE),VLOOKUP(W77,'Reference Records'!$A$157:$C$490,3,FALSE)),"")</f>
        <v/>
      </c>
      <c r="W77" s="389"/>
      <c r="X77" s="318"/>
      <c r="Y77" s="58"/>
      <c r="AI77" s="9"/>
      <c r="AJ77" s="9"/>
      <c r="AK77" s="9"/>
      <c r="AL77" s="9"/>
      <c r="AM77" s="9"/>
      <c r="AN77" s="9"/>
      <c r="AO77" s="4"/>
      <c r="AP77" s="4"/>
      <c r="AQ77" s="4"/>
      <c r="AR77" s="4"/>
      <c r="AS77" s="4"/>
    </row>
    <row r="78" spans="1:45" s="302" customFormat="1" x14ac:dyDescent="0.25">
      <c r="A78" s="317">
        <v>70</v>
      </c>
      <c r="B78" s="403"/>
      <c r="C78" s="403"/>
      <c r="D78" s="404"/>
      <c r="E78" s="405"/>
      <c r="F78" s="406"/>
      <c r="G78" s="406"/>
      <c r="H78" s="406"/>
      <c r="I78" s="406"/>
      <c r="J78" s="406"/>
      <c r="K78" s="406"/>
      <c r="L78" s="406"/>
      <c r="M78" s="405"/>
      <c r="N78" s="407"/>
      <c r="O78" s="405"/>
      <c r="P78" s="408"/>
      <c r="Q78" s="409" t="str">
        <f>IFERROR(VLOOKUP(E78,'Overview - Section A'!$N$25:$Q$36,4,FALSE),"")</f>
        <v/>
      </c>
      <c r="R78" s="386" t="b">
        <f t="shared" si="2"/>
        <v>1</v>
      </c>
      <c r="S78" s="386" t="b">
        <f t="shared" si="3"/>
        <v>0</v>
      </c>
      <c r="T78" s="386" t="s">
        <v>816</v>
      </c>
      <c r="U78" s="386" t="str">
        <f>IFERROR(VLOOKUP(C78,'Overview - Section A'!$W$126:$AB$180,6,FALSE),"")</f>
        <v/>
      </c>
      <c r="V78" s="410" t="str">
        <f>IFERROR(IF('Reference Records'!$B$152&lt;&gt;"",VLOOKUP(W78,'Reference Records'!$B$152:$C$152,2,FALSE),VLOOKUP(W78,'Reference Records'!$A$157:$C$490,3,FALSE)),"")</f>
        <v/>
      </c>
      <c r="W78" s="389"/>
      <c r="X78" s="318"/>
      <c r="Y78" s="58"/>
      <c r="AI78" s="9"/>
      <c r="AJ78" s="9"/>
      <c r="AK78" s="9"/>
      <c r="AL78" s="9"/>
      <c r="AM78" s="9"/>
      <c r="AN78" s="9"/>
      <c r="AO78" s="4"/>
      <c r="AP78" s="4"/>
      <c r="AQ78" s="4"/>
      <c r="AR78" s="4"/>
      <c r="AS78" s="4"/>
    </row>
    <row r="79" spans="1:45" s="302" customFormat="1" x14ac:dyDescent="0.25">
      <c r="A79" s="317">
        <v>71</v>
      </c>
      <c r="B79" s="403"/>
      <c r="C79" s="403"/>
      <c r="D79" s="404"/>
      <c r="E79" s="405"/>
      <c r="F79" s="406"/>
      <c r="G79" s="406"/>
      <c r="H79" s="406"/>
      <c r="I79" s="406"/>
      <c r="J79" s="406"/>
      <c r="K79" s="406"/>
      <c r="L79" s="406"/>
      <c r="M79" s="405"/>
      <c r="N79" s="407"/>
      <c r="O79" s="405"/>
      <c r="P79" s="408"/>
      <c r="Q79" s="409" t="str">
        <f>IFERROR(VLOOKUP(E79,'Overview - Section A'!$N$25:$Q$36,4,FALSE),"")</f>
        <v/>
      </c>
      <c r="R79" s="386" t="b">
        <f t="shared" si="2"/>
        <v>1</v>
      </c>
      <c r="S79" s="386" t="b">
        <f t="shared" si="3"/>
        <v>0</v>
      </c>
      <c r="T79" s="386" t="s">
        <v>817</v>
      </c>
      <c r="U79" s="386" t="str">
        <f>IFERROR(VLOOKUP(C79,'Overview - Section A'!$W$126:$AB$180,6,FALSE),"")</f>
        <v/>
      </c>
      <c r="V79" s="410" t="str">
        <f>IFERROR(IF('Reference Records'!$B$152&lt;&gt;"",VLOOKUP(W79,'Reference Records'!$B$152:$C$152,2,FALSE),VLOOKUP(W79,'Reference Records'!$A$157:$C$490,3,FALSE)),"")</f>
        <v/>
      </c>
      <c r="W79" s="389"/>
      <c r="X79" s="318"/>
      <c r="Y79" s="58"/>
      <c r="AI79" s="9"/>
      <c r="AJ79" s="9"/>
      <c r="AK79" s="9"/>
      <c r="AL79" s="9"/>
      <c r="AM79" s="9"/>
      <c r="AN79" s="9"/>
      <c r="AO79" s="4"/>
      <c r="AP79" s="4"/>
      <c r="AQ79" s="4"/>
      <c r="AR79" s="4"/>
      <c r="AS79" s="4"/>
    </row>
    <row r="80" spans="1:45" s="302" customFormat="1" x14ac:dyDescent="0.25">
      <c r="A80" s="317">
        <v>72</v>
      </c>
      <c r="B80" s="403"/>
      <c r="C80" s="403"/>
      <c r="D80" s="404"/>
      <c r="E80" s="405"/>
      <c r="F80" s="406"/>
      <c r="G80" s="406"/>
      <c r="H80" s="406"/>
      <c r="I80" s="406"/>
      <c r="J80" s="406"/>
      <c r="K80" s="406"/>
      <c r="L80" s="406"/>
      <c r="M80" s="405"/>
      <c r="N80" s="407"/>
      <c r="O80" s="405"/>
      <c r="P80" s="408"/>
      <c r="Q80" s="409" t="str">
        <f>IFERROR(VLOOKUP(E80,'Overview - Section A'!$N$25:$Q$36,4,FALSE),"")</f>
        <v/>
      </c>
      <c r="R80" s="386" t="b">
        <f t="shared" si="2"/>
        <v>1</v>
      </c>
      <c r="S80" s="386" t="b">
        <f t="shared" si="3"/>
        <v>0</v>
      </c>
      <c r="T80" s="386" t="s">
        <v>818</v>
      </c>
      <c r="U80" s="386" t="str">
        <f>IFERROR(VLOOKUP(C80,'Overview - Section A'!$W$126:$AB$180,6,FALSE),"")</f>
        <v/>
      </c>
      <c r="V80" s="410" t="str">
        <f>IFERROR(IF('Reference Records'!$B$152&lt;&gt;"",VLOOKUP(W80,'Reference Records'!$B$152:$C$152,2,FALSE),VLOOKUP(W80,'Reference Records'!$A$157:$C$490,3,FALSE)),"")</f>
        <v/>
      </c>
      <c r="W80" s="389"/>
      <c r="X80" s="318"/>
      <c r="Y80" s="58"/>
      <c r="AI80" s="9"/>
      <c r="AJ80" s="9"/>
      <c r="AK80" s="9"/>
      <c r="AL80" s="9"/>
      <c r="AM80" s="9"/>
      <c r="AN80" s="9"/>
      <c r="AO80" s="4"/>
      <c r="AP80" s="4"/>
      <c r="AQ80" s="4"/>
      <c r="AR80" s="4"/>
      <c r="AS80" s="4"/>
    </row>
    <row r="81" spans="1:45" s="302" customFormat="1" x14ac:dyDescent="0.25">
      <c r="A81" s="317">
        <v>73</v>
      </c>
      <c r="B81" s="403"/>
      <c r="C81" s="403"/>
      <c r="D81" s="404"/>
      <c r="E81" s="405"/>
      <c r="F81" s="406"/>
      <c r="G81" s="406"/>
      <c r="H81" s="406"/>
      <c r="I81" s="406"/>
      <c r="J81" s="406"/>
      <c r="K81" s="406"/>
      <c r="L81" s="406"/>
      <c r="M81" s="405"/>
      <c r="N81" s="407"/>
      <c r="O81" s="405"/>
      <c r="P81" s="408"/>
      <c r="Q81" s="409" t="str">
        <f>IFERROR(VLOOKUP(E81,'Overview - Section A'!$N$25:$Q$36,4,FALSE),"")</f>
        <v/>
      </c>
      <c r="R81" s="386" t="b">
        <f t="shared" si="2"/>
        <v>1</v>
      </c>
      <c r="S81" s="386" t="b">
        <f t="shared" si="3"/>
        <v>0</v>
      </c>
      <c r="T81" s="386" t="s">
        <v>819</v>
      </c>
      <c r="U81" s="386" t="str">
        <f>IFERROR(VLOOKUP(C81,'Overview - Section A'!$W$126:$AB$180,6,FALSE),"")</f>
        <v/>
      </c>
      <c r="V81" s="410" t="str">
        <f>IFERROR(IF('Reference Records'!$B$152&lt;&gt;"",VLOOKUP(W81,'Reference Records'!$B$152:$C$152,2,FALSE),VLOOKUP(W81,'Reference Records'!$A$157:$C$490,3,FALSE)),"")</f>
        <v/>
      </c>
      <c r="W81" s="389"/>
      <c r="X81" s="318"/>
      <c r="Y81" s="58"/>
      <c r="AI81" s="9"/>
      <c r="AJ81" s="9"/>
      <c r="AK81" s="9"/>
      <c r="AL81" s="9"/>
      <c r="AM81" s="9"/>
      <c r="AN81" s="9"/>
      <c r="AO81" s="4"/>
      <c r="AP81" s="4"/>
      <c r="AQ81" s="4"/>
      <c r="AR81" s="4"/>
      <c r="AS81" s="4"/>
    </row>
    <row r="82" spans="1:45" s="302" customFormat="1" x14ac:dyDescent="0.25">
      <c r="A82" s="317">
        <v>74</v>
      </c>
      <c r="B82" s="403"/>
      <c r="C82" s="403"/>
      <c r="D82" s="404"/>
      <c r="E82" s="405"/>
      <c r="F82" s="406"/>
      <c r="G82" s="406"/>
      <c r="H82" s="406"/>
      <c r="I82" s="406"/>
      <c r="J82" s="406"/>
      <c r="K82" s="406"/>
      <c r="L82" s="406"/>
      <c r="M82" s="405"/>
      <c r="N82" s="407"/>
      <c r="O82" s="405"/>
      <c r="P82" s="408"/>
      <c r="Q82" s="409" t="str">
        <f>IFERROR(VLOOKUP(E82,'Overview - Section A'!$N$25:$Q$36,4,FALSE),"")</f>
        <v/>
      </c>
      <c r="R82" s="386" t="b">
        <f t="shared" si="2"/>
        <v>1</v>
      </c>
      <c r="S82" s="386" t="b">
        <f t="shared" si="3"/>
        <v>0</v>
      </c>
      <c r="T82" s="386" t="s">
        <v>820</v>
      </c>
      <c r="U82" s="386" t="str">
        <f>IFERROR(VLOOKUP(C82,'Overview - Section A'!$W$126:$AB$180,6,FALSE),"")</f>
        <v/>
      </c>
      <c r="V82" s="410" t="str">
        <f>IFERROR(IF('Reference Records'!$B$152&lt;&gt;"",VLOOKUP(W82,'Reference Records'!$B$152:$C$152,2,FALSE),VLOOKUP(W82,'Reference Records'!$A$157:$C$490,3,FALSE)),"")</f>
        <v/>
      </c>
      <c r="W82" s="389"/>
      <c r="X82" s="318"/>
      <c r="Y82" s="58"/>
      <c r="AI82" s="9"/>
      <c r="AJ82" s="9"/>
      <c r="AK82" s="9"/>
      <c r="AL82" s="9"/>
      <c r="AM82" s="9"/>
      <c r="AN82" s="9"/>
      <c r="AO82" s="4"/>
      <c r="AP82" s="4"/>
      <c r="AQ82" s="4"/>
      <c r="AR82" s="4"/>
      <c r="AS82" s="4"/>
    </row>
    <row r="83" spans="1:45" s="302" customFormat="1" x14ac:dyDescent="0.25">
      <c r="A83" s="317">
        <v>75</v>
      </c>
      <c r="B83" s="403"/>
      <c r="C83" s="403"/>
      <c r="D83" s="404"/>
      <c r="E83" s="405"/>
      <c r="F83" s="406"/>
      <c r="G83" s="406"/>
      <c r="H83" s="406"/>
      <c r="I83" s="406"/>
      <c r="J83" s="406"/>
      <c r="K83" s="406"/>
      <c r="L83" s="406"/>
      <c r="M83" s="405"/>
      <c r="N83" s="407"/>
      <c r="O83" s="405"/>
      <c r="P83" s="408"/>
      <c r="Q83" s="409" t="str">
        <f>IFERROR(VLOOKUP(E83,'Overview - Section A'!$N$25:$Q$36,4,FALSE),"")</f>
        <v/>
      </c>
      <c r="R83" s="386" t="b">
        <f t="shared" si="2"/>
        <v>1</v>
      </c>
      <c r="S83" s="386" t="b">
        <f t="shared" si="3"/>
        <v>0</v>
      </c>
      <c r="T83" s="386" t="s">
        <v>821</v>
      </c>
      <c r="U83" s="386" t="str">
        <f>IFERROR(VLOOKUP(C83,'Overview - Section A'!$W$126:$AB$180,6,FALSE),"")</f>
        <v/>
      </c>
      <c r="V83" s="410" t="str">
        <f>IFERROR(IF('Reference Records'!$B$152&lt;&gt;"",VLOOKUP(W83,'Reference Records'!$B$152:$C$152,2,FALSE),VLOOKUP(W83,'Reference Records'!$A$157:$C$490,3,FALSE)),"")</f>
        <v/>
      </c>
      <c r="W83" s="389"/>
      <c r="X83" s="318"/>
      <c r="Y83" s="58"/>
      <c r="AI83" s="9"/>
      <c r="AJ83" s="9"/>
      <c r="AK83" s="9"/>
      <c r="AL83" s="9"/>
      <c r="AM83" s="9"/>
      <c r="AN83" s="9"/>
      <c r="AO83" s="4"/>
      <c r="AP83" s="4"/>
      <c r="AQ83" s="4"/>
      <c r="AR83" s="4"/>
      <c r="AS83" s="4"/>
    </row>
    <row r="84" spans="1:45" s="302" customFormat="1" x14ac:dyDescent="0.25">
      <c r="A84" s="317">
        <v>76</v>
      </c>
      <c r="B84" s="403"/>
      <c r="C84" s="403"/>
      <c r="D84" s="404"/>
      <c r="E84" s="405"/>
      <c r="F84" s="406"/>
      <c r="G84" s="406"/>
      <c r="H84" s="406"/>
      <c r="I84" s="406"/>
      <c r="J84" s="406"/>
      <c r="K84" s="406"/>
      <c r="L84" s="406"/>
      <c r="M84" s="405"/>
      <c r="N84" s="407"/>
      <c r="O84" s="405"/>
      <c r="P84" s="408"/>
      <c r="Q84" s="409" t="str">
        <f>IFERROR(VLOOKUP(E84,'Overview - Section A'!$N$25:$Q$36,4,FALSE),"")</f>
        <v/>
      </c>
      <c r="R84" s="386" t="b">
        <f t="shared" si="2"/>
        <v>1</v>
      </c>
      <c r="S84" s="386" t="b">
        <f t="shared" si="3"/>
        <v>0</v>
      </c>
      <c r="T84" s="386" t="s">
        <v>822</v>
      </c>
      <c r="U84" s="386" t="str">
        <f>IFERROR(VLOOKUP(C84,'Overview - Section A'!$W$126:$AB$180,6,FALSE),"")</f>
        <v/>
      </c>
      <c r="V84" s="410" t="str">
        <f>IFERROR(IF('Reference Records'!$B$152&lt;&gt;"",VLOOKUP(W84,'Reference Records'!$B$152:$C$152,2,FALSE),VLOOKUP(W84,'Reference Records'!$A$157:$C$490,3,FALSE)),"")</f>
        <v/>
      </c>
      <c r="W84" s="389"/>
      <c r="X84" s="318"/>
      <c r="Y84" s="58"/>
      <c r="AI84" s="9"/>
      <c r="AJ84" s="9"/>
      <c r="AK84" s="9"/>
      <c r="AL84" s="9"/>
      <c r="AM84" s="9"/>
      <c r="AN84" s="9"/>
      <c r="AO84" s="4"/>
      <c r="AP84" s="4"/>
      <c r="AQ84" s="4"/>
      <c r="AR84" s="4"/>
      <c r="AS84" s="4"/>
    </row>
    <row r="85" spans="1:45" s="302" customFormat="1" x14ac:dyDescent="0.25">
      <c r="A85" s="317">
        <v>77</v>
      </c>
      <c r="B85" s="403"/>
      <c r="C85" s="403"/>
      <c r="D85" s="404"/>
      <c r="E85" s="405"/>
      <c r="F85" s="406"/>
      <c r="G85" s="406"/>
      <c r="H85" s="406"/>
      <c r="I85" s="406"/>
      <c r="J85" s="406"/>
      <c r="K85" s="406"/>
      <c r="L85" s="406"/>
      <c r="M85" s="405"/>
      <c r="N85" s="407"/>
      <c r="O85" s="405"/>
      <c r="P85" s="408"/>
      <c r="Q85" s="409" t="str">
        <f>IFERROR(VLOOKUP(E85,'Overview - Section A'!$N$25:$Q$36,4,FALSE),"")</f>
        <v/>
      </c>
      <c r="R85" s="386" t="b">
        <f t="shared" si="2"/>
        <v>1</v>
      </c>
      <c r="S85" s="386" t="b">
        <f t="shared" si="3"/>
        <v>0</v>
      </c>
      <c r="T85" s="386" t="s">
        <v>823</v>
      </c>
      <c r="U85" s="386" t="str">
        <f>IFERROR(VLOOKUP(C85,'Overview - Section A'!$W$126:$AB$180,6,FALSE),"")</f>
        <v/>
      </c>
      <c r="V85" s="410" t="str">
        <f>IFERROR(IF('Reference Records'!$B$152&lt;&gt;"",VLOOKUP(W85,'Reference Records'!$B$152:$C$152,2,FALSE),VLOOKUP(W85,'Reference Records'!$A$157:$C$490,3,FALSE)),"")</f>
        <v/>
      </c>
      <c r="W85" s="389"/>
      <c r="X85" s="318"/>
      <c r="Y85" s="58"/>
      <c r="AI85" s="9"/>
      <c r="AJ85" s="9"/>
      <c r="AK85" s="9"/>
      <c r="AL85" s="9"/>
      <c r="AM85" s="9"/>
      <c r="AN85" s="9"/>
      <c r="AO85" s="4"/>
      <c r="AP85" s="4"/>
      <c r="AQ85" s="4"/>
      <c r="AR85" s="4"/>
      <c r="AS85" s="4"/>
    </row>
    <row r="86" spans="1:45" s="302" customFormat="1" x14ac:dyDescent="0.25">
      <c r="A86" s="317">
        <v>78</v>
      </c>
      <c r="B86" s="403"/>
      <c r="C86" s="403"/>
      <c r="D86" s="404"/>
      <c r="E86" s="405"/>
      <c r="F86" s="406"/>
      <c r="G86" s="406"/>
      <c r="H86" s="406"/>
      <c r="I86" s="406"/>
      <c r="J86" s="406"/>
      <c r="K86" s="406"/>
      <c r="L86" s="406"/>
      <c r="M86" s="405"/>
      <c r="N86" s="407"/>
      <c r="O86" s="405"/>
      <c r="P86" s="408"/>
      <c r="Q86" s="409" t="str">
        <f>IFERROR(VLOOKUP(E86,'Overview - Section A'!$N$25:$Q$36,4,FALSE),"")</f>
        <v/>
      </c>
      <c r="R86" s="386" t="b">
        <f t="shared" si="2"/>
        <v>1</v>
      </c>
      <c r="S86" s="386" t="b">
        <f t="shared" si="3"/>
        <v>0</v>
      </c>
      <c r="T86" s="386" t="s">
        <v>824</v>
      </c>
      <c r="U86" s="386" t="str">
        <f>IFERROR(VLOOKUP(C86,'Overview - Section A'!$W$126:$AB$180,6,FALSE),"")</f>
        <v/>
      </c>
      <c r="V86" s="410" t="str">
        <f>IFERROR(IF('Reference Records'!$B$152&lt;&gt;"",VLOOKUP(W86,'Reference Records'!$B$152:$C$152,2,FALSE),VLOOKUP(W86,'Reference Records'!$A$157:$C$490,3,FALSE)),"")</f>
        <v/>
      </c>
      <c r="W86" s="389"/>
      <c r="X86" s="318"/>
      <c r="Y86" s="58"/>
      <c r="AI86" s="9"/>
      <c r="AJ86" s="9"/>
      <c r="AK86" s="9"/>
      <c r="AL86" s="9"/>
      <c r="AM86" s="9"/>
      <c r="AN86" s="9"/>
      <c r="AO86" s="4"/>
      <c r="AP86" s="4"/>
      <c r="AQ86" s="4"/>
      <c r="AR86" s="4"/>
      <c r="AS86" s="4"/>
    </row>
    <row r="87" spans="1:45" s="302" customFormat="1" x14ac:dyDescent="0.25">
      <c r="A87" s="317">
        <v>79</v>
      </c>
      <c r="B87" s="403"/>
      <c r="C87" s="403"/>
      <c r="D87" s="404"/>
      <c r="E87" s="405"/>
      <c r="F87" s="406"/>
      <c r="G87" s="406"/>
      <c r="H87" s="406"/>
      <c r="I87" s="406"/>
      <c r="J87" s="406"/>
      <c r="K87" s="406"/>
      <c r="L87" s="406"/>
      <c r="M87" s="405"/>
      <c r="N87" s="407"/>
      <c r="O87" s="405"/>
      <c r="P87" s="408"/>
      <c r="Q87" s="409" t="str">
        <f>IFERROR(VLOOKUP(E87,'Overview - Section A'!$N$25:$Q$36,4,FALSE),"")</f>
        <v/>
      </c>
      <c r="R87" s="386" t="b">
        <f t="shared" si="2"/>
        <v>1</v>
      </c>
      <c r="S87" s="386" t="b">
        <f t="shared" si="3"/>
        <v>0</v>
      </c>
      <c r="T87" s="386" t="s">
        <v>825</v>
      </c>
      <c r="U87" s="386" t="str">
        <f>IFERROR(VLOOKUP(C87,'Overview - Section A'!$W$126:$AB$180,6,FALSE),"")</f>
        <v/>
      </c>
      <c r="V87" s="410" t="str">
        <f>IFERROR(IF('Reference Records'!$B$152&lt;&gt;"",VLOOKUP(W87,'Reference Records'!$B$152:$C$152,2,FALSE),VLOOKUP(W87,'Reference Records'!$A$157:$C$490,3,FALSE)),"")</f>
        <v/>
      </c>
      <c r="W87" s="389"/>
      <c r="X87" s="318"/>
      <c r="Y87" s="58"/>
      <c r="AI87" s="9"/>
      <c r="AJ87" s="9"/>
      <c r="AK87" s="9"/>
      <c r="AL87" s="9"/>
      <c r="AM87" s="9"/>
      <c r="AN87" s="9"/>
      <c r="AO87" s="4"/>
      <c r="AP87" s="4"/>
      <c r="AQ87" s="4"/>
      <c r="AR87" s="4"/>
      <c r="AS87" s="4"/>
    </row>
    <row r="88" spans="1:45" s="302" customFormat="1" ht="16.5" thickBot="1" x14ac:dyDescent="0.3">
      <c r="A88" s="317">
        <v>80</v>
      </c>
      <c r="B88" s="403"/>
      <c r="C88" s="403"/>
      <c r="D88" s="404"/>
      <c r="E88" s="405"/>
      <c r="F88" s="406"/>
      <c r="G88" s="406"/>
      <c r="H88" s="406"/>
      <c r="I88" s="406"/>
      <c r="J88" s="406"/>
      <c r="K88" s="406"/>
      <c r="L88" s="406"/>
      <c r="M88" s="405"/>
      <c r="N88" s="407"/>
      <c r="O88" s="405"/>
      <c r="P88" s="408"/>
      <c r="Q88" s="409" t="str">
        <f>IFERROR(VLOOKUP(E88,'Overview - Section A'!$N$25:$Q$36,4,FALSE),"")</f>
        <v/>
      </c>
      <c r="R88" s="386" t="b">
        <f t="shared" si="2"/>
        <v>1</v>
      </c>
      <c r="S88" s="386" t="b">
        <f t="shared" si="3"/>
        <v>0</v>
      </c>
      <c r="T88" s="386" t="s">
        <v>826</v>
      </c>
      <c r="U88" s="386" t="str">
        <f>IFERROR(VLOOKUP(C88,'Overview - Section A'!$W$126:$AB$180,6,FALSE),"")</f>
        <v/>
      </c>
      <c r="V88" s="410" t="str">
        <f>IFERROR(IF('Reference Records'!$B$152&lt;&gt;"",VLOOKUP(W88,'Reference Records'!$B$152:$C$152,2,FALSE),VLOOKUP(W88,'Reference Records'!$A$157:$C$490,3,FALSE)),"")</f>
        <v/>
      </c>
      <c r="W88" s="389"/>
      <c r="X88" s="318"/>
      <c r="Y88" s="58"/>
      <c r="AI88" s="9"/>
      <c r="AJ88" s="9"/>
      <c r="AK88" s="9"/>
      <c r="AL88" s="9"/>
      <c r="AM88" s="9"/>
      <c r="AN88" s="9"/>
      <c r="AO88" s="4"/>
      <c r="AP88" s="4"/>
      <c r="AQ88" s="4"/>
      <c r="AR88" s="4"/>
      <c r="AS88" s="4"/>
    </row>
    <row r="89" spans="1:45" ht="15" hidden="1" customHeight="1" thickBot="1" x14ac:dyDescent="0.3">
      <c r="A89" s="76"/>
      <c r="B89" s="77"/>
      <c r="C89" s="77"/>
      <c r="D89" s="77"/>
      <c r="E89" s="77"/>
      <c r="F89" s="77"/>
      <c r="G89" s="77"/>
      <c r="H89" s="77"/>
      <c r="I89" s="77"/>
      <c r="J89" s="77"/>
      <c r="K89" s="77"/>
      <c r="L89" s="77"/>
      <c r="M89" s="77"/>
      <c r="N89" s="77"/>
      <c r="O89" s="77"/>
      <c r="P89" s="77"/>
      <c r="Q89" s="77"/>
      <c r="R89" s="77"/>
      <c r="S89" s="77"/>
      <c r="T89" s="77"/>
      <c r="U89" s="77"/>
      <c r="V89" s="68"/>
      <c r="Y89" s="68"/>
    </row>
    <row r="90" spans="1:45" ht="35.450000000000003" customHeight="1" thickBot="1" x14ac:dyDescent="0.3">
      <c r="E90" s="79"/>
      <c r="F90" s="79"/>
      <c r="G90" s="79"/>
      <c r="H90" s="79"/>
      <c r="I90" s="79"/>
      <c r="J90" s="79"/>
      <c r="K90" s="79"/>
      <c r="L90" s="79"/>
      <c r="M90" s="79"/>
      <c r="N90" s="79"/>
      <c r="W90" s="56"/>
      <c r="X90" s="56"/>
      <c r="Y90" s="56"/>
    </row>
    <row r="91" spans="1:45" ht="45.6" customHeight="1" thickBot="1" x14ac:dyDescent="0.3">
      <c r="A91" s="441" t="s">
        <v>197</v>
      </c>
      <c r="B91" s="442"/>
      <c r="C91" s="442"/>
      <c r="D91" s="442"/>
      <c r="E91" s="442"/>
      <c r="F91" s="156"/>
      <c r="G91" s="156"/>
      <c r="H91" s="156"/>
      <c r="I91" s="156"/>
      <c r="J91" s="156"/>
      <c r="K91" s="156"/>
      <c r="L91" s="156"/>
      <c r="M91" s="157"/>
      <c r="N91" s="79"/>
    </row>
    <row r="92" spans="1:45" ht="45.6" customHeight="1" x14ac:dyDescent="0.25">
      <c r="A92" s="325" t="s">
        <v>138</v>
      </c>
      <c r="B92" s="325" t="s">
        <v>98</v>
      </c>
      <c r="C92" s="325" t="s">
        <v>220</v>
      </c>
      <c r="D92" s="325" t="s">
        <v>154</v>
      </c>
      <c r="E92" s="325" t="s">
        <v>145</v>
      </c>
      <c r="F92" s="411" t="s">
        <v>188</v>
      </c>
      <c r="G92" s="411" t="s">
        <v>66</v>
      </c>
      <c r="H92" s="411" t="s">
        <v>0</v>
      </c>
      <c r="I92" s="411" t="s">
        <v>105</v>
      </c>
      <c r="J92" s="411" t="s">
        <v>64</v>
      </c>
      <c r="K92" s="411" t="s">
        <v>106</v>
      </c>
      <c r="L92" s="412" t="s">
        <v>66</v>
      </c>
      <c r="M92" s="155"/>
      <c r="N92" s="79"/>
    </row>
    <row r="93" spans="1:45" ht="18.75" hidden="1" customHeight="1" x14ac:dyDescent="0.25">
      <c r="A93" s="317" t="s">
        <v>102</v>
      </c>
      <c r="B93" s="329" t="str">
        <f>IF(A93=A92,"",IF(VLOOKUP(A93,$A$8:$D$90,4,FALSE)=0,"",VLOOKUP(A93,$A$8:$D$90,4,FALSE)))</f>
        <v>[Key Activity]</v>
      </c>
      <c r="C93" s="400" t="str">
        <f>TEXT(IFERROR(INDEX('Overview - Section A'!$A$42:$A$49,MATCH(G93,'Overview - Section A'!$I$42:$I$49,0)),""),"d-mmm-yy") &amp;" to " &amp; TEXT(IFERROR(INDEX('Overview - Section A'!$E$42:$E$49,MATCH(G93,'Overview - Section A'!$I$42:$I$49,0)),""),"d-mmm-yy")</f>
        <v xml:space="preserve"> to </v>
      </c>
      <c r="D93" s="413" t="s">
        <v>103</v>
      </c>
      <c r="E93" s="413" t="s">
        <v>104</v>
      </c>
      <c r="F93" s="410" t="str">
        <f>IF(VLOOKUP(A93,$A$8:$D$90,4,FALSE)=0,"",VLOOKUP(A93,$A$8:$D$90,4,FALSE))</f>
        <v>[Key Activity]</v>
      </c>
      <c r="G93" s="414" t="s">
        <v>65</v>
      </c>
      <c r="H93" s="414" t="s">
        <v>51</v>
      </c>
      <c r="I93" s="415" t="b">
        <f>IFERROR(TRUE,FALSE)</f>
        <v>1</v>
      </c>
      <c r="J93" s="415" t="b">
        <f>IFERROR(IF(F93&lt;&gt;"",TRUE,FALSE),FALSE)</f>
        <v>1</v>
      </c>
      <c r="K93" s="415" t="str">
        <f>IFERROR(VLOOKUP(A93,$A$8:$T$90,20,FALSE),"")</f>
        <v>[Record ID]</v>
      </c>
      <c r="L93" s="416" t="s">
        <v>65</v>
      </c>
      <c r="M93" s="158" t="str">
        <f>CONCATENATE($A93,"-",$G93)</f>
        <v>[Key Activity Milestone Number]-[Record ID]</v>
      </c>
      <c r="N93" s="79"/>
      <c r="AI93" s="5"/>
      <c r="AJ93" s="5"/>
      <c r="AK93" s="237"/>
    </row>
    <row r="94" spans="1:45" s="302" customFormat="1" ht="18.75" customHeight="1" x14ac:dyDescent="0.25">
      <c r="A94" s="317">
        <v>1</v>
      </c>
      <c r="B94" s="329" t="str">
        <f t="shared" ref="B94:B157" si="4">IF(A94=A93,"",IF(VLOOKUP(A94,$A$8:$D$90,4,FALSE)=0,"",VLOOKUP(A94,$A$8:$D$90,4,FALSE)))</f>
        <v/>
      </c>
      <c r="C94" s="400" t="str">
        <f>TEXT(IFERROR(INDEX('Overview - Section A'!$A$42:$A$49,MATCH(G94,'Overview - Section A'!$I$42:$I$49,0)),""),"d-mmm-yy") &amp;" to " &amp; TEXT(IFERROR(INDEX('Overview - Section A'!$E$42:$E$49,MATCH(G94,'Overview - Section A'!$I$42:$I$49,0)),""),"d-mmm-yy")</f>
        <v>1-Jan-18 to 31-Dec-18</v>
      </c>
      <c r="D94" s="413"/>
      <c r="E94" s="413"/>
      <c r="F94" s="410" t="str">
        <f t="shared" ref="F94:F157" si="5">IF(VLOOKUP(A94,$A$8:$D$90,4,FALSE)=0,"",VLOOKUP(A94,$A$8:$D$90,4,FALSE))</f>
        <v/>
      </c>
      <c r="G94" s="414" t="s">
        <v>298</v>
      </c>
      <c r="H94" s="414">
        <v>43465</v>
      </c>
      <c r="I94" s="415" t="b">
        <f t="shared" ref="I94:I157" si="6">IFERROR(TRUE,FALSE)</f>
        <v>1</v>
      </c>
      <c r="J94" s="415" t="b">
        <f t="shared" ref="J94:J157" si="7">IFERROR(IF(F94&lt;&gt;"",TRUE,FALSE),FALSE)</f>
        <v>0</v>
      </c>
      <c r="K94" s="415" t="str">
        <f t="shared" ref="K94:K157" si="8">IFERROR(VLOOKUP(A94,$A$8:$T$90,20,FALSE),"")</f>
        <v>a1N36000002mn7REAQ</v>
      </c>
      <c r="L94" s="416" t="s">
        <v>827</v>
      </c>
      <c r="M94" s="158"/>
      <c r="N94" s="79"/>
      <c r="AI94" s="5"/>
      <c r="AJ94" s="5"/>
      <c r="AK94" s="237"/>
      <c r="AL94" s="9"/>
      <c r="AM94" s="9"/>
      <c r="AN94" s="9"/>
      <c r="AO94" s="4"/>
      <c r="AP94" s="4"/>
      <c r="AQ94" s="4"/>
      <c r="AR94" s="4"/>
      <c r="AS94" s="4"/>
    </row>
    <row r="95" spans="1:45" s="302" customFormat="1" ht="18.75" customHeight="1" x14ac:dyDescent="0.25">
      <c r="A95" s="317">
        <v>1</v>
      </c>
      <c r="B95" s="329" t="str">
        <f t="shared" si="4"/>
        <v/>
      </c>
      <c r="C95" s="400" t="str">
        <f>TEXT(IFERROR(INDEX('Overview - Section A'!$A$42:$A$49,MATCH(G95,'Overview - Section A'!$I$42:$I$49,0)),""),"d-mmm-yy") &amp;" to " &amp; TEXT(IFERROR(INDEX('Overview - Section A'!$E$42:$E$49,MATCH(G95,'Overview - Section A'!$I$42:$I$49,0)),""),"d-mmm-yy")</f>
        <v>1-Jan-19 to 31-Dec-19</v>
      </c>
      <c r="D95" s="413"/>
      <c r="E95" s="413"/>
      <c r="F95" s="410" t="str">
        <f t="shared" si="5"/>
        <v/>
      </c>
      <c r="G95" s="414" t="s">
        <v>300</v>
      </c>
      <c r="H95" s="414">
        <v>43830</v>
      </c>
      <c r="I95" s="415" t="b">
        <f t="shared" si="6"/>
        <v>1</v>
      </c>
      <c r="J95" s="415" t="b">
        <f t="shared" si="7"/>
        <v>0</v>
      </c>
      <c r="K95" s="415" t="str">
        <f t="shared" si="8"/>
        <v>a1N36000002mn7REAQ</v>
      </c>
      <c r="L95" s="416" t="s">
        <v>828</v>
      </c>
      <c r="M95" s="158"/>
      <c r="N95" s="79"/>
      <c r="AI95" s="5"/>
      <c r="AJ95" s="5"/>
      <c r="AK95" s="237"/>
      <c r="AL95" s="9"/>
      <c r="AM95" s="9"/>
      <c r="AN95" s="9"/>
      <c r="AO95" s="4"/>
      <c r="AP95" s="4"/>
      <c r="AQ95" s="4"/>
      <c r="AR95" s="4"/>
      <c r="AS95" s="4"/>
    </row>
    <row r="96" spans="1:45" s="302" customFormat="1" ht="18.75" customHeight="1" x14ac:dyDescent="0.25">
      <c r="A96" s="317">
        <v>1</v>
      </c>
      <c r="B96" s="329" t="str">
        <f t="shared" si="4"/>
        <v/>
      </c>
      <c r="C96" s="400" t="str">
        <f>TEXT(IFERROR(INDEX('Overview - Section A'!$A$42:$A$49,MATCH(G96,'Overview - Section A'!$I$42:$I$49,0)),""),"d-mmm-yy") &amp;" to " &amp; TEXT(IFERROR(INDEX('Overview - Section A'!$E$42:$E$49,MATCH(G96,'Overview - Section A'!$I$42:$I$49,0)),""),"d-mmm-yy")</f>
        <v>1-Jan-20 to 31-Dec-20</v>
      </c>
      <c r="D96" s="413"/>
      <c r="E96" s="413"/>
      <c r="F96" s="410" t="str">
        <f t="shared" si="5"/>
        <v/>
      </c>
      <c r="G96" s="414" t="s">
        <v>302</v>
      </c>
      <c r="H96" s="414">
        <v>44196</v>
      </c>
      <c r="I96" s="415" t="b">
        <f t="shared" si="6"/>
        <v>1</v>
      </c>
      <c r="J96" s="415" t="b">
        <f t="shared" si="7"/>
        <v>0</v>
      </c>
      <c r="K96" s="415" t="str">
        <f t="shared" si="8"/>
        <v>a1N36000002mn7REAQ</v>
      </c>
      <c r="L96" s="416" t="s">
        <v>829</v>
      </c>
      <c r="M96" s="158"/>
      <c r="N96" s="79"/>
      <c r="AI96" s="5"/>
      <c r="AJ96" s="5"/>
      <c r="AK96" s="237"/>
      <c r="AL96" s="9"/>
      <c r="AM96" s="9"/>
      <c r="AN96" s="9"/>
      <c r="AO96" s="4"/>
      <c r="AP96" s="4"/>
      <c r="AQ96" s="4"/>
      <c r="AR96" s="4"/>
      <c r="AS96" s="4"/>
    </row>
    <row r="97" spans="1:45" s="302" customFormat="1" ht="18.75" customHeight="1" x14ac:dyDescent="0.25">
      <c r="A97" s="317">
        <v>1</v>
      </c>
      <c r="B97" s="329" t="str">
        <f t="shared" si="4"/>
        <v/>
      </c>
      <c r="C97" s="400" t="str">
        <f>TEXT(IFERROR(INDEX('Overview - Section A'!$A$42:$A$49,MATCH(G97,'Overview - Section A'!$I$42:$I$49,0)),""),"d-mmm-yy") &amp;" to " &amp; TEXT(IFERROR(INDEX('Overview - Section A'!$E$42:$E$49,MATCH(G97,'Overview - Section A'!$I$42:$I$49,0)),""),"d-mmm-yy")</f>
        <v>1-Jan-21 to 31-Dec-21</v>
      </c>
      <c r="D97" s="413"/>
      <c r="E97" s="413"/>
      <c r="F97" s="410" t="str">
        <f t="shared" si="5"/>
        <v/>
      </c>
      <c r="G97" s="414" t="s">
        <v>304</v>
      </c>
      <c r="H97" s="414">
        <v>44561</v>
      </c>
      <c r="I97" s="415" t="b">
        <f t="shared" si="6"/>
        <v>1</v>
      </c>
      <c r="J97" s="415" t="b">
        <f t="shared" si="7"/>
        <v>0</v>
      </c>
      <c r="K97" s="415" t="str">
        <f t="shared" si="8"/>
        <v>a1N36000002mn7REAQ</v>
      </c>
      <c r="L97" s="416" t="s">
        <v>830</v>
      </c>
      <c r="M97" s="158"/>
      <c r="N97" s="79"/>
      <c r="AI97" s="5"/>
      <c r="AJ97" s="5"/>
      <c r="AK97" s="237"/>
      <c r="AL97" s="9"/>
      <c r="AM97" s="9"/>
      <c r="AN97" s="9"/>
      <c r="AO97" s="4"/>
      <c r="AP97" s="4"/>
      <c r="AQ97" s="4"/>
      <c r="AR97" s="4"/>
      <c r="AS97" s="4"/>
    </row>
    <row r="98" spans="1:45" s="302" customFormat="1" ht="18.75" customHeight="1" x14ac:dyDescent="0.25">
      <c r="A98" s="317">
        <v>1</v>
      </c>
      <c r="B98" s="329" t="str">
        <f t="shared" si="4"/>
        <v/>
      </c>
      <c r="C98" s="400" t="str">
        <f>TEXT(IFERROR(INDEX('Overview - Section A'!$A$42:$A$49,MATCH(G98,'Overview - Section A'!$I$42:$I$49,0)),""),"d-mmm-yy") &amp;" to " &amp; TEXT(IFERROR(INDEX('Overview - Section A'!$E$42:$E$49,MATCH(G98,'Overview - Section A'!$I$42:$I$49,0)),""),"d-mmm-yy")</f>
        <v>1-Jan-22 to 31-Dec-22</v>
      </c>
      <c r="D98" s="413"/>
      <c r="E98" s="413"/>
      <c r="F98" s="410" t="str">
        <f t="shared" si="5"/>
        <v/>
      </c>
      <c r="G98" s="414" t="s">
        <v>306</v>
      </c>
      <c r="H98" s="414">
        <v>44926</v>
      </c>
      <c r="I98" s="415" t="b">
        <f t="shared" si="6"/>
        <v>1</v>
      </c>
      <c r="J98" s="415" t="b">
        <f t="shared" si="7"/>
        <v>0</v>
      </c>
      <c r="K98" s="415" t="str">
        <f t="shared" si="8"/>
        <v>a1N36000002mn7REAQ</v>
      </c>
      <c r="L98" s="416" t="s">
        <v>831</v>
      </c>
      <c r="M98" s="158"/>
      <c r="N98" s="79"/>
      <c r="AI98" s="5"/>
      <c r="AJ98" s="5"/>
      <c r="AK98" s="237"/>
      <c r="AL98" s="9"/>
      <c r="AM98" s="9"/>
      <c r="AN98" s="9"/>
      <c r="AO98" s="4"/>
      <c r="AP98" s="4"/>
      <c r="AQ98" s="4"/>
      <c r="AR98" s="4"/>
      <c r="AS98" s="4"/>
    </row>
    <row r="99" spans="1:45" s="302" customFormat="1" ht="18.75" customHeight="1" x14ac:dyDescent="0.25">
      <c r="A99" s="317">
        <v>2</v>
      </c>
      <c r="B99" s="329" t="str">
        <f t="shared" si="4"/>
        <v/>
      </c>
      <c r="C99" s="400" t="str">
        <f>TEXT(IFERROR(INDEX('Overview - Section A'!$A$42:$A$49,MATCH(G99,'Overview - Section A'!$I$42:$I$49,0)),""),"d-mmm-yy") &amp;" to " &amp; TEXT(IFERROR(INDEX('Overview - Section A'!$E$42:$E$49,MATCH(G99,'Overview - Section A'!$I$42:$I$49,0)),""),"d-mmm-yy")</f>
        <v>1-Jan-18 to 31-Dec-18</v>
      </c>
      <c r="D99" s="413"/>
      <c r="E99" s="413"/>
      <c r="F99" s="410" t="str">
        <f t="shared" si="5"/>
        <v/>
      </c>
      <c r="G99" s="414" t="s">
        <v>298</v>
      </c>
      <c r="H99" s="414">
        <v>43465</v>
      </c>
      <c r="I99" s="415" t="b">
        <f t="shared" si="6"/>
        <v>1</v>
      </c>
      <c r="J99" s="415" t="b">
        <f t="shared" si="7"/>
        <v>0</v>
      </c>
      <c r="K99" s="415" t="str">
        <f t="shared" si="8"/>
        <v>a1N36000002mn7SEAQ</v>
      </c>
      <c r="L99" s="416" t="s">
        <v>832</v>
      </c>
      <c r="M99" s="158"/>
      <c r="N99" s="79"/>
      <c r="AI99" s="5"/>
      <c r="AJ99" s="5"/>
      <c r="AK99" s="237"/>
      <c r="AL99" s="9"/>
      <c r="AM99" s="9"/>
      <c r="AN99" s="9"/>
      <c r="AO99" s="4"/>
      <c r="AP99" s="4"/>
      <c r="AQ99" s="4"/>
      <c r="AR99" s="4"/>
      <c r="AS99" s="4"/>
    </row>
    <row r="100" spans="1:45" s="302" customFormat="1" ht="18.75" customHeight="1" x14ac:dyDescent="0.25">
      <c r="A100" s="317">
        <v>2</v>
      </c>
      <c r="B100" s="329" t="str">
        <f t="shared" si="4"/>
        <v/>
      </c>
      <c r="C100" s="400" t="str">
        <f>TEXT(IFERROR(INDEX('Overview - Section A'!$A$42:$A$49,MATCH(G100,'Overview - Section A'!$I$42:$I$49,0)),""),"d-mmm-yy") &amp;" to " &amp; TEXT(IFERROR(INDEX('Overview - Section A'!$E$42:$E$49,MATCH(G100,'Overview - Section A'!$I$42:$I$49,0)),""),"d-mmm-yy")</f>
        <v>1-Jan-19 to 31-Dec-19</v>
      </c>
      <c r="D100" s="413"/>
      <c r="E100" s="413"/>
      <c r="F100" s="410" t="str">
        <f t="shared" si="5"/>
        <v/>
      </c>
      <c r="G100" s="414" t="s">
        <v>300</v>
      </c>
      <c r="H100" s="414">
        <v>43830</v>
      </c>
      <c r="I100" s="415" t="b">
        <f t="shared" si="6"/>
        <v>1</v>
      </c>
      <c r="J100" s="415" t="b">
        <f t="shared" si="7"/>
        <v>0</v>
      </c>
      <c r="K100" s="415" t="str">
        <f t="shared" si="8"/>
        <v>a1N36000002mn7SEAQ</v>
      </c>
      <c r="L100" s="416" t="s">
        <v>833</v>
      </c>
      <c r="M100" s="158"/>
      <c r="N100" s="79"/>
      <c r="AI100" s="5"/>
      <c r="AJ100" s="5"/>
      <c r="AK100" s="237"/>
      <c r="AL100" s="9"/>
      <c r="AM100" s="9"/>
      <c r="AN100" s="9"/>
      <c r="AO100" s="4"/>
      <c r="AP100" s="4"/>
      <c r="AQ100" s="4"/>
      <c r="AR100" s="4"/>
      <c r="AS100" s="4"/>
    </row>
    <row r="101" spans="1:45" s="302" customFormat="1" ht="18.75" customHeight="1" x14ac:dyDescent="0.25">
      <c r="A101" s="317">
        <v>2</v>
      </c>
      <c r="B101" s="329" t="str">
        <f t="shared" si="4"/>
        <v/>
      </c>
      <c r="C101" s="400" t="str">
        <f>TEXT(IFERROR(INDEX('Overview - Section A'!$A$42:$A$49,MATCH(G101,'Overview - Section A'!$I$42:$I$49,0)),""),"d-mmm-yy") &amp;" to " &amp; TEXT(IFERROR(INDEX('Overview - Section A'!$E$42:$E$49,MATCH(G101,'Overview - Section A'!$I$42:$I$49,0)),""),"d-mmm-yy")</f>
        <v>1-Jan-20 to 31-Dec-20</v>
      </c>
      <c r="D101" s="413"/>
      <c r="E101" s="413"/>
      <c r="F101" s="410" t="str">
        <f t="shared" si="5"/>
        <v/>
      </c>
      <c r="G101" s="414" t="s">
        <v>302</v>
      </c>
      <c r="H101" s="414">
        <v>44196</v>
      </c>
      <c r="I101" s="415" t="b">
        <f t="shared" si="6"/>
        <v>1</v>
      </c>
      <c r="J101" s="415" t="b">
        <f t="shared" si="7"/>
        <v>0</v>
      </c>
      <c r="K101" s="415" t="str">
        <f t="shared" si="8"/>
        <v>a1N36000002mn7SEAQ</v>
      </c>
      <c r="L101" s="416" t="s">
        <v>834</v>
      </c>
      <c r="M101" s="158"/>
      <c r="N101" s="79"/>
      <c r="AI101" s="5"/>
      <c r="AJ101" s="5"/>
      <c r="AK101" s="237"/>
      <c r="AL101" s="9"/>
      <c r="AM101" s="9"/>
      <c r="AN101" s="9"/>
      <c r="AO101" s="4"/>
      <c r="AP101" s="4"/>
      <c r="AQ101" s="4"/>
      <c r="AR101" s="4"/>
      <c r="AS101" s="4"/>
    </row>
    <row r="102" spans="1:45" s="302" customFormat="1" ht="18.75" customHeight="1" x14ac:dyDescent="0.25">
      <c r="A102" s="317">
        <v>2</v>
      </c>
      <c r="B102" s="329" t="str">
        <f t="shared" si="4"/>
        <v/>
      </c>
      <c r="C102" s="400" t="str">
        <f>TEXT(IFERROR(INDEX('Overview - Section A'!$A$42:$A$49,MATCH(G102,'Overview - Section A'!$I$42:$I$49,0)),""),"d-mmm-yy") &amp;" to " &amp; TEXT(IFERROR(INDEX('Overview - Section A'!$E$42:$E$49,MATCH(G102,'Overview - Section A'!$I$42:$I$49,0)),""),"d-mmm-yy")</f>
        <v>1-Jan-21 to 31-Dec-21</v>
      </c>
      <c r="D102" s="413"/>
      <c r="E102" s="413"/>
      <c r="F102" s="410" t="str">
        <f t="shared" si="5"/>
        <v/>
      </c>
      <c r="G102" s="414" t="s">
        <v>304</v>
      </c>
      <c r="H102" s="414">
        <v>44561</v>
      </c>
      <c r="I102" s="415" t="b">
        <f t="shared" si="6"/>
        <v>1</v>
      </c>
      <c r="J102" s="415" t="b">
        <f t="shared" si="7"/>
        <v>0</v>
      </c>
      <c r="K102" s="415" t="str">
        <f t="shared" si="8"/>
        <v>a1N36000002mn7SEAQ</v>
      </c>
      <c r="L102" s="416" t="s">
        <v>835</v>
      </c>
      <c r="M102" s="158"/>
      <c r="N102" s="79"/>
      <c r="AI102" s="5"/>
      <c r="AJ102" s="5"/>
      <c r="AK102" s="237"/>
      <c r="AL102" s="9"/>
      <c r="AM102" s="9"/>
      <c r="AN102" s="9"/>
      <c r="AO102" s="4"/>
      <c r="AP102" s="4"/>
      <c r="AQ102" s="4"/>
      <c r="AR102" s="4"/>
      <c r="AS102" s="4"/>
    </row>
    <row r="103" spans="1:45" s="302" customFormat="1" ht="18.75" customHeight="1" x14ac:dyDescent="0.25">
      <c r="A103" s="317">
        <v>2</v>
      </c>
      <c r="B103" s="329" t="str">
        <f t="shared" si="4"/>
        <v/>
      </c>
      <c r="C103" s="400" t="str">
        <f>TEXT(IFERROR(INDEX('Overview - Section A'!$A$42:$A$49,MATCH(G103,'Overview - Section A'!$I$42:$I$49,0)),""),"d-mmm-yy") &amp;" to " &amp; TEXT(IFERROR(INDEX('Overview - Section A'!$E$42:$E$49,MATCH(G103,'Overview - Section A'!$I$42:$I$49,0)),""),"d-mmm-yy")</f>
        <v>1-Jan-22 to 31-Dec-22</v>
      </c>
      <c r="D103" s="413"/>
      <c r="E103" s="413"/>
      <c r="F103" s="410" t="str">
        <f t="shared" si="5"/>
        <v/>
      </c>
      <c r="G103" s="414" t="s">
        <v>306</v>
      </c>
      <c r="H103" s="414">
        <v>44926</v>
      </c>
      <c r="I103" s="415" t="b">
        <f t="shared" si="6"/>
        <v>1</v>
      </c>
      <c r="J103" s="415" t="b">
        <f t="shared" si="7"/>
        <v>0</v>
      </c>
      <c r="K103" s="415" t="str">
        <f t="shared" si="8"/>
        <v>a1N36000002mn7SEAQ</v>
      </c>
      <c r="L103" s="416" t="s">
        <v>836</v>
      </c>
      <c r="M103" s="158"/>
      <c r="N103" s="79"/>
      <c r="AI103" s="5"/>
      <c r="AJ103" s="5"/>
      <c r="AK103" s="237"/>
      <c r="AL103" s="9"/>
      <c r="AM103" s="9"/>
      <c r="AN103" s="9"/>
      <c r="AO103" s="4"/>
      <c r="AP103" s="4"/>
      <c r="AQ103" s="4"/>
      <c r="AR103" s="4"/>
      <c r="AS103" s="4"/>
    </row>
    <row r="104" spans="1:45" s="302" customFormat="1" ht="18.75" customHeight="1" x14ac:dyDescent="0.25">
      <c r="A104" s="317">
        <v>3</v>
      </c>
      <c r="B104" s="329" t="str">
        <f t="shared" si="4"/>
        <v/>
      </c>
      <c r="C104" s="400" t="str">
        <f>TEXT(IFERROR(INDEX('Overview - Section A'!$A$42:$A$49,MATCH(G104,'Overview - Section A'!$I$42:$I$49,0)),""),"d-mmm-yy") &amp;" to " &amp; TEXT(IFERROR(INDEX('Overview - Section A'!$E$42:$E$49,MATCH(G104,'Overview - Section A'!$I$42:$I$49,0)),""),"d-mmm-yy")</f>
        <v>1-Jan-18 to 31-Dec-18</v>
      </c>
      <c r="D104" s="413"/>
      <c r="E104" s="413"/>
      <c r="F104" s="410" t="str">
        <f t="shared" si="5"/>
        <v/>
      </c>
      <c r="G104" s="414" t="s">
        <v>298</v>
      </c>
      <c r="H104" s="414">
        <v>43465</v>
      </c>
      <c r="I104" s="415" t="b">
        <f t="shared" si="6"/>
        <v>1</v>
      </c>
      <c r="J104" s="415" t="b">
        <f t="shared" si="7"/>
        <v>0</v>
      </c>
      <c r="K104" s="415" t="str">
        <f t="shared" si="8"/>
        <v>a1N36000002mn7TEAQ</v>
      </c>
      <c r="L104" s="416" t="s">
        <v>837</v>
      </c>
      <c r="M104" s="158"/>
      <c r="N104" s="79"/>
      <c r="AI104" s="5"/>
      <c r="AJ104" s="5"/>
      <c r="AK104" s="237"/>
      <c r="AL104" s="9"/>
      <c r="AM104" s="9"/>
      <c r="AN104" s="9"/>
      <c r="AO104" s="4"/>
      <c r="AP104" s="4"/>
      <c r="AQ104" s="4"/>
      <c r="AR104" s="4"/>
      <c r="AS104" s="4"/>
    </row>
    <row r="105" spans="1:45" s="302" customFormat="1" ht="18.75" customHeight="1" x14ac:dyDescent="0.25">
      <c r="A105" s="317">
        <v>3</v>
      </c>
      <c r="B105" s="329" t="str">
        <f t="shared" si="4"/>
        <v/>
      </c>
      <c r="C105" s="400" t="str">
        <f>TEXT(IFERROR(INDEX('Overview - Section A'!$A$42:$A$49,MATCH(G105,'Overview - Section A'!$I$42:$I$49,0)),""),"d-mmm-yy") &amp;" to " &amp; TEXT(IFERROR(INDEX('Overview - Section A'!$E$42:$E$49,MATCH(G105,'Overview - Section A'!$I$42:$I$49,0)),""),"d-mmm-yy")</f>
        <v>1-Jan-19 to 31-Dec-19</v>
      </c>
      <c r="D105" s="413"/>
      <c r="E105" s="413"/>
      <c r="F105" s="410" t="str">
        <f t="shared" si="5"/>
        <v/>
      </c>
      <c r="G105" s="414" t="s">
        <v>300</v>
      </c>
      <c r="H105" s="414">
        <v>43830</v>
      </c>
      <c r="I105" s="415" t="b">
        <f t="shared" si="6"/>
        <v>1</v>
      </c>
      <c r="J105" s="415" t="b">
        <f t="shared" si="7"/>
        <v>0</v>
      </c>
      <c r="K105" s="415" t="str">
        <f t="shared" si="8"/>
        <v>a1N36000002mn7TEAQ</v>
      </c>
      <c r="L105" s="416" t="s">
        <v>838</v>
      </c>
      <c r="M105" s="158"/>
      <c r="N105" s="79"/>
      <c r="AI105" s="5"/>
      <c r="AJ105" s="5"/>
      <c r="AK105" s="237"/>
      <c r="AL105" s="9"/>
      <c r="AM105" s="9"/>
      <c r="AN105" s="9"/>
      <c r="AO105" s="4"/>
      <c r="AP105" s="4"/>
      <c r="AQ105" s="4"/>
      <c r="AR105" s="4"/>
      <c r="AS105" s="4"/>
    </row>
    <row r="106" spans="1:45" s="302" customFormat="1" ht="18.75" customHeight="1" x14ac:dyDescent="0.25">
      <c r="A106" s="317">
        <v>3</v>
      </c>
      <c r="B106" s="329" t="str">
        <f t="shared" si="4"/>
        <v/>
      </c>
      <c r="C106" s="400" t="str">
        <f>TEXT(IFERROR(INDEX('Overview - Section A'!$A$42:$A$49,MATCH(G106,'Overview - Section A'!$I$42:$I$49,0)),""),"d-mmm-yy") &amp;" to " &amp; TEXT(IFERROR(INDEX('Overview - Section A'!$E$42:$E$49,MATCH(G106,'Overview - Section A'!$I$42:$I$49,0)),""),"d-mmm-yy")</f>
        <v>1-Jan-20 to 31-Dec-20</v>
      </c>
      <c r="D106" s="413"/>
      <c r="E106" s="413"/>
      <c r="F106" s="410" t="str">
        <f t="shared" si="5"/>
        <v/>
      </c>
      <c r="G106" s="414" t="s">
        <v>302</v>
      </c>
      <c r="H106" s="414">
        <v>44196</v>
      </c>
      <c r="I106" s="415" t="b">
        <f t="shared" si="6"/>
        <v>1</v>
      </c>
      <c r="J106" s="415" t="b">
        <f t="shared" si="7"/>
        <v>0</v>
      </c>
      <c r="K106" s="415" t="str">
        <f t="shared" si="8"/>
        <v>a1N36000002mn7TEAQ</v>
      </c>
      <c r="L106" s="416" t="s">
        <v>839</v>
      </c>
      <c r="M106" s="158"/>
      <c r="N106" s="79"/>
      <c r="AI106" s="5"/>
      <c r="AJ106" s="5"/>
      <c r="AK106" s="237"/>
      <c r="AL106" s="9"/>
      <c r="AM106" s="9"/>
      <c r="AN106" s="9"/>
      <c r="AO106" s="4"/>
      <c r="AP106" s="4"/>
      <c r="AQ106" s="4"/>
      <c r="AR106" s="4"/>
      <c r="AS106" s="4"/>
    </row>
    <row r="107" spans="1:45" s="302" customFormat="1" ht="18.75" customHeight="1" x14ac:dyDescent="0.25">
      <c r="A107" s="317">
        <v>3</v>
      </c>
      <c r="B107" s="329" t="str">
        <f t="shared" si="4"/>
        <v/>
      </c>
      <c r="C107" s="400" t="str">
        <f>TEXT(IFERROR(INDEX('Overview - Section A'!$A$42:$A$49,MATCH(G107,'Overview - Section A'!$I$42:$I$49,0)),""),"d-mmm-yy") &amp;" to " &amp; TEXT(IFERROR(INDEX('Overview - Section A'!$E$42:$E$49,MATCH(G107,'Overview - Section A'!$I$42:$I$49,0)),""),"d-mmm-yy")</f>
        <v>1-Jan-21 to 31-Dec-21</v>
      </c>
      <c r="D107" s="413"/>
      <c r="E107" s="413"/>
      <c r="F107" s="410" t="str">
        <f t="shared" si="5"/>
        <v/>
      </c>
      <c r="G107" s="414" t="s">
        <v>304</v>
      </c>
      <c r="H107" s="414">
        <v>44561</v>
      </c>
      <c r="I107" s="415" t="b">
        <f t="shared" si="6"/>
        <v>1</v>
      </c>
      <c r="J107" s="415" t="b">
        <f t="shared" si="7"/>
        <v>0</v>
      </c>
      <c r="K107" s="415" t="str">
        <f t="shared" si="8"/>
        <v>a1N36000002mn7TEAQ</v>
      </c>
      <c r="L107" s="416" t="s">
        <v>840</v>
      </c>
      <c r="M107" s="158"/>
      <c r="N107" s="79"/>
      <c r="AI107" s="5"/>
      <c r="AJ107" s="5"/>
      <c r="AK107" s="237"/>
      <c r="AL107" s="9"/>
      <c r="AM107" s="9"/>
      <c r="AN107" s="9"/>
      <c r="AO107" s="4"/>
      <c r="AP107" s="4"/>
      <c r="AQ107" s="4"/>
      <c r="AR107" s="4"/>
      <c r="AS107" s="4"/>
    </row>
    <row r="108" spans="1:45" s="302" customFormat="1" ht="18.75" customHeight="1" x14ac:dyDescent="0.25">
      <c r="A108" s="317">
        <v>3</v>
      </c>
      <c r="B108" s="329" t="str">
        <f t="shared" si="4"/>
        <v/>
      </c>
      <c r="C108" s="400" t="str">
        <f>TEXT(IFERROR(INDEX('Overview - Section A'!$A$42:$A$49,MATCH(G108,'Overview - Section A'!$I$42:$I$49,0)),""),"d-mmm-yy") &amp;" to " &amp; TEXT(IFERROR(INDEX('Overview - Section A'!$E$42:$E$49,MATCH(G108,'Overview - Section A'!$I$42:$I$49,0)),""),"d-mmm-yy")</f>
        <v>1-Jan-22 to 31-Dec-22</v>
      </c>
      <c r="D108" s="413"/>
      <c r="E108" s="413"/>
      <c r="F108" s="410" t="str">
        <f t="shared" si="5"/>
        <v/>
      </c>
      <c r="G108" s="414" t="s">
        <v>306</v>
      </c>
      <c r="H108" s="414">
        <v>44926</v>
      </c>
      <c r="I108" s="415" t="b">
        <f t="shared" si="6"/>
        <v>1</v>
      </c>
      <c r="J108" s="415" t="b">
        <f t="shared" si="7"/>
        <v>0</v>
      </c>
      <c r="K108" s="415" t="str">
        <f t="shared" si="8"/>
        <v>a1N36000002mn7TEAQ</v>
      </c>
      <c r="L108" s="416" t="s">
        <v>841</v>
      </c>
      <c r="M108" s="158"/>
      <c r="N108" s="79"/>
      <c r="AI108" s="5"/>
      <c r="AJ108" s="5"/>
      <c r="AK108" s="237"/>
      <c r="AL108" s="9"/>
      <c r="AM108" s="9"/>
      <c r="AN108" s="9"/>
      <c r="AO108" s="4"/>
      <c r="AP108" s="4"/>
      <c r="AQ108" s="4"/>
      <c r="AR108" s="4"/>
      <c r="AS108" s="4"/>
    </row>
    <row r="109" spans="1:45" s="302" customFormat="1" ht="18.75" customHeight="1" x14ac:dyDescent="0.25">
      <c r="A109" s="317">
        <v>4</v>
      </c>
      <c r="B109" s="329" t="str">
        <f t="shared" si="4"/>
        <v/>
      </c>
      <c r="C109" s="400" t="str">
        <f>TEXT(IFERROR(INDEX('Overview - Section A'!$A$42:$A$49,MATCH(G109,'Overview - Section A'!$I$42:$I$49,0)),""),"d-mmm-yy") &amp;" to " &amp; TEXT(IFERROR(INDEX('Overview - Section A'!$E$42:$E$49,MATCH(G109,'Overview - Section A'!$I$42:$I$49,0)),""),"d-mmm-yy")</f>
        <v>1-Jan-18 to 31-Dec-18</v>
      </c>
      <c r="D109" s="413"/>
      <c r="E109" s="413"/>
      <c r="F109" s="410" t="str">
        <f t="shared" si="5"/>
        <v/>
      </c>
      <c r="G109" s="414" t="s">
        <v>298</v>
      </c>
      <c r="H109" s="414">
        <v>43465</v>
      </c>
      <c r="I109" s="415" t="b">
        <f t="shared" si="6"/>
        <v>1</v>
      </c>
      <c r="J109" s="415" t="b">
        <f t="shared" si="7"/>
        <v>0</v>
      </c>
      <c r="K109" s="415" t="str">
        <f t="shared" si="8"/>
        <v>a1N36000002mn7UEAQ</v>
      </c>
      <c r="L109" s="416" t="s">
        <v>842</v>
      </c>
      <c r="M109" s="158"/>
      <c r="N109" s="79"/>
      <c r="AI109" s="5"/>
      <c r="AJ109" s="5"/>
      <c r="AK109" s="237"/>
      <c r="AL109" s="9"/>
      <c r="AM109" s="9"/>
      <c r="AN109" s="9"/>
      <c r="AO109" s="4"/>
      <c r="AP109" s="4"/>
      <c r="AQ109" s="4"/>
      <c r="AR109" s="4"/>
      <c r="AS109" s="4"/>
    </row>
    <row r="110" spans="1:45" s="302" customFormat="1" ht="18.75" customHeight="1" x14ac:dyDescent="0.25">
      <c r="A110" s="317">
        <v>4</v>
      </c>
      <c r="B110" s="329" t="str">
        <f t="shared" si="4"/>
        <v/>
      </c>
      <c r="C110" s="400" t="str">
        <f>TEXT(IFERROR(INDEX('Overview - Section A'!$A$42:$A$49,MATCH(G110,'Overview - Section A'!$I$42:$I$49,0)),""),"d-mmm-yy") &amp;" to " &amp; TEXT(IFERROR(INDEX('Overview - Section A'!$E$42:$E$49,MATCH(G110,'Overview - Section A'!$I$42:$I$49,0)),""),"d-mmm-yy")</f>
        <v>1-Jan-19 to 31-Dec-19</v>
      </c>
      <c r="D110" s="413"/>
      <c r="E110" s="413"/>
      <c r="F110" s="410" t="str">
        <f t="shared" si="5"/>
        <v/>
      </c>
      <c r="G110" s="414" t="s">
        <v>300</v>
      </c>
      <c r="H110" s="414">
        <v>43830</v>
      </c>
      <c r="I110" s="415" t="b">
        <f t="shared" si="6"/>
        <v>1</v>
      </c>
      <c r="J110" s="415" t="b">
        <f t="shared" si="7"/>
        <v>0</v>
      </c>
      <c r="K110" s="415" t="str">
        <f t="shared" si="8"/>
        <v>a1N36000002mn7UEAQ</v>
      </c>
      <c r="L110" s="416" t="s">
        <v>843</v>
      </c>
      <c r="M110" s="158"/>
      <c r="N110" s="79"/>
      <c r="AI110" s="5"/>
      <c r="AJ110" s="5"/>
      <c r="AK110" s="237"/>
      <c r="AL110" s="9"/>
      <c r="AM110" s="9"/>
      <c r="AN110" s="9"/>
      <c r="AO110" s="4"/>
      <c r="AP110" s="4"/>
      <c r="AQ110" s="4"/>
      <c r="AR110" s="4"/>
      <c r="AS110" s="4"/>
    </row>
    <row r="111" spans="1:45" s="302" customFormat="1" ht="18.75" customHeight="1" x14ac:dyDescent="0.25">
      <c r="A111" s="317">
        <v>4</v>
      </c>
      <c r="B111" s="329" t="str">
        <f t="shared" si="4"/>
        <v/>
      </c>
      <c r="C111" s="400" t="str">
        <f>TEXT(IFERROR(INDEX('Overview - Section A'!$A$42:$A$49,MATCH(G111,'Overview - Section A'!$I$42:$I$49,0)),""),"d-mmm-yy") &amp;" to " &amp; TEXT(IFERROR(INDEX('Overview - Section A'!$E$42:$E$49,MATCH(G111,'Overview - Section A'!$I$42:$I$49,0)),""),"d-mmm-yy")</f>
        <v>1-Jan-20 to 31-Dec-20</v>
      </c>
      <c r="D111" s="413"/>
      <c r="E111" s="413"/>
      <c r="F111" s="410" t="str">
        <f t="shared" si="5"/>
        <v/>
      </c>
      <c r="G111" s="414" t="s">
        <v>302</v>
      </c>
      <c r="H111" s="414">
        <v>44196</v>
      </c>
      <c r="I111" s="415" t="b">
        <f t="shared" si="6"/>
        <v>1</v>
      </c>
      <c r="J111" s="415" t="b">
        <f t="shared" si="7"/>
        <v>0</v>
      </c>
      <c r="K111" s="415" t="str">
        <f t="shared" si="8"/>
        <v>a1N36000002mn7UEAQ</v>
      </c>
      <c r="L111" s="416" t="s">
        <v>844</v>
      </c>
      <c r="M111" s="158"/>
      <c r="N111" s="79"/>
      <c r="AI111" s="5"/>
      <c r="AJ111" s="5"/>
      <c r="AK111" s="237"/>
      <c r="AL111" s="9"/>
      <c r="AM111" s="9"/>
      <c r="AN111" s="9"/>
      <c r="AO111" s="4"/>
      <c r="AP111" s="4"/>
      <c r="AQ111" s="4"/>
      <c r="AR111" s="4"/>
      <c r="AS111" s="4"/>
    </row>
    <row r="112" spans="1:45" s="302" customFormat="1" ht="18.75" customHeight="1" x14ac:dyDescent="0.25">
      <c r="A112" s="317">
        <v>4</v>
      </c>
      <c r="B112" s="329" t="str">
        <f t="shared" si="4"/>
        <v/>
      </c>
      <c r="C112" s="400" t="str">
        <f>TEXT(IFERROR(INDEX('Overview - Section A'!$A$42:$A$49,MATCH(G112,'Overview - Section A'!$I$42:$I$49,0)),""),"d-mmm-yy") &amp;" to " &amp; TEXT(IFERROR(INDEX('Overview - Section A'!$E$42:$E$49,MATCH(G112,'Overview - Section A'!$I$42:$I$49,0)),""),"d-mmm-yy")</f>
        <v>1-Jan-21 to 31-Dec-21</v>
      </c>
      <c r="D112" s="413"/>
      <c r="E112" s="413"/>
      <c r="F112" s="410" t="str">
        <f t="shared" si="5"/>
        <v/>
      </c>
      <c r="G112" s="414" t="s">
        <v>304</v>
      </c>
      <c r="H112" s="414">
        <v>44561</v>
      </c>
      <c r="I112" s="415" t="b">
        <f t="shared" si="6"/>
        <v>1</v>
      </c>
      <c r="J112" s="415" t="b">
        <f t="shared" si="7"/>
        <v>0</v>
      </c>
      <c r="K112" s="415" t="str">
        <f t="shared" si="8"/>
        <v>a1N36000002mn7UEAQ</v>
      </c>
      <c r="L112" s="416" t="s">
        <v>845</v>
      </c>
      <c r="M112" s="158"/>
      <c r="N112" s="79"/>
      <c r="AI112" s="5"/>
      <c r="AJ112" s="5"/>
      <c r="AK112" s="237"/>
      <c r="AL112" s="9"/>
      <c r="AM112" s="9"/>
      <c r="AN112" s="9"/>
      <c r="AO112" s="4"/>
      <c r="AP112" s="4"/>
      <c r="AQ112" s="4"/>
      <c r="AR112" s="4"/>
      <c r="AS112" s="4"/>
    </row>
    <row r="113" spans="1:45" s="302" customFormat="1" ht="18.75" customHeight="1" x14ac:dyDescent="0.25">
      <c r="A113" s="317">
        <v>4</v>
      </c>
      <c r="B113" s="329" t="str">
        <f t="shared" si="4"/>
        <v/>
      </c>
      <c r="C113" s="400" t="str">
        <f>TEXT(IFERROR(INDEX('Overview - Section A'!$A$42:$A$49,MATCH(G113,'Overview - Section A'!$I$42:$I$49,0)),""),"d-mmm-yy") &amp;" to " &amp; TEXT(IFERROR(INDEX('Overview - Section A'!$E$42:$E$49,MATCH(G113,'Overview - Section A'!$I$42:$I$49,0)),""),"d-mmm-yy")</f>
        <v>1-Jan-22 to 31-Dec-22</v>
      </c>
      <c r="D113" s="413"/>
      <c r="E113" s="413"/>
      <c r="F113" s="410" t="str">
        <f t="shared" si="5"/>
        <v/>
      </c>
      <c r="G113" s="414" t="s">
        <v>306</v>
      </c>
      <c r="H113" s="414">
        <v>44926</v>
      </c>
      <c r="I113" s="415" t="b">
        <f t="shared" si="6"/>
        <v>1</v>
      </c>
      <c r="J113" s="415" t="b">
        <f t="shared" si="7"/>
        <v>0</v>
      </c>
      <c r="K113" s="415" t="str">
        <f t="shared" si="8"/>
        <v>a1N36000002mn7UEAQ</v>
      </c>
      <c r="L113" s="416" t="s">
        <v>846</v>
      </c>
      <c r="M113" s="158"/>
      <c r="N113" s="79"/>
      <c r="AI113" s="5"/>
      <c r="AJ113" s="5"/>
      <c r="AK113" s="237"/>
      <c r="AL113" s="9"/>
      <c r="AM113" s="9"/>
      <c r="AN113" s="9"/>
      <c r="AO113" s="4"/>
      <c r="AP113" s="4"/>
      <c r="AQ113" s="4"/>
      <c r="AR113" s="4"/>
      <c r="AS113" s="4"/>
    </row>
    <row r="114" spans="1:45" s="302" customFormat="1" ht="18.75" customHeight="1" x14ac:dyDescent="0.25">
      <c r="A114" s="317">
        <v>5</v>
      </c>
      <c r="B114" s="329" t="str">
        <f t="shared" si="4"/>
        <v/>
      </c>
      <c r="C114" s="400" t="str">
        <f>TEXT(IFERROR(INDEX('Overview - Section A'!$A$42:$A$49,MATCH(G114,'Overview - Section A'!$I$42:$I$49,0)),""),"d-mmm-yy") &amp;" to " &amp; TEXT(IFERROR(INDEX('Overview - Section A'!$E$42:$E$49,MATCH(G114,'Overview - Section A'!$I$42:$I$49,0)),""),"d-mmm-yy")</f>
        <v>1-Jan-18 to 31-Dec-18</v>
      </c>
      <c r="D114" s="413"/>
      <c r="E114" s="413"/>
      <c r="F114" s="410" t="str">
        <f t="shared" si="5"/>
        <v/>
      </c>
      <c r="G114" s="414" t="s">
        <v>298</v>
      </c>
      <c r="H114" s="414">
        <v>43465</v>
      </c>
      <c r="I114" s="415" t="b">
        <f t="shared" si="6"/>
        <v>1</v>
      </c>
      <c r="J114" s="415" t="b">
        <f t="shared" si="7"/>
        <v>0</v>
      </c>
      <c r="K114" s="415" t="str">
        <f t="shared" si="8"/>
        <v>a1N36000002mn7VEAQ</v>
      </c>
      <c r="L114" s="416" t="s">
        <v>847</v>
      </c>
      <c r="M114" s="158"/>
      <c r="N114" s="79"/>
      <c r="AI114" s="5"/>
      <c r="AJ114" s="5"/>
      <c r="AK114" s="237"/>
      <c r="AL114" s="9"/>
      <c r="AM114" s="9"/>
      <c r="AN114" s="9"/>
      <c r="AO114" s="4"/>
      <c r="AP114" s="4"/>
      <c r="AQ114" s="4"/>
      <c r="AR114" s="4"/>
      <c r="AS114" s="4"/>
    </row>
    <row r="115" spans="1:45" s="302" customFormat="1" ht="18.75" customHeight="1" x14ac:dyDescent="0.25">
      <c r="A115" s="317">
        <v>5</v>
      </c>
      <c r="B115" s="329" t="str">
        <f t="shared" si="4"/>
        <v/>
      </c>
      <c r="C115" s="400" t="str">
        <f>TEXT(IFERROR(INDEX('Overview - Section A'!$A$42:$A$49,MATCH(G115,'Overview - Section A'!$I$42:$I$49,0)),""),"d-mmm-yy") &amp;" to " &amp; TEXT(IFERROR(INDEX('Overview - Section A'!$E$42:$E$49,MATCH(G115,'Overview - Section A'!$I$42:$I$49,0)),""),"d-mmm-yy")</f>
        <v>1-Jan-19 to 31-Dec-19</v>
      </c>
      <c r="D115" s="413"/>
      <c r="E115" s="413"/>
      <c r="F115" s="410" t="str">
        <f t="shared" si="5"/>
        <v/>
      </c>
      <c r="G115" s="414" t="s">
        <v>300</v>
      </c>
      <c r="H115" s="414">
        <v>43830</v>
      </c>
      <c r="I115" s="415" t="b">
        <f t="shared" si="6"/>
        <v>1</v>
      </c>
      <c r="J115" s="415" t="b">
        <f t="shared" si="7"/>
        <v>0</v>
      </c>
      <c r="K115" s="415" t="str">
        <f t="shared" si="8"/>
        <v>a1N36000002mn7VEAQ</v>
      </c>
      <c r="L115" s="416" t="s">
        <v>848</v>
      </c>
      <c r="M115" s="158"/>
      <c r="N115" s="79"/>
      <c r="AI115" s="5"/>
      <c r="AJ115" s="5"/>
      <c r="AK115" s="237"/>
      <c r="AL115" s="9"/>
      <c r="AM115" s="9"/>
      <c r="AN115" s="9"/>
      <c r="AO115" s="4"/>
      <c r="AP115" s="4"/>
      <c r="AQ115" s="4"/>
      <c r="AR115" s="4"/>
      <c r="AS115" s="4"/>
    </row>
    <row r="116" spans="1:45" s="302" customFormat="1" ht="18.75" customHeight="1" x14ac:dyDescent="0.25">
      <c r="A116" s="317">
        <v>5</v>
      </c>
      <c r="B116" s="329" t="str">
        <f t="shared" si="4"/>
        <v/>
      </c>
      <c r="C116" s="400" t="str">
        <f>TEXT(IFERROR(INDEX('Overview - Section A'!$A$42:$A$49,MATCH(G116,'Overview - Section A'!$I$42:$I$49,0)),""),"d-mmm-yy") &amp;" to " &amp; TEXT(IFERROR(INDEX('Overview - Section A'!$E$42:$E$49,MATCH(G116,'Overview - Section A'!$I$42:$I$49,0)),""),"d-mmm-yy")</f>
        <v>1-Jan-20 to 31-Dec-20</v>
      </c>
      <c r="D116" s="413"/>
      <c r="E116" s="413"/>
      <c r="F116" s="410" t="str">
        <f t="shared" si="5"/>
        <v/>
      </c>
      <c r="G116" s="414" t="s">
        <v>302</v>
      </c>
      <c r="H116" s="414">
        <v>44196</v>
      </c>
      <c r="I116" s="415" t="b">
        <f t="shared" si="6"/>
        <v>1</v>
      </c>
      <c r="J116" s="415" t="b">
        <f t="shared" si="7"/>
        <v>0</v>
      </c>
      <c r="K116" s="415" t="str">
        <f t="shared" si="8"/>
        <v>a1N36000002mn7VEAQ</v>
      </c>
      <c r="L116" s="416" t="s">
        <v>849</v>
      </c>
      <c r="M116" s="158"/>
      <c r="N116" s="79"/>
      <c r="AI116" s="5"/>
      <c r="AJ116" s="5"/>
      <c r="AK116" s="237"/>
      <c r="AL116" s="9"/>
      <c r="AM116" s="9"/>
      <c r="AN116" s="9"/>
      <c r="AO116" s="4"/>
      <c r="AP116" s="4"/>
      <c r="AQ116" s="4"/>
      <c r="AR116" s="4"/>
      <c r="AS116" s="4"/>
    </row>
    <row r="117" spans="1:45" s="302" customFormat="1" ht="18.75" customHeight="1" x14ac:dyDescent="0.25">
      <c r="A117" s="317">
        <v>5</v>
      </c>
      <c r="B117" s="329" t="str">
        <f t="shared" si="4"/>
        <v/>
      </c>
      <c r="C117" s="400" t="str">
        <f>TEXT(IFERROR(INDEX('Overview - Section A'!$A$42:$A$49,MATCH(G117,'Overview - Section A'!$I$42:$I$49,0)),""),"d-mmm-yy") &amp;" to " &amp; TEXT(IFERROR(INDEX('Overview - Section A'!$E$42:$E$49,MATCH(G117,'Overview - Section A'!$I$42:$I$49,0)),""),"d-mmm-yy")</f>
        <v>1-Jan-21 to 31-Dec-21</v>
      </c>
      <c r="D117" s="413"/>
      <c r="E117" s="413"/>
      <c r="F117" s="410" t="str">
        <f t="shared" si="5"/>
        <v/>
      </c>
      <c r="G117" s="414" t="s">
        <v>304</v>
      </c>
      <c r="H117" s="414">
        <v>44561</v>
      </c>
      <c r="I117" s="415" t="b">
        <f t="shared" si="6"/>
        <v>1</v>
      </c>
      <c r="J117" s="415" t="b">
        <f t="shared" si="7"/>
        <v>0</v>
      </c>
      <c r="K117" s="415" t="str">
        <f t="shared" si="8"/>
        <v>a1N36000002mn7VEAQ</v>
      </c>
      <c r="L117" s="416" t="s">
        <v>850</v>
      </c>
      <c r="M117" s="158"/>
      <c r="N117" s="79"/>
      <c r="AI117" s="5"/>
      <c r="AJ117" s="5"/>
      <c r="AK117" s="237"/>
      <c r="AL117" s="9"/>
      <c r="AM117" s="9"/>
      <c r="AN117" s="9"/>
      <c r="AO117" s="4"/>
      <c r="AP117" s="4"/>
      <c r="AQ117" s="4"/>
      <c r="AR117" s="4"/>
      <c r="AS117" s="4"/>
    </row>
    <row r="118" spans="1:45" s="302" customFormat="1" ht="18.75" customHeight="1" x14ac:dyDescent="0.25">
      <c r="A118" s="317">
        <v>5</v>
      </c>
      <c r="B118" s="329" t="str">
        <f t="shared" si="4"/>
        <v/>
      </c>
      <c r="C118" s="400" t="str">
        <f>TEXT(IFERROR(INDEX('Overview - Section A'!$A$42:$A$49,MATCH(G118,'Overview - Section A'!$I$42:$I$49,0)),""),"d-mmm-yy") &amp;" to " &amp; TEXT(IFERROR(INDEX('Overview - Section A'!$E$42:$E$49,MATCH(G118,'Overview - Section A'!$I$42:$I$49,0)),""),"d-mmm-yy")</f>
        <v>1-Jan-22 to 31-Dec-22</v>
      </c>
      <c r="D118" s="413"/>
      <c r="E118" s="413"/>
      <c r="F118" s="410" t="str">
        <f t="shared" si="5"/>
        <v/>
      </c>
      <c r="G118" s="414" t="s">
        <v>306</v>
      </c>
      <c r="H118" s="414">
        <v>44926</v>
      </c>
      <c r="I118" s="415" t="b">
        <f t="shared" si="6"/>
        <v>1</v>
      </c>
      <c r="J118" s="415" t="b">
        <f t="shared" si="7"/>
        <v>0</v>
      </c>
      <c r="K118" s="415" t="str">
        <f t="shared" si="8"/>
        <v>a1N36000002mn7VEAQ</v>
      </c>
      <c r="L118" s="416" t="s">
        <v>851</v>
      </c>
      <c r="M118" s="158"/>
      <c r="N118" s="79"/>
      <c r="AI118" s="5"/>
      <c r="AJ118" s="5"/>
      <c r="AK118" s="237"/>
      <c r="AL118" s="9"/>
      <c r="AM118" s="9"/>
      <c r="AN118" s="9"/>
      <c r="AO118" s="4"/>
      <c r="AP118" s="4"/>
      <c r="AQ118" s="4"/>
      <c r="AR118" s="4"/>
      <c r="AS118" s="4"/>
    </row>
    <row r="119" spans="1:45" s="302" customFormat="1" ht="18.75" customHeight="1" x14ac:dyDescent="0.25">
      <c r="A119" s="317">
        <v>6</v>
      </c>
      <c r="B119" s="329" t="str">
        <f t="shared" si="4"/>
        <v/>
      </c>
      <c r="C119" s="400" t="str">
        <f>TEXT(IFERROR(INDEX('Overview - Section A'!$A$42:$A$49,MATCH(G119,'Overview - Section A'!$I$42:$I$49,0)),""),"d-mmm-yy") &amp;" to " &amp; TEXT(IFERROR(INDEX('Overview - Section A'!$E$42:$E$49,MATCH(G119,'Overview - Section A'!$I$42:$I$49,0)),""),"d-mmm-yy")</f>
        <v>1-Jan-18 to 31-Dec-18</v>
      </c>
      <c r="D119" s="413"/>
      <c r="E119" s="413"/>
      <c r="F119" s="410" t="str">
        <f t="shared" si="5"/>
        <v/>
      </c>
      <c r="G119" s="414" t="s">
        <v>298</v>
      </c>
      <c r="H119" s="414">
        <v>43465</v>
      </c>
      <c r="I119" s="415" t="b">
        <f t="shared" si="6"/>
        <v>1</v>
      </c>
      <c r="J119" s="415" t="b">
        <f t="shared" si="7"/>
        <v>0</v>
      </c>
      <c r="K119" s="415" t="str">
        <f t="shared" si="8"/>
        <v>a1N36000002mn7WEAQ</v>
      </c>
      <c r="L119" s="416" t="s">
        <v>852</v>
      </c>
      <c r="M119" s="158"/>
      <c r="N119" s="79"/>
      <c r="AI119" s="5"/>
      <c r="AJ119" s="5"/>
      <c r="AK119" s="237"/>
      <c r="AL119" s="9"/>
      <c r="AM119" s="9"/>
      <c r="AN119" s="9"/>
      <c r="AO119" s="4"/>
      <c r="AP119" s="4"/>
      <c r="AQ119" s="4"/>
      <c r="AR119" s="4"/>
      <c r="AS119" s="4"/>
    </row>
    <row r="120" spans="1:45" s="302" customFormat="1" ht="18.75" customHeight="1" x14ac:dyDescent="0.25">
      <c r="A120" s="317">
        <v>6</v>
      </c>
      <c r="B120" s="329" t="str">
        <f t="shared" si="4"/>
        <v/>
      </c>
      <c r="C120" s="400" t="str">
        <f>TEXT(IFERROR(INDEX('Overview - Section A'!$A$42:$A$49,MATCH(G120,'Overview - Section A'!$I$42:$I$49,0)),""),"d-mmm-yy") &amp;" to " &amp; TEXT(IFERROR(INDEX('Overview - Section A'!$E$42:$E$49,MATCH(G120,'Overview - Section A'!$I$42:$I$49,0)),""),"d-mmm-yy")</f>
        <v>1-Jan-19 to 31-Dec-19</v>
      </c>
      <c r="D120" s="413"/>
      <c r="E120" s="413"/>
      <c r="F120" s="410" t="str">
        <f t="shared" si="5"/>
        <v/>
      </c>
      <c r="G120" s="414" t="s">
        <v>300</v>
      </c>
      <c r="H120" s="414">
        <v>43830</v>
      </c>
      <c r="I120" s="415" t="b">
        <f t="shared" si="6"/>
        <v>1</v>
      </c>
      <c r="J120" s="415" t="b">
        <f t="shared" si="7"/>
        <v>0</v>
      </c>
      <c r="K120" s="415" t="str">
        <f t="shared" si="8"/>
        <v>a1N36000002mn7WEAQ</v>
      </c>
      <c r="L120" s="416" t="s">
        <v>853</v>
      </c>
      <c r="M120" s="158"/>
      <c r="N120" s="79"/>
      <c r="AI120" s="5"/>
      <c r="AJ120" s="5"/>
      <c r="AK120" s="237"/>
      <c r="AL120" s="9"/>
      <c r="AM120" s="9"/>
      <c r="AN120" s="9"/>
      <c r="AO120" s="4"/>
      <c r="AP120" s="4"/>
      <c r="AQ120" s="4"/>
      <c r="AR120" s="4"/>
      <c r="AS120" s="4"/>
    </row>
    <row r="121" spans="1:45" s="302" customFormat="1" ht="18.75" customHeight="1" x14ac:dyDescent="0.25">
      <c r="A121" s="317">
        <v>6</v>
      </c>
      <c r="B121" s="329" t="str">
        <f t="shared" si="4"/>
        <v/>
      </c>
      <c r="C121" s="400" t="str">
        <f>TEXT(IFERROR(INDEX('Overview - Section A'!$A$42:$A$49,MATCH(G121,'Overview - Section A'!$I$42:$I$49,0)),""),"d-mmm-yy") &amp;" to " &amp; TEXT(IFERROR(INDEX('Overview - Section A'!$E$42:$E$49,MATCH(G121,'Overview - Section A'!$I$42:$I$49,0)),""),"d-mmm-yy")</f>
        <v>1-Jan-20 to 31-Dec-20</v>
      </c>
      <c r="D121" s="413"/>
      <c r="E121" s="413"/>
      <c r="F121" s="410" t="str">
        <f t="shared" si="5"/>
        <v/>
      </c>
      <c r="G121" s="414" t="s">
        <v>302</v>
      </c>
      <c r="H121" s="414">
        <v>44196</v>
      </c>
      <c r="I121" s="415" t="b">
        <f t="shared" si="6"/>
        <v>1</v>
      </c>
      <c r="J121" s="415" t="b">
        <f t="shared" si="7"/>
        <v>0</v>
      </c>
      <c r="K121" s="415" t="str">
        <f t="shared" si="8"/>
        <v>a1N36000002mn7WEAQ</v>
      </c>
      <c r="L121" s="416" t="s">
        <v>854</v>
      </c>
      <c r="M121" s="158"/>
      <c r="N121" s="79"/>
      <c r="AI121" s="5"/>
      <c r="AJ121" s="5"/>
      <c r="AK121" s="237"/>
      <c r="AL121" s="9"/>
      <c r="AM121" s="9"/>
      <c r="AN121" s="9"/>
      <c r="AO121" s="4"/>
      <c r="AP121" s="4"/>
      <c r="AQ121" s="4"/>
      <c r="AR121" s="4"/>
      <c r="AS121" s="4"/>
    </row>
    <row r="122" spans="1:45" s="302" customFormat="1" ht="18.75" customHeight="1" x14ac:dyDescent="0.25">
      <c r="A122" s="317">
        <v>6</v>
      </c>
      <c r="B122" s="329" t="str">
        <f t="shared" si="4"/>
        <v/>
      </c>
      <c r="C122" s="400" t="str">
        <f>TEXT(IFERROR(INDEX('Overview - Section A'!$A$42:$A$49,MATCH(G122,'Overview - Section A'!$I$42:$I$49,0)),""),"d-mmm-yy") &amp;" to " &amp; TEXT(IFERROR(INDEX('Overview - Section A'!$E$42:$E$49,MATCH(G122,'Overview - Section A'!$I$42:$I$49,0)),""),"d-mmm-yy")</f>
        <v>1-Jan-21 to 31-Dec-21</v>
      </c>
      <c r="D122" s="413"/>
      <c r="E122" s="413"/>
      <c r="F122" s="410" t="str">
        <f t="shared" si="5"/>
        <v/>
      </c>
      <c r="G122" s="414" t="s">
        <v>304</v>
      </c>
      <c r="H122" s="414">
        <v>44561</v>
      </c>
      <c r="I122" s="415" t="b">
        <f t="shared" si="6"/>
        <v>1</v>
      </c>
      <c r="J122" s="415" t="b">
        <f t="shared" si="7"/>
        <v>0</v>
      </c>
      <c r="K122" s="415" t="str">
        <f t="shared" si="8"/>
        <v>a1N36000002mn7WEAQ</v>
      </c>
      <c r="L122" s="416" t="s">
        <v>855</v>
      </c>
      <c r="M122" s="158"/>
      <c r="N122" s="79"/>
      <c r="AI122" s="5"/>
      <c r="AJ122" s="5"/>
      <c r="AK122" s="237"/>
      <c r="AL122" s="9"/>
      <c r="AM122" s="9"/>
      <c r="AN122" s="9"/>
      <c r="AO122" s="4"/>
      <c r="AP122" s="4"/>
      <c r="AQ122" s="4"/>
      <c r="AR122" s="4"/>
      <c r="AS122" s="4"/>
    </row>
    <row r="123" spans="1:45" s="302" customFormat="1" ht="18.75" customHeight="1" x14ac:dyDescent="0.25">
      <c r="A123" s="317">
        <v>6</v>
      </c>
      <c r="B123" s="329" t="str">
        <f t="shared" si="4"/>
        <v/>
      </c>
      <c r="C123" s="400" t="str">
        <f>TEXT(IFERROR(INDEX('Overview - Section A'!$A$42:$A$49,MATCH(G123,'Overview - Section A'!$I$42:$I$49,0)),""),"d-mmm-yy") &amp;" to " &amp; TEXT(IFERROR(INDEX('Overview - Section A'!$E$42:$E$49,MATCH(G123,'Overview - Section A'!$I$42:$I$49,0)),""),"d-mmm-yy")</f>
        <v>1-Jan-22 to 31-Dec-22</v>
      </c>
      <c r="D123" s="413"/>
      <c r="E123" s="413"/>
      <c r="F123" s="410" t="str">
        <f t="shared" si="5"/>
        <v/>
      </c>
      <c r="G123" s="414" t="s">
        <v>306</v>
      </c>
      <c r="H123" s="414">
        <v>44926</v>
      </c>
      <c r="I123" s="415" t="b">
        <f t="shared" si="6"/>
        <v>1</v>
      </c>
      <c r="J123" s="415" t="b">
        <f t="shared" si="7"/>
        <v>0</v>
      </c>
      <c r="K123" s="415" t="str">
        <f t="shared" si="8"/>
        <v>a1N36000002mn7WEAQ</v>
      </c>
      <c r="L123" s="416" t="s">
        <v>856</v>
      </c>
      <c r="M123" s="158"/>
      <c r="N123" s="79"/>
      <c r="AI123" s="5"/>
      <c r="AJ123" s="5"/>
      <c r="AK123" s="237"/>
      <c r="AL123" s="9"/>
      <c r="AM123" s="9"/>
      <c r="AN123" s="9"/>
      <c r="AO123" s="4"/>
      <c r="AP123" s="4"/>
      <c r="AQ123" s="4"/>
      <c r="AR123" s="4"/>
      <c r="AS123" s="4"/>
    </row>
    <row r="124" spans="1:45" s="302" customFormat="1" ht="18.75" customHeight="1" x14ac:dyDescent="0.25">
      <c r="A124" s="317">
        <v>7</v>
      </c>
      <c r="B124" s="329" t="str">
        <f t="shared" si="4"/>
        <v/>
      </c>
      <c r="C124" s="400" t="str">
        <f>TEXT(IFERROR(INDEX('Overview - Section A'!$A$42:$A$49,MATCH(G124,'Overview - Section A'!$I$42:$I$49,0)),""),"d-mmm-yy") &amp;" to " &amp; TEXT(IFERROR(INDEX('Overview - Section A'!$E$42:$E$49,MATCH(G124,'Overview - Section A'!$I$42:$I$49,0)),""),"d-mmm-yy")</f>
        <v>1-Jan-18 to 31-Dec-18</v>
      </c>
      <c r="D124" s="413"/>
      <c r="E124" s="413"/>
      <c r="F124" s="410" t="str">
        <f t="shared" si="5"/>
        <v/>
      </c>
      <c r="G124" s="414" t="s">
        <v>298</v>
      </c>
      <c r="H124" s="414">
        <v>43465</v>
      </c>
      <c r="I124" s="415" t="b">
        <f t="shared" si="6"/>
        <v>1</v>
      </c>
      <c r="J124" s="415" t="b">
        <f t="shared" si="7"/>
        <v>0</v>
      </c>
      <c r="K124" s="415" t="str">
        <f t="shared" si="8"/>
        <v>a1N36000002mn7XEAQ</v>
      </c>
      <c r="L124" s="416" t="s">
        <v>857</v>
      </c>
      <c r="M124" s="158"/>
      <c r="N124" s="79"/>
      <c r="AI124" s="5"/>
      <c r="AJ124" s="5"/>
      <c r="AK124" s="237"/>
      <c r="AL124" s="9"/>
      <c r="AM124" s="9"/>
      <c r="AN124" s="9"/>
      <c r="AO124" s="4"/>
      <c r="AP124" s="4"/>
      <c r="AQ124" s="4"/>
      <c r="AR124" s="4"/>
      <c r="AS124" s="4"/>
    </row>
    <row r="125" spans="1:45" s="302" customFormat="1" ht="18.75" customHeight="1" x14ac:dyDescent="0.25">
      <c r="A125" s="317">
        <v>7</v>
      </c>
      <c r="B125" s="329" t="str">
        <f t="shared" si="4"/>
        <v/>
      </c>
      <c r="C125" s="400" t="str">
        <f>TEXT(IFERROR(INDEX('Overview - Section A'!$A$42:$A$49,MATCH(G125,'Overview - Section A'!$I$42:$I$49,0)),""),"d-mmm-yy") &amp;" to " &amp; TEXT(IFERROR(INDEX('Overview - Section A'!$E$42:$E$49,MATCH(G125,'Overview - Section A'!$I$42:$I$49,0)),""),"d-mmm-yy")</f>
        <v>1-Jan-19 to 31-Dec-19</v>
      </c>
      <c r="D125" s="413"/>
      <c r="E125" s="413"/>
      <c r="F125" s="410" t="str">
        <f t="shared" si="5"/>
        <v/>
      </c>
      <c r="G125" s="414" t="s">
        <v>300</v>
      </c>
      <c r="H125" s="414">
        <v>43830</v>
      </c>
      <c r="I125" s="415" t="b">
        <f t="shared" si="6"/>
        <v>1</v>
      </c>
      <c r="J125" s="415" t="b">
        <f t="shared" si="7"/>
        <v>0</v>
      </c>
      <c r="K125" s="415" t="str">
        <f t="shared" si="8"/>
        <v>a1N36000002mn7XEAQ</v>
      </c>
      <c r="L125" s="416" t="s">
        <v>858</v>
      </c>
      <c r="M125" s="158"/>
      <c r="N125" s="79"/>
      <c r="AI125" s="5"/>
      <c r="AJ125" s="5"/>
      <c r="AK125" s="237"/>
      <c r="AL125" s="9"/>
      <c r="AM125" s="9"/>
      <c r="AN125" s="9"/>
      <c r="AO125" s="4"/>
      <c r="AP125" s="4"/>
      <c r="AQ125" s="4"/>
      <c r="AR125" s="4"/>
      <c r="AS125" s="4"/>
    </row>
    <row r="126" spans="1:45" s="302" customFormat="1" ht="18.75" customHeight="1" x14ac:dyDescent="0.25">
      <c r="A126" s="317">
        <v>7</v>
      </c>
      <c r="B126" s="329" t="str">
        <f t="shared" si="4"/>
        <v/>
      </c>
      <c r="C126" s="400" t="str">
        <f>TEXT(IFERROR(INDEX('Overview - Section A'!$A$42:$A$49,MATCH(G126,'Overview - Section A'!$I$42:$I$49,0)),""),"d-mmm-yy") &amp;" to " &amp; TEXT(IFERROR(INDEX('Overview - Section A'!$E$42:$E$49,MATCH(G126,'Overview - Section A'!$I$42:$I$49,0)),""),"d-mmm-yy")</f>
        <v>1-Jan-20 to 31-Dec-20</v>
      </c>
      <c r="D126" s="413"/>
      <c r="E126" s="413"/>
      <c r="F126" s="410" t="str">
        <f t="shared" si="5"/>
        <v/>
      </c>
      <c r="G126" s="414" t="s">
        <v>302</v>
      </c>
      <c r="H126" s="414">
        <v>44196</v>
      </c>
      <c r="I126" s="415" t="b">
        <f t="shared" si="6"/>
        <v>1</v>
      </c>
      <c r="J126" s="415" t="b">
        <f t="shared" si="7"/>
        <v>0</v>
      </c>
      <c r="K126" s="415" t="str">
        <f t="shared" si="8"/>
        <v>a1N36000002mn7XEAQ</v>
      </c>
      <c r="L126" s="416" t="s">
        <v>859</v>
      </c>
      <c r="M126" s="158"/>
      <c r="N126" s="79"/>
      <c r="AI126" s="5"/>
      <c r="AJ126" s="5"/>
      <c r="AK126" s="237"/>
      <c r="AL126" s="9"/>
      <c r="AM126" s="9"/>
      <c r="AN126" s="9"/>
      <c r="AO126" s="4"/>
      <c r="AP126" s="4"/>
      <c r="AQ126" s="4"/>
      <c r="AR126" s="4"/>
      <c r="AS126" s="4"/>
    </row>
    <row r="127" spans="1:45" s="302" customFormat="1" ht="18.75" customHeight="1" x14ac:dyDescent="0.25">
      <c r="A127" s="317">
        <v>7</v>
      </c>
      <c r="B127" s="329" t="str">
        <f t="shared" si="4"/>
        <v/>
      </c>
      <c r="C127" s="400" t="str">
        <f>TEXT(IFERROR(INDEX('Overview - Section A'!$A$42:$A$49,MATCH(G127,'Overview - Section A'!$I$42:$I$49,0)),""),"d-mmm-yy") &amp;" to " &amp; TEXT(IFERROR(INDEX('Overview - Section A'!$E$42:$E$49,MATCH(G127,'Overview - Section A'!$I$42:$I$49,0)),""),"d-mmm-yy")</f>
        <v>1-Jan-21 to 31-Dec-21</v>
      </c>
      <c r="D127" s="413"/>
      <c r="E127" s="413"/>
      <c r="F127" s="410" t="str">
        <f t="shared" si="5"/>
        <v/>
      </c>
      <c r="G127" s="414" t="s">
        <v>304</v>
      </c>
      <c r="H127" s="414">
        <v>44561</v>
      </c>
      <c r="I127" s="415" t="b">
        <f t="shared" si="6"/>
        <v>1</v>
      </c>
      <c r="J127" s="415" t="b">
        <f t="shared" si="7"/>
        <v>0</v>
      </c>
      <c r="K127" s="415" t="str">
        <f t="shared" si="8"/>
        <v>a1N36000002mn7XEAQ</v>
      </c>
      <c r="L127" s="416" t="s">
        <v>860</v>
      </c>
      <c r="M127" s="158"/>
      <c r="N127" s="79"/>
      <c r="AI127" s="5"/>
      <c r="AJ127" s="5"/>
      <c r="AK127" s="237"/>
      <c r="AL127" s="9"/>
      <c r="AM127" s="9"/>
      <c r="AN127" s="9"/>
      <c r="AO127" s="4"/>
      <c r="AP127" s="4"/>
      <c r="AQ127" s="4"/>
      <c r="AR127" s="4"/>
      <c r="AS127" s="4"/>
    </row>
    <row r="128" spans="1:45" s="302" customFormat="1" ht="18.75" customHeight="1" x14ac:dyDescent="0.25">
      <c r="A128" s="317">
        <v>7</v>
      </c>
      <c r="B128" s="329" t="str">
        <f t="shared" si="4"/>
        <v/>
      </c>
      <c r="C128" s="400" t="str">
        <f>TEXT(IFERROR(INDEX('Overview - Section A'!$A$42:$A$49,MATCH(G128,'Overview - Section A'!$I$42:$I$49,0)),""),"d-mmm-yy") &amp;" to " &amp; TEXT(IFERROR(INDEX('Overview - Section A'!$E$42:$E$49,MATCH(G128,'Overview - Section A'!$I$42:$I$49,0)),""),"d-mmm-yy")</f>
        <v>1-Jan-22 to 31-Dec-22</v>
      </c>
      <c r="D128" s="413"/>
      <c r="E128" s="413"/>
      <c r="F128" s="410" t="str">
        <f t="shared" si="5"/>
        <v/>
      </c>
      <c r="G128" s="414" t="s">
        <v>306</v>
      </c>
      <c r="H128" s="414">
        <v>44926</v>
      </c>
      <c r="I128" s="415" t="b">
        <f t="shared" si="6"/>
        <v>1</v>
      </c>
      <c r="J128" s="415" t="b">
        <f t="shared" si="7"/>
        <v>0</v>
      </c>
      <c r="K128" s="415" t="str">
        <f t="shared" si="8"/>
        <v>a1N36000002mn7XEAQ</v>
      </c>
      <c r="L128" s="416" t="s">
        <v>861</v>
      </c>
      <c r="M128" s="158"/>
      <c r="N128" s="79"/>
      <c r="AI128" s="5"/>
      <c r="AJ128" s="5"/>
      <c r="AK128" s="237"/>
      <c r="AL128" s="9"/>
      <c r="AM128" s="9"/>
      <c r="AN128" s="9"/>
      <c r="AO128" s="4"/>
      <c r="AP128" s="4"/>
      <c r="AQ128" s="4"/>
      <c r="AR128" s="4"/>
      <c r="AS128" s="4"/>
    </row>
    <row r="129" spans="1:45" s="302" customFormat="1" ht="18.75" customHeight="1" x14ac:dyDescent="0.25">
      <c r="A129" s="317">
        <v>8</v>
      </c>
      <c r="B129" s="329" t="str">
        <f t="shared" si="4"/>
        <v/>
      </c>
      <c r="C129" s="400" t="str">
        <f>TEXT(IFERROR(INDEX('Overview - Section A'!$A$42:$A$49,MATCH(G129,'Overview - Section A'!$I$42:$I$49,0)),""),"d-mmm-yy") &amp;" to " &amp; TEXT(IFERROR(INDEX('Overview - Section A'!$E$42:$E$49,MATCH(G129,'Overview - Section A'!$I$42:$I$49,0)),""),"d-mmm-yy")</f>
        <v>1-Jan-18 to 31-Dec-18</v>
      </c>
      <c r="D129" s="413"/>
      <c r="E129" s="413"/>
      <c r="F129" s="410" t="str">
        <f t="shared" si="5"/>
        <v/>
      </c>
      <c r="G129" s="414" t="s">
        <v>298</v>
      </c>
      <c r="H129" s="414">
        <v>43465</v>
      </c>
      <c r="I129" s="415" t="b">
        <f t="shared" si="6"/>
        <v>1</v>
      </c>
      <c r="J129" s="415" t="b">
        <f t="shared" si="7"/>
        <v>0</v>
      </c>
      <c r="K129" s="415" t="str">
        <f t="shared" si="8"/>
        <v>a1N36000002mn7YEAQ</v>
      </c>
      <c r="L129" s="416" t="s">
        <v>862</v>
      </c>
      <c r="M129" s="158"/>
      <c r="N129" s="79"/>
      <c r="AI129" s="5"/>
      <c r="AJ129" s="5"/>
      <c r="AK129" s="237"/>
      <c r="AL129" s="9"/>
      <c r="AM129" s="9"/>
      <c r="AN129" s="9"/>
      <c r="AO129" s="4"/>
      <c r="AP129" s="4"/>
      <c r="AQ129" s="4"/>
      <c r="AR129" s="4"/>
      <c r="AS129" s="4"/>
    </row>
    <row r="130" spans="1:45" s="302" customFormat="1" ht="18.75" customHeight="1" x14ac:dyDescent="0.25">
      <c r="A130" s="317">
        <v>8</v>
      </c>
      <c r="B130" s="329" t="str">
        <f t="shared" si="4"/>
        <v/>
      </c>
      <c r="C130" s="400" t="str">
        <f>TEXT(IFERROR(INDEX('Overview - Section A'!$A$42:$A$49,MATCH(G130,'Overview - Section A'!$I$42:$I$49,0)),""),"d-mmm-yy") &amp;" to " &amp; TEXT(IFERROR(INDEX('Overview - Section A'!$E$42:$E$49,MATCH(G130,'Overview - Section A'!$I$42:$I$49,0)),""),"d-mmm-yy")</f>
        <v>1-Jan-19 to 31-Dec-19</v>
      </c>
      <c r="D130" s="413"/>
      <c r="E130" s="413"/>
      <c r="F130" s="410" t="str">
        <f t="shared" si="5"/>
        <v/>
      </c>
      <c r="G130" s="414" t="s">
        <v>300</v>
      </c>
      <c r="H130" s="414">
        <v>43830</v>
      </c>
      <c r="I130" s="415" t="b">
        <f t="shared" si="6"/>
        <v>1</v>
      </c>
      <c r="J130" s="415" t="b">
        <f t="shared" si="7"/>
        <v>0</v>
      </c>
      <c r="K130" s="415" t="str">
        <f t="shared" si="8"/>
        <v>a1N36000002mn7YEAQ</v>
      </c>
      <c r="L130" s="416" t="s">
        <v>863</v>
      </c>
      <c r="M130" s="158"/>
      <c r="N130" s="79"/>
      <c r="AI130" s="5"/>
      <c r="AJ130" s="5"/>
      <c r="AK130" s="237"/>
      <c r="AL130" s="9"/>
      <c r="AM130" s="9"/>
      <c r="AN130" s="9"/>
      <c r="AO130" s="4"/>
      <c r="AP130" s="4"/>
      <c r="AQ130" s="4"/>
      <c r="AR130" s="4"/>
      <c r="AS130" s="4"/>
    </row>
    <row r="131" spans="1:45" s="302" customFormat="1" ht="18.75" customHeight="1" x14ac:dyDescent="0.25">
      <c r="A131" s="317">
        <v>8</v>
      </c>
      <c r="B131" s="329" t="str">
        <f t="shared" si="4"/>
        <v/>
      </c>
      <c r="C131" s="400" t="str">
        <f>TEXT(IFERROR(INDEX('Overview - Section A'!$A$42:$A$49,MATCH(G131,'Overview - Section A'!$I$42:$I$49,0)),""),"d-mmm-yy") &amp;" to " &amp; TEXT(IFERROR(INDEX('Overview - Section A'!$E$42:$E$49,MATCH(G131,'Overview - Section A'!$I$42:$I$49,0)),""),"d-mmm-yy")</f>
        <v>1-Jan-20 to 31-Dec-20</v>
      </c>
      <c r="D131" s="413"/>
      <c r="E131" s="413"/>
      <c r="F131" s="410" t="str">
        <f t="shared" si="5"/>
        <v/>
      </c>
      <c r="G131" s="414" t="s">
        <v>302</v>
      </c>
      <c r="H131" s="414">
        <v>44196</v>
      </c>
      <c r="I131" s="415" t="b">
        <f t="shared" si="6"/>
        <v>1</v>
      </c>
      <c r="J131" s="415" t="b">
        <f t="shared" si="7"/>
        <v>0</v>
      </c>
      <c r="K131" s="415" t="str">
        <f t="shared" si="8"/>
        <v>a1N36000002mn7YEAQ</v>
      </c>
      <c r="L131" s="416" t="s">
        <v>864</v>
      </c>
      <c r="M131" s="158"/>
      <c r="N131" s="79"/>
      <c r="AI131" s="5"/>
      <c r="AJ131" s="5"/>
      <c r="AK131" s="237"/>
      <c r="AL131" s="9"/>
      <c r="AM131" s="9"/>
      <c r="AN131" s="9"/>
      <c r="AO131" s="4"/>
      <c r="AP131" s="4"/>
      <c r="AQ131" s="4"/>
      <c r="AR131" s="4"/>
      <c r="AS131" s="4"/>
    </row>
    <row r="132" spans="1:45" s="302" customFormat="1" ht="18.75" customHeight="1" x14ac:dyDescent="0.25">
      <c r="A132" s="317">
        <v>8</v>
      </c>
      <c r="B132" s="329" t="str">
        <f t="shared" si="4"/>
        <v/>
      </c>
      <c r="C132" s="400" t="str">
        <f>TEXT(IFERROR(INDEX('Overview - Section A'!$A$42:$A$49,MATCH(G132,'Overview - Section A'!$I$42:$I$49,0)),""),"d-mmm-yy") &amp;" to " &amp; TEXT(IFERROR(INDEX('Overview - Section A'!$E$42:$E$49,MATCH(G132,'Overview - Section A'!$I$42:$I$49,0)),""),"d-mmm-yy")</f>
        <v>1-Jan-21 to 31-Dec-21</v>
      </c>
      <c r="D132" s="413"/>
      <c r="E132" s="413"/>
      <c r="F132" s="410" t="str">
        <f t="shared" si="5"/>
        <v/>
      </c>
      <c r="G132" s="414" t="s">
        <v>304</v>
      </c>
      <c r="H132" s="414">
        <v>44561</v>
      </c>
      <c r="I132" s="415" t="b">
        <f t="shared" si="6"/>
        <v>1</v>
      </c>
      <c r="J132" s="415" t="b">
        <f t="shared" si="7"/>
        <v>0</v>
      </c>
      <c r="K132" s="415" t="str">
        <f t="shared" si="8"/>
        <v>a1N36000002mn7YEAQ</v>
      </c>
      <c r="L132" s="416" t="s">
        <v>865</v>
      </c>
      <c r="M132" s="158"/>
      <c r="N132" s="79"/>
      <c r="AI132" s="5"/>
      <c r="AJ132" s="5"/>
      <c r="AK132" s="237"/>
      <c r="AL132" s="9"/>
      <c r="AM132" s="9"/>
      <c r="AN132" s="9"/>
      <c r="AO132" s="4"/>
      <c r="AP132" s="4"/>
      <c r="AQ132" s="4"/>
      <c r="AR132" s="4"/>
      <c r="AS132" s="4"/>
    </row>
    <row r="133" spans="1:45" s="302" customFormat="1" ht="18.75" customHeight="1" x14ac:dyDescent="0.25">
      <c r="A133" s="317">
        <v>8</v>
      </c>
      <c r="B133" s="329" t="str">
        <f t="shared" si="4"/>
        <v/>
      </c>
      <c r="C133" s="400" t="str">
        <f>TEXT(IFERROR(INDEX('Overview - Section A'!$A$42:$A$49,MATCH(G133,'Overview - Section A'!$I$42:$I$49,0)),""),"d-mmm-yy") &amp;" to " &amp; TEXT(IFERROR(INDEX('Overview - Section A'!$E$42:$E$49,MATCH(G133,'Overview - Section A'!$I$42:$I$49,0)),""),"d-mmm-yy")</f>
        <v>1-Jan-22 to 31-Dec-22</v>
      </c>
      <c r="D133" s="413"/>
      <c r="E133" s="413"/>
      <c r="F133" s="410" t="str">
        <f t="shared" si="5"/>
        <v/>
      </c>
      <c r="G133" s="414" t="s">
        <v>306</v>
      </c>
      <c r="H133" s="414">
        <v>44926</v>
      </c>
      <c r="I133" s="415" t="b">
        <f t="shared" si="6"/>
        <v>1</v>
      </c>
      <c r="J133" s="415" t="b">
        <f t="shared" si="7"/>
        <v>0</v>
      </c>
      <c r="K133" s="415" t="str">
        <f t="shared" si="8"/>
        <v>a1N36000002mn7YEAQ</v>
      </c>
      <c r="L133" s="416" t="s">
        <v>866</v>
      </c>
      <c r="M133" s="158"/>
      <c r="N133" s="79"/>
      <c r="AI133" s="5"/>
      <c r="AJ133" s="5"/>
      <c r="AK133" s="237"/>
      <c r="AL133" s="9"/>
      <c r="AM133" s="9"/>
      <c r="AN133" s="9"/>
      <c r="AO133" s="4"/>
      <c r="AP133" s="4"/>
      <c r="AQ133" s="4"/>
      <c r="AR133" s="4"/>
      <c r="AS133" s="4"/>
    </row>
    <row r="134" spans="1:45" s="302" customFormat="1" ht="18.75" customHeight="1" x14ac:dyDescent="0.25">
      <c r="A134" s="317">
        <v>9</v>
      </c>
      <c r="B134" s="329" t="str">
        <f t="shared" si="4"/>
        <v/>
      </c>
      <c r="C134" s="400" t="str">
        <f>TEXT(IFERROR(INDEX('Overview - Section A'!$A$42:$A$49,MATCH(G134,'Overview - Section A'!$I$42:$I$49,0)),""),"d-mmm-yy") &amp;" to " &amp; TEXT(IFERROR(INDEX('Overview - Section A'!$E$42:$E$49,MATCH(G134,'Overview - Section A'!$I$42:$I$49,0)),""),"d-mmm-yy")</f>
        <v>1-Jan-18 to 31-Dec-18</v>
      </c>
      <c r="D134" s="413"/>
      <c r="E134" s="413"/>
      <c r="F134" s="410" t="str">
        <f t="shared" si="5"/>
        <v/>
      </c>
      <c r="G134" s="414" t="s">
        <v>298</v>
      </c>
      <c r="H134" s="414">
        <v>43465</v>
      </c>
      <c r="I134" s="415" t="b">
        <f t="shared" si="6"/>
        <v>1</v>
      </c>
      <c r="J134" s="415" t="b">
        <f t="shared" si="7"/>
        <v>0</v>
      </c>
      <c r="K134" s="415" t="str">
        <f t="shared" si="8"/>
        <v>a1N36000002mn7ZEAQ</v>
      </c>
      <c r="L134" s="416" t="s">
        <v>867</v>
      </c>
      <c r="M134" s="158"/>
      <c r="N134" s="79"/>
      <c r="AI134" s="5"/>
      <c r="AJ134" s="5"/>
      <c r="AK134" s="237"/>
      <c r="AL134" s="9"/>
      <c r="AM134" s="9"/>
      <c r="AN134" s="9"/>
      <c r="AO134" s="4"/>
      <c r="AP134" s="4"/>
      <c r="AQ134" s="4"/>
      <c r="AR134" s="4"/>
      <c r="AS134" s="4"/>
    </row>
    <row r="135" spans="1:45" s="302" customFormat="1" ht="18.75" customHeight="1" x14ac:dyDescent="0.25">
      <c r="A135" s="317">
        <v>9</v>
      </c>
      <c r="B135" s="329" t="str">
        <f t="shared" si="4"/>
        <v/>
      </c>
      <c r="C135" s="400" t="str">
        <f>TEXT(IFERROR(INDEX('Overview - Section A'!$A$42:$A$49,MATCH(G135,'Overview - Section A'!$I$42:$I$49,0)),""),"d-mmm-yy") &amp;" to " &amp; TEXT(IFERROR(INDEX('Overview - Section A'!$E$42:$E$49,MATCH(G135,'Overview - Section A'!$I$42:$I$49,0)),""),"d-mmm-yy")</f>
        <v>1-Jan-19 to 31-Dec-19</v>
      </c>
      <c r="D135" s="413"/>
      <c r="E135" s="413"/>
      <c r="F135" s="410" t="str">
        <f t="shared" si="5"/>
        <v/>
      </c>
      <c r="G135" s="414" t="s">
        <v>300</v>
      </c>
      <c r="H135" s="414">
        <v>43830</v>
      </c>
      <c r="I135" s="415" t="b">
        <f t="shared" si="6"/>
        <v>1</v>
      </c>
      <c r="J135" s="415" t="b">
        <f t="shared" si="7"/>
        <v>0</v>
      </c>
      <c r="K135" s="415" t="str">
        <f t="shared" si="8"/>
        <v>a1N36000002mn7ZEAQ</v>
      </c>
      <c r="L135" s="416" t="s">
        <v>868</v>
      </c>
      <c r="M135" s="158"/>
      <c r="N135" s="79"/>
      <c r="AI135" s="5"/>
      <c r="AJ135" s="5"/>
      <c r="AK135" s="237"/>
      <c r="AL135" s="9"/>
      <c r="AM135" s="9"/>
      <c r="AN135" s="9"/>
      <c r="AO135" s="4"/>
      <c r="AP135" s="4"/>
      <c r="AQ135" s="4"/>
      <c r="AR135" s="4"/>
      <c r="AS135" s="4"/>
    </row>
    <row r="136" spans="1:45" s="302" customFormat="1" ht="18.75" customHeight="1" x14ac:dyDescent="0.25">
      <c r="A136" s="317">
        <v>9</v>
      </c>
      <c r="B136" s="329" t="str">
        <f t="shared" si="4"/>
        <v/>
      </c>
      <c r="C136" s="400" t="str">
        <f>TEXT(IFERROR(INDEX('Overview - Section A'!$A$42:$A$49,MATCH(G136,'Overview - Section A'!$I$42:$I$49,0)),""),"d-mmm-yy") &amp;" to " &amp; TEXT(IFERROR(INDEX('Overview - Section A'!$E$42:$E$49,MATCH(G136,'Overview - Section A'!$I$42:$I$49,0)),""),"d-mmm-yy")</f>
        <v>1-Jan-20 to 31-Dec-20</v>
      </c>
      <c r="D136" s="413"/>
      <c r="E136" s="413"/>
      <c r="F136" s="410" t="str">
        <f t="shared" si="5"/>
        <v/>
      </c>
      <c r="G136" s="414" t="s">
        <v>302</v>
      </c>
      <c r="H136" s="414">
        <v>44196</v>
      </c>
      <c r="I136" s="415" t="b">
        <f t="shared" si="6"/>
        <v>1</v>
      </c>
      <c r="J136" s="415" t="b">
        <f t="shared" si="7"/>
        <v>0</v>
      </c>
      <c r="K136" s="415" t="str">
        <f t="shared" si="8"/>
        <v>a1N36000002mn7ZEAQ</v>
      </c>
      <c r="L136" s="416" t="s">
        <v>869</v>
      </c>
      <c r="M136" s="158"/>
      <c r="N136" s="79"/>
      <c r="AI136" s="5"/>
      <c r="AJ136" s="5"/>
      <c r="AK136" s="237"/>
      <c r="AL136" s="9"/>
      <c r="AM136" s="9"/>
      <c r="AN136" s="9"/>
      <c r="AO136" s="4"/>
      <c r="AP136" s="4"/>
      <c r="AQ136" s="4"/>
      <c r="AR136" s="4"/>
      <c r="AS136" s="4"/>
    </row>
    <row r="137" spans="1:45" s="302" customFormat="1" ht="18.75" customHeight="1" x14ac:dyDescent="0.25">
      <c r="A137" s="317">
        <v>9</v>
      </c>
      <c r="B137" s="329" t="str">
        <f t="shared" si="4"/>
        <v/>
      </c>
      <c r="C137" s="400" t="str">
        <f>TEXT(IFERROR(INDEX('Overview - Section A'!$A$42:$A$49,MATCH(G137,'Overview - Section A'!$I$42:$I$49,0)),""),"d-mmm-yy") &amp;" to " &amp; TEXT(IFERROR(INDEX('Overview - Section A'!$E$42:$E$49,MATCH(G137,'Overview - Section A'!$I$42:$I$49,0)),""),"d-mmm-yy")</f>
        <v>1-Jan-21 to 31-Dec-21</v>
      </c>
      <c r="D137" s="413"/>
      <c r="E137" s="413"/>
      <c r="F137" s="410" t="str">
        <f t="shared" si="5"/>
        <v/>
      </c>
      <c r="G137" s="414" t="s">
        <v>304</v>
      </c>
      <c r="H137" s="414">
        <v>44561</v>
      </c>
      <c r="I137" s="415" t="b">
        <f t="shared" si="6"/>
        <v>1</v>
      </c>
      <c r="J137" s="415" t="b">
        <f t="shared" si="7"/>
        <v>0</v>
      </c>
      <c r="K137" s="415" t="str">
        <f t="shared" si="8"/>
        <v>a1N36000002mn7ZEAQ</v>
      </c>
      <c r="L137" s="416" t="s">
        <v>870</v>
      </c>
      <c r="M137" s="158"/>
      <c r="N137" s="79"/>
      <c r="AI137" s="5"/>
      <c r="AJ137" s="5"/>
      <c r="AK137" s="237"/>
      <c r="AL137" s="9"/>
      <c r="AM137" s="9"/>
      <c r="AN137" s="9"/>
      <c r="AO137" s="4"/>
      <c r="AP137" s="4"/>
      <c r="AQ137" s="4"/>
      <c r="AR137" s="4"/>
      <c r="AS137" s="4"/>
    </row>
    <row r="138" spans="1:45" s="302" customFormat="1" ht="18.75" customHeight="1" x14ac:dyDescent="0.25">
      <c r="A138" s="317">
        <v>9</v>
      </c>
      <c r="B138" s="329" t="str">
        <f t="shared" si="4"/>
        <v/>
      </c>
      <c r="C138" s="400" t="str">
        <f>TEXT(IFERROR(INDEX('Overview - Section A'!$A$42:$A$49,MATCH(G138,'Overview - Section A'!$I$42:$I$49,0)),""),"d-mmm-yy") &amp;" to " &amp; TEXT(IFERROR(INDEX('Overview - Section A'!$E$42:$E$49,MATCH(G138,'Overview - Section A'!$I$42:$I$49,0)),""),"d-mmm-yy")</f>
        <v>1-Jan-22 to 31-Dec-22</v>
      </c>
      <c r="D138" s="413"/>
      <c r="E138" s="413"/>
      <c r="F138" s="410" t="str">
        <f t="shared" si="5"/>
        <v/>
      </c>
      <c r="G138" s="414" t="s">
        <v>306</v>
      </c>
      <c r="H138" s="414">
        <v>44926</v>
      </c>
      <c r="I138" s="415" t="b">
        <f t="shared" si="6"/>
        <v>1</v>
      </c>
      <c r="J138" s="415" t="b">
        <f t="shared" si="7"/>
        <v>0</v>
      </c>
      <c r="K138" s="415" t="str">
        <f t="shared" si="8"/>
        <v>a1N36000002mn7ZEAQ</v>
      </c>
      <c r="L138" s="416" t="s">
        <v>871</v>
      </c>
      <c r="M138" s="158"/>
      <c r="N138" s="79"/>
      <c r="AI138" s="5"/>
      <c r="AJ138" s="5"/>
      <c r="AK138" s="237"/>
      <c r="AL138" s="9"/>
      <c r="AM138" s="9"/>
      <c r="AN138" s="9"/>
      <c r="AO138" s="4"/>
      <c r="AP138" s="4"/>
      <c r="AQ138" s="4"/>
      <c r="AR138" s="4"/>
      <c r="AS138" s="4"/>
    </row>
    <row r="139" spans="1:45" s="302" customFormat="1" ht="18.75" customHeight="1" x14ac:dyDescent="0.25">
      <c r="A139" s="317">
        <v>10</v>
      </c>
      <c r="B139" s="329" t="str">
        <f t="shared" si="4"/>
        <v/>
      </c>
      <c r="C139" s="400" t="str">
        <f>TEXT(IFERROR(INDEX('Overview - Section A'!$A$42:$A$49,MATCH(G139,'Overview - Section A'!$I$42:$I$49,0)),""),"d-mmm-yy") &amp;" to " &amp; TEXT(IFERROR(INDEX('Overview - Section A'!$E$42:$E$49,MATCH(G139,'Overview - Section A'!$I$42:$I$49,0)),""),"d-mmm-yy")</f>
        <v>1-Jan-18 to 31-Dec-18</v>
      </c>
      <c r="D139" s="413"/>
      <c r="E139" s="413"/>
      <c r="F139" s="410" t="str">
        <f t="shared" si="5"/>
        <v/>
      </c>
      <c r="G139" s="414" t="s">
        <v>298</v>
      </c>
      <c r="H139" s="414">
        <v>43465</v>
      </c>
      <c r="I139" s="415" t="b">
        <f t="shared" si="6"/>
        <v>1</v>
      </c>
      <c r="J139" s="415" t="b">
        <f t="shared" si="7"/>
        <v>0</v>
      </c>
      <c r="K139" s="415" t="str">
        <f t="shared" si="8"/>
        <v>a1N36000002mn7aEAA</v>
      </c>
      <c r="L139" s="416" t="s">
        <v>872</v>
      </c>
      <c r="M139" s="158"/>
      <c r="N139" s="79"/>
      <c r="AI139" s="5"/>
      <c r="AJ139" s="5"/>
      <c r="AK139" s="237"/>
      <c r="AL139" s="9"/>
      <c r="AM139" s="9"/>
      <c r="AN139" s="9"/>
      <c r="AO139" s="4"/>
      <c r="AP139" s="4"/>
      <c r="AQ139" s="4"/>
      <c r="AR139" s="4"/>
      <c r="AS139" s="4"/>
    </row>
    <row r="140" spans="1:45" s="302" customFormat="1" ht="18.75" customHeight="1" x14ac:dyDescent="0.25">
      <c r="A140" s="317">
        <v>10</v>
      </c>
      <c r="B140" s="329" t="str">
        <f t="shared" si="4"/>
        <v/>
      </c>
      <c r="C140" s="400" t="str">
        <f>TEXT(IFERROR(INDEX('Overview - Section A'!$A$42:$A$49,MATCH(G140,'Overview - Section A'!$I$42:$I$49,0)),""),"d-mmm-yy") &amp;" to " &amp; TEXT(IFERROR(INDEX('Overview - Section A'!$E$42:$E$49,MATCH(G140,'Overview - Section A'!$I$42:$I$49,0)),""),"d-mmm-yy")</f>
        <v>1-Jan-19 to 31-Dec-19</v>
      </c>
      <c r="D140" s="413"/>
      <c r="E140" s="413"/>
      <c r="F140" s="410" t="str">
        <f t="shared" si="5"/>
        <v/>
      </c>
      <c r="G140" s="414" t="s">
        <v>300</v>
      </c>
      <c r="H140" s="414">
        <v>43830</v>
      </c>
      <c r="I140" s="415" t="b">
        <f t="shared" si="6"/>
        <v>1</v>
      </c>
      <c r="J140" s="415" t="b">
        <f t="shared" si="7"/>
        <v>0</v>
      </c>
      <c r="K140" s="415" t="str">
        <f t="shared" si="8"/>
        <v>a1N36000002mn7aEAA</v>
      </c>
      <c r="L140" s="416" t="s">
        <v>873</v>
      </c>
      <c r="M140" s="158"/>
      <c r="N140" s="79"/>
      <c r="AI140" s="5"/>
      <c r="AJ140" s="5"/>
      <c r="AK140" s="237"/>
      <c r="AL140" s="9"/>
      <c r="AM140" s="9"/>
      <c r="AN140" s="9"/>
      <c r="AO140" s="4"/>
      <c r="AP140" s="4"/>
      <c r="AQ140" s="4"/>
      <c r="AR140" s="4"/>
      <c r="AS140" s="4"/>
    </row>
    <row r="141" spans="1:45" s="302" customFormat="1" ht="18.75" customHeight="1" x14ac:dyDescent="0.25">
      <c r="A141" s="317">
        <v>10</v>
      </c>
      <c r="B141" s="329" t="str">
        <f t="shared" si="4"/>
        <v/>
      </c>
      <c r="C141" s="400" t="str">
        <f>TEXT(IFERROR(INDEX('Overview - Section A'!$A$42:$A$49,MATCH(G141,'Overview - Section A'!$I$42:$I$49,0)),""),"d-mmm-yy") &amp;" to " &amp; TEXT(IFERROR(INDEX('Overview - Section A'!$E$42:$E$49,MATCH(G141,'Overview - Section A'!$I$42:$I$49,0)),""),"d-mmm-yy")</f>
        <v>1-Jan-20 to 31-Dec-20</v>
      </c>
      <c r="D141" s="413"/>
      <c r="E141" s="413"/>
      <c r="F141" s="410" t="str">
        <f t="shared" si="5"/>
        <v/>
      </c>
      <c r="G141" s="414" t="s">
        <v>302</v>
      </c>
      <c r="H141" s="414">
        <v>44196</v>
      </c>
      <c r="I141" s="415" t="b">
        <f t="shared" si="6"/>
        <v>1</v>
      </c>
      <c r="J141" s="415" t="b">
        <f t="shared" si="7"/>
        <v>0</v>
      </c>
      <c r="K141" s="415" t="str">
        <f t="shared" si="8"/>
        <v>a1N36000002mn7aEAA</v>
      </c>
      <c r="L141" s="416" t="s">
        <v>874</v>
      </c>
      <c r="M141" s="158"/>
      <c r="N141" s="79"/>
      <c r="AI141" s="5"/>
      <c r="AJ141" s="5"/>
      <c r="AK141" s="237"/>
      <c r="AL141" s="9"/>
      <c r="AM141" s="9"/>
      <c r="AN141" s="9"/>
      <c r="AO141" s="4"/>
      <c r="AP141" s="4"/>
      <c r="AQ141" s="4"/>
      <c r="AR141" s="4"/>
      <c r="AS141" s="4"/>
    </row>
    <row r="142" spans="1:45" s="302" customFormat="1" ht="18.75" customHeight="1" x14ac:dyDescent="0.25">
      <c r="A142" s="317">
        <v>10</v>
      </c>
      <c r="B142" s="329" t="str">
        <f t="shared" si="4"/>
        <v/>
      </c>
      <c r="C142" s="400" t="str">
        <f>TEXT(IFERROR(INDEX('Overview - Section A'!$A$42:$A$49,MATCH(G142,'Overview - Section A'!$I$42:$I$49,0)),""),"d-mmm-yy") &amp;" to " &amp; TEXT(IFERROR(INDEX('Overview - Section A'!$E$42:$E$49,MATCH(G142,'Overview - Section A'!$I$42:$I$49,0)),""),"d-mmm-yy")</f>
        <v>1-Jan-21 to 31-Dec-21</v>
      </c>
      <c r="D142" s="413"/>
      <c r="E142" s="413"/>
      <c r="F142" s="410" t="str">
        <f t="shared" si="5"/>
        <v/>
      </c>
      <c r="G142" s="414" t="s">
        <v>304</v>
      </c>
      <c r="H142" s="414">
        <v>44561</v>
      </c>
      <c r="I142" s="415" t="b">
        <f t="shared" si="6"/>
        <v>1</v>
      </c>
      <c r="J142" s="415" t="b">
        <f t="shared" si="7"/>
        <v>0</v>
      </c>
      <c r="K142" s="415" t="str">
        <f t="shared" si="8"/>
        <v>a1N36000002mn7aEAA</v>
      </c>
      <c r="L142" s="416" t="s">
        <v>875</v>
      </c>
      <c r="M142" s="158"/>
      <c r="N142" s="79"/>
      <c r="AI142" s="5"/>
      <c r="AJ142" s="5"/>
      <c r="AK142" s="237"/>
      <c r="AL142" s="9"/>
      <c r="AM142" s="9"/>
      <c r="AN142" s="9"/>
      <c r="AO142" s="4"/>
      <c r="AP142" s="4"/>
      <c r="AQ142" s="4"/>
      <c r="AR142" s="4"/>
      <c r="AS142" s="4"/>
    </row>
    <row r="143" spans="1:45" s="302" customFormat="1" ht="18.75" customHeight="1" x14ac:dyDescent="0.25">
      <c r="A143" s="317">
        <v>10</v>
      </c>
      <c r="B143" s="329" t="str">
        <f t="shared" si="4"/>
        <v/>
      </c>
      <c r="C143" s="400" t="str">
        <f>TEXT(IFERROR(INDEX('Overview - Section A'!$A$42:$A$49,MATCH(G143,'Overview - Section A'!$I$42:$I$49,0)),""),"d-mmm-yy") &amp;" to " &amp; TEXT(IFERROR(INDEX('Overview - Section A'!$E$42:$E$49,MATCH(G143,'Overview - Section A'!$I$42:$I$49,0)),""),"d-mmm-yy")</f>
        <v>1-Jan-22 to 31-Dec-22</v>
      </c>
      <c r="D143" s="413"/>
      <c r="E143" s="413"/>
      <c r="F143" s="410" t="str">
        <f t="shared" si="5"/>
        <v/>
      </c>
      <c r="G143" s="414" t="s">
        <v>306</v>
      </c>
      <c r="H143" s="414">
        <v>44926</v>
      </c>
      <c r="I143" s="415" t="b">
        <f t="shared" si="6"/>
        <v>1</v>
      </c>
      <c r="J143" s="415" t="b">
        <f t="shared" si="7"/>
        <v>0</v>
      </c>
      <c r="K143" s="415" t="str">
        <f t="shared" si="8"/>
        <v>a1N36000002mn7aEAA</v>
      </c>
      <c r="L143" s="416" t="s">
        <v>876</v>
      </c>
      <c r="M143" s="158"/>
      <c r="N143" s="79"/>
      <c r="AI143" s="5"/>
      <c r="AJ143" s="5"/>
      <c r="AK143" s="237"/>
      <c r="AL143" s="9"/>
      <c r="AM143" s="9"/>
      <c r="AN143" s="9"/>
      <c r="AO143" s="4"/>
      <c r="AP143" s="4"/>
      <c r="AQ143" s="4"/>
      <c r="AR143" s="4"/>
      <c r="AS143" s="4"/>
    </row>
    <row r="144" spans="1:45" s="302" customFormat="1" ht="18.75" customHeight="1" x14ac:dyDescent="0.25">
      <c r="A144" s="317">
        <v>11</v>
      </c>
      <c r="B144" s="329" t="str">
        <f t="shared" si="4"/>
        <v/>
      </c>
      <c r="C144" s="400" t="str">
        <f>TEXT(IFERROR(INDEX('Overview - Section A'!$A$42:$A$49,MATCH(G144,'Overview - Section A'!$I$42:$I$49,0)),""),"d-mmm-yy") &amp;" to " &amp; TEXT(IFERROR(INDEX('Overview - Section A'!$E$42:$E$49,MATCH(G144,'Overview - Section A'!$I$42:$I$49,0)),""),"d-mmm-yy")</f>
        <v>1-Jan-18 to 31-Dec-18</v>
      </c>
      <c r="D144" s="413"/>
      <c r="E144" s="413"/>
      <c r="F144" s="410" t="str">
        <f t="shared" si="5"/>
        <v/>
      </c>
      <c r="G144" s="414" t="s">
        <v>298</v>
      </c>
      <c r="H144" s="414">
        <v>43465</v>
      </c>
      <c r="I144" s="415" t="b">
        <f t="shared" si="6"/>
        <v>1</v>
      </c>
      <c r="J144" s="415" t="b">
        <f t="shared" si="7"/>
        <v>0</v>
      </c>
      <c r="K144" s="415" t="str">
        <f t="shared" si="8"/>
        <v>a1N36000002mn7bEAA</v>
      </c>
      <c r="L144" s="416" t="s">
        <v>877</v>
      </c>
      <c r="M144" s="158"/>
      <c r="N144" s="79"/>
      <c r="AI144" s="5"/>
      <c r="AJ144" s="5"/>
      <c r="AK144" s="237"/>
      <c r="AL144" s="9"/>
      <c r="AM144" s="9"/>
      <c r="AN144" s="9"/>
      <c r="AO144" s="4"/>
      <c r="AP144" s="4"/>
      <c r="AQ144" s="4"/>
      <c r="AR144" s="4"/>
      <c r="AS144" s="4"/>
    </row>
    <row r="145" spans="1:45" s="302" customFormat="1" ht="18.75" customHeight="1" x14ac:dyDescent="0.25">
      <c r="A145" s="317">
        <v>11</v>
      </c>
      <c r="B145" s="329" t="str">
        <f t="shared" si="4"/>
        <v/>
      </c>
      <c r="C145" s="400" t="str">
        <f>TEXT(IFERROR(INDEX('Overview - Section A'!$A$42:$A$49,MATCH(G145,'Overview - Section A'!$I$42:$I$49,0)),""),"d-mmm-yy") &amp;" to " &amp; TEXT(IFERROR(INDEX('Overview - Section A'!$E$42:$E$49,MATCH(G145,'Overview - Section A'!$I$42:$I$49,0)),""),"d-mmm-yy")</f>
        <v>1-Jan-19 to 31-Dec-19</v>
      </c>
      <c r="D145" s="413"/>
      <c r="E145" s="413"/>
      <c r="F145" s="410" t="str">
        <f t="shared" si="5"/>
        <v/>
      </c>
      <c r="G145" s="414" t="s">
        <v>300</v>
      </c>
      <c r="H145" s="414">
        <v>43830</v>
      </c>
      <c r="I145" s="415" t="b">
        <f t="shared" si="6"/>
        <v>1</v>
      </c>
      <c r="J145" s="415" t="b">
        <f t="shared" si="7"/>
        <v>0</v>
      </c>
      <c r="K145" s="415" t="str">
        <f t="shared" si="8"/>
        <v>a1N36000002mn7bEAA</v>
      </c>
      <c r="L145" s="416" t="s">
        <v>878</v>
      </c>
      <c r="M145" s="158"/>
      <c r="N145" s="79"/>
      <c r="AI145" s="5"/>
      <c r="AJ145" s="5"/>
      <c r="AK145" s="237"/>
      <c r="AL145" s="9"/>
      <c r="AM145" s="9"/>
      <c r="AN145" s="9"/>
      <c r="AO145" s="4"/>
      <c r="AP145" s="4"/>
      <c r="AQ145" s="4"/>
      <c r="AR145" s="4"/>
      <c r="AS145" s="4"/>
    </row>
    <row r="146" spans="1:45" s="302" customFormat="1" ht="18.75" customHeight="1" x14ac:dyDescent="0.25">
      <c r="A146" s="317">
        <v>11</v>
      </c>
      <c r="B146" s="329" t="str">
        <f t="shared" si="4"/>
        <v/>
      </c>
      <c r="C146" s="400" t="str">
        <f>TEXT(IFERROR(INDEX('Overview - Section A'!$A$42:$A$49,MATCH(G146,'Overview - Section A'!$I$42:$I$49,0)),""),"d-mmm-yy") &amp;" to " &amp; TEXT(IFERROR(INDEX('Overview - Section A'!$E$42:$E$49,MATCH(G146,'Overview - Section A'!$I$42:$I$49,0)),""),"d-mmm-yy")</f>
        <v>1-Jan-20 to 31-Dec-20</v>
      </c>
      <c r="D146" s="413"/>
      <c r="E146" s="413"/>
      <c r="F146" s="410" t="str">
        <f t="shared" si="5"/>
        <v/>
      </c>
      <c r="G146" s="414" t="s">
        <v>302</v>
      </c>
      <c r="H146" s="414">
        <v>44196</v>
      </c>
      <c r="I146" s="415" t="b">
        <f t="shared" si="6"/>
        <v>1</v>
      </c>
      <c r="J146" s="415" t="b">
        <f t="shared" si="7"/>
        <v>0</v>
      </c>
      <c r="K146" s="415" t="str">
        <f t="shared" si="8"/>
        <v>a1N36000002mn7bEAA</v>
      </c>
      <c r="L146" s="416" t="s">
        <v>879</v>
      </c>
      <c r="M146" s="158"/>
      <c r="N146" s="79"/>
      <c r="AI146" s="5"/>
      <c r="AJ146" s="5"/>
      <c r="AK146" s="237"/>
      <c r="AL146" s="9"/>
      <c r="AM146" s="9"/>
      <c r="AN146" s="9"/>
      <c r="AO146" s="4"/>
      <c r="AP146" s="4"/>
      <c r="AQ146" s="4"/>
      <c r="AR146" s="4"/>
      <c r="AS146" s="4"/>
    </row>
    <row r="147" spans="1:45" s="302" customFormat="1" ht="18.75" customHeight="1" x14ac:dyDescent="0.25">
      <c r="A147" s="317">
        <v>11</v>
      </c>
      <c r="B147" s="329" t="str">
        <f t="shared" si="4"/>
        <v/>
      </c>
      <c r="C147" s="400" t="str">
        <f>TEXT(IFERROR(INDEX('Overview - Section A'!$A$42:$A$49,MATCH(G147,'Overview - Section A'!$I$42:$I$49,0)),""),"d-mmm-yy") &amp;" to " &amp; TEXT(IFERROR(INDEX('Overview - Section A'!$E$42:$E$49,MATCH(G147,'Overview - Section A'!$I$42:$I$49,0)),""),"d-mmm-yy")</f>
        <v>1-Jan-21 to 31-Dec-21</v>
      </c>
      <c r="D147" s="413"/>
      <c r="E147" s="413"/>
      <c r="F147" s="410" t="str">
        <f t="shared" si="5"/>
        <v/>
      </c>
      <c r="G147" s="414" t="s">
        <v>304</v>
      </c>
      <c r="H147" s="414">
        <v>44561</v>
      </c>
      <c r="I147" s="415" t="b">
        <f t="shared" si="6"/>
        <v>1</v>
      </c>
      <c r="J147" s="415" t="b">
        <f t="shared" si="7"/>
        <v>0</v>
      </c>
      <c r="K147" s="415" t="str">
        <f t="shared" si="8"/>
        <v>a1N36000002mn7bEAA</v>
      </c>
      <c r="L147" s="416" t="s">
        <v>880</v>
      </c>
      <c r="M147" s="158"/>
      <c r="N147" s="79"/>
      <c r="AI147" s="5"/>
      <c r="AJ147" s="5"/>
      <c r="AK147" s="237"/>
      <c r="AL147" s="9"/>
      <c r="AM147" s="9"/>
      <c r="AN147" s="9"/>
      <c r="AO147" s="4"/>
      <c r="AP147" s="4"/>
      <c r="AQ147" s="4"/>
      <c r="AR147" s="4"/>
      <c r="AS147" s="4"/>
    </row>
    <row r="148" spans="1:45" s="302" customFormat="1" ht="18.75" customHeight="1" x14ac:dyDescent="0.25">
      <c r="A148" s="317">
        <v>11</v>
      </c>
      <c r="B148" s="329" t="str">
        <f t="shared" si="4"/>
        <v/>
      </c>
      <c r="C148" s="400" t="str">
        <f>TEXT(IFERROR(INDEX('Overview - Section A'!$A$42:$A$49,MATCH(G148,'Overview - Section A'!$I$42:$I$49,0)),""),"d-mmm-yy") &amp;" to " &amp; TEXT(IFERROR(INDEX('Overview - Section A'!$E$42:$E$49,MATCH(G148,'Overview - Section A'!$I$42:$I$49,0)),""),"d-mmm-yy")</f>
        <v>1-Jan-22 to 31-Dec-22</v>
      </c>
      <c r="D148" s="413"/>
      <c r="E148" s="413"/>
      <c r="F148" s="410" t="str">
        <f t="shared" si="5"/>
        <v/>
      </c>
      <c r="G148" s="414" t="s">
        <v>306</v>
      </c>
      <c r="H148" s="414">
        <v>44926</v>
      </c>
      <c r="I148" s="415" t="b">
        <f t="shared" si="6"/>
        <v>1</v>
      </c>
      <c r="J148" s="415" t="b">
        <f t="shared" si="7"/>
        <v>0</v>
      </c>
      <c r="K148" s="415" t="str">
        <f t="shared" si="8"/>
        <v>a1N36000002mn7bEAA</v>
      </c>
      <c r="L148" s="416" t="s">
        <v>881</v>
      </c>
      <c r="M148" s="158"/>
      <c r="N148" s="79"/>
      <c r="AI148" s="5"/>
      <c r="AJ148" s="5"/>
      <c r="AK148" s="237"/>
      <c r="AL148" s="9"/>
      <c r="AM148" s="9"/>
      <c r="AN148" s="9"/>
      <c r="AO148" s="4"/>
      <c r="AP148" s="4"/>
      <c r="AQ148" s="4"/>
      <c r="AR148" s="4"/>
      <c r="AS148" s="4"/>
    </row>
    <row r="149" spans="1:45" s="302" customFormat="1" ht="18.75" customHeight="1" x14ac:dyDescent="0.25">
      <c r="A149" s="317">
        <v>12</v>
      </c>
      <c r="B149" s="329" t="str">
        <f t="shared" si="4"/>
        <v/>
      </c>
      <c r="C149" s="400" t="str">
        <f>TEXT(IFERROR(INDEX('Overview - Section A'!$A$42:$A$49,MATCH(G149,'Overview - Section A'!$I$42:$I$49,0)),""),"d-mmm-yy") &amp;" to " &amp; TEXT(IFERROR(INDEX('Overview - Section A'!$E$42:$E$49,MATCH(G149,'Overview - Section A'!$I$42:$I$49,0)),""),"d-mmm-yy")</f>
        <v>1-Jan-18 to 31-Dec-18</v>
      </c>
      <c r="D149" s="413"/>
      <c r="E149" s="413"/>
      <c r="F149" s="410" t="str">
        <f t="shared" si="5"/>
        <v/>
      </c>
      <c r="G149" s="414" t="s">
        <v>298</v>
      </c>
      <c r="H149" s="414">
        <v>43465</v>
      </c>
      <c r="I149" s="415" t="b">
        <f t="shared" si="6"/>
        <v>1</v>
      </c>
      <c r="J149" s="415" t="b">
        <f t="shared" si="7"/>
        <v>0</v>
      </c>
      <c r="K149" s="415" t="str">
        <f t="shared" si="8"/>
        <v>a1N36000002mn7cEAA</v>
      </c>
      <c r="L149" s="416" t="s">
        <v>882</v>
      </c>
      <c r="M149" s="158"/>
      <c r="N149" s="79"/>
      <c r="AI149" s="5"/>
      <c r="AJ149" s="5"/>
      <c r="AK149" s="237"/>
      <c r="AL149" s="9"/>
      <c r="AM149" s="9"/>
      <c r="AN149" s="9"/>
      <c r="AO149" s="4"/>
      <c r="AP149" s="4"/>
      <c r="AQ149" s="4"/>
      <c r="AR149" s="4"/>
      <c r="AS149" s="4"/>
    </row>
    <row r="150" spans="1:45" s="302" customFormat="1" ht="18.75" customHeight="1" x14ac:dyDescent="0.25">
      <c r="A150" s="317">
        <v>12</v>
      </c>
      <c r="B150" s="329" t="str">
        <f t="shared" si="4"/>
        <v/>
      </c>
      <c r="C150" s="400" t="str">
        <f>TEXT(IFERROR(INDEX('Overview - Section A'!$A$42:$A$49,MATCH(G150,'Overview - Section A'!$I$42:$I$49,0)),""),"d-mmm-yy") &amp;" to " &amp; TEXT(IFERROR(INDEX('Overview - Section A'!$E$42:$E$49,MATCH(G150,'Overview - Section A'!$I$42:$I$49,0)),""),"d-mmm-yy")</f>
        <v>1-Jan-19 to 31-Dec-19</v>
      </c>
      <c r="D150" s="413"/>
      <c r="E150" s="413"/>
      <c r="F150" s="410" t="str">
        <f t="shared" si="5"/>
        <v/>
      </c>
      <c r="G150" s="414" t="s">
        <v>300</v>
      </c>
      <c r="H150" s="414">
        <v>43830</v>
      </c>
      <c r="I150" s="415" t="b">
        <f t="shared" si="6"/>
        <v>1</v>
      </c>
      <c r="J150" s="415" t="b">
        <f t="shared" si="7"/>
        <v>0</v>
      </c>
      <c r="K150" s="415" t="str">
        <f t="shared" si="8"/>
        <v>a1N36000002mn7cEAA</v>
      </c>
      <c r="L150" s="416" t="s">
        <v>883</v>
      </c>
      <c r="M150" s="158"/>
      <c r="N150" s="79"/>
      <c r="AI150" s="5"/>
      <c r="AJ150" s="5"/>
      <c r="AK150" s="237"/>
      <c r="AL150" s="9"/>
      <c r="AM150" s="9"/>
      <c r="AN150" s="9"/>
      <c r="AO150" s="4"/>
      <c r="AP150" s="4"/>
      <c r="AQ150" s="4"/>
      <c r="AR150" s="4"/>
      <c r="AS150" s="4"/>
    </row>
    <row r="151" spans="1:45" s="302" customFormat="1" ht="18.75" customHeight="1" x14ac:dyDescent="0.25">
      <c r="A151" s="317">
        <v>12</v>
      </c>
      <c r="B151" s="329" t="str">
        <f t="shared" si="4"/>
        <v/>
      </c>
      <c r="C151" s="400" t="str">
        <f>TEXT(IFERROR(INDEX('Overview - Section A'!$A$42:$A$49,MATCH(G151,'Overview - Section A'!$I$42:$I$49,0)),""),"d-mmm-yy") &amp;" to " &amp; TEXT(IFERROR(INDEX('Overview - Section A'!$E$42:$E$49,MATCH(G151,'Overview - Section A'!$I$42:$I$49,0)),""),"d-mmm-yy")</f>
        <v>1-Jan-20 to 31-Dec-20</v>
      </c>
      <c r="D151" s="413"/>
      <c r="E151" s="413"/>
      <c r="F151" s="410" t="str">
        <f t="shared" si="5"/>
        <v/>
      </c>
      <c r="G151" s="414" t="s">
        <v>302</v>
      </c>
      <c r="H151" s="414">
        <v>44196</v>
      </c>
      <c r="I151" s="415" t="b">
        <f t="shared" si="6"/>
        <v>1</v>
      </c>
      <c r="J151" s="415" t="b">
        <f t="shared" si="7"/>
        <v>0</v>
      </c>
      <c r="K151" s="415" t="str">
        <f t="shared" si="8"/>
        <v>a1N36000002mn7cEAA</v>
      </c>
      <c r="L151" s="416" t="s">
        <v>884</v>
      </c>
      <c r="M151" s="158"/>
      <c r="N151" s="79"/>
      <c r="AI151" s="5"/>
      <c r="AJ151" s="5"/>
      <c r="AK151" s="237"/>
      <c r="AL151" s="9"/>
      <c r="AM151" s="9"/>
      <c r="AN151" s="9"/>
      <c r="AO151" s="4"/>
      <c r="AP151" s="4"/>
      <c r="AQ151" s="4"/>
      <c r="AR151" s="4"/>
      <c r="AS151" s="4"/>
    </row>
    <row r="152" spans="1:45" s="302" customFormat="1" ht="18.75" customHeight="1" x14ac:dyDescent="0.25">
      <c r="A152" s="317">
        <v>12</v>
      </c>
      <c r="B152" s="329" t="str">
        <f t="shared" si="4"/>
        <v/>
      </c>
      <c r="C152" s="400" t="str">
        <f>TEXT(IFERROR(INDEX('Overview - Section A'!$A$42:$A$49,MATCH(G152,'Overview - Section A'!$I$42:$I$49,0)),""),"d-mmm-yy") &amp;" to " &amp; TEXT(IFERROR(INDEX('Overview - Section A'!$E$42:$E$49,MATCH(G152,'Overview - Section A'!$I$42:$I$49,0)),""),"d-mmm-yy")</f>
        <v>1-Jan-21 to 31-Dec-21</v>
      </c>
      <c r="D152" s="413"/>
      <c r="E152" s="413"/>
      <c r="F152" s="410" t="str">
        <f t="shared" si="5"/>
        <v/>
      </c>
      <c r="G152" s="414" t="s">
        <v>304</v>
      </c>
      <c r="H152" s="414">
        <v>44561</v>
      </c>
      <c r="I152" s="415" t="b">
        <f t="shared" si="6"/>
        <v>1</v>
      </c>
      <c r="J152" s="415" t="b">
        <f t="shared" si="7"/>
        <v>0</v>
      </c>
      <c r="K152" s="415" t="str">
        <f t="shared" si="8"/>
        <v>a1N36000002mn7cEAA</v>
      </c>
      <c r="L152" s="416" t="s">
        <v>885</v>
      </c>
      <c r="M152" s="158"/>
      <c r="N152" s="79"/>
      <c r="AI152" s="5"/>
      <c r="AJ152" s="5"/>
      <c r="AK152" s="237"/>
      <c r="AL152" s="9"/>
      <c r="AM152" s="9"/>
      <c r="AN152" s="9"/>
      <c r="AO152" s="4"/>
      <c r="AP152" s="4"/>
      <c r="AQ152" s="4"/>
      <c r="AR152" s="4"/>
      <c r="AS152" s="4"/>
    </row>
    <row r="153" spans="1:45" s="302" customFormat="1" ht="18.75" customHeight="1" x14ac:dyDescent="0.25">
      <c r="A153" s="317">
        <v>12</v>
      </c>
      <c r="B153" s="329" t="str">
        <f t="shared" si="4"/>
        <v/>
      </c>
      <c r="C153" s="400" t="str">
        <f>TEXT(IFERROR(INDEX('Overview - Section A'!$A$42:$A$49,MATCH(G153,'Overview - Section A'!$I$42:$I$49,0)),""),"d-mmm-yy") &amp;" to " &amp; TEXT(IFERROR(INDEX('Overview - Section A'!$E$42:$E$49,MATCH(G153,'Overview - Section A'!$I$42:$I$49,0)),""),"d-mmm-yy")</f>
        <v>1-Jan-22 to 31-Dec-22</v>
      </c>
      <c r="D153" s="413"/>
      <c r="E153" s="413"/>
      <c r="F153" s="410" t="str">
        <f t="shared" si="5"/>
        <v/>
      </c>
      <c r="G153" s="414" t="s">
        <v>306</v>
      </c>
      <c r="H153" s="414">
        <v>44926</v>
      </c>
      <c r="I153" s="415" t="b">
        <f t="shared" si="6"/>
        <v>1</v>
      </c>
      <c r="J153" s="415" t="b">
        <f t="shared" si="7"/>
        <v>0</v>
      </c>
      <c r="K153" s="415" t="str">
        <f t="shared" si="8"/>
        <v>a1N36000002mn7cEAA</v>
      </c>
      <c r="L153" s="416" t="s">
        <v>886</v>
      </c>
      <c r="M153" s="158"/>
      <c r="N153" s="79"/>
      <c r="AI153" s="5"/>
      <c r="AJ153" s="5"/>
      <c r="AK153" s="237"/>
      <c r="AL153" s="9"/>
      <c r="AM153" s="9"/>
      <c r="AN153" s="9"/>
      <c r="AO153" s="4"/>
      <c r="AP153" s="4"/>
      <c r="AQ153" s="4"/>
      <c r="AR153" s="4"/>
      <c r="AS153" s="4"/>
    </row>
    <row r="154" spans="1:45" s="302" customFormat="1" ht="18.75" customHeight="1" x14ac:dyDescent="0.25">
      <c r="A154" s="317">
        <v>13</v>
      </c>
      <c r="B154" s="329" t="str">
        <f t="shared" si="4"/>
        <v/>
      </c>
      <c r="C154" s="400" t="str">
        <f>TEXT(IFERROR(INDEX('Overview - Section A'!$A$42:$A$49,MATCH(G154,'Overview - Section A'!$I$42:$I$49,0)),""),"d-mmm-yy") &amp;" to " &amp; TEXT(IFERROR(INDEX('Overview - Section A'!$E$42:$E$49,MATCH(G154,'Overview - Section A'!$I$42:$I$49,0)),""),"d-mmm-yy")</f>
        <v>1-Jan-18 to 31-Dec-18</v>
      </c>
      <c r="D154" s="413"/>
      <c r="E154" s="413"/>
      <c r="F154" s="410" t="str">
        <f t="shared" si="5"/>
        <v/>
      </c>
      <c r="G154" s="414" t="s">
        <v>298</v>
      </c>
      <c r="H154" s="414">
        <v>43465</v>
      </c>
      <c r="I154" s="415" t="b">
        <f t="shared" si="6"/>
        <v>1</v>
      </c>
      <c r="J154" s="415" t="b">
        <f t="shared" si="7"/>
        <v>0</v>
      </c>
      <c r="K154" s="415" t="str">
        <f t="shared" si="8"/>
        <v>a1N36000002mn7dEAA</v>
      </c>
      <c r="L154" s="416" t="s">
        <v>887</v>
      </c>
      <c r="M154" s="158"/>
      <c r="N154" s="79"/>
      <c r="AI154" s="5"/>
      <c r="AJ154" s="5"/>
      <c r="AK154" s="237"/>
      <c r="AL154" s="9"/>
      <c r="AM154" s="9"/>
      <c r="AN154" s="9"/>
      <c r="AO154" s="4"/>
      <c r="AP154" s="4"/>
      <c r="AQ154" s="4"/>
      <c r="AR154" s="4"/>
      <c r="AS154" s="4"/>
    </row>
    <row r="155" spans="1:45" s="302" customFormat="1" ht="18.75" customHeight="1" x14ac:dyDescent="0.25">
      <c r="A155" s="317">
        <v>13</v>
      </c>
      <c r="B155" s="329" t="str">
        <f t="shared" si="4"/>
        <v/>
      </c>
      <c r="C155" s="400" t="str">
        <f>TEXT(IFERROR(INDEX('Overview - Section A'!$A$42:$A$49,MATCH(G155,'Overview - Section A'!$I$42:$I$49,0)),""),"d-mmm-yy") &amp;" to " &amp; TEXT(IFERROR(INDEX('Overview - Section A'!$E$42:$E$49,MATCH(G155,'Overview - Section A'!$I$42:$I$49,0)),""),"d-mmm-yy")</f>
        <v>1-Jan-19 to 31-Dec-19</v>
      </c>
      <c r="D155" s="413"/>
      <c r="E155" s="413"/>
      <c r="F155" s="410" t="str">
        <f t="shared" si="5"/>
        <v/>
      </c>
      <c r="G155" s="414" t="s">
        <v>300</v>
      </c>
      <c r="H155" s="414">
        <v>43830</v>
      </c>
      <c r="I155" s="415" t="b">
        <f t="shared" si="6"/>
        <v>1</v>
      </c>
      <c r="J155" s="415" t="b">
        <f t="shared" si="7"/>
        <v>0</v>
      </c>
      <c r="K155" s="415" t="str">
        <f t="shared" si="8"/>
        <v>a1N36000002mn7dEAA</v>
      </c>
      <c r="L155" s="416" t="s">
        <v>888</v>
      </c>
      <c r="M155" s="158"/>
      <c r="N155" s="79"/>
      <c r="AI155" s="5"/>
      <c r="AJ155" s="5"/>
      <c r="AK155" s="237"/>
      <c r="AL155" s="9"/>
      <c r="AM155" s="9"/>
      <c r="AN155" s="9"/>
      <c r="AO155" s="4"/>
      <c r="AP155" s="4"/>
      <c r="AQ155" s="4"/>
      <c r="AR155" s="4"/>
      <c r="AS155" s="4"/>
    </row>
    <row r="156" spans="1:45" s="302" customFormat="1" ht="18.75" customHeight="1" x14ac:dyDescent="0.25">
      <c r="A156" s="317">
        <v>13</v>
      </c>
      <c r="B156" s="329" t="str">
        <f t="shared" si="4"/>
        <v/>
      </c>
      <c r="C156" s="400" t="str">
        <f>TEXT(IFERROR(INDEX('Overview - Section A'!$A$42:$A$49,MATCH(G156,'Overview - Section A'!$I$42:$I$49,0)),""),"d-mmm-yy") &amp;" to " &amp; TEXT(IFERROR(INDEX('Overview - Section A'!$E$42:$E$49,MATCH(G156,'Overview - Section A'!$I$42:$I$49,0)),""),"d-mmm-yy")</f>
        <v>1-Jan-20 to 31-Dec-20</v>
      </c>
      <c r="D156" s="413"/>
      <c r="E156" s="413"/>
      <c r="F156" s="410" t="str">
        <f t="shared" si="5"/>
        <v/>
      </c>
      <c r="G156" s="414" t="s">
        <v>302</v>
      </c>
      <c r="H156" s="414">
        <v>44196</v>
      </c>
      <c r="I156" s="415" t="b">
        <f t="shared" si="6"/>
        <v>1</v>
      </c>
      <c r="J156" s="415" t="b">
        <f t="shared" si="7"/>
        <v>0</v>
      </c>
      <c r="K156" s="415" t="str">
        <f t="shared" si="8"/>
        <v>a1N36000002mn7dEAA</v>
      </c>
      <c r="L156" s="416" t="s">
        <v>889</v>
      </c>
      <c r="M156" s="158"/>
      <c r="N156" s="79"/>
      <c r="AI156" s="5"/>
      <c r="AJ156" s="5"/>
      <c r="AK156" s="237"/>
      <c r="AL156" s="9"/>
      <c r="AM156" s="9"/>
      <c r="AN156" s="9"/>
      <c r="AO156" s="4"/>
      <c r="AP156" s="4"/>
      <c r="AQ156" s="4"/>
      <c r="AR156" s="4"/>
      <c r="AS156" s="4"/>
    </row>
    <row r="157" spans="1:45" s="302" customFormat="1" ht="18.75" customHeight="1" x14ac:dyDescent="0.25">
      <c r="A157" s="317">
        <v>13</v>
      </c>
      <c r="B157" s="329" t="str">
        <f t="shared" si="4"/>
        <v/>
      </c>
      <c r="C157" s="400" t="str">
        <f>TEXT(IFERROR(INDEX('Overview - Section A'!$A$42:$A$49,MATCH(G157,'Overview - Section A'!$I$42:$I$49,0)),""),"d-mmm-yy") &amp;" to " &amp; TEXT(IFERROR(INDEX('Overview - Section A'!$E$42:$E$49,MATCH(G157,'Overview - Section A'!$I$42:$I$49,0)),""),"d-mmm-yy")</f>
        <v>1-Jan-21 to 31-Dec-21</v>
      </c>
      <c r="D157" s="413"/>
      <c r="E157" s="413"/>
      <c r="F157" s="410" t="str">
        <f t="shared" si="5"/>
        <v/>
      </c>
      <c r="G157" s="414" t="s">
        <v>304</v>
      </c>
      <c r="H157" s="414">
        <v>44561</v>
      </c>
      <c r="I157" s="415" t="b">
        <f t="shared" si="6"/>
        <v>1</v>
      </c>
      <c r="J157" s="415" t="b">
        <f t="shared" si="7"/>
        <v>0</v>
      </c>
      <c r="K157" s="415" t="str">
        <f t="shared" si="8"/>
        <v>a1N36000002mn7dEAA</v>
      </c>
      <c r="L157" s="416" t="s">
        <v>890</v>
      </c>
      <c r="M157" s="158"/>
      <c r="N157" s="79"/>
      <c r="AI157" s="5"/>
      <c r="AJ157" s="5"/>
      <c r="AK157" s="237"/>
      <c r="AL157" s="9"/>
      <c r="AM157" s="9"/>
      <c r="AN157" s="9"/>
      <c r="AO157" s="4"/>
      <c r="AP157" s="4"/>
      <c r="AQ157" s="4"/>
      <c r="AR157" s="4"/>
      <c r="AS157" s="4"/>
    </row>
    <row r="158" spans="1:45" s="302" customFormat="1" ht="18.75" customHeight="1" x14ac:dyDescent="0.25">
      <c r="A158" s="317">
        <v>13</v>
      </c>
      <c r="B158" s="329" t="str">
        <f t="shared" ref="B158:B221" si="9">IF(A158=A157,"",IF(VLOOKUP(A158,$A$8:$D$90,4,FALSE)=0,"",VLOOKUP(A158,$A$8:$D$90,4,FALSE)))</f>
        <v/>
      </c>
      <c r="C158" s="400" t="str">
        <f>TEXT(IFERROR(INDEX('Overview - Section A'!$A$42:$A$49,MATCH(G158,'Overview - Section A'!$I$42:$I$49,0)),""),"d-mmm-yy") &amp;" to " &amp; TEXT(IFERROR(INDEX('Overview - Section A'!$E$42:$E$49,MATCH(G158,'Overview - Section A'!$I$42:$I$49,0)),""),"d-mmm-yy")</f>
        <v>1-Jan-22 to 31-Dec-22</v>
      </c>
      <c r="D158" s="413"/>
      <c r="E158" s="413"/>
      <c r="F158" s="410" t="str">
        <f t="shared" ref="F158:F221" si="10">IF(VLOOKUP(A158,$A$8:$D$90,4,FALSE)=0,"",VLOOKUP(A158,$A$8:$D$90,4,FALSE))</f>
        <v/>
      </c>
      <c r="G158" s="414" t="s">
        <v>306</v>
      </c>
      <c r="H158" s="414">
        <v>44926</v>
      </c>
      <c r="I158" s="415" t="b">
        <f t="shared" ref="I158:I221" si="11">IFERROR(TRUE,FALSE)</f>
        <v>1</v>
      </c>
      <c r="J158" s="415" t="b">
        <f t="shared" ref="J158:J221" si="12">IFERROR(IF(F158&lt;&gt;"",TRUE,FALSE),FALSE)</f>
        <v>0</v>
      </c>
      <c r="K158" s="415" t="str">
        <f t="shared" ref="K158:K221" si="13">IFERROR(VLOOKUP(A158,$A$8:$T$90,20,FALSE),"")</f>
        <v>a1N36000002mn7dEAA</v>
      </c>
      <c r="L158" s="416" t="s">
        <v>891</v>
      </c>
      <c r="M158" s="158"/>
      <c r="N158" s="79"/>
      <c r="AI158" s="5"/>
      <c r="AJ158" s="5"/>
      <c r="AK158" s="237"/>
      <c r="AL158" s="9"/>
      <c r="AM158" s="9"/>
      <c r="AN158" s="9"/>
      <c r="AO158" s="4"/>
      <c r="AP158" s="4"/>
      <c r="AQ158" s="4"/>
      <c r="AR158" s="4"/>
      <c r="AS158" s="4"/>
    </row>
    <row r="159" spans="1:45" s="302" customFormat="1" ht="18.75" customHeight="1" x14ac:dyDescent="0.25">
      <c r="A159" s="317">
        <v>14</v>
      </c>
      <c r="B159" s="329" t="str">
        <f t="shared" si="9"/>
        <v/>
      </c>
      <c r="C159" s="400" t="str">
        <f>TEXT(IFERROR(INDEX('Overview - Section A'!$A$42:$A$49,MATCH(G159,'Overview - Section A'!$I$42:$I$49,0)),""),"d-mmm-yy") &amp;" to " &amp; TEXT(IFERROR(INDEX('Overview - Section A'!$E$42:$E$49,MATCH(G159,'Overview - Section A'!$I$42:$I$49,0)),""),"d-mmm-yy")</f>
        <v>1-Jan-18 to 31-Dec-18</v>
      </c>
      <c r="D159" s="413"/>
      <c r="E159" s="413"/>
      <c r="F159" s="410" t="str">
        <f t="shared" si="10"/>
        <v/>
      </c>
      <c r="G159" s="414" t="s">
        <v>298</v>
      </c>
      <c r="H159" s="414">
        <v>43465</v>
      </c>
      <c r="I159" s="415" t="b">
        <f t="shared" si="11"/>
        <v>1</v>
      </c>
      <c r="J159" s="415" t="b">
        <f t="shared" si="12"/>
        <v>0</v>
      </c>
      <c r="K159" s="415" t="str">
        <f t="shared" si="13"/>
        <v>a1N36000002mn7eEAA</v>
      </c>
      <c r="L159" s="416" t="s">
        <v>892</v>
      </c>
      <c r="M159" s="158"/>
      <c r="N159" s="79"/>
      <c r="AI159" s="5"/>
      <c r="AJ159" s="5"/>
      <c r="AK159" s="237"/>
      <c r="AL159" s="9"/>
      <c r="AM159" s="9"/>
      <c r="AN159" s="9"/>
      <c r="AO159" s="4"/>
      <c r="AP159" s="4"/>
      <c r="AQ159" s="4"/>
      <c r="AR159" s="4"/>
      <c r="AS159" s="4"/>
    </row>
    <row r="160" spans="1:45" s="302" customFormat="1" ht="18.75" customHeight="1" x14ac:dyDescent="0.25">
      <c r="A160" s="317">
        <v>14</v>
      </c>
      <c r="B160" s="329" t="str">
        <f t="shared" si="9"/>
        <v/>
      </c>
      <c r="C160" s="400" t="str">
        <f>TEXT(IFERROR(INDEX('Overview - Section A'!$A$42:$A$49,MATCH(G160,'Overview - Section A'!$I$42:$I$49,0)),""),"d-mmm-yy") &amp;" to " &amp; TEXT(IFERROR(INDEX('Overview - Section A'!$E$42:$E$49,MATCH(G160,'Overview - Section A'!$I$42:$I$49,0)),""),"d-mmm-yy")</f>
        <v>1-Jan-19 to 31-Dec-19</v>
      </c>
      <c r="D160" s="413"/>
      <c r="E160" s="413"/>
      <c r="F160" s="410" t="str">
        <f t="shared" si="10"/>
        <v/>
      </c>
      <c r="G160" s="414" t="s">
        <v>300</v>
      </c>
      <c r="H160" s="414">
        <v>43830</v>
      </c>
      <c r="I160" s="415" t="b">
        <f t="shared" si="11"/>
        <v>1</v>
      </c>
      <c r="J160" s="415" t="b">
        <f t="shared" si="12"/>
        <v>0</v>
      </c>
      <c r="K160" s="415" t="str">
        <f t="shared" si="13"/>
        <v>a1N36000002mn7eEAA</v>
      </c>
      <c r="L160" s="416" t="s">
        <v>893</v>
      </c>
      <c r="M160" s="158"/>
      <c r="N160" s="79"/>
      <c r="AI160" s="5"/>
      <c r="AJ160" s="5"/>
      <c r="AK160" s="237"/>
      <c r="AL160" s="9"/>
      <c r="AM160" s="9"/>
      <c r="AN160" s="9"/>
      <c r="AO160" s="4"/>
      <c r="AP160" s="4"/>
      <c r="AQ160" s="4"/>
      <c r="AR160" s="4"/>
      <c r="AS160" s="4"/>
    </row>
    <row r="161" spans="1:45" s="302" customFormat="1" ht="18.75" customHeight="1" x14ac:dyDescent="0.25">
      <c r="A161" s="317">
        <v>14</v>
      </c>
      <c r="B161" s="329" t="str">
        <f t="shared" si="9"/>
        <v/>
      </c>
      <c r="C161" s="400" t="str">
        <f>TEXT(IFERROR(INDEX('Overview - Section A'!$A$42:$A$49,MATCH(G161,'Overview - Section A'!$I$42:$I$49,0)),""),"d-mmm-yy") &amp;" to " &amp; TEXT(IFERROR(INDEX('Overview - Section A'!$E$42:$E$49,MATCH(G161,'Overview - Section A'!$I$42:$I$49,0)),""),"d-mmm-yy")</f>
        <v>1-Jan-20 to 31-Dec-20</v>
      </c>
      <c r="D161" s="413"/>
      <c r="E161" s="413"/>
      <c r="F161" s="410" t="str">
        <f t="shared" si="10"/>
        <v/>
      </c>
      <c r="G161" s="414" t="s">
        <v>302</v>
      </c>
      <c r="H161" s="414">
        <v>44196</v>
      </c>
      <c r="I161" s="415" t="b">
        <f t="shared" si="11"/>
        <v>1</v>
      </c>
      <c r="J161" s="415" t="b">
        <f t="shared" si="12"/>
        <v>0</v>
      </c>
      <c r="K161" s="415" t="str">
        <f t="shared" si="13"/>
        <v>a1N36000002mn7eEAA</v>
      </c>
      <c r="L161" s="416" t="s">
        <v>894</v>
      </c>
      <c r="M161" s="158"/>
      <c r="N161" s="79"/>
      <c r="AI161" s="5"/>
      <c r="AJ161" s="5"/>
      <c r="AK161" s="237"/>
      <c r="AL161" s="9"/>
      <c r="AM161" s="9"/>
      <c r="AN161" s="9"/>
      <c r="AO161" s="4"/>
      <c r="AP161" s="4"/>
      <c r="AQ161" s="4"/>
      <c r="AR161" s="4"/>
      <c r="AS161" s="4"/>
    </row>
    <row r="162" spans="1:45" s="302" customFormat="1" ht="18.75" customHeight="1" x14ac:dyDescent="0.25">
      <c r="A162" s="317">
        <v>14</v>
      </c>
      <c r="B162" s="329" t="str">
        <f t="shared" si="9"/>
        <v/>
      </c>
      <c r="C162" s="400" t="str">
        <f>TEXT(IFERROR(INDEX('Overview - Section A'!$A$42:$A$49,MATCH(G162,'Overview - Section A'!$I$42:$I$49,0)),""),"d-mmm-yy") &amp;" to " &amp; TEXT(IFERROR(INDEX('Overview - Section A'!$E$42:$E$49,MATCH(G162,'Overview - Section A'!$I$42:$I$49,0)),""),"d-mmm-yy")</f>
        <v>1-Jan-21 to 31-Dec-21</v>
      </c>
      <c r="D162" s="413"/>
      <c r="E162" s="413"/>
      <c r="F162" s="410" t="str">
        <f t="shared" si="10"/>
        <v/>
      </c>
      <c r="G162" s="414" t="s">
        <v>304</v>
      </c>
      <c r="H162" s="414">
        <v>44561</v>
      </c>
      <c r="I162" s="415" t="b">
        <f t="shared" si="11"/>
        <v>1</v>
      </c>
      <c r="J162" s="415" t="b">
        <f t="shared" si="12"/>
        <v>0</v>
      </c>
      <c r="K162" s="415" t="str">
        <f t="shared" si="13"/>
        <v>a1N36000002mn7eEAA</v>
      </c>
      <c r="L162" s="416" t="s">
        <v>895</v>
      </c>
      <c r="M162" s="158"/>
      <c r="N162" s="79"/>
      <c r="AI162" s="5"/>
      <c r="AJ162" s="5"/>
      <c r="AK162" s="237"/>
      <c r="AL162" s="9"/>
      <c r="AM162" s="9"/>
      <c r="AN162" s="9"/>
      <c r="AO162" s="4"/>
      <c r="AP162" s="4"/>
      <c r="AQ162" s="4"/>
      <c r="AR162" s="4"/>
      <c r="AS162" s="4"/>
    </row>
    <row r="163" spans="1:45" s="302" customFormat="1" ht="18.75" customHeight="1" x14ac:dyDescent="0.25">
      <c r="A163" s="317">
        <v>14</v>
      </c>
      <c r="B163" s="329" t="str">
        <f t="shared" si="9"/>
        <v/>
      </c>
      <c r="C163" s="400" t="str">
        <f>TEXT(IFERROR(INDEX('Overview - Section A'!$A$42:$A$49,MATCH(G163,'Overview - Section A'!$I$42:$I$49,0)),""),"d-mmm-yy") &amp;" to " &amp; TEXT(IFERROR(INDEX('Overview - Section A'!$E$42:$E$49,MATCH(G163,'Overview - Section A'!$I$42:$I$49,0)),""),"d-mmm-yy")</f>
        <v>1-Jan-22 to 31-Dec-22</v>
      </c>
      <c r="D163" s="413"/>
      <c r="E163" s="413"/>
      <c r="F163" s="410" t="str">
        <f t="shared" si="10"/>
        <v/>
      </c>
      <c r="G163" s="414" t="s">
        <v>306</v>
      </c>
      <c r="H163" s="414">
        <v>44926</v>
      </c>
      <c r="I163" s="415" t="b">
        <f t="shared" si="11"/>
        <v>1</v>
      </c>
      <c r="J163" s="415" t="b">
        <f t="shared" si="12"/>
        <v>0</v>
      </c>
      <c r="K163" s="415" t="str">
        <f t="shared" si="13"/>
        <v>a1N36000002mn7eEAA</v>
      </c>
      <c r="L163" s="416" t="s">
        <v>896</v>
      </c>
      <c r="M163" s="158"/>
      <c r="N163" s="79"/>
      <c r="AI163" s="5"/>
      <c r="AJ163" s="5"/>
      <c r="AK163" s="237"/>
      <c r="AL163" s="9"/>
      <c r="AM163" s="9"/>
      <c r="AN163" s="9"/>
      <c r="AO163" s="4"/>
      <c r="AP163" s="4"/>
      <c r="AQ163" s="4"/>
      <c r="AR163" s="4"/>
      <c r="AS163" s="4"/>
    </row>
    <row r="164" spans="1:45" s="302" customFormat="1" ht="18.75" customHeight="1" x14ac:dyDescent="0.25">
      <c r="A164" s="317">
        <v>15</v>
      </c>
      <c r="B164" s="329" t="str">
        <f t="shared" si="9"/>
        <v/>
      </c>
      <c r="C164" s="400" t="str">
        <f>TEXT(IFERROR(INDEX('Overview - Section A'!$A$42:$A$49,MATCH(G164,'Overview - Section A'!$I$42:$I$49,0)),""),"d-mmm-yy") &amp;" to " &amp; TEXT(IFERROR(INDEX('Overview - Section A'!$E$42:$E$49,MATCH(G164,'Overview - Section A'!$I$42:$I$49,0)),""),"d-mmm-yy")</f>
        <v>1-Jan-18 to 31-Dec-18</v>
      </c>
      <c r="D164" s="413"/>
      <c r="E164" s="413"/>
      <c r="F164" s="410" t="str">
        <f t="shared" si="10"/>
        <v/>
      </c>
      <c r="G164" s="414" t="s">
        <v>298</v>
      </c>
      <c r="H164" s="414">
        <v>43465</v>
      </c>
      <c r="I164" s="415" t="b">
        <f t="shared" si="11"/>
        <v>1</v>
      </c>
      <c r="J164" s="415" t="b">
        <f t="shared" si="12"/>
        <v>0</v>
      </c>
      <c r="K164" s="415" t="str">
        <f t="shared" si="13"/>
        <v>a1N36000002mn7fEAA</v>
      </c>
      <c r="L164" s="416" t="s">
        <v>897</v>
      </c>
      <c r="M164" s="158"/>
      <c r="N164" s="79"/>
      <c r="AI164" s="5"/>
      <c r="AJ164" s="5"/>
      <c r="AK164" s="237"/>
      <c r="AL164" s="9"/>
      <c r="AM164" s="9"/>
      <c r="AN164" s="9"/>
      <c r="AO164" s="4"/>
      <c r="AP164" s="4"/>
      <c r="AQ164" s="4"/>
      <c r="AR164" s="4"/>
      <c r="AS164" s="4"/>
    </row>
    <row r="165" spans="1:45" s="302" customFormat="1" ht="18.75" customHeight="1" x14ac:dyDescent="0.25">
      <c r="A165" s="317">
        <v>15</v>
      </c>
      <c r="B165" s="329" t="str">
        <f t="shared" si="9"/>
        <v/>
      </c>
      <c r="C165" s="400" t="str">
        <f>TEXT(IFERROR(INDEX('Overview - Section A'!$A$42:$A$49,MATCH(G165,'Overview - Section A'!$I$42:$I$49,0)),""),"d-mmm-yy") &amp;" to " &amp; TEXT(IFERROR(INDEX('Overview - Section A'!$E$42:$E$49,MATCH(G165,'Overview - Section A'!$I$42:$I$49,0)),""),"d-mmm-yy")</f>
        <v>1-Jan-19 to 31-Dec-19</v>
      </c>
      <c r="D165" s="413"/>
      <c r="E165" s="413"/>
      <c r="F165" s="410" t="str">
        <f t="shared" si="10"/>
        <v/>
      </c>
      <c r="G165" s="414" t="s">
        <v>300</v>
      </c>
      <c r="H165" s="414">
        <v>43830</v>
      </c>
      <c r="I165" s="415" t="b">
        <f t="shared" si="11"/>
        <v>1</v>
      </c>
      <c r="J165" s="415" t="b">
        <f t="shared" si="12"/>
        <v>0</v>
      </c>
      <c r="K165" s="415" t="str">
        <f t="shared" si="13"/>
        <v>a1N36000002mn7fEAA</v>
      </c>
      <c r="L165" s="416" t="s">
        <v>898</v>
      </c>
      <c r="M165" s="158"/>
      <c r="N165" s="79"/>
      <c r="AI165" s="5"/>
      <c r="AJ165" s="5"/>
      <c r="AK165" s="237"/>
      <c r="AL165" s="9"/>
      <c r="AM165" s="9"/>
      <c r="AN165" s="9"/>
      <c r="AO165" s="4"/>
      <c r="AP165" s="4"/>
      <c r="AQ165" s="4"/>
      <c r="AR165" s="4"/>
      <c r="AS165" s="4"/>
    </row>
    <row r="166" spans="1:45" s="302" customFormat="1" ht="18.75" customHeight="1" x14ac:dyDescent="0.25">
      <c r="A166" s="317">
        <v>15</v>
      </c>
      <c r="B166" s="329" t="str">
        <f t="shared" si="9"/>
        <v/>
      </c>
      <c r="C166" s="400" t="str">
        <f>TEXT(IFERROR(INDEX('Overview - Section A'!$A$42:$A$49,MATCH(G166,'Overview - Section A'!$I$42:$I$49,0)),""),"d-mmm-yy") &amp;" to " &amp; TEXT(IFERROR(INDEX('Overview - Section A'!$E$42:$E$49,MATCH(G166,'Overview - Section A'!$I$42:$I$49,0)),""),"d-mmm-yy")</f>
        <v>1-Jan-20 to 31-Dec-20</v>
      </c>
      <c r="D166" s="413"/>
      <c r="E166" s="413"/>
      <c r="F166" s="410" t="str">
        <f t="shared" si="10"/>
        <v/>
      </c>
      <c r="G166" s="414" t="s">
        <v>302</v>
      </c>
      <c r="H166" s="414">
        <v>44196</v>
      </c>
      <c r="I166" s="415" t="b">
        <f t="shared" si="11"/>
        <v>1</v>
      </c>
      <c r="J166" s="415" t="b">
        <f t="shared" si="12"/>
        <v>0</v>
      </c>
      <c r="K166" s="415" t="str">
        <f t="shared" si="13"/>
        <v>a1N36000002mn7fEAA</v>
      </c>
      <c r="L166" s="416" t="s">
        <v>899</v>
      </c>
      <c r="M166" s="158"/>
      <c r="N166" s="79"/>
      <c r="AI166" s="5"/>
      <c r="AJ166" s="5"/>
      <c r="AK166" s="237"/>
      <c r="AL166" s="9"/>
      <c r="AM166" s="9"/>
      <c r="AN166" s="9"/>
      <c r="AO166" s="4"/>
      <c r="AP166" s="4"/>
      <c r="AQ166" s="4"/>
      <c r="AR166" s="4"/>
      <c r="AS166" s="4"/>
    </row>
    <row r="167" spans="1:45" s="302" customFormat="1" ht="18.75" customHeight="1" x14ac:dyDescent="0.25">
      <c r="A167" s="317">
        <v>15</v>
      </c>
      <c r="B167" s="329" t="str">
        <f t="shared" si="9"/>
        <v/>
      </c>
      <c r="C167" s="400" t="str">
        <f>TEXT(IFERROR(INDEX('Overview - Section A'!$A$42:$A$49,MATCH(G167,'Overview - Section A'!$I$42:$I$49,0)),""),"d-mmm-yy") &amp;" to " &amp; TEXT(IFERROR(INDEX('Overview - Section A'!$E$42:$E$49,MATCH(G167,'Overview - Section A'!$I$42:$I$49,0)),""),"d-mmm-yy")</f>
        <v>1-Jan-21 to 31-Dec-21</v>
      </c>
      <c r="D167" s="413"/>
      <c r="E167" s="413"/>
      <c r="F167" s="410" t="str">
        <f t="shared" si="10"/>
        <v/>
      </c>
      <c r="G167" s="414" t="s">
        <v>304</v>
      </c>
      <c r="H167" s="414">
        <v>44561</v>
      </c>
      <c r="I167" s="415" t="b">
        <f t="shared" si="11"/>
        <v>1</v>
      </c>
      <c r="J167" s="415" t="b">
        <f t="shared" si="12"/>
        <v>0</v>
      </c>
      <c r="K167" s="415" t="str">
        <f t="shared" si="13"/>
        <v>a1N36000002mn7fEAA</v>
      </c>
      <c r="L167" s="416" t="s">
        <v>900</v>
      </c>
      <c r="M167" s="158"/>
      <c r="N167" s="79"/>
      <c r="AI167" s="5"/>
      <c r="AJ167" s="5"/>
      <c r="AK167" s="237"/>
      <c r="AL167" s="9"/>
      <c r="AM167" s="9"/>
      <c r="AN167" s="9"/>
      <c r="AO167" s="4"/>
      <c r="AP167" s="4"/>
      <c r="AQ167" s="4"/>
      <c r="AR167" s="4"/>
      <c r="AS167" s="4"/>
    </row>
    <row r="168" spans="1:45" s="302" customFormat="1" ht="18.75" customHeight="1" x14ac:dyDescent="0.25">
      <c r="A168" s="317">
        <v>15</v>
      </c>
      <c r="B168" s="329" t="str">
        <f t="shared" si="9"/>
        <v/>
      </c>
      <c r="C168" s="400" t="str">
        <f>TEXT(IFERROR(INDEX('Overview - Section A'!$A$42:$A$49,MATCH(G168,'Overview - Section A'!$I$42:$I$49,0)),""),"d-mmm-yy") &amp;" to " &amp; TEXT(IFERROR(INDEX('Overview - Section A'!$E$42:$E$49,MATCH(G168,'Overview - Section A'!$I$42:$I$49,0)),""),"d-mmm-yy")</f>
        <v>1-Jan-22 to 31-Dec-22</v>
      </c>
      <c r="D168" s="413"/>
      <c r="E168" s="413"/>
      <c r="F168" s="410" t="str">
        <f t="shared" si="10"/>
        <v/>
      </c>
      <c r="G168" s="414" t="s">
        <v>306</v>
      </c>
      <c r="H168" s="414">
        <v>44926</v>
      </c>
      <c r="I168" s="415" t="b">
        <f t="shared" si="11"/>
        <v>1</v>
      </c>
      <c r="J168" s="415" t="b">
        <f t="shared" si="12"/>
        <v>0</v>
      </c>
      <c r="K168" s="415" t="str">
        <f t="shared" si="13"/>
        <v>a1N36000002mn7fEAA</v>
      </c>
      <c r="L168" s="416" t="s">
        <v>901</v>
      </c>
      <c r="M168" s="158"/>
      <c r="N168" s="79"/>
      <c r="AI168" s="5"/>
      <c r="AJ168" s="5"/>
      <c r="AK168" s="237"/>
      <c r="AL168" s="9"/>
      <c r="AM168" s="9"/>
      <c r="AN168" s="9"/>
      <c r="AO168" s="4"/>
      <c r="AP168" s="4"/>
      <c r="AQ168" s="4"/>
      <c r="AR168" s="4"/>
      <c r="AS168" s="4"/>
    </row>
    <row r="169" spans="1:45" s="302" customFormat="1" ht="18.75" customHeight="1" x14ac:dyDescent="0.25">
      <c r="A169" s="317">
        <v>16</v>
      </c>
      <c r="B169" s="329" t="str">
        <f t="shared" si="9"/>
        <v/>
      </c>
      <c r="C169" s="400" t="str">
        <f>TEXT(IFERROR(INDEX('Overview - Section A'!$A$42:$A$49,MATCH(G169,'Overview - Section A'!$I$42:$I$49,0)),""),"d-mmm-yy") &amp;" to " &amp; TEXT(IFERROR(INDEX('Overview - Section A'!$E$42:$E$49,MATCH(G169,'Overview - Section A'!$I$42:$I$49,0)),""),"d-mmm-yy")</f>
        <v>1-Jan-18 to 31-Dec-18</v>
      </c>
      <c r="D169" s="413"/>
      <c r="E169" s="413"/>
      <c r="F169" s="410" t="str">
        <f t="shared" si="10"/>
        <v/>
      </c>
      <c r="G169" s="414" t="s">
        <v>298</v>
      </c>
      <c r="H169" s="414">
        <v>43465</v>
      </c>
      <c r="I169" s="415" t="b">
        <f t="shared" si="11"/>
        <v>1</v>
      </c>
      <c r="J169" s="415" t="b">
        <f t="shared" si="12"/>
        <v>0</v>
      </c>
      <c r="K169" s="415" t="str">
        <f t="shared" si="13"/>
        <v>a1N36000002mn7gEAA</v>
      </c>
      <c r="L169" s="416" t="s">
        <v>902</v>
      </c>
      <c r="M169" s="158"/>
      <c r="N169" s="79"/>
      <c r="AI169" s="5"/>
      <c r="AJ169" s="5"/>
      <c r="AK169" s="237"/>
      <c r="AL169" s="9"/>
      <c r="AM169" s="9"/>
      <c r="AN169" s="9"/>
      <c r="AO169" s="4"/>
      <c r="AP169" s="4"/>
      <c r="AQ169" s="4"/>
      <c r="AR169" s="4"/>
      <c r="AS169" s="4"/>
    </row>
    <row r="170" spans="1:45" s="302" customFormat="1" ht="18.75" customHeight="1" x14ac:dyDescent="0.25">
      <c r="A170" s="317">
        <v>16</v>
      </c>
      <c r="B170" s="329" t="str">
        <f t="shared" si="9"/>
        <v/>
      </c>
      <c r="C170" s="400" t="str">
        <f>TEXT(IFERROR(INDEX('Overview - Section A'!$A$42:$A$49,MATCH(G170,'Overview - Section A'!$I$42:$I$49,0)),""),"d-mmm-yy") &amp;" to " &amp; TEXT(IFERROR(INDEX('Overview - Section A'!$E$42:$E$49,MATCH(G170,'Overview - Section A'!$I$42:$I$49,0)),""),"d-mmm-yy")</f>
        <v>1-Jan-19 to 31-Dec-19</v>
      </c>
      <c r="D170" s="413"/>
      <c r="E170" s="413"/>
      <c r="F170" s="410" t="str">
        <f t="shared" si="10"/>
        <v/>
      </c>
      <c r="G170" s="414" t="s">
        <v>300</v>
      </c>
      <c r="H170" s="414">
        <v>43830</v>
      </c>
      <c r="I170" s="415" t="b">
        <f t="shared" si="11"/>
        <v>1</v>
      </c>
      <c r="J170" s="415" t="b">
        <f t="shared" si="12"/>
        <v>0</v>
      </c>
      <c r="K170" s="415" t="str">
        <f t="shared" si="13"/>
        <v>a1N36000002mn7gEAA</v>
      </c>
      <c r="L170" s="416" t="s">
        <v>903</v>
      </c>
      <c r="M170" s="158"/>
      <c r="N170" s="79"/>
      <c r="AI170" s="5"/>
      <c r="AJ170" s="5"/>
      <c r="AK170" s="237"/>
      <c r="AL170" s="9"/>
      <c r="AM170" s="9"/>
      <c r="AN170" s="9"/>
      <c r="AO170" s="4"/>
      <c r="AP170" s="4"/>
      <c r="AQ170" s="4"/>
      <c r="AR170" s="4"/>
      <c r="AS170" s="4"/>
    </row>
    <row r="171" spans="1:45" s="302" customFormat="1" ht="18.75" customHeight="1" x14ac:dyDescent="0.25">
      <c r="A171" s="317">
        <v>16</v>
      </c>
      <c r="B171" s="329" t="str">
        <f t="shared" si="9"/>
        <v/>
      </c>
      <c r="C171" s="400" t="str">
        <f>TEXT(IFERROR(INDEX('Overview - Section A'!$A$42:$A$49,MATCH(G171,'Overview - Section A'!$I$42:$I$49,0)),""),"d-mmm-yy") &amp;" to " &amp; TEXT(IFERROR(INDEX('Overview - Section A'!$E$42:$E$49,MATCH(G171,'Overview - Section A'!$I$42:$I$49,0)),""),"d-mmm-yy")</f>
        <v>1-Jan-20 to 31-Dec-20</v>
      </c>
      <c r="D171" s="413"/>
      <c r="E171" s="413"/>
      <c r="F171" s="410" t="str">
        <f t="shared" si="10"/>
        <v/>
      </c>
      <c r="G171" s="414" t="s">
        <v>302</v>
      </c>
      <c r="H171" s="414">
        <v>44196</v>
      </c>
      <c r="I171" s="415" t="b">
        <f t="shared" si="11"/>
        <v>1</v>
      </c>
      <c r="J171" s="415" t="b">
        <f t="shared" si="12"/>
        <v>0</v>
      </c>
      <c r="K171" s="415" t="str">
        <f t="shared" si="13"/>
        <v>a1N36000002mn7gEAA</v>
      </c>
      <c r="L171" s="416" t="s">
        <v>904</v>
      </c>
      <c r="M171" s="158"/>
      <c r="N171" s="79"/>
      <c r="AI171" s="5"/>
      <c r="AJ171" s="5"/>
      <c r="AK171" s="237"/>
      <c r="AL171" s="9"/>
      <c r="AM171" s="9"/>
      <c r="AN171" s="9"/>
      <c r="AO171" s="4"/>
      <c r="AP171" s="4"/>
      <c r="AQ171" s="4"/>
      <c r="AR171" s="4"/>
      <c r="AS171" s="4"/>
    </row>
    <row r="172" spans="1:45" s="302" customFormat="1" ht="18.75" customHeight="1" x14ac:dyDescent="0.25">
      <c r="A172" s="317">
        <v>16</v>
      </c>
      <c r="B172" s="329" t="str">
        <f t="shared" si="9"/>
        <v/>
      </c>
      <c r="C172" s="400" t="str">
        <f>TEXT(IFERROR(INDEX('Overview - Section A'!$A$42:$A$49,MATCH(G172,'Overview - Section A'!$I$42:$I$49,0)),""),"d-mmm-yy") &amp;" to " &amp; TEXT(IFERROR(INDEX('Overview - Section A'!$E$42:$E$49,MATCH(G172,'Overview - Section A'!$I$42:$I$49,0)),""),"d-mmm-yy")</f>
        <v>1-Jan-21 to 31-Dec-21</v>
      </c>
      <c r="D172" s="413"/>
      <c r="E172" s="413"/>
      <c r="F172" s="410" t="str">
        <f t="shared" si="10"/>
        <v/>
      </c>
      <c r="G172" s="414" t="s">
        <v>304</v>
      </c>
      <c r="H172" s="414">
        <v>44561</v>
      </c>
      <c r="I172" s="415" t="b">
        <f t="shared" si="11"/>
        <v>1</v>
      </c>
      <c r="J172" s="415" t="b">
        <f t="shared" si="12"/>
        <v>0</v>
      </c>
      <c r="K172" s="415" t="str">
        <f t="shared" si="13"/>
        <v>a1N36000002mn7gEAA</v>
      </c>
      <c r="L172" s="416" t="s">
        <v>905</v>
      </c>
      <c r="M172" s="158"/>
      <c r="N172" s="79"/>
      <c r="AI172" s="5"/>
      <c r="AJ172" s="5"/>
      <c r="AK172" s="237"/>
      <c r="AL172" s="9"/>
      <c r="AM172" s="9"/>
      <c r="AN172" s="9"/>
      <c r="AO172" s="4"/>
      <c r="AP172" s="4"/>
      <c r="AQ172" s="4"/>
      <c r="AR172" s="4"/>
      <c r="AS172" s="4"/>
    </row>
    <row r="173" spans="1:45" s="302" customFormat="1" ht="18.75" customHeight="1" x14ac:dyDescent="0.25">
      <c r="A173" s="317">
        <v>16</v>
      </c>
      <c r="B173" s="329" t="str">
        <f t="shared" si="9"/>
        <v/>
      </c>
      <c r="C173" s="400" t="str">
        <f>TEXT(IFERROR(INDEX('Overview - Section A'!$A$42:$A$49,MATCH(G173,'Overview - Section A'!$I$42:$I$49,0)),""),"d-mmm-yy") &amp;" to " &amp; TEXT(IFERROR(INDEX('Overview - Section A'!$E$42:$E$49,MATCH(G173,'Overview - Section A'!$I$42:$I$49,0)),""),"d-mmm-yy")</f>
        <v>1-Jan-22 to 31-Dec-22</v>
      </c>
      <c r="D173" s="413"/>
      <c r="E173" s="413"/>
      <c r="F173" s="410" t="str">
        <f t="shared" si="10"/>
        <v/>
      </c>
      <c r="G173" s="414" t="s">
        <v>306</v>
      </c>
      <c r="H173" s="414">
        <v>44926</v>
      </c>
      <c r="I173" s="415" t="b">
        <f t="shared" si="11"/>
        <v>1</v>
      </c>
      <c r="J173" s="415" t="b">
        <f t="shared" si="12"/>
        <v>0</v>
      </c>
      <c r="K173" s="415" t="str">
        <f t="shared" si="13"/>
        <v>a1N36000002mn7gEAA</v>
      </c>
      <c r="L173" s="416" t="s">
        <v>906</v>
      </c>
      <c r="M173" s="158"/>
      <c r="N173" s="79"/>
      <c r="AI173" s="5"/>
      <c r="AJ173" s="5"/>
      <c r="AK173" s="237"/>
      <c r="AL173" s="9"/>
      <c r="AM173" s="9"/>
      <c r="AN173" s="9"/>
      <c r="AO173" s="4"/>
      <c r="AP173" s="4"/>
      <c r="AQ173" s="4"/>
      <c r="AR173" s="4"/>
      <c r="AS173" s="4"/>
    </row>
    <row r="174" spans="1:45" s="302" customFormat="1" ht="18.75" customHeight="1" x14ac:dyDescent="0.25">
      <c r="A174" s="317">
        <v>17</v>
      </c>
      <c r="B174" s="329" t="str">
        <f t="shared" si="9"/>
        <v/>
      </c>
      <c r="C174" s="400" t="str">
        <f>TEXT(IFERROR(INDEX('Overview - Section A'!$A$42:$A$49,MATCH(G174,'Overview - Section A'!$I$42:$I$49,0)),""),"d-mmm-yy") &amp;" to " &amp; TEXT(IFERROR(INDEX('Overview - Section A'!$E$42:$E$49,MATCH(G174,'Overview - Section A'!$I$42:$I$49,0)),""),"d-mmm-yy")</f>
        <v>1-Jan-18 to 31-Dec-18</v>
      </c>
      <c r="D174" s="413"/>
      <c r="E174" s="413"/>
      <c r="F174" s="410" t="str">
        <f t="shared" si="10"/>
        <v/>
      </c>
      <c r="G174" s="414" t="s">
        <v>298</v>
      </c>
      <c r="H174" s="414">
        <v>43465</v>
      </c>
      <c r="I174" s="415" t="b">
        <f t="shared" si="11"/>
        <v>1</v>
      </c>
      <c r="J174" s="415" t="b">
        <f t="shared" si="12"/>
        <v>0</v>
      </c>
      <c r="K174" s="415" t="str">
        <f t="shared" si="13"/>
        <v>a1N36000002mn7hEAA</v>
      </c>
      <c r="L174" s="416" t="s">
        <v>907</v>
      </c>
      <c r="M174" s="158"/>
      <c r="N174" s="79"/>
      <c r="AI174" s="5"/>
      <c r="AJ174" s="5"/>
      <c r="AK174" s="237"/>
      <c r="AL174" s="9"/>
      <c r="AM174" s="9"/>
      <c r="AN174" s="9"/>
      <c r="AO174" s="4"/>
      <c r="AP174" s="4"/>
      <c r="AQ174" s="4"/>
      <c r="AR174" s="4"/>
      <c r="AS174" s="4"/>
    </row>
    <row r="175" spans="1:45" s="302" customFormat="1" ht="18.75" customHeight="1" x14ac:dyDescent="0.25">
      <c r="A175" s="317">
        <v>17</v>
      </c>
      <c r="B175" s="329" t="str">
        <f t="shared" si="9"/>
        <v/>
      </c>
      <c r="C175" s="400" t="str">
        <f>TEXT(IFERROR(INDEX('Overview - Section A'!$A$42:$A$49,MATCH(G175,'Overview - Section A'!$I$42:$I$49,0)),""),"d-mmm-yy") &amp;" to " &amp; TEXT(IFERROR(INDEX('Overview - Section A'!$E$42:$E$49,MATCH(G175,'Overview - Section A'!$I$42:$I$49,0)),""),"d-mmm-yy")</f>
        <v>1-Jan-19 to 31-Dec-19</v>
      </c>
      <c r="D175" s="413"/>
      <c r="E175" s="413"/>
      <c r="F175" s="410" t="str">
        <f t="shared" si="10"/>
        <v/>
      </c>
      <c r="G175" s="414" t="s">
        <v>300</v>
      </c>
      <c r="H175" s="414">
        <v>43830</v>
      </c>
      <c r="I175" s="415" t="b">
        <f t="shared" si="11"/>
        <v>1</v>
      </c>
      <c r="J175" s="415" t="b">
        <f t="shared" si="12"/>
        <v>0</v>
      </c>
      <c r="K175" s="415" t="str">
        <f t="shared" si="13"/>
        <v>a1N36000002mn7hEAA</v>
      </c>
      <c r="L175" s="416" t="s">
        <v>908</v>
      </c>
      <c r="M175" s="158"/>
      <c r="N175" s="79"/>
      <c r="AI175" s="5"/>
      <c r="AJ175" s="5"/>
      <c r="AK175" s="237"/>
      <c r="AL175" s="9"/>
      <c r="AM175" s="9"/>
      <c r="AN175" s="9"/>
      <c r="AO175" s="4"/>
      <c r="AP175" s="4"/>
      <c r="AQ175" s="4"/>
      <c r="AR175" s="4"/>
      <c r="AS175" s="4"/>
    </row>
    <row r="176" spans="1:45" s="302" customFormat="1" ht="18.75" customHeight="1" x14ac:dyDescent="0.25">
      <c r="A176" s="317">
        <v>17</v>
      </c>
      <c r="B176" s="329" t="str">
        <f t="shared" si="9"/>
        <v/>
      </c>
      <c r="C176" s="400" t="str">
        <f>TEXT(IFERROR(INDEX('Overview - Section A'!$A$42:$A$49,MATCH(G176,'Overview - Section A'!$I$42:$I$49,0)),""),"d-mmm-yy") &amp;" to " &amp; TEXT(IFERROR(INDEX('Overview - Section A'!$E$42:$E$49,MATCH(G176,'Overview - Section A'!$I$42:$I$49,0)),""),"d-mmm-yy")</f>
        <v>1-Jan-20 to 31-Dec-20</v>
      </c>
      <c r="D176" s="413"/>
      <c r="E176" s="413"/>
      <c r="F176" s="410" t="str">
        <f t="shared" si="10"/>
        <v/>
      </c>
      <c r="G176" s="414" t="s">
        <v>302</v>
      </c>
      <c r="H176" s="414">
        <v>44196</v>
      </c>
      <c r="I176" s="415" t="b">
        <f t="shared" si="11"/>
        <v>1</v>
      </c>
      <c r="J176" s="415" t="b">
        <f t="shared" si="12"/>
        <v>0</v>
      </c>
      <c r="K176" s="415" t="str">
        <f t="shared" si="13"/>
        <v>a1N36000002mn7hEAA</v>
      </c>
      <c r="L176" s="416" t="s">
        <v>909</v>
      </c>
      <c r="M176" s="158"/>
      <c r="N176" s="79"/>
      <c r="AI176" s="5"/>
      <c r="AJ176" s="5"/>
      <c r="AK176" s="237"/>
      <c r="AL176" s="9"/>
      <c r="AM176" s="9"/>
      <c r="AN176" s="9"/>
      <c r="AO176" s="4"/>
      <c r="AP176" s="4"/>
      <c r="AQ176" s="4"/>
      <c r="AR176" s="4"/>
      <c r="AS176" s="4"/>
    </row>
    <row r="177" spans="1:45" s="302" customFormat="1" ht="18.75" customHeight="1" x14ac:dyDescent="0.25">
      <c r="A177" s="317">
        <v>17</v>
      </c>
      <c r="B177" s="329" t="str">
        <f t="shared" si="9"/>
        <v/>
      </c>
      <c r="C177" s="400" t="str">
        <f>TEXT(IFERROR(INDEX('Overview - Section A'!$A$42:$A$49,MATCH(G177,'Overview - Section A'!$I$42:$I$49,0)),""),"d-mmm-yy") &amp;" to " &amp; TEXT(IFERROR(INDEX('Overview - Section A'!$E$42:$E$49,MATCH(G177,'Overview - Section A'!$I$42:$I$49,0)),""),"d-mmm-yy")</f>
        <v>1-Jan-21 to 31-Dec-21</v>
      </c>
      <c r="D177" s="413"/>
      <c r="E177" s="413"/>
      <c r="F177" s="410" t="str">
        <f t="shared" si="10"/>
        <v/>
      </c>
      <c r="G177" s="414" t="s">
        <v>304</v>
      </c>
      <c r="H177" s="414">
        <v>44561</v>
      </c>
      <c r="I177" s="415" t="b">
        <f t="shared" si="11"/>
        <v>1</v>
      </c>
      <c r="J177" s="415" t="b">
        <f t="shared" si="12"/>
        <v>0</v>
      </c>
      <c r="K177" s="415" t="str">
        <f t="shared" si="13"/>
        <v>a1N36000002mn7hEAA</v>
      </c>
      <c r="L177" s="416" t="s">
        <v>910</v>
      </c>
      <c r="M177" s="158"/>
      <c r="N177" s="79"/>
      <c r="AI177" s="5"/>
      <c r="AJ177" s="5"/>
      <c r="AK177" s="237"/>
      <c r="AL177" s="9"/>
      <c r="AM177" s="9"/>
      <c r="AN177" s="9"/>
      <c r="AO177" s="4"/>
      <c r="AP177" s="4"/>
      <c r="AQ177" s="4"/>
      <c r="AR177" s="4"/>
      <c r="AS177" s="4"/>
    </row>
    <row r="178" spans="1:45" s="302" customFormat="1" ht="18.75" customHeight="1" x14ac:dyDescent="0.25">
      <c r="A178" s="317">
        <v>17</v>
      </c>
      <c r="B178" s="329" t="str">
        <f t="shared" si="9"/>
        <v/>
      </c>
      <c r="C178" s="400" t="str">
        <f>TEXT(IFERROR(INDEX('Overview - Section A'!$A$42:$A$49,MATCH(G178,'Overview - Section A'!$I$42:$I$49,0)),""),"d-mmm-yy") &amp;" to " &amp; TEXT(IFERROR(INDEX('Overview - Section A'!$E$42:$E$49,MATCH(G178,'Overview - Section A'!$I$42:$I$49,0)),""),"d-mmm-yy")</f>
        <v>1-Jan-22 to 31-Dec-22</v>
      </c>
      <c r="D178" s="413"/>
      <c r="E178" s="413"/>
      <c r="F178" s="410" t="str">
        <f t="shared" si="10"/>
        <v/>
      </c>
      <c r="G178" s="414" t="s">
        <v>306</v>
      </c>
      <c r="H178" s="414">
        <v>44926</v>
      </c>
      <c r="I178" s="415" t="b">
        <f t="shared" si="11"/>
        <v>1</v>
      </c>
      <c r="J178" s="415" t="b">
        <f t="shared" si="12"/>
        <v>0</v>
      </c>
      <c r="K178" s="415" t="str">
        <f t="shared" si="13"/>
        <v>a1N36000002mn7hEAA</v>
      </c>
      <c r="L178" s="416" t="s">
        <v>911</v>
      </c>
      <c r="M178" s="158"/>
      <c r="N178" s="79"/>
      <c r="AI178" s="5"/>
      <c r="AJ178" s="5"/>
      <c r="AK178" s="237"/>
      <c r="AL178" s="9"/>
      <c r="AM178" s="9"/>
      <c r="AN178" s="9"/>
      <c r="AO178" s="4"/>
      <c r="AP178" s="4"/>
      <c r="AQ178" s="4"/>
      <c r="AR178" s="4"/>
      <c r="AS178" s="4"/>
    </row>
    <row r="179" spans="1:45" s="302" customFormat="1" ht="18.75" customHeight="1" x14ac:dyDescent="0.25">
      <c r="A179" s="317">
        <v>18</v>
      </c>
      <c r="B179" s="329" t="str">
        <f t="shared" si="9"/>
        <v/>
      </c>
      <c r="C179" s="400" t="str">
        <f>TEXT(IFERROR(INDEX('Overview - Section A'!$A$42:$A$49,MATCH(G179,'Overview - Section A'!$I$42:$I$49,0)),""),"d-mmm-yy") &amp;" to " &amp; TEXT(IFERROR(INDEX('Overview - Section A'!$E$42:$E$49,MATCH(G179,'Overview - Section A'!$I$42:$I$49,0)),""),"d-mmm-yy")</f>
        <v>1-Jan-18 to 31-Dec-18</v>
      </c>
      <c r="D179" s="413"/>
      <c r="E179" s="413"/>
      <c r="F179" s="410" t="str">
        <f t="shared" si="10"/>
        <v/>
      </c>
      <c r="G179" s="414" t="s">
        <v>298</v>
      </c>
      <c r="H179" s="414">
        <v>43465</v>
      </c>
      <c r="I179" s="415" t="b">
        <f t="shared" si="11"/>
        <v>1</v>
      </c>
      <c r="J179" s="415" t="b">
        <f t="shared" si="12"/>
        <v>0</v>
      </c>
      <c r="K179" s="415" t="str">
        <f t="shared" si="13"/>
        <v>a1N36000002mn7iEAA</v>
      </c>
      <c r="L179" s="416" t="s">
        <v>912</v>
      </c>
      <c r="M179" s="158"/>
      <c r="N179" s="79"/>
      <c r="AI179" s="5"/>
      <c r="AJ179" s="5"/>
      <c r="AK179" s="237"/>
      <c r="AL179" s="9"/>
      <c r="AM179" s="9"/>
      <c r="AN179" s="9"/>
      <c r="AO179" s="4"/>
      <c r="AP179" s="4"/>
      <c r="AQ179" s="4"/>
      <c r="AR179" s="4"/>
      <c r="AS179" s="4"/>
    </row>
    <row r="180" spans="1:45" s="302" customFormat="1" ht="18.75" customHeight="1" x14ac:dyDescent="0.25">
      <c r="A180" s="317">
        <v>18</v>
      </c>
      <c r="B180" s="329" t="str">
        <f t="shared" si="9"/>
        <v/>
      </c>
      <c r="C180" s="400" t="str">
        <f>TEXT(IFERROR(INDEX('Overview - Section A'!$A$42:$A$49,MATCH(G180,'Overview - Section A'!$I$42:$I$49,0)),""),"d-mmm-yy") &amp;" to " &amp; TEXT(IFERROR(INDEX('Overview - Section A'!$E$42:$E$49,MATCH(G180,'Overview - Section A'!$I$42:$I$49,0)),""),"d-mmm-yy")</f>
        <v>1-Jan-19 to 31-Dec-19</v>
      </c>
      <c r="D180" s="413"/>
      <c r="E180" s="413"/>
      <c r="F180" s="410" t="str">
        <f t="shared" si="10"/>
        <v/>
      </c>
      <c r="G180" s="414" t="s">
        <v>300</v>
      </c>
      <c r="H180" s="414">
        <v>43830</v>
      </c>
      <c r="I180" s="415" t="b">
        <f t="shared" si="11"/>
        <v>1</v>
      </c>
      <c r="J180" s="415" t="b">
        <f t="shared" si="12"/>
        <v>0</v>
      </c>
      <c r="K180" s="415" t="str">
        <f t="shared" si="13"/>
        <v>a1N36000002mn7iEAA</v>
      </c>
      <c r="L180" s="416" t="s">
        <v>913</v>
      </c>
      <c r="M180" s="158"/>
      <c r="N180" s="79"/>
      <c r="AI180" s="5"/>
      <c r="AJ180" s="5"/>
      <c r="AK180" s="237"/>
      <c r="AL180" s="9"/>
      <c r="AM180" s="9"/>
      <c r="AN180" s="9"/>
      <c r="AO180" s="4"/>
      <c r="AP180" s="4"/>
      <c r="AQ180" s="4"/>
      <c r="AR180" s="4"/>
      <c r="AS180" s="4"/>
    </row>
    <row r="181" spans="1:45" s="302" customFormat="1" ht="18.75" customHeight="1" x14ac:dyDescent="0.25">
      <c r="A181" s="317">
        <v>18</v>
      </c>
      <c r="B181" s="329" t="str">
        <f t="shared" si="9"/>
        <v/>
      </c>
      <c r="C181" s="400" t="str">
        <f>TEXT(IFERROR(INDEX('Overview - Section A'!$A$42:$A$49,MATCH(G181,'Overview - Section A'!$I$42:$I$49,0)),""),"d-mmm-yy") &amp;" to " &amp; TEXT(IFERROR(INDEX('Overview - Section A'!$E$42:$E$49,MATCH(G181,'Overview - Section A'!$I$42:$I$49,0)),""),"d-mmm-yy")</f>
        <v>1-Jan-20 to 31-Dec-20</v>
      </c>
      <c r="D181" s="413"/>
      <c r="E181" s="413"/>
      <c r="F181" s="410" t="str">
        <f t="shared" si="10"/>
        <v/>
      </c>
      <c r="G181" s="414" t="s">
        <v>302</v>
      </c>
      <c r="H181" s="414">
        <v>44196</v>
      </c>
      <c r="I181" s="415" t="b">
        <f t="shared" si="11"/>
        <v>1</v>
      </c>
      <c r="J181" s="415" t="b">
        <f t="shared" si="12"/>
        <v>0</v>
      </c>
      <c r="K181" s="415" t="str">
        <f t="shared" si="13"/>
        <v>a1N36000002mn7iEAA</v>
      </c>
      <c r="L181" s="416" t="s">
        <v>914</v>
      </c>
      <c r="M181" s="158"/>
      <c r="N181" s="79"/>
      <c r="AI181" s="5"/>
      <c r="AJ181" s="5"/>
      <c r="AK181" s="237"/>
      <c r="AL181" s="9"/>
      <c r="AM181" s="9"/>
      <c r="AN181" s="9"/>
      <c r="AO181" s="4"/>
      <c r="AP181" s="4"/>
      <c r="AQ181" s="4"/>
      <c r="AR181" s="4"/>
      <c r="AS181" s="4"/>
    </row>
    <row r="182" spans="1:45" s="302" customFormat="1" ht="18.75" customHeight="1" x14ac:dyDescent="0.25">
      <c r="A182" s="317">
        <v>18</v>
      </c>
      <c r="B182" s="329" t="str">
        <f t="shared" si="9"/>
        <v/>
      </c>
      <c r="C182" s="400" t="str">
        <f>TEXT(IFERROR(INDEX('Overview - Section A'!$A$42:$A$49,MATCH(G182,'Overview - Section A'!$I$42:$I$49,0)),""),"d-mmm-yy") &amp;" to " &amp; TEXT(IFERROR(INDEX('Overview - Section A'!$E$42:$E$49,MATCH(G182,'Overview - Section A'!$I$42:$I$49,0)),""),"d-mmm-yy")</f>
        <v>1-Jan-21 to 31-Dec-21</v>
      </c>
      <c r="D182" s="413"/>
      <c r="E182" s="413"/>
      <c r="F182" s="410" t="str">
        <f t="shared" si="10"/>
        <v/>
      </c>
      <c r="G182" s="414" t="s">
        <v>304</v>
      </c>
      <c r="H182" s="414">
        <v>44561</v>
      </c>
      <c r="I182" s="415" t="b">
        <f t="shared" si="11"/>
        <v>1</v>
      </c>
      <c r="J182" s="415" t="b">
        <f t="shared" si="12"/>
        <v>0</v>
      </c>
      <c r="K182" s="415" t="str">
        <f t="shared" si="13"/>
        <v>a1N36000002mn7iEAA</v>
      </c>
      <c r="L182" s="416" t="s">
        <v>915</v>
      </c>
      <c r="M182" s="158"/>
      <c r="N182" s="79"/>
      <c r="AI182" s="5"/>
      <c r="AJ182" s="5"/>
      <c r="AK182" s="237"/>
      <c r="AL182" s="9"/>
      <c r="AM182" s="9"/>
      <c r="AN182" s="9"/>
      <c r="AO182" s="4"/>
      <c r="AP182" s="4"/>
      <c r="AQ182" s="4"/>
      <c r="AR182" s="4"/>
      <c r="AS182" s="4"/>
    </row>
    <row r="183" spans="1:45" s="302" customFormat="1" ht="18.75" customHeight="1" x14ac:dyDescent="0.25">
      <c r="A183" s="317">
        <v>18</v>
      </c>
      <c r="B183" s="329" t="str">
        <f t="shared" si="9"/>
        <v/>
      </c>
      <c r="C183" s="400" t="str">
        <f>TEXT(IFERROR(INDEX('Overview - Section A'!$A$42:$A$49,MATCH(G183,'Overview - Section A'!$I$42:$I$49,0)),""),"d-mmm-yy") &amp;" to " &amp; TEXT(IFERROR(INDEX('Overview - Section A'!$E$42:$E$49,MATCH(G183,'Overview - Section A'!$I$42:$I$49,0)),""),"d-mmm-yy")</f>
        <v>1-Jan-22 to 31-Dec-22</v>
      </c>
      <c r="D183" s="413"/>
      <c r="E183" s="413"/>
      <c r="F183" s="410" t="str">
        <f t="shared" si="10"/>
        <v/>
      </c>
      <c r="G183" s="414" t="s">
        <v>306</v>
      </c>
      <c r="H183" s="414">
        <v>44926</v>
      </c>
      <c r="I183" s="415" t="b">
        <f t="shared" si="11"/>
        <v>1</v>
      </c>
      <c r="J183" s="415" t="b">
        <f t="shared" si="12"/>
        <v>0</v>
      </c>
      <c r="K183" s="415" t="str">
        <f t="shared" si="13"/>
        <v>a1N36000002mn7iEAA</v>
      </c>
      <c r="L183" s="416" t="s">
        <v>916</v>
      </c>
      <c r="M183" s="158"/>
      <c r="N183" s="79"/>
      <c r="AI183" s="5"/>
      <c r="AJ183" s="5"/>
      <c r="AK183" s="237"/>
      <c r="AL183" s="9"/>
      <c r="AM183" s="9"/>
      <c r="AN183" s="9"/>
      <c r="AO183" s="4"/>
      <c r="AP183" s="4"/>
      <c r="AQ183" s="4"/>
      <c r="AR183" s="4"/>
      <c r="AS183" s="4"/>
    </row>
    <row r="184" spans="1:45" s="302" customFormat="1" ht="18.75" customHeight="1" x14ac:dyDescent="0.25">
      <c r="A184" s="317">
        <v>19</v>
      </c>
      <c r="B184" s="329" t="str">
        <f t="shared" si="9"/>
        <v/>
      </c>
      <c r="C184" s="400" t="str">
        <f>TEXT(IFERROR(INDEX('Overview - Section A'!$A$42:$A$49,MATCH(G184,'Overview - Section A'!$I$42:$I$49,0)),""),"d-mmm-yy") &amp;" to " &amp; TEXT(IFERROR(INDEX('Overview - Section A'!$E$42:$E$49,MATCH(G184,'Overview - Section A'!$I$42:$I$49,0)),""),"d-mmm-yy")</f>
        <v>1-Jan-18 to 31-Dec-18</v>
      </c>
      <c r="D184" s="413"/>
      <c r="E184" s="413"/>
      <c r="F184" s="410" t="str">
        <f t="shared" si="10"/>
        <v/>
      </c>
      <c r="G184" s="414" t="s">
        <v>298</v>
      </c>
      <c r="H184" s="414">
        <v>43465</v>
      </c>
      <c r="I184" s="415" t="b">
        <f t="shared" si="11"/>
        <v>1</v>
      </c>
      <c r="J184" s="415" t="b">
        <f t="shared" si="12"/>
        <v>0</v>
      </c>
      <c r="K184" s="415" t="str">
        <f t="shared" si="13"/>
        <v>a1N36000002mn7jEAA</v>
      </c>
      <c r="L184" s="416" t="s">
        <v>917</v>
      </c>
      <c r="M184" s="158"/>
      <c r="N184" s="79"/>
      <c r="AI184" s="5"/>
      <c r="AJ184" s="5"/>
      <c r="AK184" s="237"/>
      <c r="AL184" s="9"/>
      <c r="AM184" s="9"/>
      <c r="AN184" s="9"/>
      <c r="AO184" s="4"/>
      <c r="AP184" s="4"/>
      <c r="AQ184" s="4"/>
      <c r="AR184" s="4"/>
      <c r="AS184" s="4"/>
    </row>
    <row r="185" spans="1:45" s="302" customFormat="1" ht="18.75" customHeight="1" x14ac:dyDescent="0.25">
      <c r="A185" s="317">
        <v>19</v>
      </c>
      <c r="B185" s="329" t="str">
        <f t="shared" si="9"/>
        <v/>
      </c>
      <c r="C185" s="400" t="str">
        <f>TEXT(IFERROR(INDEX('Overview - Section A'!$A$42:$A$49,MATCH(G185,'Overview - Section A'!$I$42:$I$49,0)),""),"d-mmm-yy") &amp;" to " &amp; TEXT(IFERROR(INDEX('Overview - Section A'!$E$42:$E$49,MATCH(G185,'Overview - Section A'!$I$42:$I$49,0)),""),"d-mmm-yy")</f>
        <v>1-Jan-19 to 31-Dec-19</v>
      </c>
      <c r="D185" s="413"/>
      <c r="E185" s="413"/>
      <c r="F185" s="410" t="str">
        <f t="shared" si="10"/>
        <v/>
      </c>
      <c r="G185" s="414" t="s">
        <v>300</v>
      </c>
      <c r="H185" s="414">
        <v>43830</v>
      </c>
      <c r="I185" s="415" t="b">
        <f t="shared" si="11"/>
        <v>1</v>
      </c>
      <c r="J185" s="415" t="b">
        <f t="shared" si="12"/>
        <v>0</v>
      </c>
      <c r="K185" s="415" t="str">
        <f t="shared" si="13"/>
        <v>a1N36000002mn7jEAA</v>
      </c>
      <c r="L185" s="416" t="s">
        <v>918</v>
      </c>
      <c r="M185" s="158"/>
      <c r="N185" s="79"/>
      <c r="AI185" s="5"/>
      <c r="AJ185" s="5"/>
      <c r="AK185" s="237"/>
      <c r="AL185" s="9"/>
      <c r="AM185" s="9"/>
      <c r="AN185" s="9"/>
      <c r="AO185" s="4"/>
      <c r="AP185" s="4"/>
      <c r="AQ185" s="4"/>
      <c r="AR185" s="4"/>
      <c r="AS185" s="4"/>
    </row>
    <row r="186" spans="1:45" s="302" customFormat="1" ht="18.75" customHeight="1" x14ac:dyDescent="0.25">
      <c r="A186" s="317">
        <v>19</v>
      </c>
      <c r="B186" s="329" t="str">
        <f t="shared" si="9"/>
        <v/>
      </c>
      <c r="C186" s="400" t="str">
        <f>TEXT(IFERROR(INDEX('Overview - Section A'!$A$42:$A$49,MATCH(G186,'Overview - Section A'!$I$42:$I$49,0)),""),"d-mmm-yy") &amp;" to " &amp; TEXT(IFERROR(INDEX('Overview - Section A'!$E$42:$E$49,MATCH(G186,'Overview - Section A'!$I$42:$I$49,0)),""),"d-mmm-yy")</f>
        <v>1-Jan-20 to 31-Dec-20</v>
      </c>
      <c r="D186" s="413"/>
      <c r="E186" s="413"/>
      <c r="F186" s="410" t="str">
        <f t="shared" si="10"/>
        <v/>
      </c>
      <c r="G186" s="414" t="s">
        <v>302</v>
      </c>
      <c r="H186" s="414">
        <v>44196</v>
      </c>
      <c r="I186" s="415" t="b">
        <f t="shared" si="11"/>
        <v>1</v>
      </c>
      <c r="J186" s="415" t="b">
        <f t="shared" si="12"/>
        <v>0</v>
      </c>
      <c r="K186" s="415" t="str">
        <f t="shared" si="13"/>
        <v>a1N36000002mn7jEAA</v>
      </c>
      <c r="L186" s="416" t="s">
        <v>919</v>
      </c>
      <c r="M186" s="158"/>
      <c r="N186" s="79"/>
      <c r="AI186" s="5"/>
      <c r="AJ186" s="5"/>
      <c r="AK186" s="237"/>
      <c r="AL186" s="9"/>
      <c r="AM186" s="9"/>
      <c r="AN186" s="9"/>
      <c r="AO186" s="4"/>
      <c r="AP186" s="4"/>
      <c r="AQ186" s="4"/>
      <c r="AR186" s="4"/>
      <c r="AS186" s="4"/>
    </row>
    <row r="187" spans="1:45" s="302" customFormat="1" ht="18.75" customHeight="1" x14ac:dyDescent="0.25">
      <c r="A187" s="317">
        <v>19</v>
      </c>
      <c r="B187" s="329" t="str">
        <f t="shared" si="9"/>
        <v/>
      </c>
      <c r="C187" s="400" t="str">
        <f>TEXT(IFERROR(INDEX('Overview - Section A'!$A$42:$A$49,MATCH(G187,'Overview - Section A'!$I$42:$I$49,0)),""),"d-mmm-yy") &amp;" to " &amp; TEXT(IFERROR(INDEX('Overview - Section A'!$E$42:$E$49,MATCH(G187,'Overview - Section A'!$I$42:$I$49,0)),""),"d-mmm-yy")</f>
        <v>1-Jan-21 to 31-Dec-21</v>
      </c>
      <c r="D187" s="413"/>
      <c r="E187" s="413"/>
      <c r="F187" s="410" t="str">
        <f t="shared" si="10"/>
        <v/>
      </c>
      <c r="G187" s="414" t="s">
        <v>304</v>
      </c>
      <c r="H187" s="414">
        <v>44561</v>
      </c>
      <c r="I187" s="415" t="b">
        <f t="shared" si="11"/>
        <v>1</v>
      </c>
      <c r="J187" s="415" t="b">
        <f t="shared" si="12"/>
        <v>0</v>
      </c>
      <c r="K187" s="415" t="str">
        <f t="shared" si="13"/>
        <v>a1N36000002mn7jEAA</v>
      </c>
      <c r="L187" s="416" t="s">
        <v>920</v>
      </c>
      <c r="M187" s="158"/>
      <c r="N187" s="79"/>
      <c r="AI187" s="5"/>
      <c r="AJ187" s="5"/>
      <c r="AK187" s="237"/>
      <c r="AL187" s="9"/>
      <c r="AM187" s="9"/>
      <c r="AN187" s="9"/>
      <c r="AO187" s="4"/>
      <c r="AP187" s="4"/>
      <c r="AQ187" s="4"/>
      <c r="AR187" s="4"/>
      <c r="AS187" s="4"/>
    </row>
    <row r="188" spans="1:45" s="302" customFormat="1" ht="18.75" customHeight="1" x14ac:dyDescent="0.25">
      <c r="A188" s="317">
        <v>19</v>
      </c>
      <c r="B188" s="329" t="str">
        <f t="shared" si="9"/>
        <v/>
      </c>
      <c r="C188" s="400" t="str">
        <f>TEXT(IFERROR(INDEX('Overview - Section A'!$A$42:$A$49,MATCH(G188,'Overview - Section A'!$I$42:$I$49,0)),""),"d-mmm-yy") &amp;" to " &amp; TEXT(IFERROR(INDEX('Overview - Section A'!$E$42:$E$49,MATCH(G188,'Overview - Section A'!$I$42:$I$49,0)),""),"d-mmm-yy")</f>
        <v>1-Jan-22 to 31-Dec-22</v>
      </c>
      <c r="D188" s="413"/>
      <c r="E188" s="413"/>
      <c r="F188" s="410" t="str">
        <f t="shared" si="10"/>
        <v/>
      </c>
      <c r="G188" s="414" t="s">
        <v>306</v>
      </c>
      <c r="H188" s="414">
        <v>44926</v>
      </c>
      <c r="I188" s="415" t="b">
        <f t="shared" si="11"/>
        <v>1</v>
      </c>
      <c r="J188" s="415" t="b">
        <f t="shared" si="12"/>
        <v>0</v>
      </c>
      <c r="K188" s="415" t="str">
        <f t="shared" si="13"/>
        <v>a1N36000002mn7jEAA</v>
      </c>
      <c r="L188" s="416" t="s">
        <v>921</v>
      </c>
      <c r="M188" s="158"/>
      <c r="N188" s="79"/>
      <c r="AI188" s="5"/>
      <c r="AJ188" s="5"/>
      <c r="AK188" s="237"/>
      <c r="AL188" s="9"/>
      <c r="AM188" s="9"/>
      <c r="AN188" s="9"/>
      <c r="AO188" s="4"/>
      <c r="AP188" s="4"/>
      <c r="AQ188" s="4"/>
      <c r="AR188" s="4"/>
      <c r="AS188" s="4"/>
    </row>
    <row r="189" spans="1:45" s="302" customFormat="1" ht="18.75" customHeight="1" x14ac:dyDescent="0.25">
      <c r="A189" s="317">
        <v>20</v>
      </c>
      <c r="B189" s="329" t="str">
        <f t="shared" si="9"/>
        <v/>
      </c>
      <c r="C189" s="400" t="str">
        <f>TEXT(IFERROR(INDEX('Overview - Section A'!$A$42:$A$49,MATCH(G189,'Overview - Section A'!$I$42:$I$49,0)),""),"d-mmm-yy") &amp;" to " &amp; TEXT(IFERROR(INDEX('Overview - Section A'!$E$42:$E$49,MATCH(G189,'Overview - Section A'!$I$42:$I$49,0)),""),"d-mmm-yy")</f>
        <v>1-Jan-18 to 31-Dec-18</v>
      </c>
      <c r="D189" s="413"/>
      <c r="E189" s="413"/>
      <c r="F189" s="410" t="str">
        <f t="shared" si="10"/>
        <v/>
      </c>
      <c r="G189" s="414" t="s">
        <v>298</v>
      </c>
      <c r="H189" s="414">
        <v>43465</v>
      </c>
      <c r="I189" s="415" t="b">
        <f t="shared" si="11"/>
        <v>1</v>
      </c>
      <c r="J189" s="415" t="b">
        <f t="shared" si="12"/>
        <v>0</v>
      </c>
      <c r="K189" s="415" t="str">
        <f t="shared" si="13"/>
        <v>a1N36000002mn7kEAA</v>
      </c>
      <c r="L189" s="416" t="s">
        <v>922</v>
      </c>
      <c r="M189" s="158"/>
      <c r="N189" s="79"/>
      <c r="AI189" s="5"/>
      <c r="AJ189" s="5"/>
      <c r="AK189" s="237"/>
      <c r="AL189" s="9"/>
      <c r="AM189" s="9"/>
      <c r="AN189" s="9"/>
      <c r="AO189" s="4"/>
      <c r="AP189" s="4"/>
      <c r="AQ189" s="4"/>
      <c r="AR189" s="4"/>
      <c r="AS189" s="4"/>
    </row>
    <row r="190" spans="1:45" s="302" customFormat="1" ht="18.75" customHeight="1" x14ac:dyDescent="0.25">
      <c r="A190" s="317">
        <v>20</v>
      </c>
      <c r="B190" s="329" t="str">
        <f t="shared" si="9"/>
        <v/>
      </c>
      <c r="C190" s="400" t="str">
        <f>TEXT(IFERROR(INDEX('Overview - Section A'!$A$42:$A$49,MATCH(G190,'Overview - Section A'!$I$42:$I$49,0)),""),"d-mmm-yy") &amp;" to " &amp; TEXT(IFERROR(INDEX('Overview - Section A'!$E$42:$E$49,MATCH(G190,'Overview - Section A'!$I$42:$I$49,0)),""),"d-mmm-yy")</f>
        <v>1-Jan-19 to 31-Dec-19</v>
      </c>
      <c r="D190" s="413"/>
      <c r="E190" s="413"/>
      <c r="F190" s="410" t="str">
        <f t="shared" si="10"/>
        <v/>
      </c>
      <c r="G190" s="414" t="s">
        <v>300</v>
      </c>
      <c r="H190" s="414">
        <v>43830</v>
      </c>
      <c r="I190" s="415" t="b">
        <f t="shared" si="11"/>
        <v>1</v>
      </c>
      <c r="J190" s="415" t="b">
        <f t="shared" si="12"/>
        <v>0</v>
      </c>
      <c r="K190" s="415" t="str">
        <f t="shared" si="13"/>
        <v>a1N36000002mn7kEAA</v>
      </c>
      <c r="L190" s="416" t="s">
        <v>923</v>
      </c>
      <c r="M190" s="158"/>
      <c r="N190" s="79"/>
      <c r="AI190" s="5"/>
      <c r="AJ190" s="5"/>
      <c r="AK190" s="237"/>
      <c r="AL190" s="9"/>
      <c r="AM190" s="9"/>
      <c r="AN190" s="9"/>
      <c r="AO190" s="4"/>
      <c r="AP190" s="4"/>
      <c r="AQ190" s="4"/>
      <c r="AR190" s="4"/>
      <c r="AS190" s="4"/>
    </row>
    <row r="191" spans="1:45" s="302" customFormat="1" ht="18.75" customHeight="1" x14ac:dyDescent="0.25">
      <c r="A191" s="317">
        <v>20</v>
      </c>
      <c r="B191" s="329" t="str">
        <f t="shared" si="9"/>
        <v/>
      </c>
      <c r="C191" s="400" t="str">
        <f>TEXT(IFERROR(INDEX('Overview - Section A'!$A$42:$A$49,MATCH(G191,'Overview - Section A'!$I$42:$I$49,0)),""),"d-mmm-yy") &amp;" to " &amp; TEXT(IFERROR(INDEX('Overview - Section A'!$E$42:$E$49,MATCH(G191,'Overview - Section A'!$I$42:$I$49,0)),""),"d-mmm-yy")</f>
        <v>1-Jan-20 to 31-Dec-20</v>
      </c>
      <c r="D191" s="413"/>
      <c r="E191" s="413"/>
      <c r="F191" s="410" t="str">
        <f t="shared" si="10"/>
        <v/>
      </c>
      <c r="G191" s="414" t="s">
        <v>302</v>
      </c>
      <c r="H191" s="414">
        <v>44196</v>
      </c>
      <c r="I191" s="415" t="b">
        <f t="shared" si="11"/>
        <v>1</v>
      </c>
      <c r="J191" s="415" t="b">
        <f t="shared" si="12"/>
        <v>0</v>
      </c>
      <c r="K191" s="415" t="str">
        <f t="shared" si="13"/>
        <v>a1N36000002mn7kEAA</v>
      </c>
      <c r="L191" s="416" t="s">
        <v>924</v>
      </c>
      <c r="M191" s="158"/>
      <c r="N191" s="79"/>
      <c r="AI191" s="5"/>
      <c r="AJ191" s="5"/>
      <c r="AK191" s="237"/>
      <c r="AL191" s="9"/>
      <c r="AM191" s="9"/>
      <c r="AN191" s="9"/>
      <c r="AO191" s="4"/>
      <c r="AP191" s="4"/>
      <c r="AQ191" s="4"/>
      <c r="AR191" s="4"/>
      <c r="AS191" s="4"/>
    </row>
    <row r="192" spans="1:45" s="302" customFormat="1" ht="18.75" customHeight="1" x14ac:dyDescent="0.25">
      <c r="A192" s="317">
        <v>20</v>
      </c>
      <c r="B192" s="329" t="str">
        <f t="shared" si="9"/>
        <v/>
      </c>
      <c r="C192" s="400" t="str">
        <f>TEXT(IFERROR(INDEX('Overview - Section A'!$A$42:$A$49,MATCH(G192,'Overview - Section A'!$I$42:$I$49,0)),""),"d-mmm-yy") &amp;" to " &amp; TEXT(IFERROR(INDEX('Overview - Section A'!$E$42:$E$49,MATCH(G192,'Overview - Section A'!$I$42:$I$49,0)),""),"d-mmm-yy")</f>
        <v>1-Jan-21 to 31-Dec-21</v>
      </c>
      <c r="D192" s="413"/>
      <c r="E192" s="413"/>
      <c r="F192" s="410" t="str">
        <f t="shared" si="10"/>
        <v/>
      </c>
      <c r="G192" s="414" t="s">
        <v>304</v>
      </c>
      <c r="H192" s="414">
        <v>44561</v>
      </c>
      <c r="I192" s="415" t="b">
        <f t="shared" si="11"/>
        <v>1</v>
      </c>
      <c r="J192" s="415" t="b">
        <f t="shared" si="12"/>
        <v>0</v>
      </c>
      <c r="K192" s="415" t="str">
        <f t="shared" si="13"/>
        <v>a1N36000002mn7kEAA</v>
      </c>
      <c r="L192" s="416" t="s">
        <v>925</v>
      </c>
      <c r="M192" s="158"/>
      <c r="N192" s="79"/>
      <c r="AI192" s="5"/>
      <c r="AJ192" s="5"/>
      <c r="AK192" s="237"/>
      <c r="AL192" s="9"/>
      <c r="AM192" s="9"/>
      <c r="AN192" s="9"/>
      <c r="AO192" s="4"/>
      <c r="AP192" s="4"/>
      <c r="AQ192" s="4"/>
      <c r="AR192" s="4"/>
      <c r="AS192" s="4"/>
    </row>
    <row r="193" spans="1:45" s="302" customFormat="1" ht="18.75" customHeight="1" x14ac:dyDescent="0.25">
      <c r="A193" s="317">
        <v>20</v>
      </c>
      <c r="B193" s="329" t="str">
        <f t="shared" si="9"/>
        <v/>
      </c>
      <c r="C193" s="400" t="str">
        <f>TEXT(IFERROR(INDEX('Overview - Section A'!$A$42:$A$49,MATCH(G193,'Overview - Section A'!$I$42:$I$49,0)),""),"d-mmm-yy") &amp;" to " &amp; TEXT(IFERROR(INDEX('Overview - Section A'!$E$42:$E$49,MATCH(G193,'Overview - Section A'!$I$42:$I$49,0)),""),"d-mmm-yy")</f>
        <v>1-Jan-22 to 31-Dec-22</v>
      </c>
      <c r="D193" s="413"/>
      <c r="E193" s="413"/>
      <c r="F193" s="410" t="str">
        <f t="shared" si="10"/>
        <v/>
      </c>
      <c r="G193" s="414" t="s">
        <v>306</v>
      </c>
      <c r="H193" s="414">
        <v>44926</v>
      </c>
      <c r="I193" s="415" t="b">
        <f t="shared" si="11"/>
        <v>1</v>
      </c>
      <c r="J193" s="415" t="b">
        <f t="shared" si="12"/>
        <v>0</v>
      </c>
      <c r="K193" s="415" t="str">
        <f t="shared" si="13"/>
        <v>a1N36000002mn7kEAA</v>
      </c>
      <c r="L193" s="416" t="s">
        <v>926</v>
      </c>
      <c r="M193" s="158"/>
      <c r="N193" s="79"/>
      <c r="AI193" s="5"/>
      <c r="AJ193" s="5"/>
      <c r="AK193" s="237"/>
      <c r="AL193" s="9"/>
      <c r="AM193" s="9"/>
      <c r="AN193" s="9"/>
      <c r="AO193" s="4"/>
      <c r="AP193" s="4"/>
      <c r="AQ193" s="4"/>
      <c r="AR193" s="4"/>
      <c r="AS193" s="4"/>
    </row>
    <row r="194" spans="1:45" s="302" customFormat="1" ht="18.75" customHeight="1" x14ac:dyDescent="0.25">
      <c r="A194" s="317">
        <v>21</v>
      </c>
      <c r="B194" s="329" t="str">
        <f t="shared" si="9"/>
        <v/>
      </c>
      <c r="C194" s="400" t="str">
        <f>TEXT(IFERROR(INDEX('Overview - Section A'!$A$42:$A$49,MATCH(G194,'Overview - Section A'!$I$42:$I$49,0)),""),"d-mmm-yy") &amp;" to " &amp; TEXT(IFERROR(INDEX('Overview - Section A'!$E$42:$E$49,MATCH(G194,'Overview - Section A'!$I$42:$I$49,0)),""),"d-mmm-yy")</f>
        <v>1-Jan-18 to 31-Dec-18</v>
      </c>
      <c r="D194" s="413"/>
      <c r="E194" s="413"/>
      <c r="F194" s="410" t="str">
        <f t="shared" si="10"/>
        <v/>
      </c>
      <c r="G194" s="414" t="s">
        <v>298</v>
      </c>
      <c r="H194" s="414">
        <v>43465</v>
      </c>
      <c r="I194" s="415" t="b">
        <f t="shared" si="11"/>
        <v>1</v>
      </c>
      <c r="J194" s="415" t="b">
        <f t="shared" si="12"/>
        <v>0</v>
      </c>
      <c r="K194" s="415" t="str">
        <f t="shared" si="13"/>
        <v>a1N36000002mn7lEAA</v>
      </c>
      <c r="L194" s="416" t="s">
        <v>927</v>
      </c>
      <c r="M194" s="158"/>
      <c r="N194" s="79"/>
      <c r="AI194" s="5"/>
      <c r="AJ194" s="5"/>
      <c r="AK194" s="237"/>
      <c r="AL194" s="9"/>
      <c r="AM194" s="9"/>
      <c r="AN194" s="9"/>
      <c r="AO194" s="4"/>
      <c r="AP194" s="4"/>
      <c r="AQ194" s="4"/>
      <c r="AR194" s="4"/>
      <c r="AS194" s="4"/>
    </row>
    <row r="195" spans="1:45" s="302" customFormat="1" ht="18.75" customHeight="1" x14ac:dyDescent="0.25">
      <c r="A195" s="317">
        <v>21</v>
      </c>
      <c r="B195" s="329" t="str">
        <f t="shared" si="9"/>
        <v/>
      </c>
      <c r="C195" s="400" t="str">
        <f>TEXT(IFERROR(INDEX('Overview - Section A'!$A$42:$A$49,MATCH(G195,'Overview - Section A'!$I$42:$I$49,0)),""),"d-mmm-yy") &amp;" to " &amp; TEXT(IFERROR(INDEX('Overview - Section A'!$E$42:$E$49,MATCH(G195,'Overview - Section A'!$I$42:$I$49,0)),""),"d-mmm-yy")</f>
        <v>1-Jan-19 to 31-Dec-19</v>
      </c>
      <c r="D195" s="413"/>
      <c r="E195" s="413"/>
      <c r="F195" s="410" t="str">
        <f t="shared" si="10"/>
        <v/>
      </c>
      <c r="G195" s="414" t="s">
        <v>300</v>
      </c>
      <c r="H195" s="414">
        <v>43830</v>
      </c>
      <c r="I195" s="415" t="b">
        <f t="shared" si="11"/>
        <v>1</v>
      </c>
      <c r="J195" s="415" t="b">
        <f t="shared" si="12"/>
        <v>0</v>
      </c>
      <c r="K195" s="415" t="str">
        <f t="shared" si="13"/>
        <v>a1N36000002mn7lEAA</v>
      </c>
      <c r="L195" s="416" t="s">
        <v>928</v>
      </c>
      <c r="M195" s="158"/>
      <c r="N195" s="79"/>
      <c r="AI195" s="5"/>
      <c r="AJ195" s="5"/>
      <c r="AK195" s="237"/>
      <c r="AL195" s="9"/>
      <c r="AM195" s="9"/>
      <c r="AN195" s="9"/>
      <c r="AO195" s="4"/>
      <c r="AP195" s="4"/>
      <c r="AQ195" s="4"/>
      <c r="AR195" s="4"/>
      <c r="AS195" s="4"/>
    </row>
    <row r="196" spans="1:45" s="302" customFormat="1" ht="18.75" customHeight="1" x14ac:dyDescent="0.25">
      <c r="A196" s="317">
        <v>21</v>
      </c>
      <c r="B196" s="329" t="str">
        <f t="shared" si="9"/>
        <v/>
      </c>
      <c r="C196" s="400" t="str">
        <f>TEXT(IFERROR(INDEX('Overview - Section A'!$A$42:$A$49,MATCH(G196,'Overview - Section A'!$I$42:$I$49,0)),""),"d-mmm-yy") &amp;" to " &amp; TEXT(IFERROR(INDEX('Overview - Section A'!$E$42:$E$49,MATCH(G196,'Overview - Section A'!$I$42:$I$49,0)),""),"d-mmm-yy")</f>
        <v>1-Jan-20 to 31-Dec-20</v>
      </c>
      <c r="D196" s="413"/>
      <c r="E196" s="413"/>
      <c r="F196" s="410" t="str">
        <f t="shared" si="10"/>
        <v/>
      </c>
      <c r="G196" s="414" t="s">
        <v>302</v>
      </c>
      <c r="H196" s="414">
        <v>44196</v>
      </c>
      <c r="I196" s="415" t="b">
        <f t="shared" si="11"/>
        <v>1</v>
      </c>
      <c r="J196" s="415" t="b">
        <f t="shared" si="12"/>
        <v>0</v>
      </c>
      <c r="K196" s="415" t="str">
        <f t="shared" si="13"/>
        <v>a1N36000002mn7lEAA</v>
      </c>
      <c r="L196" s="416" t="s">
        <v>929</v>
      </c>
      <c r="M196" s="158"/>
      <c r="N196" s="79"/>
      <c r="AI196" s="5"/>
      <c r="AJ196" s="5"/>
      <c r="AK196" s="237"/>
      <c r="AL196" s="9"/>
      <c r="AM196" s="9"/>
      <c r="AN196" s="9"/>
      <c r="AO196" s="4"/>
      <c r="AP196" s="4"/>
      <c r="AQ196" s="4"/>
      <c r="AR196" s="4"/>
      <c r="AS196" s="4"/>
    </row>
    <row r="197" spans="1:45" s="302" customFormat="1" ht="18.75" customHeight="1" x14ac:dyDescent="0.25">
      <c r="A197" s="317">
        <v>21</v>
      </c>
      <c r="B197" s="329" t="str">
        <f t="shared" si="9"/>
        <v/>
      </c>
      <c r="C197" s="400" t="str">
        <f>TEXT(IFERROR(INDEX('Overview - Section A'!$A$42:$A$49,MATCH(G197,'Overview - Section A'!$I$42:$I$49,0)),""),"d-mmm-yy") &amp;" to " &amp; TEXT(IFERROR(INDEX('Overview - Section A'!$E$42:$E$49,MATCH(G197,'Overview - Section A'!$I$42:$I$49,0)),""),"d-mmm-yy")</f>
        <v>1-Jan-21 to 31-Dec-21</v>
      </c>
      <c r="D197" s="413"/>
      <c r="E197" s="413"/>
      <c r="F197" s="410" t="str">
        <f t="shared" si="10"/>
        <v/>
      </c>
      <c r="G197" s="414" t="s">
        <v>304</v>
      </c>
      <c r="H197" s="414">
        <v>44561</v>
      </c>
      <c r="I197" s="415" t="b">
        <f t="shared" si="11"/>
        <v>1</v>
      </c>
      <c r="J197" s="415" t="b">
        <f t="shared" si="12"/>
        <v>0</v>
      </c>
      <c r="K197" s="415" t="str">
        <f t="shared" si="13"/>
        <v>a1N36000002mn7lEAA</v>
      </c>
      <c r="L197" s="416" t="s">
        <v>930</v>
      </c>
      <c r="M197" s="158"/>
      <c r="N197" s="79"/>
      <c r="AI197" s="5"/>
      <c r="AJ197" s="5"/>
      <c r="AK197" s="237"/>
      <c r="AL197" s="9"/>
      <c r="AM197" s="9"/>
      <c r="AN197" s="9"/>
      <c r="AO197" s="4"/>
      <c r="AP197" s="4"/>
      <c r="AQ197" s="4"/>
      <c r="AR197" s="4"/>
      <c r="AS197" s="4"/>
    </row>
    <row r="198" spans="1:45" s="302" customFormat="1" ht="18.75" customHeight="1" x14ac:dyDescent="0.25">
      <c r="A198" s="317">
        <v>21</v>
      </c>
      <c r="B198" s="329" t="str">
        <f t="shared" si="9"/>
        <v/>
      </c>
      <c r="C198" s="400" t="str">
        <f>TEXT(IFERROR(INDEX('Overview - Section A'!$A$42:$A$49,MATCH(G198,'Overview - Section A'!$I$42:$I$49,0)),""),"d-mmm-yy") &amp;" to " &amp; TEXT(IFERROR(INDEX('Overview - Section A'!$E$42:$E$49,MATCH(G198,'Overview - Section A'!$I$42:$I$49,0)),""),"d-mmm-yy")</f>
        <v>1-Jan-22 to 31-Dec-22</v>
      </c>
      <c r="D198" s="413"/>
      <c r="E198" s="413"/>
      <c r="F198" s="410" t="str">
        <f t="shared" si="10"/>
        <v/>
      </c>
      <c r="G198" s="414" t="s">
        <v>306</v>
      </c>
      <c r="H198" s="414">
        <v>44926</v>
      </c>
      <c r="I198" s="415" t="b">
        <f t="shared" si="11"/>
        <v>1</v>
      </c>
      <c r="J198" s="415" t="b">
        <f t="shared" si="12"/>
        <v>0</v>
      </c>
      <c r="K198" s="415" t="str">
        <f t="shared" si="13"/>
        <v>a1N36000002mn7lEAA</v>
      </c>
      <c r="L198" s="416" t="s">
        <v>931</v>
      </c>
      <c r="M198" s="158"/>
      <c r="N198" s="79"/>
      <c r="AI198" s="5"/>
      <c r="AJ198" s="5"/>
      <c r="AK198" s="237"/>
      <c r="AL198" s="9"/>
      <c r="AM198" s="9"/>
      <c r="AN198" s="9"/>
      <c r="AO198" s="4"/>
      <c r="AP198" s="4"/>
      <c r="AQ198" s="4"/>
      <c r="AR198" s="4"/>
      <c r="AS198" s="4"/>
    </row>
    <row r="199" spans="1:45" s="302" customFormat="1" ht="18.75" customHeight="1" x14ac:dyDescent="0.25">
      <c r="A199" s="317">
        <v>22</v>
      </c>
      <c r="B199" s="329" t="str">
        <f t="shared" si="9"/>
        <v/>
      </c>
      <c r="C199" s="400" t="str">
        <f>TEXT(IFERROR(INDEX('Overview - Section A'!$A$42:$A$49,MATCH(G199,'Overview - Section A'!$I$42:$I$49,0)),""),"d-mmm-yy") &amp;" to " &amp; TEXT(IFERROR(INDEX('Overview - Section A'!$E$42:$E$49,MATCH(G199,'Overview - Section A'!$I$42:$I$49,0)),""),"d-mmm-yy")</f>
        <v>1-Jan-18 to 31-Dec-18</v>
      </c>
      <c r="D199" s="413"/>
      <c r="E199" s="413"/>
      <c r="F199" s="410" t="str">
        <f t="shared" si="10"/>
        <v/>
      </c>
      <c r="G199" s="414" t="s">
        <v>298</v>
      </c>
      <c r="H199" s="414">
        <v>43465</v>
      </c>
      <c r="I199" s="415" t="b">
        <f t="shared" si="11"/>
        <v>1</v>
      </c>
      <c r="J199" s="415" t="b">
        <f t="shared" si="12"/>
        <v>0</v>
      </c>
      <c r="K199" s="415" t="str">
        <f t="shared" si="13"/>
        <v>a1N36000002mn7mEAA</v>
      </c>
      <c r="L199" s="416" t="s">
        <v>932</v>
      </c>
      <c r="M199" s="158"/>
      <c r="N199" s="79"/>
      <c r="AI199" s="5"/>
      <c r="AJ199" s="5"/>
      <c r="AK199" s="237"/>
      <c r="AL199" s="9"/>
      <c r="AM199" s="9"/>
      <c r="AN199" s="9"/>
      <c r="AO199" s="4"/>
      <c r="AP199" s="4"/>
      <c r="AQ199" s="4"/>
      <c r="AR199" s="4"/>
      <c r="AS199" s="4"/>
    </row>
    <row r="200" spans="1:45" s="302" customFormat="1" ht="18.75" customHeight="1" x14ac:dyDescent="0.25">
      <c r="A200" s="317">
        <v>22</v>
      </c>
      <c r="B200" s="329" t="str">
        <f t="shared" si="9"/>
        <v/>
      </c>
      <c r="C200" s="400" t="str">
        <f>TEXT(IFERROR(INDEX('Overview - Section A'!$A$42:$A$49,MATCH(G200,'Overview - Section A'!$I$42:$I$49,0)),""),"d-mmm-yy") &amp;" to " &amp; TEXT(IFERROR(INDEX('Overview - Section A'!$E$42:$E$49,MATCH(G200,'Overview - Section A'!$I$42:$I$49,0)),""),"d-mmm-yy")</f>
        <v>1-Jan-19 to 31-Dec-19</v>
      </c>
      <c r="D200" s="413"/>
      <c r="E200" s="413"/>
      <c r="F200" s="410" t="str">
        <f t="shared" si="10"/>
        <v/>
      </c>
      <c r="G200" s="414" t="s">
        <v>300</v>
      </c>
      <c r="H200" s="414">
        <v>43830</v>
      </c>
      <c r="I200" s="415" t="b">
        <f t="shared" si="11"/>
        <v>1</v>
      </c>
      <c r="J200" s="415" t="b">
        <f t="shared" si="12"/>
        <v>0</v>
      </c>
      <c r="K200" s="415" t="str">
        <f t="shared" si="13"/>
        <v>a1N36000002mn7mEAA</v>
      </c>
      <c r="L200" s="416" t="s">
        <v>933</v>
      </c>
      <c r="M200" s="158"/>
      <c r="N200" s="79"/>
      <c r="AI200" s="5"/>
      <c r="AJ200" s="5"/>
      <c r="AK200" s="237"/>
      <c r="AL200" s="9"/>
      <c r="AM200" s="9"/>
      <c r="AN200" s="9"/>
      <c r="AO200" s="4"/>
      <c r="AP200" s="4"/>
      <c r="AQ200" s="4"/>
      <c r="AR200" s="4"/>
      <c r="AS200" s="4"/>
    </row>
    <row r="201" spans="1:45" s="302" customFormat="1" ht="18.75" customHeight="1" x14ac:dyDescent="0.25">
      <c r="A201" s="317">
        <v>22</v>
      </c>
      <c r="B201" s="329" t="str">
        <f t="shared" si="9"/>
        <v/>
      </c>
      <c r="C201" s="400" t="str">
        <f>TEXT(IFERROR(INDEX('Overview - Section A'!$A$42:$A$49,MATCH(G201,'Overview - Section A'!$I$42:$I$49,0)),""),"d-mmm-yy") &amp;" to " &amp; TEXT(IFERROR(INDEX('Overview - Section A'!$E$42:$E$49,MATCH(G201,'Overview - Section A'!$I$42:$I$49,0)),""),"d-mmm-yy")</f>
        <v>1-Jan-20 to 31-Dec-20</v>
      </c>
      <c r="D201" s="413"/>
      <c r="E201" s="413"/>
      <c r="F201" s="410" t="str">
        <f t="shared" si="10"/>
        <v/>
      </c>
      <c r="G201" s="414" t="s">
        <v>302</v>
      </c>
      <c r="H201" s="414">
        <v>44196</v>
      </c>
      <c r="I201" s="415" t="b">
        <f t="shared" si="11"/>
        <v>1</v>
      </c>
      <c r="J201" s="415" t="b">
        <f t="shared" si="12"/>
        <v>0</v>
      </c>
      <c r="K201" s="415" t="str">
        <f t="shared" si="13"/>
        <v>a1N36000002mn7mEAA</v>
      </c>
      <c r="L201" s="416" t="s">
        <v>934</v>
      </c>
      <c r="M201" s="158"/>
      <c r="N201" s="79"/>
      <c r="AI201" s="5"/>
      <c r="AJ201" s="5"/>
      <c r="AK201" s="237"/>
      <c r="AL201" s="9"/>
      <c r="AM201" s="9"/>
      <c r="AN201" s="9"/>
      <c r="AO201" s="4"/>
      <c r="AP201" s="4"/>
      <c r="AQ201" s="4"/>
      <c r="AR201" s="4"/>
      <c r="AS201" s="4"/>
    </row>
    <row r="202" spans="1:45" s="302" customFormat="1" ht="18.75" customHeight="1" x14ac:dyDescent="0.25">
      <c r="A202" s="317">
        <v>22</v>
      </c>
      <c r="B202" s="329" t="str">
        <f t="shared" si="9"/>
        <v/>
      </c>
      <c r="C202" s="400" t="str">
        <f>TEXT(IFERROR(INDEX('Overview - Section A'!$A$42:$A$49,MATCH(G202,'Overview - Section A'!$I$42:$I$49,0)),""),"d-mmm-yy") &amp;" to " &amp; TEXT(IFERROR(INDEX('Overview - Section A'!$E$42:$E$49,MATCH(G202,'Overview - Section A'!$I$42:$I$49,0)),""),"d-mmm-yy")</f>
        <v>1-Jan-21 to 31-Dec-21</v>
      </c>
      <c r="D202" s="413"/>
      <c r="E202" s="413"/>
      <c r="F202" s="410" t="str">
        <f t="shared" si="10"/>
        <v/>
      </c>
      <c r="G202" s="414" t="s">
        <v>304</v>
      </c>
      <c r="H202" s="414">
        <v>44561</v>
      </c>
      <c r="I202" s="415" t="b">
        <f t="shared" si="11"/>
        <v>1</v>
      </c>
      <c r="J202" s="415" t="b">
        <f t="shared" si="12"/>
        <v>0</v>
      </c>
      <c r="K202" s="415" t="str">
        <f t="shared" si="13"/>
        <v>a1N36000002mn7mEAA</v>
      </c>
      <c r="L202" s="416" t="s">
        <v>935</v>
      </c>
      <c r="M202" s="158"/>
      <c r="N202" s="79"/>
      <c r="AI202" s="5"/>
      <c r="AJ202" s="5"/>
      <c r="AK202" s="237"/>
      <c r="AL202" s="9"/>
      <c r="AM202" s="9"/>
      <c r="AN202" s="9"/>
      <c r="AO202" s="4"/>
      <c r="AP202" s="4"/>
      <c r="AQ202" s="4"/>
      <c r="AR202" s="4"/>
      <c r="AS202" s="4"/>
    </row>
    <row r="203" spans="1:45" s="302" customFormat="1" ht="18.75" customHeight="1" x14ac:dyDescent="0.25">
      <c r="A203" s="317">
        <v>22</v>
      </c>
      <c r="B203" s="329" t="str">
        <f t="shared" si="9"/>
        <v/>
      </c>
      <c r="C203" s="400" t="str">
        <f>TEXT(IFERROR(INDEX('Overview - Section A'!$A$42:$A$49,MATCH(G203,'Overview - Section A'!$I$42:$I$49,0)),""),"d-mmm-yy") &amp;" to " &amp; TEXT(IFERROR(INDEX('Overview - Section A'!$E$42:$E$49,MATCH(G203,'Overview - Section A'!$I$42:$I$49,0)),""),"d-mmm-yy")</f>
        <v>1-Jan-22 to 31-Dec-22</v>
      </c>
      <c r="D203" s="413"/>
      <c r="E203" s="413"/>
      <c r="F203" s="410" t="str">
        <f t="shared" si="10"/>
        <v/>
      </c>
      <c r="G203" s="414" t="s">
        <v>306</v>
      </c>
      <c r="H203" s="414">
        <v>44926</v>
      </c>
      <c r="I203" s="415" t="b">
        <f t="shared" si="11"/>
        <v>1</v>
      </c>
      <c r="J203" s="415" t="b">
        <f t="shared" si="12"/>
        <v>0</v>
      </c>
      <c r="K203" s="415" t="str">
        <f t="shared" si="13"/>
        <v>a1N36000002mn7mEAA</v>
      </c>
      <c r="L203" s="416" t="s">
        <v>936</v>
      </c>
      <c r="M203" s="158"/>
      <c r="N203" s="79"/>
      <c r="AI203" s="5"/>
      <c r="AJ203" s="5"/>
      <c r="AK203" s="237"/>
      <c r="AL203" s="9"/>
      <c r="AM203" s="9"/>
      <c r="AN203" s="9"/>
      <c r="AO203" s="4"/>
      <c r="AP203" s="4"/>
      <c r="AQ203" s="4"/>
      <c r="AR203" s="4"/>
      <c r="AS203" s="4"/>
    </row>
    <row r="204" spans="1:45" s="302" customFormat="1" ht="18.75" customHeight="1" x14ac:dyDescent="0.25">
      <c r="A204" s="317">
        <v>23</v>
      </c>
      <c r="B204" s="329" t="str">
        <f t="shared" si="9"/>
        <v/>
      </c>
      <c r="C204" s="400" t="str">
        <f>TEXT(IFERROR(INDEX('Overview - Section A'!$A$42:$A$49,MATCH(G204,'Overview - Section A'!$I$42:$I$49,0)),""),"d-mmm-yy") &amp;" to " &amp; TEXT(IFERROR(INDEX('Overview - Section A'!$E$42:$E$49,MATCH(G204,'Overview - Section A'!$I$42:$I$49,0)),""),"d-mmm-yy")</f>
        <v>1-Jan-18 to 31-Dec-18</v>
      </c>
      <c r="D204" s="413"/>
      <c r="E204" s="413"/>
      <c r="F204" s="410" t="str">
        <f t="shared" si="10"/>
        <v/>
      </c>
      <c r="G204" s="414" t="s">
        <v>298</v>
      </c>
      <c r="H204" s="414">
        <v>43465</v>
      </c>
      <c r="I204" s="415" t="b">
        <f t="shared" si="11"/>
        <v>1</v>
      </c>
      <c r="J204" s="415" t="b">
        <f t="shared" si="12"/>
        <v>0</v>
      </c>
      <c r="K204" s="415" t="str">
        <f t="shared" si="13"/>
        <v>a1N36000002mn7nEAA</v>
      </c>
      <c r="L204" s="416" t="s">
        <v>937</v>
      </c>
      <c r="M204" s="158"/>
      <c r="N204" s="79"/>
      <c r="AI204" s="5"/>
      <c r="AJ204" s="5"/>
      <c r="AK204" s="237"/>
      <c r="AL204" s="9"/>
      <c r="AM204" s="9"/>
      <c r="AN204" s="9"/>
      <c r="AO204" s="4"/>
      <c r="AP204" s="4"/>
      <c r="AQ204" s="4"/>
      <c r="AR204" s="4"/>
      <c r="AS204" s="4"/>
    </row>
    <row r="205" spans="1:45" s="302" customFormat="1" ht="18.75" customHeight="1" x14ac:dyDescent="0.25">
      <c r="A205" s="317">
        <v>23</v>
      </c>
      <c r="B205" s="329" t="str">
        <f t="shared" si="9"/>
        <v/>
      </c>
      <c r="C205" s="400" t="str">
        <f>TEXT(IFERROR(INDEX('Overview - Section A'!$A$42:$A$49,MATCH(G205,'Overview - Section A'!$I$42:$I$49,0)),""),"d-mmm-yy") &amp;" to " &amp; TEXT(IFERROR(INDEX('Overview - Section A'!$E$42:$E$49,MATCH(G205,'Overview - Section A'!$I$42:$I$49,0)),""),"d-mmm-yy")</f>
        <v>1-Jan-19 to 31-Dec-19</v>
      </c>
      <c r="D205" s="413"/>
      <c r="E205" s="413"/>
      <c r="F205" s="410" t="str">
        <f t="shared" si="10"/>
        <v/>
      </c>
      <c r="G205" s="414" t="s">
        <v>300</v>
      </c>
      <c r="H205" s="414">
        <v>43830</v>
      </c>
      <c r="I205" s="415" t="b">
        <f t="shared" si="11"/>
        <v>1</v>
      </c>
      <c r="J205" s="415" t="b">
        <f t="shared" si="12"/>
        <v>0</v>
      </c>
      <c r="K205" s="415" t="str">
        <f t="shared" si="13"/>
        <v>a1N36000002mn7nEAA</v>
      </c>
      <c r="L205" s="416" t="s">
        <v>938</v>
      </c>
      <c r="M205" s="158"/>
      <c r="N205" s="79"/>
      <c r="AI205" s="5"/>
      <c r="AJ205" s="5"/>
      <c r="AK205" s="237"/>
      <c r="AL205" s="9"/>
      <c r="AM205" s="9"/>
      <c r="AN205" s="9"/>
      <c r="AO205" s="4"/>
      <c r="AP205" s="4"/>
      <c r="AQ205" s="4"/>
      <c r="AR205" s="4"/>
      <c r="AS205" s="4"/>
    </row>
    <row r="206" spans="1:45" s="302" customFormat="1" ht="18.75" customHeight="1" x14ac:dyDescent="0.25">
      <c r="A206" s="317">
        <v>23</v>
      </c>
      <c r="B206" s="329" t="str">
        <f t="shared" si="9"/>
        <v/>
      </c>
      <c r="C206" s="400" t="str">
        <f>TEXT(IFERROR(INDEX('Overview - Section A'!$A$42:$A$49,MATCH(G206,'Overview - Section A'!$I$42:$I$49,0)),""),"d-mmm-yy") &amp;" to " &amp; TEXT(IFERROR(INDEX('Overview - Section A'!$E$42:$E$49,MATCH(G206,'Overview - Section A'!$I$42:$I$49,0)),""),"d-mmm-yy")</f>
        <v>1-Jan-20 to 31-Dec-20</v>
      </c>
      <c r="D206" s="413"/>
      <c r="E206" s="413"/>
      <c r="F206" s="410" t="str">
        <f t="shared" si="10"/>
        <v/>
      </c>
      <c r="G206" s="414" t="s">
        <v>302</v>
      </c>
      <c r="H206" s="414">
        <v>44196</v>
      </c>
      <c r="I206" s="415" t="b">
        <f t="shared" si="11"/>
        <v>1</v>
      </c>
      <c r="J206" s="415" t="b">
        <f t="shared" si="12"/>
        <v>0</v>
      </c>
      <c r="K206" s="415" t="str">
        <f t="shared" si="13"/>
        <v>a1N36000002mn7nEAA</v>
      </c>
      <c r="L206" s="416" t="s">
        <v>939</v>
      </c>
      <c r="M206" s="158"/>
      <c r="N206" s="79"/>
      <c r="AI206" s="5"/>
      <c r="AJ206" s="5"/>
      <c r="AK206" s="237"/>
      <c r="AL206" s="9"/>
      <c r="AM206" s="9"/>
      <c r="AN206" s="9"/>
      <c r="AO206" s="4"/>
      <c r="AP206" s="4"/>
      <c r="AQ206" s="4"/>
      <c r="AR206" s="4"/>
      <c r="AS206" s="4"/>
    </row>
    <row r="207" spans="1:45" s="302" customFormat="1" ht="18.75" customHeight="1" x14ac:dyDescent="0.25">
      <c r="A207" s="317">
        <v>23</v>
      </c>
      <c r="B207" s="329" t="str">
        <f t="shared" si="9"/>
        <v/>
      </c>
      <c r="C207" s="400" t="str">
        <f>TEXT(IFERROR(INDEX('Overview - Section A'!$A$42:$A$49,MATCH(G207,'Overview - Section A'!$I$42:$I$49,0)),""),"d-mmm-yy") &amp;" to " &amp; TEXT(IFERROR(INDEX('Overview - Section A'!$E$42:$E$49,MATCH(G207,'Overview - Section A'!$I$42:$I$49,0)),""),"d-mmm-yy")</f>
        <v>1-Jan-21 to 31-Dec-21</v>
      </c>
      <c r="D207" s="413"/>
      <c r="E207" s="413"/>
      <c r="F207" s="410" t="str">
        <f t="shared" si="10"/>
        <v/>
      </c>
      <c r="G207" s="414" t="s">
        <v>304</v>
      </c>
      <c r="H207" s="414">
        <v>44561</v>
      </c>
      <c r="I207" s="415" t="b">
        <f t="shared" si="11"/>
        <v>1</v>
      </c>
      <c r="J207" s="415" t="b">
        <f t="shared" si="12"/>
        <v>0</v>
      </c>
      <c r="K207" s="415" t="str">
        <f t="shared" si="13"/>
        <v>a1N36000002mn7nEAA</v>
      </c>
      <c r="L207" s="416" t="s">
        <v>940</v>
      </c>
      <c r="M207" s="158"/>
      <c r="N207" s="79"/>
      <c r="AI207" s="5"/>
      <c r="AJ207" s="5"/>
      <c r="AK207" s="237"/>
      <c r="AL207" s="9"/>
      <c r="AM207" s="9"/>
      <c r="AN207" s="9"/>
      <c r="AO207" s="4"/>
      <c r="AP207" s="4"/>
      <c r="AQ207" s="4"/>
      <c r="AR207" s="4"/>
      <c r="AS207" s="4"/>
    </row>
    <row r="208" spans="1:45" s="302" customFormat="1" ht="18.75" customHeight="1" x14ac:dyDescent="0.25">
      <c r="A208" s="317">
        <v>23</v>
      </c>
      <c r="B208" s="329" t="str">
        <f t="shared" si="9"/>
        <v/>
      </c>
      <c r="C208" s="400" t="str">
        <f>TEXT(IFERROR(INDEX('Overview - Section A'!$A$42:$A$49,MATCH(G208,'Overview - Section A'!$I$42:$I$49,0)),""),"d-mmm-yy") &amp;" to " &amp; TEXT(IFERROR(INDEX('Overview - Section A'!$E$42:$E$49,MATCH(G208,'Overview - Section A'!$I$42:$I$49,0)),""),"d-mmm-yy")</f>
        <v>1-Jan-22 to 31-Dec-22</v>
      </c>
      <c r="D208" s="413"/>
      <c r="E208" s="413"/>
      <c r="F208" s="410" t="str">
        <f t="shared" si="10"/>
        <v/>
      </c>
      <c r="G208" s="414" t="s">
        <v>306</v>
      </c>
      <c r="H208" s="414">
        <v>44926</v>
      </c>
      <c r="I208" s="415" t="b">
        <f t="shared" si="11"/>
        <v>1</v>
      </c>
      <c r="J208" s="415" t="b">
        <f t="shared" si="12"/>
        <v>0</v>
      </c>
      <c r="K208" s="415" t="str">
        <f t="shared" si="13"/>
        <v>a1N36000002mn7nEAA</v>
      </c>
      <c r="L208" s="416" t="s">
        <v>941</v>
      </c>
      <c r="M208" s="158"/>
      <c r="N208" s="79"/>
      <c r="AI208" s="5"/>
      <c r="AJ208" s="5"/>
      <c r="AK208" s="237"/>
      <c r="AL208" s="9"/>
      <c r="AM208" s="9"/>
      <c r="AN208" s="9"/>
      <c r="AO208" s="4"/>
      <c r="AP208" s="4"/>
      <c r="AQ208" s="4"/>
      <c r="AR208" s="4"/>
      <c r="AS208" s="4"/>
    </row>
    <row r="209" spans="1:45" s="302" customFormat="1" ht="18.75" customHeight="1" x14ac:dyDescent="0.25">
      <c r="A209" s="317">
        <v>24</v>
      </c>
      <c r="B209" s="329" t="str">
        <f t="shared" si="9"/>
        <v/>
      </c>
      <c r="C209" s="400" t="str">
        <f>TEXT(IFERROR(INDEX('Overview - Section A'!$A$42:$A$49,MATCH(G209,'Overview - Section A'!$I$42:$I$49,0)),""),"d-mmm-yy") &amp;" to " &amp; TEXT(IFERROR(INDEX('Overview - Section A'!$E$42:$E$49,MATCH(G209,'Overview - Section A'!$I$42:$I$49,0)),""),"d-mmm-yy")</f>
        <v>1-Jan-18 to 31-Dec-18</v>
      </c>
      <c r="D209" s="413"/>
      <c r="E209" s="413"/>
      <c r="F209" s="410" t="str">
        <f t="shared" si="10"/>
        <v/>
      </c>
      <c r="G209" s="414" t="s">
        <v>298</v>
      </c>
      <c r="H209" s="414">
        <v>43465</v>
      </c>
      <c r="I209" s="415" t="b">
        <f t="shared" si="11"/>
        <v>1</v>
      </c>
      <c r="J209" s="415" t="b">
        <f t="shared" si="12"/>
        <v>0</v>
      </c>
      <c r="K209" s="415" t="str">
        <f t="shared" si="13"/>
        <v>a1N36000002mn7oEAA</v>
      </c>
      <c r="L209" s="416" t="s">
        <v>942</v>
      </c>
      <c r="M209" s="158"/>
      <c r="N209" s="79"/>
      <c r="AI209" s="5"/>
      <c r="AJ209" s="5"/>
      <c r="AK209" s="237"/>
      <c r="AL209" s="9"/>
      <c r="AM209" s="9"/>
      <c r="AN209" s="9"/>
      <c r="AO209" s="4"/>
      <c r="AP209" s="4"/>
      <c r="AQ209" s="4"/>
      <c r="AR209" s="4"/>
      <c r="AS209" s="4"/>
    </row>
    <row r="210" spans="1:45" s="302" customFormat="1" ht="18.75" customHeight="1" x14ac:dyDescent="0.25">
      <c r="A210" s="317">
        <v>24</v>
      </c>
      <c r="B210" s="329" t="str">
        <f t="shared" si="9"/>
        <v/>
      </c>
      <c r="C210" s="400" t="str">
        <f>TEXT(IFERROR(INDEX('Overview - Section A'!$A$42:$A$49,MATCH(G210,'Overview - Section A'!$I$42:$I$49,0)),""),"d-mmm-yy") &amp;" to " &amp; TEXT(IFERROR(INDEX('Overview - Section A'!$E$42:$E$49,MATCH(G210,'Overview - Section A'!$I$42:$I$49,0)),""),"d-mmm-yy")</f>
        <v>1-Jan-19 to 31-Dec-19</v>
      </c>
      <c r="D210" s="413"/>
      <c r="E210" s="413"/>
      <c r="F210" s="410" t="str">
        <f t="shared" si="10"/>
        <v/>
      </c>
      <c r="G210" s="414" t="s">
        <v>300</v>
      </c>
      <c r="H210" s="414">
        <v>43830</v>
      </c>
      <c r="I210" s="415" t="b">
        <f t="shared" si="11"/>
        <v>1</v>
      </c>
      <c r="J210" s="415" t="b">
        <f t="shared" si="12"/>
        <v>0</v>
      </c>
      <c r="K210" s="415" t="str">
        <f t="shared" si="13"/>
        <v>a1N36000002mn7oEAA</v>
      </c>
      <c r="L210" s="416" t="s">
        <v>943</v>
      </c>
      <c r="M210" s="158"/>
      <c r="N210" s="79"/>
      <c r="AI210" s="5"/>
      <c r="AJ210" s="5"/>
      <c r="AK210" s="237"/>
      <c r="AL210" s="9"/>
      <c r="AM210" s="9"/>
      <c r="AN210" s="9"/>
      <c r="AO210" s="4"/>
      <c r="AP210" s="4"/>
      <c r="AQ210" s="4"/>
      <c r="AR210" s="4"/>
      <c r="AS210" s="4"/>
    </row>
    <row r="211" spans="1:45" s="302" customFormat="1" ht="18.75" customHeight="1" x14ac:dyDescent="0.25">
      <c r="A211" s="317">
        <v>24</v>
      </c>
      <c r="B211" s="329" t="str">
        <f t="shared" si="9"/>
        <v/>
      </c>
      <c r="C211" s="400" t="str">
        <f>TEXT(IFERROR(INDEX('Overview - Section A'!$A$42:$A$49,MATCH(G211,'Overview - Section A'!$I$42:$I$49,0)),""),"d-mmm-yy") &amp;" to " &amp; TEXT(IFERROR(INDEX('Overview - Section A'!$E$42:$E$49,MATCH(G211,'Overview - Section A'!$I$42:$I$49,0)),""),"d-mmm-yy")</f>
        <v>1-Jan-20 to 31-Dec-20</v>
      </c>
      <c r="D211" s="413"/>
      <c r="E211" s="413"/>
      <c r="F211" s="410" t="str">
        <f t="shared" si="10"/>
        <v/>
      </c>
      <c r="G211" s="414" t="s">
        <v>302</v>
      </c>
      <c r="H211" s="414">
        <v>44196</v>
      </c>
      <c r="I211" s="415" t="b">
        <f t="shared" si="11"/>
        <v>1</v>
      </c>
      <c r="J211" s="415" t="b">
        <f t="shared" si="12"/>
        <v>0</v>
      </c>
      <c r="K211" s="415" t="str">
        <f t="shared" si="13"/>
        <v>a1N36000002mn7oEAA</v>
      </c>
      <c r="L211" s="416" t="s">
        <v>944</v>
      </c>
      <c r="M211" s="158"/>
      <c r="N211" s="79"/>
      <c r="AI211" s="5"/>
      <c r="AJ211" s="5"/>
      <c r="AK211" s="237"/>
      <c r="AL211" s="9"/>
      <c r="AM211" s="9"/>
      <c r="AN211" s="9"/>
      <c r="AO211" s="4"/>
      <c r="AP211" s="4"/>
      <c r="AQ211" s="4"/>
      <c r="AR211" s="4"/>
      <c r="AS211" s="4"/>
    </row>
    <row r="212" spans="1:45" s="302" customFormat="1" ht="18.75" customHeight="1" x14ac:dyDescent="0.25">
      <c r="A212" s="317">
        <v>24</v>
      </c>
      <c r="B212" s="329" t="str">
        <f t="shared" si="9"/>
        <v/>
      </c>
      <c r="C212" s="400" t="str">
        <f>TEXT(IFERROR(INDEX('Overview - Section A'!$A$42:$A$49,MATCH(G212,'Overview - Section A'!$I$42:$I$49,0)),""),"d-mmm-yy") &amp;" to " &amp; TEXT(IFERROR(INDEX('Overview - Section A'!$E$42:$E$49,MATCH(G212,'Overview - Section A'!$I$42:$I$49,0)),""),"d-mmm-yy")</f>
        <v>1-Jan-21 to 31-Dec-21</v>
      </c>
      <c r="D212" s="413"/>
      <c r="E212" s="413"/>
      <c r="F212" s="410" t="str">
        <f t="shared" si="10"/>
        <v/>
      </c>
      <c r="G212" s="414" t="s">
        <v>304</v>
      </c>
      <c r="H212" s="414">
        <v>44561</v>
      </c>
      <c r="I212" s="415" t="b">
        <f t="shared" si="11"/>
        <v>1</v>
      </c>
      <c r="J212" s="415" t="b">
        <f t="shared" si="12"/>
        <v>0</v>
      </c>
      <c r="K212" s="415" t="str">
        <f t="shared" si="13"/>
        <v>a1N36000002mn7oEAA</v>
      </c>
      <c r="L212" s="416" t="s">
        <v>945</v>
      </c>
      <c r="M212" s="158"/>
      <c r="N212" s="79"/>
      <c r="AI212" s="5"/>
      <c r="AJ212" s="5"/>
      <c r="AK212" s="237"/>
      <c r="AL212" s="9"/>
      <c r="AM212" s="9"/>
      <c r="AN212" s="9"/>
      <c r="AO212" s="4"/>
      <c r="AP212" s="4"/>
      <c r="AQ212" s="4"/>
      <c r="AR212" s="4"/>
      <c r="AS212" s="4"/>
    </row>
    <row r="213" spans="1:45" s="302" customFormat="1" ht="18.75" customHeight="1" x14ac:dyDescent="0.25">
      <c r="A213" s="317">
        <v>24</v>
      </c>
      <c r="B213" s="329" t="str">
        <f t="shared" si="9"/>
        <v/>
      </c>
      <c r="C213" s="400" t="str">
        <f>TEXT(IFERROR(INDEX('Overview - Section A'!$A$42:$A$49,MATCH(G213,'Overview - Section A'!$I$42:$I$49,0)),""),"d-mmm-yy") &amp;" to " &amp; TEXT(IFERROR(INDEX('Overview - Section A'!$E$42:$E$49,MATCH(G213,'Overview - Section A'!$I$42:$I$49,0)),""),"d-mmm-yy")</f>
        <v>1-Jan-22 to 31-Dec-22</v>
      </c>
      <c r="D213" s="413"/>
      <c r="E213" s="413"/>
      <c r="F213" s="410" t="str">
        <f t="shared" si="10"/>
        <v/>
      </c>
      <c r="G213" s="414" t="s">
        <v>306</v>
      </c>
      <c r="H213" s="414">
        <v>44926</v>
      </c>
      <c r="I213" s="415" t="b">
        <f t="shared" si="11"/>
        <v>1</v>
      </c>
      <c r="J213" s="415" t="b">
        <f t="shared" si="12"/>
        <v>0</v>
      </c>
      <c r="K213" s="415" t="str">
        <f t="shared" si="13"/>
        <v>a1N36000002mn7oEAA</v>
      </c>
      <c r="L213" s="416" t="s">
        <v>946</v>
      </c>
      <c r="M213" s="158"/>
      <c r="N213" s="79"/>
      <c r="AI213" s="5"/>
      <c r="AJ213" s="5"/>
      <c r="AK213" s="237"/>
      <c r="AL213" s="9"/>
      <c r="AM213" s="9"/>
      <c r="AN213" s="9"/>
      <c r="AO213" s="4"/>
      <c r="AP213" s="4"/>
      <c r="AQ213" s="4"/>
      <c r="AR213" s="4"/>
      <c r="AS213" s="4"/>
    </row>
    <row r="214" spans="1:45" s="302" customFormat="1" ht="18.75" customHeight="1" x14ac:dyDescent="0.25">
      <c r="A214" s="317">
        <v>25</v>
      </c>
      <c r="B214" s="329" t="str">
        <f t="shared" si="9"/>
        <v/>
      </c>
      <c r="C214" s="400" t="str">
        <f>TEXT(IFERROR(INDEX('Overview - Section A'!$A$42:$A$49,MATCH(G214,'Overview - Section A'!$I$42:$I$49,0)),""),"d-mmm-yy") &amp;" to " &amp; TEXT(IFERROR(INDEX('Overview - Section A'!$E$42:$E$49,MATCH(G214,'Overview - Section A'!$I$42:$I$49,0)),""),"d-mmm-yy")</f>
        <v>1-Jan-18 to 31-Dec-18</v>
      </c>
      <c r="D214" s="413"/>
      <c r="E214" s="413"/>
      <c r="F214" s="410" t="str">
        <f t="shared" si="10"/>
        <v/>
      </c>
      <c r="G214" s="414" t="s">
        <v>298</v>
      </c>
      <c r="H214" s="414">
        <v>43465</v>
      </c>
      <c r="I214" s="415" t="b">
        <f t="shared" si="11"/>
        <v>1</v>
      </c>
      <c r="J214" s="415" t="b">
        <f t="shared" si="12"/>
        <v>0</v>
      </c>
      <c r="K214" s="415" t="str">
        <f t="shared" si="13"/>
        <v>a1N36000002mn7pEAA</v>
      </c>
      <c r="L214" s="416" t="s">
        <v>947</v>
      </c>
      <c r="M214" s="158"/>
      <c r="N214" s="79"/>
      <c r="AI214" s="5"/>
      <c r="AJ214" s="5"/>
      <c r="AK214" s="237"/>
      <c r="AL214" s="9"/>
      <c r="AM214" s="9"/>
      <c r="AN214" s="9"/>
      <c r="AO214" s="4"/>
      <c r="AP214" s="4"/>
      <c r="AQ214" s="4"/>
      <c r="AR214" s="4"/>
      <c r="AS214" s="4"/>
    </row>
    <row r="215" spans="1:45" s="302" customFormat="1" ht="18.75" customHeight="1" x14ac:dyDescent="0.25">
      <c r="A215" s="317">
        <v>25</v>
      </c>
      <c r="B215" s="329" t="str">
        <f t="shared" si="9"/>
        <v/>
      </c>
      <c r="C215" s="400" t="str">
        <f>TEXT(IFERROR(INDEX('Overview - Section A'!$A$42:$A$49,MATCH(G215,'Overview - Section A'!$I$42:$I$49,0)),""),"d-mmm-yy") &amp;" to " &amp; TEXT(IFERROR(INDEX('Overview - Section A'!$E$42:$E$49,MATCH(G215,'Overview - Section A'!$I$42:$I$49,0)),""),"d-mmm-yy")</f>
        <v>1-Jan-19 to 31-Dec-19</v>
      </c>
      <c r="D215" s="413"/>
      <c r="E215" s="413"/>
      <c r="F215" s="410" t="str">
        <f t="shared" si="10"/>
        <v/>
      </c>
      <c r="G215" s="414" t="s">
        <v>300</v>
      </c>
      <c r="H215" s="414">
        <v>43830</v>
      </c>
      <c r="I215" s="415" t="b">
        <f t="shared" si="11"/>
        <v>1</v>
      </c>
      <c r="J215" s="415" t="b">
        <f t="shared" si="12"/>
        <v>0</v>
      </c>
      <c r="K215" s="415" t="str">
        <f t="shared" si="13"/>
        <v>a1N36000002mn7pEAA</v>
      </c>
      <c r="L215" s="416" t="s">
        <v>948</v>
      </c>
      <c r="M215" s="158"/>
      <c r="N215" s="79"/>
      <c r="AI215" s="5"/>
      <c r="AJ215" s="5"/>
      <c r="AK215" s="237"/>
      <c r="AL215" s="9"/>
      <c r="AM215" s="9"/>
      <c r="AN215" s="9"/>
      <c r="AO215" s="4"/>
      <c r="AP215" s="4"/>
      <c r="AQ215" s="4"/>
      <c r="AR215" s="4"/>
      <c r="AS215" s="4"/>
    </row>
    <row r="216" spans="1:45" s="302" customFormat="1" ht="18.75" customHeight="1" x14ac:dyDescent="0.25">
      <c r="A216" s="317">
        <v>25</v>
      </c>
      <c r="B216" s="329" t="str">
        <f t="shared" si="9"/>
        <v/>
      </c>
      <c r="C216" s="400" t="str">
        <f>TEXT(IFERROR(INDEX('Overview - Section A'!$A$42:$A$49,MATCH(G216,'Overview - Section A'!$I$42:$I$49,0)),""),"d-mmm-yy") &amp;" to " &amp; TEXT(IFERROR(INDEX('Overview - Section A'!$E$42:$E$49,MATCH(G216,'Overview - Section A'!$I$42:$I$49,0)),""),"d-mmm-yy")</f>
        <v>1-Jan-20 to 31-Dec-20</v>
      </c>
      <c r="D216" s="413"/>
      <c r="E216" s="413"/>
      <c r="F216" s="410" t="str">
        <f t="shared" si="10"/>
        <v/>
      </c>
      <c r="G216" s="414" t="s">
        <v>302</v>
      </c>
      <c r="H216" s="414">
        <v>44196</v>
      </c>
      <c r="I216" s="415" t="b">
        <f t="shared" si="11"/>
        <v>1</v>
      </c>
      <c r="J216" s="415" t="b">
        <f t="shared" si="12"/>
        <v>0</v>
      </c>
      <c r="K216" s="415" t="str">
        <f t="shared" si="13"/>
        <v>a1N36000002mn7pEAA</v>
      </c>
      <c r="L216" s="416" t="s">
        <v>949</v>
      </c>
      <c r="M216" s="158"/>
      <c r="N216" s="79"/>
      <c r="AI216" s="5"/>
      <c r="AJ216" s="5"/>
      <c r="AK216" s="237"/>
      <c r="AL216" s="9"/>
      <c r="AM216" s="9"/>
      <c r="AN216" s="9"/>
      <c r="AO216" s="4"/>
      <c r="AP216" s="4"/>
      <c r="AQ216" s="4"/>
      <c r="AR216" s="4"/>
      <c r="AS216" s="4"/>
    </row>
    <row r="217" spans="1:45" s="302" customFormat="1" ht="18.75" customHeight="1" x14ac:dyDescent="0.25">
      <c r="A217" s="317">
        <v>25</v>
      </c>
      <c r="B217" s="329" t="str">
        <f t="shared" si="9"/>
        <v/>
      </c>
      <c r="C217" s="400" t="str">
        <f>TEXT(IFERROR(INDEX('Overview - Section A'!$A$42:$A$49,MATCH(G217,'Overview - Section A'!$I$42:$I$49,0)),""),"d-mmm-yy") &amp;" to " &amp; TEXT(IFERROR(INDEX('Overview - Section A'!$E$42:$E$49,MATCH(G217,'Overview - Section A'!$I$42:$I$49,0)),""),"d-mmm-yy")</f>
        <v>1-Jan-21 to 31-Dec-21</v>
      </c>
      <c r="D217" s="413"/>
      <c r="E217" s="413"/>
      <c r="F217" s="410" t="str">
        <f t="shared" si="10"/>
        <v/>
      </c>
      <c r="G217" s="414" t="s">
        <v>304</v>
      </c>
      <c r="H217" s="414">
        <v>44561</v>
      </c>
      <c r="I217" s="415" t="b">
        <f t="shared" si="11"/>
        <v>1</v>
      </c>
      <c r="J217" s="415" t="b">
        <f t="shared" si="12"/>
        <v>0</v>
      </c>
      <c r="K217" s="415" t="str">
        <f t="shared" si="13"/>
        <v>a1N36000002mn7pEAA</v>
      </c>
      <c r="L217" s="416" t="s">
        <v>950</v>
      </c>
      <c r="M217" s="158"/>
      <c r="N217" s="79"/>
      <c r="AI217" s="5"/>
      <c r="AJ217" s="5"/>
      <c r="AK217" s="237"/>
      <c r="AL217" s="9"/>
      <c r="AM217" s="9"/>
      <c r="AN217" s="9"/>
      <c r="AO217" s="4"/>
      <c r="AP217" s="4"/>
      <c r="AQ217" s="4"/>
      <c r="AR217" s="4"/>
      <c r="AS217" s="4"/>
    </row>
    <row r="218" spans="1:45" s="302" customFormat="1" ht="18.75" customHeight="1" x14ac:dyDescent="0.25">
      <c r="A218" s="317">
        <v>25</v>
      </c>
      <c r="B218" s="329" t="str">
        <f t="shared" si="9"/>
        <v/>
      </c>
      <c r="C218" s="400" t="str">
        <f>TEXT(IFERROR(INDEX('Overview - Section A'!$A$42:$A$49,MATCH(G218,'Overview - Section A'!$I$42:$I$49,0)),""),"d-mmm-yy") &amp;" to " &amp; TEXT(IFERROR(INDEX('Overview - Section A'!$E$42:$E$49,MATCH(G218,'Overview - Section A'!$I$42:$I$49,0)),""),"d-mmm-yy")</f>
        <v>1-Jan-22 to 31-Dec-22</v>
      </c>
      <c r="D218" s="413"/>
      <c r="E218" s="413"/>
      <c r="F218" s="410" t="str">
        <f t="shared" si="10"/>
        <v/>
      </c>
      <c r="G218" s="414" t="s">
        <v>306</v>
      </c>
      <c r="H218" s="414">
        <v>44926</v>
      </c>
      <c r="I218" s="415" t="b">
        <f t="shared" si="11"/>
        <v>1</v>
      </c>
      <c r="J218" s="415" t="b">
        <f t="shared" si="12"/>
        <v>0</v>
      </c>
      <c r="K218" s="415" t="str">
        <f t="shared" si="13"/>
        <v>a1N36000002mn7pEAA</v>
      </c>
      <c r="L218" s="416" t="s">
        <v>951</v>
      </c>
      <c r="M218" s="158"/>
      <c r="N218" s="79"/>
      <c r="AI218" s="5"/>
      <c r="AJ218" s="5"/>
      <c r="AK218" s="237"/>
      <c r="AL218" s="9"/>
      <c r="AM218" s="9"/>
      <c r="AN218" s="9"/>
      <c r="AO218" s="4"/>
      <c r="AP218" s="4"/>
      <c r="AQ218" s="4"/>
      <c r="AR218" s="4"/>
      <c r="AS218" s="4"/>
    </row>
    <row r="219" spans="1:45" s="302" customFormat="1" ht="18.75" customHeight="1" x14ac:dyDescent="0.25">
      <c r="A219" s="317">
        <v>26</v>
      </c>
      <c r="B219" s="329" t="str">
        <f t="shared" si="9"/>
        <v/>
      </c>
      <c r="C219" s="400" t="str">
        <f>TEXT(IFERROR(INDEX('Overview - Section A'!$A$42:$A$49,MATCH(G219,'Overview - Section A'!$I$42:$I$49,0)),""),"d-mmm-yy") &amp;" to " &amp; TEXT(IFERROR(INDEX('Overview - Section A'!$E$42:$E$49,MATCH(G219,'Overview - Section A'!$I$42:$I$49,0)),""),"d-mmm-yy")</f>
        <v>1-Jan-18 to 31-Dec-18</v>
      </c>
      <c r="D219" s="413"/>
      <c r="E219" s="413"/>
      <c r="F219" s="410" t="str">
        <f t="shared" si="10"/>
        <v/>
      </c>
      <c r="G219" s="414" t="s">
        <v>298</v>
      </c>
      <c r="H219" s="414">
        <v>43465</v>
      </c>
      <c r="I219" s="415" t="b">
        <f t="shared" si="11"/>
        <v>1</v>
      </c>
      <c r="J219" s="415" t="b">
        <f t="shared" si="12"/>
        <v>0</v>
      </c>
      <c r="K219" s="415" t="str">
        <f t="shared" si="13"/>
        <v>a1N36000002mn7qEAA</v>
      </c>
      <c r="L219" s="416" t="s">
        <v>952</v>
      </c>
      <c r="M219" s="158"/>
      <c r="N219" s="79"/>
      <c r="AI219" s="5"/>
      <c r="AJ219" s="5"/>
      <c r="AK219" s="237"/>
      <c r="AL219" s="9"/>
      <c r="AM219" s="9"/>
      <c r="AN219" s="9"/>
      <c r="AO219" s="4"/>
      <c r="AP219" s="4"/>
      <c r="AQ219" s="4"/>
      <c r="AR219" s="4"/>
      <c r="AS219" s="4"/>
    </row>
    <row r="220" spans="1:45" s="302" customFormat="1" ht="18.75" customHeight="1" x14ac:dyDescent="0.25">
      <c r="A220" s="317">
        <v>26</v>
      </c>
      <c r="B220" s="329" t="str">
        <f t="shared" si="9"/>
        <v/>
      </c>
      <c r="C220" s="400" t="str">
        <f>TEXT(IFERROR(INDEX('Overview - Section A'!$A$42:$A$49,MATCH(G220,'Overview - Section A'!$I$42:$I$49,0)),""),"d-mmm-yy") &amp;" to " &amp; TEXT(IFERROR(INDEX('Overview - Section A'!$E$42:$E$49,MATCH(G220,'Overview - Section A'!$I$42:$I$49,0)),""),"d-mmm-yy")</f>
        <v>1-Jan-19 to 31-Dec-19</v>
      </c>
      <c r="D220" s="413"/>
      <c r="E220" s="413"/>
      <c r="F220" s="410" t="str">
        <f t="shared" si="10"/>
        <v/>
      </c>
      <c r="G220" s="414" t="s">
        <v>300</v>
      </c>
      <c r="H220" s="414">
        <v>43830</v>
      </c>
      <c r="I220" s="415" t="b">
        <f t="shared" si="11"/>
        <v>1</v>
      </c>
      <c r="J220" s="415" t="b">
        <f t="shared" si="12"/>
        <v>0</v>
      </c>
      <c r="K220" s="415" t="str">
        <f t="shared" si="13"/>
        <v>a1N36000002mn7qEAA</v>
      </c>
      <c r="L220" s="416" t="s">
        <v>953</v>
      </c>
      <c r="M220" s="158"/>
      <c r="N220" s="79"/>
      <c r="AI220" s="5"/>
      <c r="AJ220" s="5"/>
      <c r="AK220" s="237"/>
      <c r="AL220" s="9"/>
      <c r="AM220" s="9"/>
      <c r="AN220" s="9"/>
      <c r="AO220" s="4"/>
      <c r="AP220" s="4"/>
      <c r="AQ220" s="4"/>
      <c r="AR220" s="4"/>
      <c r="AS220" s="4"/>
    </row>
    <row r="221" spans="1:45" s="302" customFormat="1" ht="18.75" customHeight="1" x14ac:dyDescent="0.25">
      <c r="A221" s="317">
        <v>26</v>
      </c>
      <c r="B221" s="329" t="str">
        <f t="shared" si="9"/>
        <v/>
      </c>
      <c r="C221" s="400" t="str">
        <f>TEXT(IFERROR(INDEX('Overview - Section A'!$A$42:$A$49,MATCH(G221,'Overview - Section A'!$I$42:$I$49,0)),""),"d-mmm-yy") &amp;" to " &amp; TEXT(IFERROR(INDEX('Overview - Section A'!$E$42:$E$49,MATCH(G221,'Overview - Section A'!$I$42:$I$49,0)),""),"d-mmm-yy")</f>
        <v>1-Jan-20 to 31-Dec-20</v>
      </c>
      <c r="D221" s="413"/>
      <c r="E221" s="413"/>
      <c r="F221" s="410" t="str">
        <f t="shared" si="10"/>
        <v/>
      </c>
      <c r="G221" s="414" t="s">
        <v>302</v>
      </c>
      <c r="H221" s="414">
        <v>44196</v>
      </c>
      <c r="I221" s="415" t="b">
        <f t="shared" si="11"/>
        <v>1</v>
      </c>
      <c r="J221" s="415" t="b">
        <f t="shared" si="12"/>
        <v>0</v>
      </c>
      <c r="K221" s="415" t="str">
        <f t="shared" si="13"/>
        <v>a1N36000002mn7qEAA</v>
      </c>
      <c r="L221" s="416" t="s">
        <v>954</v>
      </c>
      <c r="M221" s="158"/>
      <c r="N221" s="79"/>
      <c r="AI221" s="5"/>
      <c r="AJ221" s="5"/>
      <c r="AK221" s="237"/>
      <c r="AL221" s="9"/>
      <c r="AM221" s="9"/>
      <c r="AN221" s="9"/>
      <c r="AO221" s="4"/>
      <c r="AP221" s="4"/>
      <c r="AQ221" s="4"/>
      <c r="AR221" s="4"/>
      <c r="AS221" s="4"/>
    </row>
    <row r="222" spans="1:45" s="302" customFormat="1" ht="18.75" customHeight="1" x14ac:dyDescent="0.25">
      <c r="A222" s="317">
        <v>26</v>
      </c>
      <c r="B222" s="329" t="str">
        <f t="shared" ref="B222:B285" si="14">IF(A222=A221,"",IF(VLOOKUP(A222,$A$8:$D$90,4,FALSE)=0,"",VLOOKUP(A222,$A$8:$D$90,4,FALSE)))</f>
        <v/>
      </c>
      <c r="C222" s="400" t="str">
        <f>TEXT(IFERROR(INDEX('Overview - Section A'!$A$42:$A$49,MATCH(G222,'Overview - Section A'!$I$42:$I$49,0)),""),"d-mmm-yy") &amp;" to " &amp; TEXT(IFERROR(INDEX('Overview - Section A'!$E$42:$E$49,MATCH(G222,'Overview - Section A'!$I$42:$I$49,0)),""),"d-mmm-yy")</f>
        <v>1-Jan-21 to 31-Dec-21</v>
      </c>
      <c r="D222" s="413"/>
      <c r="E222" s="413"/>
      <c r="F222" s="410" t="str">
        <f t="shared" ref="F222:F285" si="15">IF(VLOOKUP(A222,$A$8:$D$90,4,FALSE)=0,"",VLOOKUP(A222,$A$8:$D$90,4,FALSE))</f>
        <v/>
      </c>
      <c r="G222" s="414" t="s">
        <v>304</v>
      </c>
      <c r="H222" s="414">
        <v>44561</v>
      </c>
      <c r="I222" s="415" t="b">
        <f t="shared" ref="I222:I285" si="16">IFERROR(TRUE,FALSE)</f>
        <v>1</v>
      </c>
      <c r="J222" s="415" t="b">
        <f t="shared" ref="J222:J285" si="17">IFERROR(IF(F222&lt;&gt;"",TRUE,FALSE),FALSE)</f>
        <v>0</v>
      </c>
      <c r="K222" s="415" t="str">
        <f t="shared" ref="K222:K285" si="18">IFERROR(VLOOKUP(A222,$A$8:$T$90,20,FALSE),"")</f>
        <v>a1N36000002mn7qEAA</v>
      </c>
      <c r="L222" s="416" t="s">
        <v>955</v>
      </c>
      <c r="M222" s="158"/>
      <c r="N222" s="79"/>
      <c r="AI222" s="5"/>
      <c r="AJ222" s="5"/>
      <c r="AK222" s="237"/>
      <c r="AL222" s="9"/>
      <c r="AM222" s="9"/>
      <c r="AN222" s="9"/>
      <c r="AO222" s="4"/>
      <c r="AP222" s="4"/>
      <c r="AQ222" s="4"/>
      <c r="AR222" s="4"/>
      <c r="AS222" s="4"/>
    </row>
    <row r="223" spans="1:45" s="302" customFormat="1" ht="18.75" customHeight="1" x14ac:dyDescent="0.25">
      <c r="A223" s="317">
        <v>26</v>
      </c>
      <c r="B223" s="329" t="str">
        <f t="shared" si="14"/>
        <v/>
      </c>
      <c r="C223" s="400" t="str">
        <f>TEXT(IFERROR(INDEX('Overview - Section A'!$A$42:$A$49,MATCH(G223,'Overview - Section A'!$I$42:$I$49,0)),""),"d-mmm-yy") &amp;" to " &amp; TEXT(IFERROR(INDEX('Overview - Section A'!$E$42:$E$49,MATCH(G223,'Overview - Section A'!$I$42:$I$49,0)),""),"d-mmm-yy")</f>
        <v>1-Jan-22 to 31-Dec-22</v>
      </c>
      <c r="D223" s="413"/>
      <c r="E223" s="413"/>
      <c r="F223" s="410" t="str">
        <f t="shared" si="15"/>
        <v/>
      </c>
      <c r="G223" s="414" t="s">
        <v>306</v>
      </c>
      <c r="H223" s="414">
        <v>44926</v>
      </c>
      <c r="I223" s="415" t="b">
        <f t="shared" si="16"/>
        <v>1</v>
      </c>
      <c r="J223" s="415" t="b">
        <f t="shared" si="17"/>
        <v>0</v>
      </c>
      <c r="K223" s="415" t="str">
        <f t="shared" si="18"/>
        <v>a1N36000002mn7qEAA</v>
      </c>
      <c r="L223" s="416" t="s">
        <v>956</v>
      </c>
      <c r="M223" s="158"/>
      <c r="N223" s="79"/>
      <c r="AI223" s="5"/>
      <c r="AJ223" s="5"/>
      <c r="AK223" s="237"/>
      <c r="AL223" s="9"/>
      <c r="AM223" s="9"/>
      <c r="AN223" s="9"/>
      <c r="AO223" s="4"/>
      <c r="AP223" s="4"/>
      <c r="AQ223" s="4"/>
      <c r="AR223" s="4"/>
      <c r="AS223" s="4"/>
    </row>
    <row r="224" spans="1:45" s="302" customFormat="1" ht="18.75" customHeight="1" x14ac:dyDescent="0.25">
      <c r="A224" s="317">
        <v>27</v>
      </c>
      <c r="B224" s="329" t="str">
        <f t="shared" si="14"/>
        <v/>
      </c>
      <c r="C224" s="400" t="str">
        <f>TEXT(IFERROR(INDEX('Overview - Section A'!$A$42:$A$49,MATCH(G224,'Overview - Section A'!$I$42:$I$49,0)),""),"d-mmm-yy") &amp;" to " &amp; TEXT(IFERROR(INDEX('Overview - Section A'!$E$42:$E$49,MATCH(G224,'Overview - Section A'!$I$42:$I$49,0)),""),"d-mmm-yy")</f>
        <v>1-Jan-18 to 31-Dec-18</v>
      </c>
      <c r="D224" s="413"/>
      <c r="E224" s="413"/>
      <c r="F224" s="410" t="str">
        <f t="shared" si="15"/>
        <v/>
      </c>
      <c r="G224" s="414" t="s">
        <v>298</v>
      </c>
      <c r="H224" s="414">
        <v>43465</v>
      </c>
      <c r="I224" s="415" t="b">
        <f t="shared" si="16"/>
        <v>1</v>
      </c>
      <c r="J224" s="415" t="b">
        <f t="shared" si="17"/>
        <v>0</v>
      </c>
      <c r="K224" s="415" t="str">
        <f t="shared" si="18"/>
        <v>a1N36000002mn7rEAA</v>
      </c>
      <c r="L224" s="416" t="s">
        <v>957</v>
      </c>
      <c r="M224" s="158"/>
      <c r="N224" s="79"/>
      <c r="AI224" s="5"/>
      <c r="AJ224" s="5"/>
      <c r="AK224" s="237"/>
      <c r="AL224" s="9"/>
      <c r="AM224" s="9"/>
      <c r="AN224" s="9"/>
      <c r="AO224" s="4"/>
      <c r="AP224" s="4"/>
      <c r="AQ224" s="4"/>
      <c r="AR224" s="4"/>
      <c r="AS224" s="4"/>
    </row>
    <row r="225" spans="1:45" s="302" customFormat="1" ht="18.75" customHeight="1" x14ac:dyDescent="0.25">
      <c r="A225" s="317">
        <v>27</v>
      </c>
      <c r="B225" s="329" t="str">
        <f t="shared" si="14"/>
        <v/>
      </c>
      <c r="C225" s="400" t="str">
        <f>TEXT(IFERROR(INDEX('Overview - Section A'!$A$42:$A$49,MATCH(G225,'Overview - Section A'!$I$42:$I$49,0)),""),"d-mmm-yy") &amp;" to " &amp; TEXT(IFERROR(INDEX('Overview - Section A'!$E$42:$E$49,MATCH(G225,'Overview - Section A'!$I$42:$I$49,0)),""),"d-mmm-yy")</f>
        <v>1-Jan-19 to 31-Dec-19</v>
      </c>
      <c r="D225" s="413"/>
      <c r="E225" s="413"/>
      <c r="F225" s="410" t="str">
        <f t="shared" si="15"/>
        <v/>
      </c>
      <c r="G225" s="414" t="s">
        <v>300</v>
      </c>
      <c r="H225" s="414">
        <v>43830</v>
      </c>
      <c r="I225" s="415" t="b">
        <f t="shared" si="16"/>
        <v>1</v>
      </c>
      <c r="J225" s="415" t="b">
        <f t="shared" si="17"/>
        <v>0</v>
      </c>
      <c r="K225" s="415" t="str">
        <f t="shared" si="18"/>
        <v>a1N36000002mn7rEAA</v>
      </c>
      <c r="L225" s="416" t="s">
        <v>958</v>
      </c>
      <c r="M225" s="158"/>
      <c r="N225" s="79"/>
      <c r="AI225" s="5"/>
      <c r="AJ225" s="5"/>
      <c r="AK225" s="237"/>
      <c r="AL225" s="9"/>
      <c r="AM225" s="9"/>
      <c r="AN225" s="9"/>
      <c r="AO225" s="4"/>
      <c r="AP225" s="4"/>
      <c r="AQ225" s="4"/>
      <c r="AR225" s="4"/>
      <c r="AS225" s="4"/>
    </row>
    <row r="226" spans="1:45" s="302" customFormat="1" ht="18.75" customHeight="1" x14ac:dyDescent="0.25">
      <c r="A226" s="317">
        <v>27</v>
      </c>
      <c r="B226" s="329" t="str">
        <f t="shared" si="14"/>
        <v/>
      </c>
      <c r="C226" s="400" t="str">
        <f>TEXT(IFERROR(INDEX('Overview - Section A'!$A$42:$A$49,MATCH(G226,'Overview - Section A'!$I$42:$I$49,0)),""),"d-mmm-yy") &amp;" to " &amp; TEXT(IFERROR(INDEX('Overview - Section A'!$E$42:$E$49,MATCH(G226,'Overview - Section A'!$I$42:$I$49,0)),""),"d-mmm-yy")</f>
        <v>1-Jan-20 to 31-Dec-20</v>
      </c>
      <c r="D226" s="413"/>
      <c r="E226" s="413"/>
      <c r="F226" s="410" t="str">
        <f t="shared" si="15"/>
        <v/>
      </c>
      <c r="G226" s="414" t="s">
        <v>302</v>
      </c>
      <c r="H226" s="414">
        <v>44196</v>
      </c>
      <c r="I226" s="415" t="b">
        <f t="shared" si="16"/>
        <v>1</v>
      </c>
      <c r="J226" s="415" t="b">
        <f t="shared" si="17"/>
        <v>0</v>
      </c>
      <c r="K226" s="415" t="str">
        <f t="shared" si="18"/>
        <v>a1N36000002mn7rEAA</v>
      </c>
      <c r="L226" s="416" t="s">
        <v>959</v>
      </c>
      <c r="M226" s="158"/>
      <c r="N226" s="79"/>
      <c r="AI226" s="5"/>
      <c r="AJ226" s="5"/>
      <c r="AK226" s="237"/>
      <c r="AL226" s="9"/>
      <c r="AM226" s="9"/>
      <c r="AN226" s="9"/>
      <c r="AO226" s="4"/>
      <c r="AP226" s="4"/>
      <c r="AQ226" s="4"/>
      <c r="AR226" s="4"/>
      <c r="AS226" s="4"/>
    </row>
    <row r="227" spans="1:45" s="302" customFormat="1" ht="18.75" customHeight="1" x14ac:dyDescent="0.25">
      <c r="A227" s="317">
        <v>27</v>
      </c>
      <c r="B227" s="329" t="str">
        <f t="shared" si="14"/>
        <v/>
      </c>
      <c r="C227" s="400" t="str">
        <f>TEXT(IFERROR(INDEX('Overview - Section A'!$A$42:$A$49,MATCH(G227,'Overview - Section A'!$I$42:$I$49,0)),""),"d-mmm-yy") &amp;" to " &amp; TEXT(IFERROR(INDEX('Overview - Section A'!$E$42:$E$49,MATCH(G227,'Overview - Section A'!$I$42:$I$49,0)),""),"d-mmm-yy")</f>
        <v>1-Jan-21 to 31-Dec-21</v>
      </c>
      <c r="D227" s="413"/>
      <c r="E227" s="413"/>
      <c r="F227" s="410" t="str">
        <f t="shared" si="15"/>
        <v/>
      </c>
      <c r="G227" s="414" t="s">
        <v>304</v>
      </c>
      <c r="H227" s="414">
        <v>44561</v>
      </c>
      <c r="I227" s="415" t="b">
        <f t="shared" si="16"/>
        <v>1</v>
      </c>
      <c r="J227" s="415" t="b">
        <f t="shared" si="17"/>
        <v>0</v>
      </c>
      <c r="K227" s="415" t="str">
        <f t="shared" si="18"/>
        <v>a1N36000002mn7rEAA</v>
      </c>
      <c r="L227" s="416" t="s">
        <v>960</v>
      </c>
      <c r="M227" s="158"/>
      <c r="N227" s="79"/>
      <c r="AI227" s="5"/>
      <c r="AJ227" s="5"/>
      <c r="AK227" s="237"/>
      <c r="AL227" s="9"/>
      <c r="AM227" s="9"/>
      <c r="AN227" s="9"/>
      <c r="AO227" s="4"/>
      <c r="AP227" s="4"/>
      <c r="AQ227" s="4"/>
      <c r="AR227" s="4"/>
      <c r="AS227" s="4"/>
    </row>
    <row r="228" spans="1:45" s="302" customFormat="1" ht="18.75" customHeight="1" x14ac:dyDescent="0.25">
      <c r="A228" s="317">
        <v>27</v>
      </c>
      <c r="B228" s="329" t="str">
        <f t="shared" si="14"/>
        <v/>
      </c>
      <c r="C228" s="400" t="str">
        <f>TEXT(IFERROR(INDEX('Overview - Section A'!$A$42:$A$49,MATCH(G228,'Overview - Section A'!$I$42:$I$49,0)),""),"d-mmm-yy") &amp;" to " &amp; TEXT(IFERROR(INDEX('Overview - Section A'!$E$42:$E$49,MATCH(G228,'Overview - Section A'!$I$42:$I$49,0)),""),"d-mmm-yy")</f>
        <v>1-Jan-22 to 31-Dec-22</v>
      </c>
      <c r="D228" s="413"/>
      <c r="E228" s="413"/>
      <c r="F228" s="410" t="str">
        <f t="shared" si="15"/>
        <v/>
      </c>
      <c r="G228" s="414" t="s">
        <v>306</v>
      </c>
      <c r="H228" s="414">
        <v>44926</v>
      </c>
      <c r="I228" s="415" t="b">
        <f t="shared" si="16"/>
        <v>1</v>
      </c>
      <c r="J228" s="415" t="b">
        <f t="shared" si="17"/>
        <v>0</v>
      </c>
      <c r="K228" s="415" t="str">
        <f t="shared" si="18"/>
        <v>a1N36000002mn7rEAA</v>
      </c>
      <c r="L228" s="416" t="s">
        <v>961</v>
      </c>
      <c r="M228" s="158"/>
      <c r="N228" s="79"/>
      <c r="AI228" s="5"/>
      <c r="AJ228" s="5"/>
      <c r="AK228" s="237"/>
      <c r="AL228" s="9"/>
      <c r="AM228" s="9"/>
      <c r="AN228" s="9"/>
      <c r="AO228" s="4"/>
      <c r="AP228" s="4"/>
      <c r="AQ228" s="4"/>
      <c r="AR228" s="4"/>
      <c r="AS228" s="4"/>
    </row>
    <row r="229" spans="1:45" s="302" customFormat="1" ht="18.75" customHeight="1" x14ac:dyDescent="0.25">
      <c r="A229" s="317">
        <v>28</v>
      </c>
      <c r="B229" s="329" t="str">
        <f t="shared" si="14"/>
        <v/>
      </c>
      <c r="C229" s="400" t="str">
        <f>TEXT(IFERROR(INDEX('Overview - Section A'!$A$42:$A$49,MATCH(G229,'Overview - Section A'!$I$42:$I$49,0)),""),"d-mmm-yy") &amp;" to " &amp; TEXT(IFERROR(INDEX('Overview - Section A'!$E$42:$E$49,MATCH(G229,'Overview - Section A'!$I$42:$I$49,0)),""),"d-mmm-yy")</f>
        <v>1-Jan-18 to 31-Dec-18</v>
      </c>
      <c r="D229" s="413"/>
      <c r="E229" s="413"/>
      <c r="F229" s="410" t="str">
        <f t="shared" si="15"/>
        <v/>
      </c>
      <c r="G229" s="414" t="s">
        <v>298</v>
      </c>
      <c r="H229" s="414">
        <v>43465</v>
      </c>
      <c r="I229" s="415" t="b">
        <f t="shared" si="16"/>
        <v>1</v>
      </c>
      <c r="J229" s="415" t="b">
        <f t="shared" si="17"/>
        <v>0</v>
      </c>
      <c r="K229" s="415" t="str">
        <f t="shared" si="18"/>
        <v>a1N36000002mn7sEAA</v>
      </c>
      <c r="L229" s="416" t="s">
        <v>962</v>
      </c>
      <c r="M229" s="158"/>
      <c r="N229" s="79"/>
      <c r="AI229" s="5"/>
      <c r="AJ229" s="5"/>
      <c r="AK229" s="237"/>
      <c r="AL229" s="9"/>
      <c r="AM229" s="9"/>
      <c r="AN229" s="9"/>
      <c r="AO229" s="4"/>
      <c r="AP229" s="4"/>
      <c r="AQ229" s="4"/>
      <c r="AR229" s="4"/>
      <c r="AS229" s="4"/>
    </row>
    <row r="230" spans="1:45" s="302" customFormat="1" ht="18.75" customHeight="1" x14ac:dyDescent="0.25">
      <c r="A230" s="317">
        <v>28</v>
      </c>
      <c r="B230" s="329" t="str">
        <f t="shared" si="14"/>
        <v/>
      </c>
      <c r="C230" s="400" t="str">
        <f>TEXT(IFERROR(INDEX('Overview - Section A'!$A$42:$A$49,MATCH(G230,'Overview - Section A'!$I$42:$I$49,0)),""),"d-mmm-yy") &amp;" to " &amp; TEXT(IFERROR(INDEX('Overview - Section A'!$E$42:$E$49,MATCH(G230,'Overview - Section A'!$I$42:$I$49,0)),""),"d-mmm-yy")</f>
        <v>1-Jan-19 to 31-Dec-19</v>
      </c>
      <c r="D230" s="413"/>
      <c r="E230" s="413"/>
      <c r="F230" s="410" t="str">
        <f t="shared" si="15"/>
        <v/>
      </c>
      <c r="G230" s="414" t="s">
        <v>300</v>
      </c>
      <c r="H230" s="414">
        <v>43830</v>
      </c>
      <c r="I230" s="415" t="b">
        <f t="shared" si="16"/>
        <v>1</v>
      </c>
      <c r="J230" s="415" t="b">
        <f t="shared" si="17"/>
        <v>0</v>
      </c>
      <c r="K230" s="415" t="str">
        <f t="shared" si="18"/>
        <v>a1N36000002mn7sEAA</v>
      </c>
      <c r="L230" s="416" t="s">
        <v>963</v>
      </c>
      <c r="M230" s="158"/>
      <c r="N230" s="79"/>
      <c r="AI230" s="5"/>
      <c r="AJ230" s="5"/>
      <c r="AK230" s="237"/>
      <c r="AL230" s="9"/>
      <c r="AM230" s="9"/>
      <c r="AN230" s="9"/>
      <c r="AO230" s="4"/>
      <c r="AP230" s="4"/>
      <c r="AQ230" s="4"/>
      <c r="AR230" s="4"/>
      <c r="AS230" s="4"/>
    </row>
    <row r="231" spans="1:45" s="302" customFormat="1" ht="18.75" customHeight="1" x14ac:dyDescent="0.25">
      <c r="A231" s="317">
        <v>28</v>
      </c>
      <c r="B231" s="329" t="str">
        <f t="shared" si="14"/>
        <v/>
      </c>
      <c r="C231" s="400" t="str">
        <f>TEXT(IFERROR(INDEX('Overview - Section A'!$A$42:$A$49,MATCH(G231,'Overview - Section A'!$I$42:$I$49,0)),""),"d-mmm-yy") &amp;" to " &amp; TEXT(IFERROR(INDEX('Overview - Section A'!$E$42:$E$49,MATCH(G231,'Overview - Section A'!$I$42:$I$49,0)),""),"d-mmm-yy")</f>
        <v>1-Jan-20 to 31-Dec-20</v>
      </c>
      <c r="D231" s="413"/>
      <c r="E231" s="413"/>
      <c r="F231" s="410" t="str">
        <f t="shared" si="15"/>
        <v/>
      </c>
      <c r="G231" s="414" t="s">
        <v>302</v>
      </c>
      <c r="H231" s="414">
        <v>44196</v>
      </c>
      <c r="I231" s="415" t="b">
        <f t="shared" si="16"/>
        <v>1</v>
      </c>
      <c r="J231" s="415" t="b">
        <f t="shared" si="17"/>
        <v>0</v>
      </c>
      <c r="K231" s="415" t="str">
        <f t="shared" si="18"/>
        <v>a1N36000002mn7sEAA</v>
      </c>
      <c r="L231" s="416" t="s">
        <v>964</v>
      </c>
      <c r="M231" s="158"/>
      <c r="N231" s="79"/>
      <c r="AI231" s="5"/>
      <c r="AJ231" s="5"/>
      <c r="AK231" s="237"/>
      <c r="AL231" s="9"/>
      <c r="AM231" s="9"/>
      <c r="AN231" s="9"/>
      <c r="AO231" s="4"/>
      <c r="AP231" s="4"/>
      <c r="AQ231" s="4"/>
      <c r="AR231" s="4"/>
      <c r="AS231" s="4"/>
    </row>
    <row r="232" spans="1:45" s="302" customFormat="1" ht="18.75" customHeight="1" x14ac:dyDescent="0.25">
      <c r="A232" s="317">
        <v>28</v>
      </c>
      <c r="B232" s="329" t="str">
        <f t="shared" si="14"/>
        <v/>
      </c>
      <c r="C232" s="400" t="str">
        <f>TEXT(IFERROR(INDEX('Overview - Section A'!$A$42:$A$49,MATCH(G232,'Overview - Section A'!$I$42:$I$49,0)),""),"d-mmm-yy") &amp;" to " &amp; TEXT(IFERROR(INDEX('Overview - Section A'!$E$42:$E$49,MATCH(G232,'Overview - Section A'!$I$42:$I$49,0)),""),"d-mmm-yy")</f>
        <v>1-Jan-21 to 31-Dec-21</v>
      </c>
      <c r="D232" s="413"/>
      <c r="E232" s="413"/>
      <c r="F232" s="410" t="str">
        <f t="shared" si="15"/>
        <v/>
      </c>
      <c r="G232" s="414" t="s">
        <v>304</v>
      </c>
      <c r="H232" s="414">
        <v>44561</v>
      </c>
      <c r="I232" s="415" t="b">
        <f t="shared" si="16"/>
        <v>1</v>
      </c>
      <c r="J232" s="415" t="b">
        <f t="shared" si="17"/>
        <v>0</v>
      </c>
      <c r="K232" s="415" t="str">
        <f t="shared" si="18"/>
        <v>a1N36000002mn7sEAA</v>
      </c>
      <c r="L232" s="416" t="s">
        <v>965</v>
      </c>
      <c r="M232" s="158"/>
      <c r="N232" s="79"/>
      <c r="AI232" s="5"/>
      <c r="AJ232" s="5"/>
      <c r="AK232" s="237"/>
      <c r="AL232" s="9"/>
      <c r="AM232" s="9"/>
      <c r="AN232" s="9"/>
      <c r="AO232" s="4"/>
      <c r="AP232" s="4"/>
      <c r="AQ232" s="4"/>
      <c r="AR232" s="4"/>
      <c r="AS232" s="4"/>
    </row>
    <row r="233" spans="1:45" s="302" customFormat="1" ht="18.75" customHeight="1" x14ac:dyDescent="0.25">
      <c r="A233" s="317">
        <v>28</v>
      </c>
      <c r="B233" s="329" t="str">
        <f t="shared" si="14"/>
        <v/>
      </c>
      <c r="C233" s="400" t="str">
        <f>TEXT(IFERROR(INDEX('Overview - Section A'!$A$42:$A$49,MATCH(G233,'Overview - Section A'!$I$42:$I$49,0)),""),"d-mmm-yy") &amp;" to " &amp; TEXT(IFERROR(INDEX('Overview - Section A'!$E$42:$E$49,MATCH(G233,'Overview - Section A'!$I$42:$I$49,0)),""),"d-mmm-yy")</f>
        <v>1-Jan-22 to 31-Dec-22</v>
      </c>
      <c r="D233" s="413"/>
      <c r="E233" s="413"/>
      <c r="F233" s="410" t="str">
        <f t="shared" si="15"/>
        <v/>
      </c>
      <c r="G233" s="414" t="s">
        <v>306</v>
      </c>
      <c r="H233" s="414">
        <v>44926</v>
      </c>
      <c r="I233" s="415" t="b">
        <f t="shared" si="16"/>
        <v>1</v>
      </c>
      <c r="J233" s="415" t="b">
        <f t="shared" si="17"/>
        <v>0</v>
      </c>
      <c r="K233" s="415" t="str">
        <f t="shared" si="18"/>
        <v>a1N36000002mn7sEAA</v>
      </c>
      <c r="L233" s="416" t="s">
        <v>966</v>
      </c>
      <c r="M233" s="158"/>
      <c r="N233" s="79"/>
      <c r="AI233" s="5"/>
      <c r="AJ233" s="5"/>
      <c r="AK233" s="237"/>
      <c r="AL233" s="9"/>
      <c r="AM233" s="9"/>
      <c r="AN233" s="9"/>
      <c r="AO233" s="4"/>
      <c r="AP233" s="4"/>
      <c r="AQ233" s="4"/>
      <c r="AR233" s="4"/>
      <c r="AS233" s="4"/>
    </row>
    <row r="234" spans="1:45" s="302" customFormat="1" ht="18.75" customHeight="1" x14ac:dyDescent="0.25">
      <c r="A234" s="317">
        <v>29</v>
      </c>
      <c r="B234" s="329" t="str">
        <f t="shared" si="14"/>
        <v/>
      </c>
      <c r="C234" s="400" t="str">
        <f>TEXT(IFERROR(INDEX('Overview - Section A'!$A$42:$A$49,MATCH(G234,'Overview - Section A'!$I$42:$I$49,0)),""),"d-mmm-yy") &amp;" to " &amp; TEXT(IFERROR(INDEX('Overview - Section A'!$E$42:$E$49,MATCH(G234,'Overview - Section A'!$I$42:$I$49,0)),""),"d-mmm-yy")</f>
        <v>1-Jan-18 to 31-Dec-18</v>
      </c>
      <c r="D234" s="413"/>
      <c r="E234" s="413"/>
      <c r="F234" s="410" t="str">
        <f t="shared" si="15"/>
        <v/>
      </c>
      <c r="G234" s="414" t="s">
        <v>298</v>
      </c>
      <c r="H234" s="414">
        <v>43465</v>
      </c>
      <c r="I234" s="415" t="b">
        <f t="shared" si="16"/>
        <v>1</v>
      </c>
      <c r="J234" s="415" t="b">
        <f t="shared" si="17"/>
        <v>0</v>
      </c>
      <c r="K234" s="415" t="str">
        <f t="shared" si="18"/>
        <v>a1N36000002mn7tEAA</v>
      </c>
      <c r="L234" s="416" t="s">
        <v>967</v>
      </c>
      <c r="M234" s="158"/>
      <c r="N234" s="79"/>
      <c r="AI234" s="5"/>
      <c r="AJ234" s="5"/>
      <c r="AK234" s="237"/>
      <c r="AL234" s="9"/>
      <c r="AM234" s="9"/>
      <c r="AN234" s="9"/>
      <c r="AO234" s="4"/>
      <c r="AP234" s="4"/>
      <c r="AQ234" s="4"/>
      <c r="AR234" s="4"/>
      <c r="AS234" s="4"/>
    </row>
    <row r="235" spans="1:45" s="302" customFormat="1" ht="18.75" customHeight="1" x14ac:dyDescent="0.25">
      <c r="A235" s="317">
        <v>29</v>
      </c>
      <c r="B235" s="329" t="str">
        <f t="shared" si="14"/>
        <v/>
      </c>
      <c r="C235" s="400" t="str">
        <f>TEXT(IFERROR(INDEX('Overview - Section A'!$A$42:$A$49,MATCH(G235,'Overview - Section A'!$I$42:$I$49,0)),""),"d-mmm-yy") &amp;" to " &amp; TEXT(IFERROR(INDEX('Overview - Section A'!$E$42:$E$49,MATCH(G235,'Overview - Section A'!$I$42:$I$49,0)),""),"d-mmm-yy")</f>
        <v>1-Jan-19 to 31-Dec-19</v>
      </c>
      <c r="D235" s="413"/>
      <c r="E235" s="413"/>
      <c r="F235" s="410" t="str">
        <f t="shared" si="15"/>
        <v/>
      </c>
      <c r="G235" s="414" t="s">
        <v>300</v>
      </c>
      <c r="H235" s="414">
        <v>43830</v>
      </c>
      <c r="I235" s="415" t="b">
        <f t="shared" si="16"/>
        <v>1</v>
      </c>
      <c r="J235" s="415" t="b">
        <f t="shared" si="17"/>
        <v>0</v>
      </c>
      <c r="K235" s="415" t="str">
        <f t="shared" si="18"/>
        <v>a1N36000002mn7tEAA</v>
      </c>
      <c r="L235" s="416" t="s">
        <v>968</v>
      </c>
      <c r="M235" s="158"/>
      <c r="N235" s="79"/>
      <c r="AI235" s="5"/>
      <c r="AJ235" s="5"/>
      <c r="AK235" s="237"/>
      <c r="AL235" s="9"/>
      <c r="AM235" s="9"/>
      <c r="AN235" s="9"/>
      <c r="AO235" s="4"/>
      <c r="AP235" s="4"/>
      <c r="AQ235" s="4"/>
      <c r="AR235" s="4"/>
      <c r="AS235" s="4"/>
    </row>
    <row r="236" spans="1:45" s="302" customFormat="1" ht="18.75" customHeight="1" x14ac:dyDescent="0.25">
      <c r="A236" s="317">
        <v>29</v>
      </c>
      <c r="B236" s="329" t="str">
        <f t="shared" si="14"/>
        <v/>
      </c>
      <c r="C236" s="400" t="str">
        <f>TEXT(IFERROR(INDEX('Overview - Section A'!$A$42:$A$49,MATCH(G236,'Overview - Section A'!$I$42:$I$49,0)),""),"d-mmm-yy") &amp;" to " &amp; TEXT(IFERROR(INDEX('Overview - Section A'!$E$42:$E$49,MATCH(G236,'Overview - Section A'!$I$42:$I$49,0)),""),"d-mmm-yy")</f>
        <v>1-Jan-20 to 31-Dec-20</v>
      </c>
      <c r="D236" s="413"/>
      <c r="E236" s="413"/>
      <c r="F236" s="410" t="str">
        <f t="shared" si="15"/>
        <v/>
      </c>
      <c r="G236" s="414" t="s">
        <v>302</v>
      </c>
      <c r="H236" s="414">
        <v>44196</v>
      </c>
      <c r="I236" s="415" t="b">
        <f t="shared" si="16"/>
        <v>1</v>
      </c>
      <c r="J236" s="415" t="b">
        <f t="shared" si="17"/>
        <v>0</v>
      </c>
      <c r="K236" s="415" t="str">
        <f t="shared" si="18"/>
        <v>a1N36000002mn7tEAA</v>
      </c>
      <c r="L236" s="416" t="s">
        <v>969</v>
      </c>
      <c r="M236" s="158"/>
      <c r="N236" s="79"/>
      <c r="AI236" s="5"/>
      <c r="AJ236" s="5"/>
      <c r="AK236" s="237"/>
      <c r="AL236" s="9"/>
      <c r="AM236" s="9"/>
      <c r="AN236" s="9"/>
      <c r="AO236" s="4"/>
      <c r="AP236" s="4"/>
      <c r="AQ236" s="4"/>
      <c r="AR236" s="4"/>
      <c r="AS236" s="4"/>
    </row>
    <row r="237" spans="1:45" s="302" customFormat="1" ht="18.75" customHeight="1" x14ac:dyDescent="0.25">
      <c r="A237" s="317">
        <v>29</v>
      </c>
      <c r="B237" s="329" t="str">
        <f t="shared" si="14"/>
        <v/>
      </c>
      <c r="C237" s="400" t="str">
        <f>TEXT(IFERROR(INDEX('Overview - Section A'!$A$42:$A$49,MATCH(G237,'Overview - Section A'!$I$42:$I$49,0)),""),"d-mmm-yy") &amp;" to " &amp; TEXT(IFERROR(INDEX('Overview - Section A'!$E$42:$E$49,MATCH(G237,'Overview - Section A'!$I$42:$I$49,0)),""),"d-mmm-yy")</f>
        <v>1-Jan-21 to 31-Dec-21</v>
      </c>
      <c r="D237" s="413"/>
      <c r="E237" s="413"/>
      <c r="F237" s="410" t="str">
        <f t="shared" si="15"/>
        <v/>
      </c>
      <c r="G237" s="414" t="s">
        <v>304</v>
      </c>
      <c r="H237" s="414">
        <v>44561</v>
      </c>
      <c r="I237" s="415" t="b">
        <f t="shared" si="16"/>
        <v>1</v>
      </c>
      <c r="J237" s="415" t="b">
        <f t="shared" si="17"/>
        <v>0</v>
      </c>
      <c r="K237" s="415" t="str">
        <f t="shared" si="18"/>
        <v>a1N36000002mn7tEAA</v>
      </c>
      <c r="L237" s="416" t="s">
        <v>970</v>
      </c>
      <c r="M237" s="158"/>
      <c r="N237" s="79"/>
      <c r="AI237" s="5"/>
      <c r="AJ237" s="5"/>
      <c r="AK237" s="237"/>
      <c r="AL237" s="9"/>
      <c r="AM237" s="9"/>
      <c r="AN237" s="9"/>
      <c r="AO237" s="4"/>
      <c r="AP237" s="4"/>
      <c r="AQ237" s="4"/>
      <c r="AR237" s="4"/>
      <c r="AS237" s="4"/>
    </row>
    <row r="238" spans="1:45" s="302" customFormat="1" ht="18.75" customHeight="1" x14ac:dyDescent="0.25">
      <c r="A238" s="317">
        <v>29</v>
      </c>
      <c r="B238" s="329" t="str">
        <f t="shared" si="14"/>
        <v/>
      </c>
      <c r="C238" s="400" t="str">
        <f>TEXT(IFERROR(INDEX('Overview - Section A'!$A$42:$A$49,MATCH(G238,'Overview - Section A'!$I$42:$I$49,0)),""),"d-mmm-yy") &amp;" to " &amp; TEXT(IFERROR(INDEX('Overview - Section A'!$E$42:$E$49,MATCH(G238,'Overview - Section A'!$I$42:$I$49,0)),""),"d-mmm-yy")</f>
        <v>1-Jan-22 to 31-Dec-22</v>
      </c>
      <c r="D238" s="413"/>
      <c r="E238" s="413"/>
      <c r="F238" s="410" t="str">
        <f t="shared" si="15"/>
        <v/>
      </c>
      <c r="G238" s="414" t="s">
        <v>306</v>
      </c>
      <c r="H238" s="414">
        <v>44926</v>
      </c>
      <c r="I238" s="415" t="b">
        <f t="shared" si="16"/>
        <v>1</v>
      </c>
      <c r="J238" s="415" t="b">
        <f t="shared" si="17"/>
        <v>0</v>
      </c>
      <c r="K238" s="415" t="str">
        <f t="shared" si="18"/>
        <v>a1N36000002mn7tEAA</v>
      </c>
      <c r="L238" s="416" t="s">
        <v>971</v>
      </c>
      <c r="M238" s="158"/>
      <c r="N238" s="79"/>
      <c r="AI238" s="5"/>
      <c r="AJ238" s="5"/>
      <c r="AK238" s="237"/>
      <c r="AL238" s="9"/>
      <c r="AM238" s="9"/>
      <c r="AN238" s="9"/>
      <c r="AO238" s="4"/>
      <c r="AP238" s="4"/>
      <c r="AQ238" s="4"/>
      <c r="AR238" s="4"/>
      <c r="AS238" s="4"/>
    </row>
    <row r="239" spans="1:45" s="302" customFormat="1" ht="18.75" customHeight="1" x14ac:dyDescent="0.25">
      <c r="A239" s="317">
        <v>30</v>
      </c>
      <c r="B239" s="329" t="str">
        <f t="shared" si="14"/>
        <v/>
      </c>
      <c r="C239" s="400" t="str">
        <f>TEXT(IFERROR(INDEX('Overview - Section A'!$A$42:$A$49,MATCH(G239,'Overview - Section A'!$I$42:$I$49,0)),""),"d-mmm-yy") &amp;" to " &amp; TEXT(IFERROR(INDEX('Overview - Section A'!$E$42:$E$49,MATCH(G239,'Overview - Section A'!$I$42:$I$49,0)),""),"d-mmm-yy")</f>
        <v>1-Jan-18 to 31-Dec-18</v>
      </c>
      <c r="D239" s="413"/>
      <c r="E239" s="413"/>
      <c r="F239" s="410" t="str">
        <f t="shared" si="15"/>
        <v/>
      </c>
      <c r="G239" s="414" t="s">
        <v>298</v>
      </c>
      <c r="H239" s="414">
        <v>43465</v>
      </c>
      <c r="I239" s="415" t="b">
        <f t="shared" si="16"/>
        <v>1</v>
      </c>
      <c r="J239" s="415" t="b">
        <f t="shared" si="17"/>
        <v>0</v>
      </c>
      <c r="K239" s="415" t="str">
        <f t="shared" si="18"/>
        <v>a1N36000002mn7uEAA</v>
      </c>
      <c r="L239" s="416" t="s">
        <v>972</v>
      </c>
      <c r="M239" s="158"/>
      <c r="N239" s="79"/>
      <c r="AI239" s="5"/>
      <c r="AJ239" s="5"/>
      <c r="AK239" s="237"/>
      <c r="AL239" s="9"/>
      <c r="AM239" s="9"/>
      <c r="AN239" s="9"/>
      <c r="AO239" s="4"/>
      <c r="AP239" s="4"/>
      <c r="AQ239" s="4"/>
      <c r="AR239" s="4"/>
      <c r="AS239" s="4"/>
    </row>
    <row r="240" spans="1:45" s="302" customFormat="1" ht="18.75" customHeight="1" x14ac:dyDescent="0.25">
      <c r="A240" s="317">
        <v>30</v>
      </c>
      <c r="B240" s="329" t="str">
        <f t="shared" si="14"/>
        <v/>
      </c>
      <c r="C240" s="400" t="str">
        <f>TEXT(IFERROR(INDEX('Overview - Section A'!$A$42:$A$49,MATCH(G240,'Overview - Section A'!$I$42:$I$49,0)),""),"d-mmm-yy") &amp;" to " &amp; TEXT(IFERROR(INDEX('Overview - Section A'!$E$42:$E$49,MATCH(G240,'Overview - Section A'!$I$42:$I$49,0)),""),"d-mmm-yy")</f>
        <v>1-Jan-19 to 31-Dec-19</v>
      </c>
      <c r="D240" s="413"/>
      <c r="E240" s="413"/>
      <c r="F240" s="410" t="str">
        <f t="shared" si="15"/>
        <v/>
      </c>
      <c r="G240" s="414" t="s">
        <v>300</v>
      </c>
      <c r="H240" s="414">
        <v>43830</v>
      </c>
      <c r="I240" s="415" t="b">
        <f t="shared" si="16"/>
        <v>1</v>
      </c>
      <c r="J240" s="415" t="b">
        <f t="shared" si="17"/>
        <v>0</v>
      </c>
      <c r="K240" s="415" t="str">
        <f t="shared" si="18"/>
        <v>a1N36000002mn7uEAA</v>
      </c>
      <c r="L240" s="416" t="s">
        <v>973</v>
      </c>
      <c r="M240" s="158"/>
      <c r="N240" s="79"/>
      <c r="AI240" s="5"/>
      <c r="AJ240" s="5"/>
      <c r="AK240" s="237"/>
      <c r="AL240" s="9"/>
      <c r="AM240" s="9"/>
      <c r="AN240" s="9"/>
      <c r="AO240" s="4"/>
      <c r="AP240" s="4"/>
      <c r="AQ240" s="4"/>
      <c r="AR240" s="4"/>
      <c r="AS240" s="4"/>
    </row>
    <row r="241" spans="1:45" s="302" customFormat="1" ht="18.75" customHeight="1" x14ac:dyDescent="0.25">
      <c r="A241" s="317">
        <v>30</v>
      </c>
      <c r="B241" s="329" t="str">
        <f t="shared" si="14"/>
        <v/>
      </c>
      <c r="C241" s="400" t="str">
        <f>TEXT(IFERROR(INDEX('Overview - Section A'!$A$42:$A$49,MATCH(G241,'Overview - Section A'!$I$42:$I$49,0)),""),"d-mmm-yy") &amp;" to " &amp; TEXT(IFERROR(INDEX('Overview - Section A'!$E$42:$E$49,MATCH(G241,'Overview - Section A'!$I$42:$I$49,0)),""),"d-mmm-yy")</f>
        <v>1-Jan-20 to 31-Dec-20</v>
      </c>
      <c r="D241" s="413"/>
      <c r="E241" s="413"/>
      <c r="F241" s="410" t="str">
        <f t="shared" si="15"/>
        <v/>
      </c>
      <c r="G241" s="414" t="s">
        <v>302</v>
      </c>
      <c r="H241" s="414">
        <v>44196</v>
      </c>
      <c r="I241" s="415" t="b">
        <f t="shared" si="16"/>
        <v>1</v>
      </c>
      <c r="J241" s="415" t="b">
        <f t="shared" si="17"/>
        <v>0</v>
      </c>
      <c r="K241" s="415" t="str">
        <f t="shared" si="18"/>
        <v>a1N36000002mn7uEAA</v>
      </c>
      <c r="L241" s="416" t="s">
        <v>974</v>
      </c>
      <c r="M241" s="158"/>
      <c r="N241" s="79"/>
      <c r="AI241" s="5"/>
      <c r="AJ241" s="5"/>
      <c r="AK241" s="237"/>
      <c r="AL241" s="9"/>
      <c r="AM241" s="9"/>
      <c r="AN241" s="9"/>
      <c r="AO241" s="4"/>
      <c r="AP241" s="4"/>
      <c r="AQ241" s="4"/>
      <c r="AR241" s="4"/>
      <c r="AS241" s="4"/>
    </row>
    <row r="242" spans="1:45" s="302" customFormat="1" ht="18.75" customHeight="1" x14ac:dyDescent="0.25">
      <c r="A242" s="317">
        <v>30</v>
      </c>
      <c r="B242" s="329" t="str">
        <f t="shared" si="14"/>
        <v/>
      </c>
      <c r="C242" s="400" t="str">
        <f>TEXT(IFERROR(INDEX('Overview - Section A'!$A$42:$A$49,MATCH(G242,'Overview - Section A'!$I$42:$I$49,0)),""),"d-mmm-yy") &amp;" to " &amp; TEXT(IFERROR(INDEX('Overview - Section A'!$E$42:$E$49,MATCH(G242,'Overview - Section A'!$I$42:$I$49,0)),""),"d-mmm-yy")</f>
        <v>1-Jan-21 to 31-Dec-21</v>
      </c>
      <c r="D242" s="413"/>
      <c r="E242" s="413"/>
      <c r="F242" s="410" t="str">
        <f t="shared" si="15"/>
        <v/>
      </c>
      <c r="G242" s="414" t="s">
        <v>304</v>
      </c>
      <c r="H242" s="414">
        <v>44561</v>
      </c>
      <c r="I242" s="415" t="b">
        <f t="shared" si="16"/>
        <v>1</v>
      </c>
      <c r="J242" s="415" t="b">
        <f t="shared" si="17"/>
        <v>0</v>
      </c>
      <c r="K242" s="415" t="str">
        <f t="shared" si="18"/>
        <v>a1N36000002mn7uEAA</v>
      </c>
      <c r="L242" s="416" t="s">
        <v>975</v>
      </c>
      <c r="M242" s="158"/>
      <c r="N242" s="79"/>
      <c r="AI242" s="5"/>
      <c r="AJ242" s="5"/>
      <c r="AK242" s="237"/>
      <c r="AL242" s="9"/>
      <c r="AM242" s="9"/>
      <c r="AN242" s="9"/>
      <c r="AO242" s="4"/>
      <c r="AP242" s="4"/>
      <c r="AQ242" s="4"/>
      <c r="AR242" s="4"/>
      <c r="AS242" s="4"/>
    </row>
    <row r="243" spans="1:45" s="302" customFormat="1" ht="18.75" customHeight="1" x14ac:dyDescent="0.25">
      <c r="A243" s="317">
        <v>30</v>
      </c>
      <c r="B243" s="329" t="str">
        <f t="shared" si="14"/>
        <v/>
      </c>
      <c r="C243" s="400" t="str">
        <f>TEXT(IFERROR(INDEX('Overview - Section A'!$A$42:$A$49,MATCH(G243,'Overview - Section A'!$I$42:$I$49,0)),""),"d-mmm-yy") &amp;" to " &amp; TEXT(IFERROR(INDEX('Overview - Section A'!$E$42:$E$49,MATCH(G243,'Overview - Section A'!$I$42:$I$49,0)),""),"d-mmm-yy")</f>
        <v>1-Jan-22 to 31-Dec-22</v>
      </c>
      <c r="D243" s="413"/>
      <c r="E243" s="413"/>
      <c r="F243" s="410" t="str">
        <f t="shared" si="15"/>
        <v/>
      </c>
      <c r="G243" s="414" t="s">
        <v>306</v>
      </c>
      <c r="H243" s="414">
        <v>44926</v>
      </c>
      <c r="I243" s="415" t="b">
        <f t="shared" si="16"/>
        <v>1</v>
      </c>
      <c r="J243" s="415" t="b">
        <f t="shared" si="17"/>
        <v>0</v>
      </c>
      <c r="K243" s="415" t="str">
        <f t="shared" si="18"/>
        <v>a1N36000002mn7uEAA</v>
      </c>
      <c r="L243" s="416" t="s">
        <v>976</v>
      </c>
      <c r="M243" s="158"/>
      <c r="N243" s="79"/>
      <c r="AI243" s="5"/>
      <c r="AJ243" s="5"/>
      <c r="AK243" s="237"/>
      <c r="AL243" s="9"/>
      <c r="AM243" s="9"/>
      <c r="AN243" s="9"/>
      <c r="AO243" s="4"/>
      <c r="AP243" s="4"/>
      <c r="AQ243" s="4"/>
      <c r="AR243" s="4"/>
      <c r="AS243" s="4"/>
    </row>
    <row r="244" spans="1:45" s="302" customFormat="1" ht="18.75" customHeight="1" x14ac:dyDescent="0.25">
      <c r="A244" s="317">
        <v>31</v>
      </c>
      <c r="B244" s="329" t="str">
        <f t="shared" si="14"/>
        <v/>
      </c>
      <c r="C244" s="400" t="str">
        <f>TEXT(IFERROR(INDEX('Overview - Section A'!$A$42:$A$49,MATCH(G244,'Overview - Section A'!$I$42:$I$49,0)),""),"d-mmm-yy") &amp;" to " &amp; TEXT(IFERROR(INDEX('Overview - Section A'!$E$42:$E$49,MATCH(G244,'Overview - Section A'!$I$42:$I$49,0)),""),"d-mmm-yy")</f>
        <v>1-Jan-18 to 31-Dec-18</v>
      </c>
      <c r="D244" s="413"/>
      <c r="E244" s="413"/>
      <c r="F244" s="410" t="str">
        <f t="shared" si="15"/>
        <v/>
      </c>
      <c r="G244" s="414" t="s">
        <v>298</v>
      </c>
      <c r="H244" s="414">
        <v>43465</v>
      </c>
      <c r="I244" s="415" t="b">
        <f t="shared" si="16"/>
        <v>1</v>
      </c>
      <c r="J244" s="415" t="b">
        <f t="shared" si="17"/>
        <v>0</v>
      </c>
      <c r="K244" s="415" t="str">
        <f t="shared" si="18"/>
        <v>a1N36000002mn7vEAA</v>
      </c>
      <c r="L244" s="416" t="s">
        <v>977</v>
      </c>
      <c r="M244" s="158"/>
      <c r="N244" s="79"/>
      <c r="AI244" s="5"/>
      <c r="AJ244" s="5"/>
      <c r="AK244" s="237"/>
      <c r="AL244" s="9"/>
      <c r="AM244" s="9"/>
      <c r="AN244" s="9"/>
      <c r="AO244" s="4"/>
      <c r="AP244" s="4"/>
      <c r="AQ244" s="4"/>
      <c r="AR244" s="4"/>
      <c r="AS244" s="4"/>
    </row>
    <row r="245" spans="1:45" s="302" customFormat="1" ht="18.75" customHeight="1" x14ac:dyDescent="0.25">
      <c r="A245" s="317">
        <v>31</v>
      </c>
      <c r="B245" s="329" t="str">
        <f t="shared" si="14"/>
        <v/>
      </c>
      <c r="C245" s="400" t="str">
        <f>TEXT(IFERROR(INDEX('Overview - Section A'!$A$42:$A$49,MATCH(G245,'Overview - Section A'!$I$42:$I$49,0)),""),"d-mmm-yy") &amp;" to " &amp; TEXT(IFERROR(INDEX('Overview - Section A'!$E$42:$E$49,MATCH(G245,'Overview - Section A'!$I$42:$I$49,0)),""),"d-mmm-yy")</f>
        <v>1-Jan-19 to 31-Dec-19</v>
      </c>
      <c r="D245" s="413"/>
      <c r="E245" s="413"/>
      <c r="F245" s="410" t="str">
        <f t="shared" si="15"/>
        <v/>
      </c>
      <c r="G245" s="414" t="s">
        <v>300</v>
      </c>
      <c r="H245" s="414">
        <v>43830</v>
      </c>
      <c r="I245" s="415" t="b">
        <f t="shared" si="16"/>
        <v>1</v>
      </c>
      <c r="J245" s="415" t="b">
        <f t="shared" si="17"/>
        <v>0</v>
      </c>
      <c r="K245" s="415" t="str">
        <f t="shared" si="18"/>
        <v>a1N36000002mn7vEAA</v>
      </c>
      <c r="L245" s="416" t="s">
        <v>978</v>
      </c>
      <c r="M245" s="158"/>
      <c r="N245" s="79"/>
      <c r="AI245" s="5"/>
      <c r="AJ245" s="5"/>
      <c r="AK245" s="237"/>
      <c r="AL245" s="9"/>
      <c r="AM245" s="9"/>
      <c r="AN245" s="9"/>
      <c r="AO245" s="4"/>
      <c r="AP245" s="4"/>
      <c r="AQ245" s="4"/>
      <c r="AR245" s="4"/>
      <c r="AS245" s="4"/>
    </row>
    <row r="246" spans="1:45" s="302" customFormat="1" ht="18.75" customHeight="1" x14ac:dyDescent="0.25">
      <c r="A246" s="317">
        <v>31</v>
      </c>
      <c r="B246" s="329" t="str">
        <f t="shared" si="14"/>
        <v/>
      </c>
      <c r="C246" s="400" t="str">
        <f>TEXT(IFERROR(INDEX('Overview - Section A'!$A$42:$A$49,MATCH(G246,'Overview - Section A'!$I$42:$I$49,0)),""),"d-mmm-yy") &amp;" to " &amp; TEXT(IFERROR(INDEX('Overview - Section A'!$E$42:$E$49,MATCH(G246,'Overview - Section A'!$I$42:$I$49,0)),""),"d-mmm-yy")</f>
        <v>1-Jan-20 to 31-Dec-20</v>
      </c>
      <c r="D246" s="413"/>
      <c r="E246" s="413"/>
      <c r="F246" s="410" t="str">
        <f t="shared" si="15"/>
        <v/>
      </c>
      <c r="G246" s="414" t="s">
        <v>302</v>
      </c>
      <c r="H246" s="414">
        <v>44196</v>
      </c>
      <c r="I246" s="415" t="b">
        <f t="shared" si="16"/>
        <v>1</v>
      </c>
      <c r="J246" s="415" t="b">
        <f t="shared" si="17"/>
        <v>0</v>
      </c>
      <c r="K246" s="415" t="str">
        <f t="shared" si="18"/>
        <v>a1N36000002mn7vEAA</v>
      </c>
      <c r="L246" s="416" t="s">
        <v>979</v>
      </c>
      <c r="M246" s="158"/>
      <c r="N246" s="79"/>
      <c r="AI246" s="5"/>
      <c r="AJ246" s="5"/>
      <c r="AK246" s="237"/>
      <c r="AL246" s="9"/>
      <c r="AM246" s="9"/>
      <c r="AN246" s="9"/>
      <c r="AO246" s="4"/>
      <c r="AP246" s="4"/>
      <c r="AQ246" s="4"/>
      <c r="AR246" s="4"/>
      <c r="AS246" s="4"/>
    </row>
    <row r="247" spans="1:45" s="302" customFormat="1" ht="18.75" customHeight="1" x14ac:dyDescent="0.25">
      <c r="A247" s="317">
        <v>31</v>
      </c>
      <c r="B247" s="329" t="str">
        <f t="shared" si="14"/>
        <v/>
      </c>
      <c r="C247" s="400" t="str">
        <f>TEXT(IFERROR(INDEX('Overview - Section A'!$A$42:$A$49,MATCH(G247,'Overview - Section A'!$I$42:$I$49,0)),""),"d-mmm-yy") &amp;" to " &amp; TEXT(IFERROR(INDEX('Overview - Section A'!$E$42:$E$49,MATCH(G247,'Overview - Section A'!$I$42:$I$49,0)),""),"d-mmm-yy")</f>
        <v>1-Jan-21 to 31-Dec-21</v>
      </c>
      <c r="D247" s="413"/>
      <c r="E247" s="413"/>
      <c r="F247" s="410" t="str">
        <f t="shared" si="15"/>
        <v/>
      </c>
      <c r="G247" s="414" t="s">
        <v>304</v>
      </c>
      <c r="H247" s="414">
        <v>44561</v>
      </c>
      <c r="I247" s="415" t="b">
        <f t="shared" si="16"/>
        <v>1</v>
      </c>
      <c r="J247" s="415" t="b">
        <f t="shared" si="17"/>
        <v>0</v>
      </c>
      <c r="K247" s="415" t="str">
        <f t="shared" si="18"/>
        <v>a1N36000002mn7vEAA</v>
      </c>
      <c r="L247" s="416" t="s">
        <v>980</v>
      </c>
      <c r="M247" s="158"/>
      <c r="N247" s="79"/>
      <c r="AI247" s="5"/>
      <c r="AJ247" s="5"/>
      <c r="AK247" s="237"/>
      <c r="AL247" s="9"/>
      <c r="AM247" s="9"/>
      <c r="AN247" s="9"/>
      <c r="AO247" s="4"/>
      <c r="AP247" s="4"/>
      <c r="AQ247" s="4"/>
      <c r="AR247" s="4"/>
      <c r="AS247" s="4"/>
    </row>
    <row r="248" spans="1:45" s="302" customFormat="1" ht="18.75" customHeight="1" x14ac:dyDescent="0.25">
      <c r="A248" s="317">
        <v>31</v>
      </c>
      <c r="B248" s="329" t="str">
        <f t="shared" si="14"/>
        <v/>
      </c>
      <c r="C248" s="400" t="str">
        <f>TEXT(IFERROR(INDEX('Overview - Section A'!$A$42:$A$49,MATCH(G248,'Overview - Section A'!$I$42:$I$49,0)),""),"d-mmm-yy") &amp;" to " &amp; TEXT(IFERROR(INDEX('Overview - Section A'!$E$42:$E$49,MATCH(G248,'Overview - Section A'!$I$42:$I$49,0)),""),"d-mmm-yy")</f>
        <v>1-Jan-22 to 31-Dec-22</v>
      </c>
      <c r="D248" s="413"/>
      <c r="E248" s="413"/>
      <c r="F248" s="410" t="str">
        <f t="shared" si="15"/>
        <v/>
      </c>
      <c r="G248" s="414" t="s">
        <v>306</v>
      </c>
      <c r="H248" s="414">
        <v>44926</v>
      </c>
      <c r="I248" s="415" t="b">
        <f t="shared" si="16"/>
        <v>1</v>
      </c>
      <c r="J248" s="415" t="b">
        <f t="shared" si="17"/>
        <v>0</v>
      </c>
      <c r="K248" s="415" t="str">
        <f t="shared" si="18"/>
        <v>a1N36000002mn7vEAA</v>
      </c>
      <c r="L248" s="416" t="s">
        <v>981</v>
      </c>
      <c r="M248" s="158"/>
      <c r="N248" s="79"/>
      <c r="AI248" s="5"/>
      <c r="AJ248" s="5"/>
      <c r="AK248" s="237"/>
      <c r="AL248" s="9"/>
      <c r="AM248" s="9"/>
      <c r="AN248" s="9"/>
      <c r="AO248" s="4"/>
      <c r="AP248" s="4"/>
      <c r="AQ248" s="4"/>
      <c r="AR248" s="4"/>
      <c r="AS248" s="4"/>
    </row>
    <row r="249" spans="1:45" s="302" customFormat="1" ht="18.75" customHeight="1" x14ac:dyDescent="0.25">
      <c r="A249" s="317">
        <v>32</v>
      </c>
      <c r="B249" s="329" t="str">
        <f t="shared" si="14"/>
        <v/>
      </c>
      <c r="C249" s="400" t="str">
        <f>TEXT(IFERROR(INDEX('Overview - Section A'!$A$42:$A$49,MATCH(G249,'Overview - Section A'!$I$42:$I$49,0)),""),"d-mmm-yy") &amp;" to " &amp; TEXT(IFERROR(INDEX('Overview - Section A'!$E$42:$E$49,MATCH(G249,'Overview - Section A'!$I$42:$I$49,0)),""),"d-mmm-yy")</f>
        <v>1-Jan-18 to 31-Dec-18</v>
      </c>
      <c r="D249" s="413"/>
      <c r="E249" s="413"/>
      <c r="F249" s="410" t="str">
        <f t="shared" si="15"/>
        <v/>
      </c>
      <c r="G249" s="414" t="s">
        <v>298</v>
      </c>
      <c r="H249" s="414">
        <v>43465</v>
      </c>
      <c r="I249" s="415" t="b">
        <f t="shared" si="16"/>
        <v>1</v>
      </c>
      <c r="J249" s="415" t="b">
        <f t="shared" si="17"/>
        <v>0</v>
      </c>
      <c r="K249" s="415" t="str">
        <f t="shared" si="18"/>
        <v>a1N36000002mn7wEAA</v>
      </c>
      <c r="L249" s="416" t="s">
        <v>982</v>
      </c>
      <c r="M249" s="158"/>
      <c r="N249" s="79"/>
      <c r="AI249" s="5"/>
      <c r="AJ249" s="5"/>
      <c r="AK249" s="237"/>
      <c r="AL249" s="9"/>
      <c r="AM249" s="9"/>
      <c r="AN249" s="9"/>
      <c r="AO249" s="4"/>
      <c r="AP249" s="4"/>
      <c r="AQ249" s="4"/>
      <c r="AR249" s="4"/>
      <c r="AS249" s="4"/>
    </row>
    <row r="250" spans="1:45" s="302" customFormat="1" ht="18.75" customHeight="1" x14ac:dyDescent="0.25">
      <c r="A250" s="317">
        <v>32</v>
      </c>
      <c r="B250" s="329" t="str">
        <f t="shared" si="14"/>
        <v/>
      </c>
      <c r="C250" s="400" t="str">
        <f>TEXT(IFERROR(INDEX('Overview - Section A'!$A$42:$A$49,MATCH(G250,'Overview - Section A'!$I$42:$I$49,0)),""),"d-mmm-yy") &amp;" to " &amp; TEXT(IFERROR(INDEX('Overview - Section A'!$E$42:$E$49,MATCH(G250,'Overview - Section A'!$I$42:$I$49,0)),""),"d-mmm-yy")</f>
        <v>1-Jan-19 to 31-Dec-19</v>
      </c>
      <c r="D250" s="413"/>
      <c r="E250" s="413"/>
      <c r="F250" s="410" t="str">
        <f t="shared" si="15"/>
        <v/>
      </c>
      <c r="G250" s="414" t="s">
        <v>300</v>
      </c>
      <c r="H250" s="414">
        <v>43830</v>
      </c>
      <c r="I250" s="415" t="b">
        <f t="shared" si="16"/>
        <v>1</v>
      </c>
      <c r="J250" s="415" t="b">
        <f t="shared" si="17"/>
        <v>0</v>
      </c>
      <c r="K250" s="415" t="str">
        <f t="shared" si="18"/>
        <v>a1N36000002mn7wEAA</v>
      </c>
      <c r="L250" s="416" t="s">
        <v>983</v>
      </c>
      <c r="M250" s="158"/>
      <c r="N250" s="79"/>
      <c r="AI250" s="5"/>
      <c r="AJ250" s="5"/>
      <c r="AK250" s="237"/>
      <c r="AL250" s="9"/>
      <c r="AM250" s="9"/>
      <c r="AN250" s="9"/>
      <c r="AO250" s="4"/>
      <c r="AP250" s="4"/>
      <c r="AQ250" s="4"/>
      <c r="AR250" s="4"/>
      <c r="AS250" s="4"/>
    </row>
    <row r="251" spans="1:45" s="302" customFormat="1" ht="18.75" customHeight="1" x14ac:dyDescent="0.25">
      <c r="A251" s="317">
        <v>32</v>
      </c>
      <c r="B251" s="329" t="str">
        <f t="shared" si="14"/>
        <v/>
      </c>
      <c r="C251" s="400" t="str">
        <f>TEXT(IFERROR(INDEX('Overview - Section A'!$A$42:$A$49,MATCH(G251,'Overview - Section A'!$I$42:$I$49,0)),""),"d-mmm-yy") &amp;" to " &amp; TEXT(IFERROR(INDEX('Overview - Section A'!$E$42:$E$49,MATCH(G251,'Overview - Section A'!$I$42:$I$49,0)),""),"d-mmm-yy")</f>
        <v>1-Jan-20 to 31-Dec-20</v>
      </c>
      <c r="D251" s="413"/>
      <c r="E251" s="413"/>
      <c r="F251" s="410" t="str">
        <f t="shared" si="15"/>
        <v/>
      </c>
      <c r="G251" s="414" t="s">
        <v>302</v>
      </c>
      <c r="H251" s="414">
        <v>44196</v>
      </c>
      <c r="I251" s="415" t="b">
        <f t="shared" si="16"/>
        <v>1</v>
      </c>
      <c r="J251" s="415" t="b">
        <f t="shared" si="17"/>
        <v>0</v>
      </c>
      <c r="K251" s="415" t="str">
        <f t="shared" si="18"/>
        <v>a1N36000002mn7wEAA</v>
      </c>
      <c r="L251" s="416" t="s">
        <v>984</v>
      </c>
      <c r="M251" s="158"/>
      <c r="N251" s="79"/>
      <c r="AI251" s="5"/>
      <c r="AJ251" s="5"/>
      <c r="AK251" s="237"/>
      <c r="AL251" s="9"/>
      <c r="AM251" s="9"/>
      <c r="AN251" s="9"/>
      <c r="AO251" s="4"/>
      <c r="AP251" s="4"/>
      <c r="AQ251" s="4"/>
      <c r="AR251" s="4"/>
      <c r="AS251" s="4"/>
    </row>
    <row r="252" spans="1:45" s="302" customFormat="1" ht="18.75" customHeight="1" x14ac:dyDescent="0.25">
      <c r="A252" s="317">
        <v>32</v>
      </c>
      <c r="B252" s="329" t="str">
        <f t="shared" si="14"/>
        <v/>
      </c>
      <c r="C252" s="400" t="str">
        <f>TEXT(IFERROR(INDEX('Overview - Section A'!$A$42:$A$49,MATCH(G252,'Overview - Section A'!$I$42:$I$49,0)),""),"d-mmm-yy") &amp;" to " &amp; TEXT(IFERROR(INDEX('Overview - Section A'!$E$42:$E$49,MATCH(G252,'Overview - Section A'!$I$42:$I$49,0)),""),"d-mmm-yy")</f>
        <v>1-Jan-21 to 31-Dec-21</v>
      </c>
      <c r="D252" s="413"/>
      <c r="E252" s="413"/>
      <c r="F252" s="410" t="str">
        <f t="shared" si="15"/>
        <v/>
      </c>
      <c r="G252" s="414" t="s">
        <v>304</v>
      </c>
      <c r="H252" s="414">
        <v>44561</v>
      </c>
      <c r="I252" s="415" t="b">
        <f t="shared" si="16"/>
        <v>1</v>
      </c>
      <c r="J252" s="415" t="b">
        <f t="shared" si="17"/>
        <v>0</v>
      </c>
      <c r="K252" s="415" t="str">
        <f t="shared" si="18"/>
        <v>a1N36000002mn7wEAA</v>
      </c>
      <c r="L252" s="416" t="s">
        <v>985</v>
      </c>
      <c r="M252" s="158"/>
      <c r="N252" s="79"/>
      <c r="AI252" s="5"/>
      <c r="AJ252" s="5"/>
      <c r="AK252" s="237"/>
      <c r="AL252" s="9"/>
      <c r="AM252" s="9"/>
      <c r="AN252" s="9"/>
      <c r="AO252" s="4"/>
      <c r="AP252" s="4"/>
      <c r="AQ252" s="4"/>
      <c r="AR252" s="4"/>
      <c r="AS252" s="4"/>
    </row>
    <row r="253" spans="1:45" s="302" customFormat="1" ht="18.75" customHeight="1" x14ac:dyDescent="0.25">
      <c r="A253" s="317">
        <v>32</v>
      </c>
      <c r="B253" s="329" t="str">
        <f t="shared" si="14"/>
        <v/>
      </c>
      <c r="C253" s="400" t="str">
        <f>TEXT(IFERROR(INDEX('Overview - Section A'!$A$42:$A$49,MATCH(G253,'Overview - Section A'!$I$42:$I$49,0)),""),"d-mmm-yy") &amp;" to " &amp; TEXT(IFERROR(INDEX('Overview - Section A'!$E$42:$E$49,MATCH(G253,'Overview - Section A'!$I$42:$I$49,0)),""),"d-mmm-yy")</f>
        <v>1-Jan-22 to 31-Dec-22</v>
      </c>
      <c r="D253" s="413"/>
      <c r="E253" s="413"/>
      <c r="F253" s="410" t="str">
        <f t="shared" si="15"/>
        <v/>
      </c>
      <c r="G253" s="414" t="s">
        <v>306</v>
      </c>
      <c r="H253" s="414">
        <v>44926</v>
      </c>
      <c r="I253" s="415" t="b">
        <f t="shared" si="16"/>
        <v>1</v>
      </c>
      <c r="J253" s="415" t="b">
        <f t="shared" si="17"/>
        <v>0</v>
      </c>
      <c r="K253" s="415" t="str">
        <f t="shared" si="18"/>
        <v>a1N36000002mn7wEAA</v>
      </c>
      <c r="L253" s="416" t="s">
        <v>986</v>
      </c>
      <c r="M253" s="158"/>
      <c r="N253" s="79"/>
      <c r="AI253" s="5"/>
      <c r="AJ253" s="5"/>
      <c r="AK253" s="237"/>
      <c r="AL253" s="9"/>
      <c r="AM253" s="9"/>
      <c r="AN253" s="9"/>
      <c r="AO253" s="4"/>
      <c r="AP253" s="4"/>
      <c r="AQ253" s="4"/>
      <c r="AR253" s="4"/>
      <c r="AS253" s="4"/>
    </row>
    <row r="254" spans="1:45" s="302" customFormat="1" ht="18.75" customHeight="1" x14ac:dyDescent="0.25">
      <c r="A254" s="317">
        <v>33</v>
      </c>
      <c r="B254" s="329" t="str">
        <f t="shared" si="14"/>
        <v/>
      </c>
      <c r="C254" s="400" t="str">
        <f>TEXT(IFERROR(INDEX('Overview - Section A'!$A$42:$A$49,MATCH(G254,'Overview - Section A'!$I$42:$I$49,0)),""),"d-mmm-yy") &amp;" to " &amp; TEXT(IFERROR(INDEX('Overview - Section A'!$E$42:$E$49,MATCH(G254,'Overview - Section A'!$I$42:$I$49,0)),""),"d-mmm-yy")</f>
        <v>1-Jan-18 to 31-Dec-18</v>
      </c>
      <c r="D254" s="413"/>
      <c r="E254" s="413"/>
      <c r="F254" s="410" t="str">
        <f t="shared" si="15"/>
        <v/>
      </c>
      <c r="G254" s="414" t="s">
        <v>298</v>
      </c>
      <c r="H254" s="414">
        <v>43465</v>
      </c>
      <c r="I254" s="415" t="b">
        <f t="shared" si="16"/>
        <v>1</v>
      </c>
      <c r="J254" s="415" t="b">
        <f t="shared" si="17"/>
        <v>0</v>
      </c>
      <c r="K254" s="415" t="str">
        <f t="shared" si="18"/>
        <v>a1N36000002mn7xEAA</v>
      </c>
      <c r="L254" s="416" t="s">
        <v>987</v>
      </c>
      <c r="M254" s="158"/>
      <c r="N254" s="79"/>
      <c r="AI254" s="5"/>
      <c r="AJ254" s="5"/>
      <c r="AK254" s="237"/>
      <c r="AL254" s="9"/>
      <c r="AM254" s="9"/>
      <c r="AN254" s="9"/>
      <c r="AO254" s="4"/>
      <c r="AP254" s="4"/>
      <c r="AQ254" s="4"/>
      <c r="AR254" s="4"/>
      <c r="AS254" s="4"/>
    </row>
    <row r="255" spans="1:45" s="302" customFormat="1" ht="18.75" customHeight="1" x14ac:dyDescent="0.25">
      <c r="A255" s="317">
        <v>33</v>
      </c>
      <c r="B255" s="329" t="str">
        <f t="shared" si="14"/>
        <v/>
      </c>
      <c r="C255" s="400" t="str">
        <f>TEXT(IFERROR(INDEX('Overview - Section A'!$A$42:$A$49,MATCH(G255,'Overview - Section A'!$I$42:$I$49,0)),""),"d-mmm-yy") &amp;" to " &amp; TEXT(IFERROR(INDEX('Overview - Section A'!$E$42:$E$49,MATCH(G255,'Overview - Section A'!$I$42:$I$49,0)),""),"d-mmm-yy")</f>
        <v>1-Jan-19 to 31-Dec-19</v>
      </c>
      <c r="D255" s="413"/>
      <c r="E255" s="413"/>
      <c r="F255" s="410" t="str">
        <f t="shared" si="15"/>
        <v/>
      </c>
      <c r="G255" s="414" t="s">
        <v>300</v>
      </c>
      <c r="H255" s="414">
        <v>43830</v>
      </c>
      <c r="I255" s="415" t="b">
        <f t="shared" si="16"/>
        <v>1</v>
      </c>
      <c r="J255" s="415" t="b">
        <f t="shared" si="17"/>
        <v>0</v>
      </c>
      <c r="K255" s="415" t="str">
        <f t="shared" si="18"/>
        <v>a1N36000002mn7xEAA</v>
      </c>
      <c r="L255" s="416" t="s">
        <v>988</v>
      </c>
      <c r="M255" s="158"/>
      <c r="N255" s="79"/>
      <c r="AI255" s="5"/>
      <c r="AJ255" s="5"/>
      <c r="AK255" s="237"/>
      <c r="AL255" s="9"/>
      <c r="AM255" s="9"/>
      <c r="AN255" s="9"/>
      <c r="AO255" s="4"/>
      <c r="AP255" s="4"/>
      <c r="AQ255" s="4"/>
      <c r="AR255" s="4"/>
      <c r="AS255" s="4"/>
    </row>
    <row r="256" spans="1:45" s="302" customFormat="1" ht="18.75" customHeight="1" x14ac:dyDescent="0.25">
      <c r="A256" s="317">
        <v>33</v>
      </c>
      <c r="B256" s="329" t="str">
        <f t="shared" si="14"/>
        <v/>
      </c>
      <c r="C256" s="400" t="str">
        <f>TEXT(IFERROR(INDEX('Overview - Section A'!$A$42:$A$49,MATCH(G256,'Overview - Section A'!$I$42:$I$49,0)),""),"d-mmm-yy") &amp;" to " &amp; TEXT(IFERROR(INDEX('Overview - Section A'!$E$42:$E$49,MATCH(G256,'Overview - Section A'!$I$42:$I$49,0)),""),"d-mmm-yy")</f>
        <v>1-Jan-20 to 31-Dec-20</v>
      </c>
      <c r="D256" s="413"/>
      <c r="E256" s="413"/>
      <c r="F256" s="410" t="str">
        <f t="shared" si="15"/>
        <v/>
      </c>
      <c r="G256" s="414" t="s">
        <v>302</v>
      </c>
      <c r="H256" s="414">
        <v>44196</v>
      </c>
      <c r="I256" s="415" t="b">
        <f t="shared" si="16"/>
        <v>1</v>
      </c>
      <c r="J256" s="415" t="b">
        <f t="shared" si="17"/>
        <v>0</v>
      </c>
      <c r="K256" s="415" t="str">
        <f t="shared" si="18"/>
        <v>a1N36000002mn7xEAA</v>
      </c>
      <c r="L256" s="416" t="s">
        <v>989</v>
      </c>
      <c r="M256" s="158"/>
      <c r="N256" s="79"/>
      <c r="AI256" s="5"/>
      <c r="AJ256" s="5"/>
      <c r="AK256" s="237"/>
      <c r="AL256" s="9"/>
      <c r="AM256" s="9"/>
      <c r="AN256" s="9"/>
      <c r="AO256" s="4"/>
      <c r="AP256" s="4"/>
      <c r="AQ256" s="4"/>
      <c r="AR256" s="4"/>
      <c r="AS256" s="4"/>
    </row>
    <row r="257" spans="1:45" s="302" customFormat="1" ht="18.75" customHeight="1" x14ac:dyDescent="0.25">
      <c r="A257" s="317">
        <v>33</v>
      </c>
      <c r="B257" s="329" t="str">
        <f t="shared" si="14"/>
        <v/>
      </c>
      <c r="C257" s="400" t="str">
        <f>TEXT(IFERROR(INDEX('Overview - Section A'!$A$42:$A$49,MATCH(G257,'Overview - Section A'!$I$42:$I$49,0)),""),"d-mmm-yy") &amp;" to " &amp; TEXT(IFERROR(INDEX('Overview - Section A'!$E$42:$E$49,MATCH(G257,'Overview - Section A'!$I$42:$I$49,0)),""),"d-mmm-yy")</f>
        <v>1-Jan-21 to 31-Dec-21</v>
      </c>
      <c r="D257" s="413"/>
      <c r="E257" s="413"/>
      <c r="F257" s="410" t="str">
        <f t="shared" si="15"/>
        <v/>
      </c>
      <c r="G257" s="414" t="s">
        <v>304</v>
      </c>
      <c r="H257" s="414">
        <v>44561</v>
      </c>
      <c r="I257" s="415" t="b">
        <f t="shared" si="16"/>
        <v>1</v>
      </c>
      <c r="J257" s="415" t="b">
        <f t="shared" si="17"/>
        <v>0</v>
      </c>
      <c r="K257" s="415" t="str">
        <f t="shared" si="18"/>
        <v>a1N36000002mn7xEAA</v>
      </c>
      <c r="L257" s="416" t="s">
        <v>990</v>
      </c>
      <c r="M257" s="158"/>
      <c r="N257" s="79"/>
      <c r="AI257" s="5"/>
      <c r="AJ257" s="5"/>
      <c r="AK257" s="237"/>
      <c r="AL257" s="9"/>
      <c r="AM257" s="9"/>
      <c r="AN257" s="9"/>
      <c r="AO257" s="4"/>
      <c r="AP257" s="4"/>
      <c r="AQ257" s="4"/>
      <c r="AR257" s="4"/>
      <c r="AS257" s="4"/>
    </row>
    <row r="258" spans="1:45" s="302" customFormat="1" ht="18.75" customHeight="1" x14ac:dyDescent="0.25">
      <c r="A258" s="317">
        <v>33</v>
      </c>
      <c r="B258" s="329" t="str">
        <f t="shared" si="14"/>
        <v/>
      </c>
      <c r="C258" s="400" t="str">
        <f>TEXT(IFERROR(INDEX('Overview - Section A'!$A$42:$A$49,MATCH(G258,'Overview - Section A'!$I$42:$I$49,0)),""),"d-mmm-yy") &amp;" to " &amp; TEXT(IFERROR(INDEX('Overview - Section A'!$E$42:$E$49,MATCH(G258,'Overview - Section A'!$I$42:$I$49,0)),""),"d-mmm-yy")</f>
        <v>1-Jan-22 to 31-Dec-22</v>
      </c>
      <c r="D258" s="413"/>
      <c r="E258" s="413"/>
      <c r="F258" s="410" t="str">
        <f t="shared" si="15"/>
        <v/>
      </c>
      <c r="G258" s="414" t="s">
        <v>306</v>
      </c>
      <c r="H258" s="414">
        <v>44926</v>
      </c>
      <c r="I258" s="415" t="b">
        <f t="shared" si="16"/>
        <v>1</v>
      </c>
      <c r="J258" s="415" t="b">
        <f t="shared" si="17"/>
        <v>0</v>
      </c>
      <c r="K258" s="415" t="str">
        <f t="shared" si="18"/>
        <v>a1N36000002mn7xEAA</v>
      </c>
      <c r="L258" s="416" t="s">
        <v>991</v>
      </c>
      <c r="M258" s="158"/>
      <c r="N258" s="79"/>
      <c r="AI258" s="5"/>
      <c r="AJ258" s="5"/>
      <c r="AK258" s="237"/>
      <c r="AL258" s="9"/>
      <c r="AM258" s="9"/>
      <c r="AN258" s="9"/>
      <c r="AO258" s="4"/>
      <c r="AP258" s="4"/>
      <c r="AQ258" s="4"/>
      <c r="AR258" s="4"/>
      <c r="AS258" s="4"/>
    </row>
    <row r="259" spans="1:45" s="302" customFormat="1" ht="18.75" customHeight="1" x14ac:dyDescent="0.25">
      <c r="A259" s="317">
        <v>34</v>
      </c>
      <c r="B259" s="329" t="str">
        <f t="shared" si="14"/>
        <v/>
      </c>
      <c r="C259" s="400" t="str">
        <f>TEXT(IFERROR(INDEX('Overview - Section A'!$A$42:$A$49,MATCH(G259,'Overview - Section A'!$I$42:$I$49,0)),""),"d-mmm-yy") &amp;" to " &amp; TEXT(IFERROR(INDEX('Overview - Section A'!$E$42:$E$49,MATCH(G259,'Overview - Section A'!$I$42:$I$49,0)),""),"d-mmm-yy")</f>
        <v>1-Jan-18 to 31-Dec-18</v>
      </c>
      <c r="D259" s="413"/>
      <c r="E259" s="413"/>
      <c r="F259" s="410" t="str">
        <f t="shared" si="15"/>
        <v/>
      </c>
      <c r="G259" s="414" t="s">
        <v>298</v>
      </c>
      <c r="H259" s="414">
        <v>43465</v>
      </c>
      <c r="I259" s="415" t="b">
        <f t="shared" si="16"/>
        <v>1</v>
      </c>
      <c r="J259" s="415" t="b">
        <f t="shared" si="17"/>
        <v>0</v>
      </c>
      <c r="K259" s="415" t="str">
        <f t="shared" si="18"/>
        <v>a1N36000002mn7yEAA</v>
      </c>
      <c r="L259" s="416" t="s">
        <v>992</v>
      </c>
      <c r="M259" s="158"/>
      <c r="N259" s="79"/>
      <c r="AI259" s="5"/>
      <c r="AJ259" s="5"/>
      <c r="AK259" s="237"/>
      <c r="AL259" s="9"/>
      <c r="AM259" s="9"/>
      <c r="AN259" s="9"/>
      <c r="AO259" s="4"/>
      <c r="AP259" s="4"/>
      <c r="AQ259" s="4"/>
      <c r="AR259" s="4"/>
      <c r="AS259" s="4"/>
    </row>
    <row r="260" spans="1:45" s="302" customFormat="1" ht="18.75" customHeight="1" x14ac:dyDescent="0.25">
      <c r="A260" s="317">
        <v>34</v>
      </c>
      <c r="B260" s="329" t="str">
        <f t="shared" si="14"/>
        <v/>
      </c>
      <c r="C260" s="400" t="str">
        <f>TEXT(IFERROR(INDEX('Overview - Section A'!$A$42:$A$49,MATCH(G260,'Overview - Section A'!$I$42:$I$49,0)),""),"d-mmm-yy") &amp;" to " &amp; TEXT(IFERROR(INDEX('Overview - Section A'!$E$42:$E$49,MATCH(G260,'Overview - Section A'!$I$42:$I$49,0)),""),"d-mmm-yy")</f>
        <v>1-Jan-19 to 31-Dec-19</v>
      </c>
      <c r="D260" s="413"/>
      <c r="E260" s="413"/>
      <c r="F260" s="410" t="str">
        <f t="shared" si="15"/>
        <v/>
      </c>
      <c r="G260" s="414" t="s">
        <v>300</v>
      </c>
      <c r="H260" s="414">
        <v>43830</v>
      </c>
      <c r="I260" s="415" t="b">
        <f t="shared" si="16"/>
        <v>1</v>
      </c>
      <c r="J260" s="415" t="b">
        <f t="shared" si="17"/>
        <v>0</v>
      </c>
      <c r="K260" s="415" t="str">
        <f t="shared" si="18"/>
        <v>a1N36000002mn7yEAA</v>
      </c>
      <c r="L260" s="416" t="s">
        <v>993</v>
      </c>
      <c r="M260" s="158"/>
      <c r="N260" s="79"/>
      <c r="AI260" s="5"/>
      <c r="AJ260" s="5"/>
      <c r="AK260" s="237"/>
      <c r="AL260" s="9"/>
      <c r="AM260" s="9"/>
      <c r="AN260" s="9"/>
      <c r="AO260" s="4"/>
      <c r="AP260" s="4"/>
      <c r="AQ260" s="4"/>
      <c r="AR260" s="4"/>
      <c r="AS260" s="4"/>
    </row>
    <row r="261" spans="1:45" s="302" customFormat="1" ht="18.75" customHeight="1" x14ac:dyDescent="0.25">
      <c r="A261" s="317">
        <v>34</v>
      </c>
      <c r="B261" s="329" t="str">
        <f t="shared" si="14"/>
        <v/>
      </c>
      <c r="C261" s="400" t="str">
        <f>TEXT(IFERROR(INDEX('Overview - Section A'!$A$42:$A$49,MATCH(G261,'Overview - Section A'!$I$42:$I$49,0)),""),"d-mmm-yy") &amp;" to " &amp; TEXT(IFERROR(INDEX('Overview - Section A'!$E$42:$E$49,MATCH(G261,'Overview - Section A'!$I$42:$I$49,0)),""),"d-mmm-yy")</f>
        <v>1-Jan-20 to 31-Dec-20</v>
      </c>
      <c r="D261" s="413"/>
      <c r="E261" s="413"/>
      <c r="F261" s="410" t="str">
        <f t="shared" si="15"/>
        <v/>
      </c>
      <c r="G261" s="414" t="s">
        <v>302</v>
      </c>
      <c r="H261" s="414">
        <v>44196</v>
      </c>
      <c r="I261" s="415" t="b">
        <f t="shared" si="16"/>
        <v>1</v>
      </c>
      <c r="J261" s="415" t="b">
        <f t="shared" si="17"/>
        <v>0</v>
      </c>
      <c r="K261" s="415" t="str">
        <f t="shared" si="18"/>
        <v>a1N36000002mn7yEAA</v>
      </c>
      <c r="L261" s="416" t="s">
        <v>994</v>
      </c>
      <c r="M261" s="158"/>
      <c r="N261" s="79"/>
      <c r="AI261" s="5"/>
      <c r="AJ261" s="5"/>
      <c r="AK261" s="237"/>
      <c r="AL261" s="9"/>
      <c r="AM261" s="9"/>
      <c r="AN261" s="9"/>
      <c r="AO261" s="4"/>
      <c r="AP261" s="4"/>
      <c r="AQ261" s="4"/>
      <c r="AR261" s="4"/>
      <c r="AS261" s="4"/>
    </row>
    <row r="262" spans="1:45" s="302" customFormat="1" ht="18.75" customHeight="1" x14ac:dyDescent="0.25">
      <c r="A262" s="317">
        <v>34</v>
      </c>
      <c r="B262" s="329" t="str">
        <f t="shared" si="14"/>
        <v/>
      </c>
      <c r="C262" s="400" t="str">
        <f>TEXT(IFERROR(INDEX('Overview - Section A'!$A$42:$A$49,MATCH(G262,'Overview - Section A'!$I$42:$I$49,0)),""),"d-mmm-yy") &amp;" to " &amp; TEXT(IFERROR(INDEX('Overview - Section A'!$E$42:$E$49,MATCH(G262,'Overview - Section A'!$I$42:$I$49,0)),""),"d-mmm-yy")</f>
        <v>1-Jan-21 to 31-Dec-21</v>
      </c>
      <c r="D262" s="413"/>
      <c r="E262" s="413"/>
      <c r="F262" s="410" t="str">
        <f t="shared" si="15"/>
        <v/>
      </c>
      <c r="G262" s="414" t="s">
        <v>304</v>
      </c>
      <c r="H262" s="414">
        <v>44561</v>
      </c>
      <c r="I262" s="415" t="b">
        <f t="shared" si="16"/>
        <v>1</v>
      </c>
      <c r="J262" s="415" t="b">
        <f t="shared" si="17"/>
        <v>0</v>
      </c>
      <c r="K262" s="415" t="str">
        <f t="shared" si="18"/>
        <v>a1N36000002mn7yEAA</v>
      </c>
      <c r="L262" s="416" t="s">
        <v>995</v>
      </c>
      <c r="M262" s="158"/>
      <c r="N262" s="79"/>
      <c r="AI262" s="5"/>
      <c r="AJ262" s="5"/>
      <c r="AK262" s="237"/>
      <c r="AL262" s="9"/>
      <c r="AM262" s="9"/>
      <c r="AN262" s="9"/>
      <c r="AO262" s="4"/>
      <c r="AP262" s="4"/>
      <c r="AQ262" s="4"/>
      <c r="AR262" s="4"/>
      <c r="AS262" s="4"/>
    </row>
    <row r="263" spans="1:45" s="302" customFormat="1" ht="18.75" customHeight="1" x14ac:dyDescent="0.25">
      <c r="A263" s="317">
        <v>34</v>
      </c>
      <c r="B263" s="329" t="str">
        <f t="shared" si="14"/>
        <v/>
      </c>
      <c r="C263" s="400" t="str">
        <f>TEXT(IFERROR(INDEX('Overview - Section A'!$A$42:$A$49,MATCH(G263,'Overview - Section A'!$I$42:$I$49,0)),""),"d-mmm-yy") &amp;" to " &amp; TEXT(IFERROR(INDEX('Overview - Section A'!$E$42:$E$49,MATCH(G263,'Overview - Section A'!$I$42:$I$49,0)),""),"d-mmm-yy")</f>
        <v>1-Jan-22 to 31-Dec-22</v>
      </c>
      <c r="D263" s="413"/>
      <c r="E263" s="413"/>
      <c r="F263" s="410" t="str">
        <f t="shared" si="15"/>
        <v/>
      </c>
      <c r="G263" s="414" t="s">
        <v>306</v>
      </c>
      <c r="H263" s="414">
        <v>44926</v>
      </c>
      <c r="I263" s="415" t="b">
        <f t="shared" si="16"/>
        <v>1</v>
      </c>
      <c r="J263" s="415" t="b">
        <f t="shared" si="17"/>
        <v>0</v>
      </c>
      <c r="K263" s="415" t="str">
        <f t="shared" si="18"/>
        <v>a1N36000002mn7yEAA</v>
      </c>
      <c r="L263" s="416" t="s">
        <v>996</v>
      </c>
      <c r="M263" s="158"/>
      <c r="N263" s="79"/>
      <c r="AI263" s="5"/>
      <c r="AJ263" s="5"/>
      <c r="AK263" s="237"/>
      <c r="AL263" s="9"/>
      <c r="AM263" s="9"/>
      <c r="AN263" s="9"/>
      <c r="AO263" s="4"/>
      <c r="AP263" s="4"/>
      <c r="AQ263" s="4"/>
      <c r="AR263" s="4"/>
      <c r="AS263" s="4"/>
    </row>
    <row r="264" spans="1:45" s="302" customFormat="1" ht="18.75" customHeight="1" x14ac:dyDescent="0.25">
      <c r="A264" s="317">
        <v>35</v>
      </c>
      <c r="B264" s="329" t="str">
        <f t="shared" si="14"/>
        <v/>
      </c>
      <c r="C264" s="400" t="str">
        <f>TEXT(IFERROR(INDEX('Overview - Section A'!$A$42:$A$49,MATCH(G264,'Overview - Section A'!$I$42:$I$49,0)),""),"d-mmm-yy") &amp;" to " &amp; TEXT(IFERROR(INDEX('Overview - Section A'!$E$42:$E$49,MATCH(G264,'Overview - Section A'!$I$42:$I$49,0)),""),"d-mmm-yy")</f>
        <v>1-Jan-18 to 31-Dec-18</v>
      </c>
      <c r="D264" s="413"/>
      <c r="E264" s="413"/>
      <c r="F264" s="410" t="str">
        <f t="shared" si="15"/>
        <v/>
      </c>
      <c r="G264" s="414" t="s">
        <v>298</v>
      </c>
      <c r="H264" s="414">
        <v>43465</v>
      </c>
      <c r="I264" s="415" t="b">
        <f t="shared" si="16"/>
        <v>1</v>
      </c>
      <c r="J264" s="415" t="b">
        <f t="shared" si="17"/>
        <v>0</v>
      </c>
      <c r="K264" s="415" t="str">
        <f t="shared" si="18"/>
        <v>a1N36000002mn7zEAA</v>
      </c>
      <c r="L264" s="416" t="s">
        <v>997</v>
      </c>
      <c r="M264" s="158"/>
      <c r="N264" s="79"/>
      <c r="AI264" s="5"/>
      <c r="AJ264" s="5"/>
      <c r="AK264" s="237"/>
      <c r="AL264" s="9"/>
      <c r="AM264" s="9"/>
      <c r="AN264" s="9"/>
      <c r="AO264" s="4"/>
      <c r="AP264" s="4"/>
      <c r="AQ264" s="4"/>
      <c r="AR264" s="4"/>
      <c r="AS264" s="4"/>
    </row>
    <row r="265" spans="1:45" s="302" customFormat="1" ht="18.75" customHeight="1" x14ac:dyDescent="0.25">
      <c r="A265" s="317">
        <v>35</v>
      </c>
      <c r="B265" s="329" t="str">
        <f t="shared" si="14"/>
        <v/>
      </c>
      <c r="C265" s="400" t="str">
        <f>TEXT(IFERROR(INDEX('Overview - Section A'!$A$42:$A$49,MATCH(G265,'Overview - Section A'!$I$42:$I$49,0)),""),"d-mmm-yy") &amp;" to " &amp; TEXT(IFERROR(INDEX('Overview - Section A'!$E$42:$E$49,MATCH(G265,'Overview - Section A'!$I$42:$I$49,0)),""),"d-mmm-yy")</f>
        <v>1-Jan-19 to 31-Dec-19</v>
      </c>
      <c r="D265" s="413"/>
      <c r="E265" s="413"/>
      <c r="F265" s="410" t="str">
        <f t="shared" si="15"/>
        <v/>
      </c>
      <c r="G265" s="414" t="s">
        <v>300</v>
      </c>
      <c r="H265" s="414">
        <v>43830</v>
      </c>
      <c r="I265" s="415" t="b">
        <f t="shared" si="16"/>
        <v>1</v>
      </c>
      <c r="J265" s="415" t="b">
        <f t="shared" si="17"/>
        <v>0</v>
      </c>
      <c r="K265" s="415" t="str">
        <f t="shared" si="18"/>
        <v>a1N36000002mn7zEAA</v>
      </c>
      <c r="L265" s="416" t="s">
        <v>998</v>
      </c>
      <c r="M265" s="158"/>
      <c r="N265" s="79"/>
      <c r="AI265" s="5"/>
      <c r="AJ265" s="5"/>
      <c r="AK265" s="237"/>
      <c r="AL265" s="9"/>
      <c r="AM265" s="9"/>
      <c r="AN265" s="9"/>
      <c r="AO265" s="4"/>
      <c r="AP265" s="4"/>
      <c r="AQ265" s="4"/>
      <c r="AR265" s="4"/>
      <c r="AS265" s="4"/>
    </row>
    <row r="266" spans="1:45" s="302" customFormat="1" ht="18.75" customHeight="1" x14ac:dyDescent="0.25">
      <c r="A266" s="317">
        <v>35</v>
      </c>
      <c r="B266" s="329" t="str">
        <f t="shared" si="14"/>
        <v/>
      </c>
      <c r="C266" s="400" t="str">
        <f>TEXT(IFERROR(INDEX('Overview - Section A'!$A$42:$A$49,MATCH(G266,'Overview - Section A'!$I$42:$I$49,0)),""),"d-mmm-yy") &amp;" to " &amp; TEXT(IFERROR(INDEX('Overview - Section A'!$E$42:$E$49,MATCH(G266,'Overview - Section A'!$I$42:$I$49,0)),""),"d-mmm-yy")</f>
        <v>1-Jan-20 to 31-Dec-20</v>
      </c>
      <c r="D266" s="413"/>
      <c r="E266" s="413"/>
      <c r="F266" s="410" t="str">
        <f t="shared" si="15"/>
        <v/>
      </c>
      <c r="G266" s="414" t="s">
        <v>302</v>
      </c>
      <c r="H266" s="414">
        <v>44196</v>
      </c>
      <c r="I266" s="415" t="b">
        <f t="shared" si="16"/>
        <v>1</v>
      </c>
      <c r="J266" s="415" t="b">
        <f t="shared" si="17"/>
        <v>0</v>
      </c>
      <c r="K266" s="415" t="str">
        <f t="shared" si="18"/>
        <v>a1N36000002mn7zEAA</v>
      </c>
      <c r="L266" s="416" t="s">
        <v>999</v>
      </c>
      <c r="M266" s="158"/>
      <c r="N266" s="79"/>
      <c r="AI266" s="5"/>
      <c r="AJ266" s="5"/>
      <c r="AK266" s="237"/>
      <c r="AL266" s="9"/>
      <c r="AM266" s="9"/>
      <c r="AN266" s="9"/>
      <c r="AO266" s="4"/>
      <c r="AP266" s="4"/>
      <c r="AQ266" s="4"/>
      <c r="AR266" s="4"/>
      <c r="AS266" s="4"/>
    </row>
    <row r="267" spans="1:45" s="302" customFormat="1" ht="18.75" customHeight="1" x14ac:dyDescent="0.25">
      <c r="A267" s="317">
        <v>35</v>
      </c>
      <c r="B267" s="329" t="str">
        <f t="shared" si="14"/>
        <v/>
      </c>
      <c r="C267" s="400" t="str">
        <f>TEXT(IFERROR(INDEX('Overview - Section A'!$A$42:$A$49,MATCH(G267,'Overview - Section A'!$I$42:$I$49,0)),""),"d-mmm-yy") &amp;" to " &amp; TEXT(IFERROR(INDEX('Overview - Section A'!$E$42:$E$49,MATCH(G267,'Overview - Section A'!$I$42:$I$49,0)),""),"d-mmm-yy")</f>
        <v>1-Jan-21 to 31-Dec-21</v>
      </c>
      <c r="D267" s="413"/>
      <c r="E267" s="413"/>
      <c r="F267" s="410" t="str">
        <f t="shared" si="15"/>
        <v/>
      </c>
      <c r="G267" s="414" t="s">
        <v>304</v>
      </c>
      <c r="H267" s="414">
        <v>44561</v>
      </c>
      <c r="I267" s="415" t="b">
        <f t="shared" si="16"/>
        <v>1</v>
      </c>
      <c r="J267" s="415" t="b">
        <f t="shared" si="17"/>
        <v>0</v>
      </c>
      <c r="K267" s="415" t="str">
        <f t="shared" si="18"/>
        <v>a1N36000002mn7zEAA</v>
      </c>
      <c r="L267" s="416" t="s">
        <v>1000</v>
      </c>
      <c r="M267" s="158"/>
      <c r="N267" s="79"/>
      <c r="AI267" s="5"/>
      <c r="AJ267" s="5"/>
      <c r="AK267" s="237"/>
      <c r="AL267" s="9"/>
      <c r="AM267" s="9"/>
      <c r="AN267" s="9"/>
      <c r="AO267" s="4"/>
      <c r="AP267" s="4"/>
      <c r="AQ267" s="4"/>
      <c r="AR267" s="4"/>
      <c r="AS267" s="4"/>
    </row>
    <row r="268" spans="1:45" s="302" customFormat="1" ht="18.75" customHeight="1" x14ac:dyDescent="0.25">
      <c r="A268" s="317">
        <v>35</v>
      </c>
      <c r="B268" s="329" t="str">
        <f t="shared" si="14"/>
        <v/>
      </c>
      <c r="C268" s="400" t="str">
        <f>TEXT(IFERROR(INDEX('Overview - Section A'!$A$42:$A$49,MATCH(G268,'Overview - Section A'!$I$42:$I$49,0)),""),"d-mmm-yy") &amp;" to " &amp; TEXT(IFERROR(INDEX('Overview - Section A'!$E$42:$E$49,MATCH(G268,'Overview - Section A'!$I$42:$I$49,0)),""),"d-mmm-yy")</f>
        <v>1-Jan-22 to 31-Dec-22</v>
      </c>
      <c r="D268" s="413"/>
      <c r="E268" s="413"/>
      <c r="F268" s="410" t="str">
        <f t="shared" si="15"/>
        <v/>
      </c>
      <c r="G268" s="414" t="s">
        <v>306</v>
      </c>
      <c r="H268" s="414">
        <v>44926</v>
      </c>
      <c r="I268" s="415" t="b">
        <f t="shared" si="16"/>
        <v>1</v>
      </c>
      <c r="J268" s="415" t="b">
        <f t="shared" si="17"/>
        <v>0</v>
      </c>
      <c r="K268" s="415" t="str">
        <f t="shared" si="18"/>
        <v>a1N36000002mn7zEAA</v>
      </c>
      <c r="L268" s="416" t="s">
        <v>1001</v>
      </c>
      <c r="M268" s="158"/>
      <c r="N268" s="79"/>
      <c r="AI268" s="5"/>
      <c r="AJ268" s="5"/>
      <c r="AK268" s="237"/>
      <c r="AL268" s="9"/>
      <c r="AM268" s="9"/>
      <c r="AN268" s="9"/>
      <c r="AO268" s="4"/>
      <c r="AP268" s="4"/>
      <c r="AQ268" s="4"/>
      <c r="AR268" s="4"/>
      <c r="AS268" s="4"/>
    </row>
    <row r="269" spans="1:45" s="302" customFormat="1" ht="18.75" customHeight="1" x14ac:dyDescent="0.25">
      <c r="A269" s="317">
        <v>36</v>
      </c>
      <c r="B269" s="329" t="str">
        <f t="shared" si="14"/>
        <v/>
      </c>
      <c r="C269" s="400" t="str">
        <f>TEXT(IFERROR(INDEX('Overview - Section A'!$A$42:$A$49,MATCH(G269,'Overview - Section A'!$I$42:$I$49,0)),""),"d-mmm-yy") &amp;" to " &amp; TEXT(IFERROR(INDEX('Overview - Section A'!$E$42:$E$49,MATCH(G269,'Overview - Section A'!$I$42:$I$49,0)),""),"d-mmm-yy")</f>
        <v>1-Jan-18 to 31-Dec-18</v>
      </c>
      <c r="D269" s="413"/>
      <c r="E269" s="413"/>
      <c r="F269" s="410" t="str">
        <f t="shared" si="15"/>
        <v/>
      </c>
      <c r="G269" s="414" t="s">
        <v>298</v>
      </c>
      <c r="H269" s="414">
        <v>43465</v>
      </c>
      <c r="I269" s="415" t="b">
        <f t="shared" si="16"/>
        <v>1</v>
      </c>
      <c r="J269" s="415" t="b">
        <f t="shared" si="17"/>
        <v>0</v>
      </c>
      <c r="K269" s="415" t="str">
        <f t="shared" si="18"/>
        <v>a1N36000002mn80EAA</v>
      </c>
      <c r="L269" s="416" t="s">
        <v>1002</v>
      </c>
      <c r="M269" s="158"/>
      <c r="N269" s="79"/>
      <c r="AI269" s="5"/>
      <c r="AJ269" s="5"/>
      <c r="AK269" s="237"/>
      <c r="AL269" s="9"/>
      <c r="AM269" s="9"/>
      <c r="AN269" s="9"/>
      <c r="AO269" s="4"/>
      <c r="AP269" s="4"/>
      <c r="AQ269" s="4"/>
      <c r="AR269" s="4"/>
      <c r="AS269" s="4"/>
    </row>
    <row r="270" spans="1:45" s="302" customFormat="1" ht="18.75" customHeight="1" x14ac:dyDescent="0.25">
      <c r="A270" s="317">
        <v>36</v>
      </c>
      <c r="B270" s="329" t="str">
        <f t="shared" si="14"/>
        <v/>
      </c>
      <c r="C270" s="400" t="str">
        <f>TEXT(IFERROR(INDEX('Overview - Section A'!$A$42:$A$49,MATCH(G270,'Overview - Section A'!$I$42:$I$49,0)),""),"d-mmm-yy") &amp;" to " &amp; TEXT(IFERROR(INDEX('Overview - Section A'!$E$42:$E$49,MATCH(G270,'Overview - Section A'!$I$42:$I$49,0)),""),"d-mmm-yy")</f>
        <v>1-Jan-19 to 31-Dec-19</v>
      </c>
      <c r="D270" s="413"/>
      <c r="E270" s="413"/>
      <c r="F270" s="410" t="str">
        <f t="shared" si="15"/>
        <v/>
      </c>
      <c r="G270" s="414" t="s">
        <v>300</v>
      </c>
      <c r="H270" s="414">
        <v>43830</v>
      </c>
      <c r="I270" s="415" t="b">
        <f t="shared" si="16"/>
        <v>1</v>
      </c>
      <c r="J270" s="415" t="b">
        <f t="shared" si="17"/>
        <v>0</v>
      </c>
      <c r="K270" s="415" t="str">
        <f t="shared" si="18"/>
        <v>a1N36000002mn80EAA</v>
      </c>
      <c r="L270" s="416" t="s">
        <v>1003</v>
      </c>
      <c r="M270" s="158"/>
      <c r="N270" s="79"/>
      <c r="AI270" s="5"/>
      <c r="AJ270" s="5"/>
      <c r="AK270" s="237"/>
      <c r="AL270" s="9"/>
      <c r="AM270" s="9"/>
      <c r="AN270" s="9"/>
      <c r="AO270" s="4"/>
      <c r="AP270" s="4"/>
      <c r="AQ270" s="4"/>
      <c r="AR270" s="4"/>
      <c r="AS270" s="4"/>
    </row>
    <row r="271" spans="1:45" s="302" customFormat="1" ht="18.75" customHeight="1" x14ac:dyDescent="0.25">
      <c r="A271" s="317">
        <v>36</v>
      </c>
      <c r="B271" s="329" t="str">
        <f t="shared" si="14"/>
        <v/>
      </c>
      <c r="C271" s="400" t="str">
        <f>TEXT(IFERROR(INDEX('Overview - Section A'!$A$42:$A$49,MATCH(G271,'Overview - Section A'!$I$42:$I$49,0)),""),"d-mmm-yy") &amp;" to " &amp; TEXT(IFERROR(INDEX('Overview - Section A'!$E$42:$E$49,MATCH(G271,'Overview - Section A'!$I$42:$I$49,0)),""),"d-mmm-yy")</f>
        <v>1-Jan-20 to 31-Dec-20</v>
      </c>
      <c r="D271" s="413"/>
      <c r="E271" s="413"/>
      <c r="F271" s="410" t="str">
        <f t="shared" si="15"/>
        <v/>
      </c>
      <c r="G271" s="414" t="s">
        <v>302</v>
      </c>
      <c r="H271" s="414">
        <v>44196</v>
      </c>
      <c r="I271" s="415" t="b">
        <f t="shared" si="16"/>
        <v>1</v>
      </c>
      <c r="J271" s="415" t="b">
        <f t="shared" si="17"/>
        <v>0</v>
      </c>
      <c r="K271" s="415" t="str">
        <f t="shared" si="18"/>
        <v>a1N36000002mn80EAA</v>
      </c>
      <c r="L271" s="416" t="s">
        <v>1004</v>
      </c>
      <c r="M271" s="158"/>
      <c r="N271" s="79"/>
      <c r="AI271" s="5"/>
      <c r="AJ271" s="5"/>
      <c r="AK271" s="237"/>
      <c r="AL271" s="9"/>
      <c r="AM271" s="9"/>
      <c r="AN271" s="9"/>
      <c r="AO271" s="4"/>
      <c r="AP271" s="4"/>
      <c r="AQ271" s="4"/>
      <c r="AR271" s="4"/>
      <c r="AS271" s="4"/>
    </row>
    <row r="272" spans="1:45" s="302" customFormat="1" ht="18.75" customHeight="1" x14ac:dyDescent="0.25">
      <c r="A272" s="317">
        <v>36</v>
      </c>
      <c r="B272" s="329" t="str">
        <f t="shared" si="14"/>
        <v/>
      </c>
      <c r="C272" s="400" t="str">
        <f>TEXT(IFERROR(INDEX('Overview - Section A'!$A$42:$A$49,MATCH(G272,'Overview - Section A'!$I$42:$I$49,0)),""),"d-mmm-yy") &amp;" to " &amp; TEXT(IFERROR(INDEX('Overview - Section A'!$E$42:$E$49,MATCH(G272,'Overview - Section A'!$I$42:$I$49,0)),""),"d-mmm-yy")</f>
        <v>1-Jan-21 to 31-Dec-21</v>
      </c>
      <c r="D272" s="413"/>
      <c r="E272" s="413"/>
      <c r="F272" s="410" t="str">
        <f t="shared" si="15"/>
        <v/>
      </c>
      <c r="G272" s="414" t="s">
        <v>304</v>
      </c>
      <c r="H272" s="414">
        <v>44561</v>
      </c>
      <c r="I272" s="415" t="b">
        <f t="shared" si="16"/>
        <v>1</v>
      </c>
      <c r="J272" s="415" t="b">
        <f t="shared" si="17"/>
        <v>0</v>
      </c>
      <c r="K272" s="415" t="str">
        <f t="shared" si="18"/>
        <v>a1N36000002mn80EAA</v>
      </c>
      <c r="L272" s="416" t="s">
        <v>1005</v>
      </c>
      <c r="M272" s="158"/>
      <c r="N272" s="79"/>
      <c r="AI272" s="5"/>
      <c r="AJ272" s="5"/>
      <c r="AK272" s="237"/>
      <c r="AL272" s="9"/>
      <c r="AM272" s="9"/>
      <c r="AN272" s="9"/>
      <c r="AO272" s="4"/>
      <c r="AP272" s="4"/>
      <c r="AQ272" s="4"/>
      <c r="AR272" s="4"/>
      <c r="AS272" s="4"/>
    </row>
    <row r="273" spans="1:45" s="302" customFormat="1" ht="18.75" customHeight="1" x14ac:dyDescent="0.25">
      <c r="A273" s="317">
        <v>36</v>
      </c>
      <c r="B273" s="329" t="str">
        <f t="shared" si="14"/>
        <v/>
      </c>
      <c r="C273" s="400" t="str">
        <f>TEXT(IFERROR(INDEX('Overview - Section A'!$A$42:$A$49,MATCH(G273,'Overview - Section A'!$I$42:$I$49,0)),""),"d-mmm-yy") &amp;" to " &amp; TEXT(IFERROR(INDEX('Overview - Section A'!$E$42:$E$49,MATCH(G273,'Overview - Section A'!$I$42:$I$49,0)),""),"d-mmm-yy")</f>
        <v>1-Jan-22 to 31-Dec-22</v>
      </c>
      <c r="D273" s="413"/>
      <c r="E273" s="413"/>
      <c r="F273" s="410" t="str">
        <f t="shared" si="15"/>
        <v/>
      </c>
      <c r="G273" s="414" t="s">
        <v>306</v>
      </c>
      <c r="H273" s="414">
        <v>44926</v>
      </c>
      <c r="I273" s="415" t="b">
        <f t="shared" si="16"/>
        <v>1</v>
      </c>
      <c r="J273" s="415" t="b">
        <f t="shared" si="17"/>
        <v>0</v>
      </c>
      <c r="K273" s="415" t="str">
        <f t="shared" si="18"/>
        <v>a1N36000002mn80EAA</v>
      </c>
      <c r="L273" s="416" t="s">
        <v>1006</v>
      </c>
      <c r="M273" s="158"/>
      <c r="N273" s="79"/>
      <c r="AI273" s="5"/>
      <c r="AJ273" s="5"/>
      <c r="AK273" s="237"/>
      <c r="AL273" s="9"/>
      <c r="AM273" s="9"/>
      <c r="AN273" s="9"/>
      <c r="AO273" s="4"/>
      <c r="AP273" s="4"/>
      <c r="AQ273" s="4"/>
      <c r="AR273" s="4"/>
      <c r="AS273" s="4"/>
    </row>
    <row r="274" spans="1:45" s="302" customFormat="1" ht="18.75" customHeight="1" x14ac:dyDescent="0.25">
      <c r="A274" s="317">
        <v>37</v>
      </c>
      <c r="B274" s="329" t="str">
        <f t="shared" si="14"/>
        <v/>
      </c>
      <c r="C274" s="400" t="str">
        <f>TEXT(IFERROR(INDEX('Overview - Section A'!$A$42:$A$49,MATCH(G274,'Overview - Section A'!$I$42:$I$49,0)),""),"d-mmm-yy") &amp;" to " &amp; TEXT(IFERROR(INDEX('Overview - Section A'!$E$42:$E$49,MATCH(G274,'Overview - Section A'!$I$42:$I$49,0)),""),"d-mmm-yy")</f>
        <v>1-Jan-18 to 31-Dec-18</v>
      </c>
      <c r="D274" s="413"/>
      <c r="E274" s="413"/>
      <c r="F274" s="410" t="str">
        <f t="shared" si="15"/>
        <v/>
      </c>
      <c r="G274" s="414" t="s">
        <v>298</v>
      </c>
      <c r="H274" s="414">
        <v>43465</v>
      </c>
      <c r="I274" s="415" t="b">
        <f t="shared" si="16"/>
        <v>1</v>
      </c>
      <c r="J274" s="415" t="b">
        <f t="shared" si="17"/>
        <v>0</v>
      </c>
      <c r="K274" s="415" t="str">
        <f t="shared" si="18"/>
        <v>a1N36000002mn81EAA</v>
      </c>
      <c r="L274" s="416" t="s">
        <v>1007</v>
      </c>
      <c r="M274" s="158"/>
      <c r="N274" s="79"/>
      <c r="AI274" s="5"/>
      <c r="AJ274" s="5"/>
      <c r="AK274" s="237"/>
      <c r="AL274" s="9"/>
      <c r="AM274" s="9"/>
      <c r="AN274" s="9"/>
      <c r="AO274" s="4"/>
      <c r="AP274" s="4"/>
      <c r="AQ274" s="4"/>
      <c r="AR274" s="4"/>
      <c r="AS274" s="4"/>
    </row>
    <row r="275" spans="1:45" s="302" customFormat="1" ht="18.75" customHeight="1" x14ac:dyDescent="0.25">
      <c r="A275" s="317">
        <v>37</v>
      </c>
      <c r="B275" s="329" t="str">
        <f t="shared" si="14"/>
        <v/>
      </c>
      <c r="C275" s="400" t="str">
        <f>TEXT(IFERROR(INDEX('Overview - Section A'!$A$42:$A$49,MATCH(G275,'Overview - Section A'!$I$42:$I$49,0)),""),"d-mmm-yy") &amp;" to " &amp; TEXT(IFERROR(INDEX('Overview - Section A'!$E$42:$E$49,MATCH(G275,'Overview - Section A'!$I$42:$I$49,0)),""),"d-mmm-yy")</f>
        <v>1-Jan-19 to 31-Dec-19</v>
      </c>
      <c r="D275" s="413"/>
      <c r="E275" s="413"/>
      <c r="F275" s="410" t="str">
        <f t="shared" si="15"/>
        <v/>
      </c>
      <c r="G275" s="414" t="s">
        <v>300</v>
      </c>
      <c r="H275" s="414">
        <v>43830</v>
      </c>
      <c r="I275" s="415" t="b">
        <f t="shared" si="16"/>
        <v>1</v>
      </c>
      <c r="J275" s="415" t="b">
        <f t="shared" si="17"/>
        <v>0</v>
      </c>
      <c r="K275" s="415" t="str">
        <f t="shared" si="18"/>
        <v>a1N36000002mn81EAA</v>
      </c>
      <c r="L275" s="416" t="s">
        <v>1008</v>
      </c>
      <c r="M275" s="158"/>
      <c r="N275" s="79"/>
      <c r="AI275" s="5"/>
      <c r="AJ275" s="5"/>
      <c r="AK275" s="237"/>
      <c r="AL275" s="9"/>
      <c r="AM275" s="9"/>
      <c r="AN275" s="9"/>
      <c r="AO275" s="4"/>
      <c r="AP275" s="4"/>
      <c r="AQ275" s="4"/>
      <c r="AR275" s="4"/>
      <c r="AS275" s="4"/>
    </row>
    <row r="276" spans="1:45" s="302" customFormat="1" ht="18.75" customHeight="1" x14ac:dyDescent="0.25">
      <c r="A276" s="317">
        <v>37</v>
      </c>
      <c r="B276" s="329" t="str">
        <f t="shared" si="14"/>
        <v/>
      </c>
      <c r="C276" s="400" t="str">
        <f>TEXT(IFERROR(INDEX('Overview - Section A'!$A$42:$A$49,MATCH(G276,'Overview - Section A'!$I$42:$I$49,0)),""),"d-mmm-yy") &amp;" to " &amp; TEXT(IFERROR(INDEX('Overview - Section A'!$E$42:$E$49,MATCH(G276,'Overview - Section A'!$I$42:$I$49,0)),""),"d-mmm-yy")</f>
        <v>1-Jan-20 to 31-Dec-20</v>
      </c>
      <c r="D276" s="413"/>
      <c r="E276" s="413"/>
      <c r="F276" s="410" t="str">
        <f t="shared" si="15"/>
        <v/>
      </c>
      <c r="G276" s="414" t="s">
        <v>302</v>
      </c>
      <c r="H276" s="414">
        <v>44196</v>
      </c>
      <c r="I276" s="415" t="b">
        <f t="shared" si="16"/>
        <v>1</v>
      </c>
      <c r="J276" s="415" t="b">
        <f t="shared" si="17"/>
        <v>0</v>
      </c>
      <c r="K276" s="415" t="str">
        <f t="shared" si="18"/>
        <v>a1N36000002mn81EAA</v>
      </c>
      <c r="L276" s="416" t="s">
        <v>1009</v>
      </c>
      <c r="M276" s="158"/>
      <c r="N276" s="79"/>
      <c r="AI276" s="5"/>
      <c r="AJ276" s="5"/>
      <c r="AK276" s="237"/>
      <c r="AL276" s="9"/>
      <c r="AM276" s="9"/>
      <c r="AN276" s="9"/>
      <c r="AO276" s="4"/>
      <c r="AP276" s="4"/>
      <c r="AQ276" s="4"/>
      <c r="AR276" s="4"/>
      <c r="AS276" s="4"/>
    </row>
    <row r="277" spans="1:45" s="302" customFormat="1" ht="18.75" customHeight="1" x14ac:dyDescent="0.25">
      <c r="A277" s="317">
        <v>37</v>
      </c>
      <c r="B277" s="329" t="str">
        <f t="shared" si="14"/>
        <v/>
      </c>
      <c r="C277" s="400" t="str">
        <f>TEXT(IFERROR(INDEX('Overview - Section A'!$A$42:$A$49,MATCH(G277,'Overview - Section A'!$I$42:$I$49,0)),""),"d-mmm-yy") &amp;" to " &amp; TEXT(IFERROR(INDEX('Overview - Section A'!$E$42:$E$49,MATCH(G277,'Overview - Section A'!$I$42:$I$49,0)),""),"d-mmm-yy")</f>
        <v>1-Jan-21 to 31-Dec-21</v>
      </c>
      <c r="D277" s="413"/>
      <c r="E277" s="413"/>
      <c r="F277" s="410" t="str">
        <f t="shared" si="15"/>
        <v/>
      </c>
      <c r="G277" s="414" t="s">
        <v>304</v>
      </c>
      <c r="H277" s="414">
        <v>44561</v>
      </c>
      <c r="I277" s="415" t="b">
        <f t="shared" si="16"/>
        <v>1</v>
      </c>
      <c r="J277" s="415" t="b">
        <f t="shared" si="17"/>
        <v>0</v>
      </c>
      <c r="K277" s="415" t="str">
        <f t="shared" si="18"/>
        <v>a1N36000002mn81EAA</v>
      </c>
      <c r="L277" s="416" t="s">
        <v>1010</v>
      </c>
      <c r="M277" s="158"/>
      <c r="N277" s="79"/>
      <c r="AI277" s="5"/>
      <c r="AJ277" s="5"/>
      <c r="AK277" s="237"/>
      <c r="AL277" s="9"/>
      <c r="AM277" s="9"/>
      <c r="AN277" s="9"/>
      <c r="AO277" s="4"/>
      <c r="AP277" s="4"/>
      <c r="AQ277" s="4"/>
      <c r="AR277" s="4"/>
      <c r="AS277" s="4"/>
    </row>
    <row r="278" spans="1:45" s="302" customFormat="1" ht="18.75" customHeight="1" x14ac:dyDescent="0.25">
      <c r="A278" s="317">
        <v>37</v>
      </c>
      <c r="B278" s="329" t="str">
        <f t="shared" si="14"/>
        <v/>
      </c>
      <c r="C278" s="400" t="str">
        <f>TEXT(IFERROR(INDEX('Overview - Section A'!$A$42:$A$49,MATCH(G278,'Overview - Section A'!$I$42:$I$49,0)),""),"d-mmm-yy") &amp;" to " &amp; TEXT(IFERROR(INDEX('Overview - Section A'!$E$42:$E$49,MATCH(G278,'Overview - Section A'!$I$42:$I$49,0)),""),"d-mmm-yy")</f>
        <v>1-Jan-22 to 31-Dec-22</v>
      </c>
      <c r="D278" s="413"/>
      <c r="E278" s="413"/>
      <c r="F278" s="410" t="str">
        <f t="shared" si="15"/>
        <v/>
      </c>
      <c r="G278" s="414" t="s">
        <v>306</v>
      </c>
      <c r="H278" s="414">
        <v>44926</v>
      </c>
      <c r="I278" s="415" t="b">
        <f t="shared" si="16"/>
        <v>1</v>
      </c>
      <c r="J278" s="415" t="b">
        <f t="shared" si="17"/>
        <v>0</v>
      </c>
      <c r="K278" s="415" t="str">
        <f t="shared" si="18"/>
        <v>a1N36000002mn81EAA</v>
      </c>
      <c r="L278" s="416" t="s">
        <v>1011</v>
      </c>
      <c r="M278" s="158"/>
      <c r="N278" s="79"/>
      <c r="AI278" s="5"/>
      <c r="AJ278" s="5"/>
      <c r="AK278" s="237"/>
      <c r="AL278" s="9"/>
      <c r="AM278" s="9"/>
      <c r="AN278" s="9"/>
      <c r="AO278" s="4"/>
      <c r="AP278" s="4"/>
      <c r="AQ278" s="4"/>
      <c r="AR278" s="4"/>
      <c r="AS278" s="4"/>
    </row>
    <row r="279" spans="1:45" s="302" customFormat="1" ht="18.75" customHeight="1" x14ac:dyDescent="0.25">
      <c r="A279" s="317">
        <v>38</v>
      </c>
      <c r="B279" s="329" t="str">
        <f t="shared" si="14"/>
        <v/>
      </c>
      <c r="C279" s="400" t="str">
        <f>TEXT(IFERROR(INDEX('Overview - Section A'!$A$42:$A$49,MATCH(G279,'Overview - Section A'!$I$42:$I$49,0)),""),"d-mmm-yy") &amp;" to " &amp; TEXT(IFERROR(INDEX('Overview - Section A'!$E$42:$E$49,MATCH(G279,'Overview - Section A'!$I$42:$I$49,0)),""),"d-mmm-yy")</f>
        <v>1-Jan-18 to 31-Dec-18</v>
      </c>
      <c r="D279" s="413"/>
      <c r="E279" s="413"/>
      <c r="F279" s="410" t="str">
        <f t="shared" si="15"/>
        <v/>
      </c>
      <c r="G279" s="414" t="s">
        <v>298</v>
      </c>
      <c r="H279" s="414">
        <v>43465</v>
      </c>
      <c r="I279" s="415" t="b">
        <f t="shared" si="16"/>
        <v>1</v>
      </c>
      <c r="J279" s="415" t="b">
        <f t="shared" si="17"/>
        <v>0</v>
      </c>
      <c r="K279" s="415" t="str">
        <f t="shared" si="18"/>
        <v>a1N36000002mn82EAA</v>
      </c>
      <c r="L279" s="416" t="s">
        <v>1012</v>
      </c>
      <c r="M279" s="158"/>
      <c r="N279" s="79"/>
      <c r="AI279" s="5"/>
      <c r="AJ279" s="5"/>
      <c r="AK279" s="237"/>
      <c r="AL279" s="9"/>
      <c r="AM279" s="9"/>
      <c r="AN279" s="9"/>
      <c r="AO279" s="4"/>
      <c r="AP279" s="4"/>
      <c r="AQ279" s="4"/>
      <c r="AR279" s="4"/>
      <c r="AS279" s="4"/>
    </row>
    <row r="280" spans="1:45" s="302" customFormat="1" ht="18.75" customHeight="1" x14ac:dyDescent="0.25">
      <c r="A280" s="317">
        <v>38</v>
      </c>
      <c r="B280" s="329" t="str">
        <f t="shared" si="14"/>
        <v/>
      </c>
      <c r="C280" s="400" t="str">
        <f>TEXT(IFERROR(INDEX('Overview - Section A'!$A$42:$A$49,MATCH(G280,'Overview - Section A'!$I$42:$I$49,0)),""),"d-mmm-yy") &amp;" to " &amp; TEXT(IFERROR(INDEX('Overview - Section A'!$E$42:$E$49,MATCH(G280,'Overview - Section A'!$I$42:$I$49,0)),""),"d-mmm-yy")</f>
        <v>1-Jan-19 to 31-Dec-19</v>
      </c>
      <c r="D280" s="413"/>
      <c r="E280" s="413"/>
      <c r="F280" s="410" t="str">
        <f t="shared" si="15"/>
        <v/>
      </c>
      <c r="G280" s="414" t="s">
        <v>300</v>
      </c>
      <c r="H280" s="414">
        <v>43830</v>
      </c>
      <c r="I280" s="415" t="b">
        <f t="shared" si="16"/>
        <v>1</v>
      </c>
      <c r="J280" s="415" t="b">
        <f t="shared" si="17"/>
        <v>0</v>
      </c>
      <c r="K280" s="415" t="str">
        <f t="shared" si="18"/>
        <v>a1N36000002mn82EAA</v>
      </c>
      <c r="L280" s="416" t="s">
        <v>1013</v>
      </c>
      <c r="M280" s="158"/>
      <c r="N280" s="79"/>
      <c r="AI280" s="5"/>
      <c r="AJ280" s="5"/>
      <c r="AK280" s="237"/>
      <c r="AL280" s="9"/>
      <c r="AM280" s="9"/>
      <c r="AN280" s="9"/>
      <c r="AO280" s="4"/>
      <c r="AP280" s="4"/>
      <c r="AQ280" s="4"/>
      <c r="AR280" s="4"/>
      <c r="AS280" s="4"/>
    </row>
    <row r="281" spans="1:45" s="302" customFormat="1" ht="18.75" customHeight="1" x14ac:dyDescent="0.25">
      <c r="A281" s="317">
        <v>38</v>
      </c>
      <c r="B281" s="329" t="str">
        <f t="shared" si="14"/>
        <v/>
      </c>
      <c r="C281" s="400" t="str">
        <f>TEXT(IFERROR(INDEX('Overview - Section A'!$A$42:$A$49,MATCH(G281,'Overview - Section A'!$I$42:$I$49,0)),""),"d-mmm-yy") &amp;" to " &amp; TEXT(IFERROR(INDEX('Overview - Section A'!$E$42:$E$49,MATCH(G281,'Overview - Section A'!$I$42:$I$49,0)),""),"d-mmm-yy")</f>
        <v>1-Jan-20 to 31-Dec-20</v>
      </c>
      <c r="D281" s="413"/>
      <c r="E281" s="413"/>
      <c r="F281" s="410" t="str">
        <f t="shared" si="15"/>
        <v/>
      </c>
      <c r="G281" s="414" t="s">
        <v>302</v>
      </c>
      <c r="H281" s="414">
        <v>44196</v>
      </c>
      <c r="I281" s="415" t="b">
        <f t="shared" si="16"/>
        <v>1</v>
      </c>
      <c r="J281" s="415" t="b">
        <f t="shared" si="17"/>
        <v>0</v>
      </c>
      <c r="K281" s="415" t="str">
        <f t="shared" si="18"/>
        <v>a1N36000002mn82EAA</v>
      </c>
      <c r="L281" s="416" t="s">
        <v>1014</v>
      </c>
      <c r="M281" s="158"/>
      <c r="N281" s="79"/>
      <c r="AI281" s="5"/>
      <c r="AJ281" s="5"/>
      <c r="AK281" s="237"/>
      <c r="AL281" s="9"/>
      <c r="AM281" s="9"/>
      <c r="AN281" s="9"/>
      <c r="AO281" s="4"/>
      <c r="AP281" s="4"/>
      <c r="AQ281" s="4"/>
      <c r="AR281" s="4"/>
      <c r="AS281" s="4"/>
    </row>
    <row r="282" spans="1:45" s="302" customFormat="1" ht="18.75" customHeight="1" x14ac:dyDescent="0.25">
      <c r="A282" s="317">
        <v>38</v>
      </c>
      <c r="B282" s="329" t="str">
        <f t="shared" si="14"/>
        <v/>
      </c>
      <c r="C282" s="400" t="str">
        <f>TEXT(IFERROR(INDEX('Overview - Section A'!$A$42:$A$49,MATCH(G282,'Overview - Section A'!$I$42:$I$49,0)),""),"d-mmm-yy") &amp;" to " &amp; TEXT(IFERROR(INDEX('Overview - Section A'!$E$42:$E$49,MATCH(G282,'Overview - Section A'!$I$42:$I$49,0)),""),"d-mmm-yy")</f>
        <v>1-Jan-21 to 31-Dec-21</v>
      </c>
      <c r="D282" s="413"/>
      <c r="E282" s="413"/>
      <c r="F282" s="410" t="str">
        <f t="shared" si="15"/>
        <v/>
      </c>
      <c r="G282" s="414" t="s">
        <v>304</v>
      </c>
      <c r="H282" s="414">
        <v>44561</v>
      </c>
      <c r="I282" s="415" t="b">
        <f t="shared" si="16"/>
        <v>1</v>
      </c>
      <c r="J282" s="415" t="b">
        <f t="shared" si="17"/>
        <v>0</v>
      </c>
      <c r="K282" s="415" t="str">
        <f t="shared" si="18"/>
        <v>a1N36000002mn82EAA</v>
      </c>
      <c r="L282" s="416" t="s">
        <v>1015</v>
      </c>
      <c r="M282" s="158"/>
      <c r="N282" s="79"/>
      <c r="AI282" s="5"/>
      <c r="AJ282" s="5"/>
      <c r="AK282" s="237"/>
      <c r="AL282" s="9"/>
      <c r="AM282" s="9"/>
      <c r="AN282" s="9"/>
      <c r="AO282" s="4"/>
      <c r="AP282" s="4"/>
      <c r="AQ282" s="4"/>
      <c r="AR282" s="4"/>
      <c r="AS282" s="4"/>
    </row>
    <row r="283" spans="1:45" s="302" customFormat="1" ht="18.75" customHeight="1" x14ac:dyDescent="0.25">
      <c r="A283" s="317">
        <v>38</v>
      </c>
      <c r="B283" s="329" t="str">
        <f t="shared" si="14"/>
        <v/>
      </c>
      <c r="C283" s="400" t="str">
        <f>TEXT(IFERROR(INDEX('Overview - Section A'!$A$42:$A$49,MATCH(G283,'Overview - Section A'!$I$42:$I$49,0)),""),"d-mmm-yy") &amp;" to " &amp; TEXT(IFERROR(INDEX('Overview - Section A'!$E$42:$E$49,MATCH(G283,'Overview - Section A'!$I$42:$I$49,0)),""),"d-mmm-yy")</f>
        <v>1-Jan-22 to 31-Dec-22</v>
      </c>
      <c r="D283" s="413"/>
      <c r="E283" s="413"/>
      <c r="F283" s="410" t="str">
        <f t="shared" si="15"/>
        <v/>
      </c>
      <c r="G283" s="414" t="s">
        <v>306</v>
      </c>
      <c r="H283" s="414">
        <v>44926</v>
      </c>
      <c r="I283" s="415" t="b">
        <f t="shared" si="16"/>
        <v>1</v>
      </c>
      <c r="J283" s="415" t="b">
        <f t="shared" si="17"/>
        <v>0</v>
      </c>
      <c r="K283" s="415" t="str">
        <f t="shared" si="18"/>
        <v>a1N36000002mn82EAA</v>
      </c>
      <c r="L283" s="416" t="s">
        <v>1016</v>
      </c>
      <c r="M283" s="158"/>
      <c r="N283" s="79"/>
      <c r="AI283" s="5"/>
      <c r="AJ283" s="5"/>
      <c r="AK283" s="237"/>
      <c r="AL283" s="9"/>
      <c r="AM283" s="9"/>
      <c r="AN283" s="9"/>
      <c r="AO283" s="4"/>
      <c r="AP283" s="4"/>
      <c r="AQ283" s="4"/>
      <c r="AR283" s="4"/>
      <c r="AS283" s="4"/>
    </row>
    <row r="284" spans="1:45" s="302" customFormat="1" ht="18.75" customHeight="1" x14ac:dyDescent="0.25">
      <c r="A284" s="317">
        <v>39</v>
      </c>
      <c r="B284" s="329" t="str">
        <f t="shared" si="14"/>
        <v/>
      </c>
      <c r="C284" s="400" t="str">
        <f>TEXT(IFERROR(INDEX('Overview - Section A'!$A$42:$A$49,MATCH(G284,'Overview - Section A'!$I$42:$I$49,0)),""),"d-mmm-yy") &amp;" to " &amp; TEXT(IFERROR(INDEX('Overview - Section A'!$E$42:$E$49,MATCH(G284,'Overview - Section A'!$I$42:$I$49,0)),""),"d-mmm-yy")</f>
        <v>1-Jan-18 to 31-Dec-18</v>
      </c>
      <c r="D284" s="413"/>
      <c r="E284" s="413"/>
      <c r="F284" s="410" t="str">
        <f t="shared" si="15"/>
        <v/>
      </c>
      <c r="G284" s="414" t="s">
        <v>298</v>
      </c>
      <c r="H284" s="414">
        <v>43465</v>
      </c>
      <c r="I284" s="415" t="b">
        <f t="shared" si="16"/>
        <v>1</v>
      </c>
      <c r="J284" s="415" t="b">
        <f t="shared" si="17"/>
        <v>0</v>
      </c>
      <c r="K284" s="415" t="str">
        <f t="shared" si="18"/>
        <v>a1N36000002mn83EAA</v>
      </c>
      <c r="L284" s="416" t="s">
        <v>1017</v>
      </c>
      <c r="M284" s="158"/>
      <c r="N284" s="79"/>
      <c r="AI284" s="5"/>
      <c r="AJ284" s="5"/>
      <c r="AK284" s="237"/>
      <c r="AL284" s="9"/>
      <c r="AM284" s="9"/>
      <c r="AN284" s="9"/>
      <c r="AO284" s="4"/>
      <c r="AP284" s="4"/>
      <c r="AQ284" s="4"/>
      <c r="AR284" s="4"/>
      <c r="AS284" s="4"/>
    </row>
    <row r="285" spans="1:45" s="302" customFormat="1" ht="18.75" customHeight="1" x14ac:dyDescent="0.25">
      <c r="A285" s="317">
        <v>39</v>
      </c>
      <c r="B285" s="329" t="str">
        <f t="shared" si="14"/>
        <v/>
      </c>
      <c r="C285" s="400" t="str">
        <f>TEXT(IFERROR(INDEX('Overview - Section A'!$A$42:$A$49,MATCH(G285,'Overview - Section A'!$I$42:$I$49,0)),""),"d-mmm-yy") &amp;" to " &amp; TEXT(IFERROR(INDEX('Overview - Section A'!$E$42:$E$49,MATCH(G285,'Overview - Section A'!$I$42:$I$49,0)),""),"d-mmm-yy")</f>
        <v>1-Jan-19 to 31-Dec-19</v>
      </c>
      <c r="D285" s="413"/>
      <c r="E285" s="413"/>
      <c r="F285" s="410" t="str">
        <f t="shared" si="15"/>
        <v/>
      </c>
      <c r="G285" s="414" t="s">
        <v>300</v>
      </c>
      <c r="H285" s="414">
        <v>43830</v>
      </c>
      <c r="I285" s="415" t="b">
        <f t="shared" si="16"/>
        <v>1</v>
      </c>
      <c r="J285" s="415" t="b">
        <f t="shared" si="17"/>
        <v>0</v>
      </c>
      <c r="K285" s="415" t="str">
        <f t="shared" si="18"/>
        <v>a1N36000002mn83EAA</v>
      </c>
      <c r="L285" s="416" t="s">
        <v>1018</v>
      </c>
      <c r="M285" s="158"/>
      <c r="N285" s="79"/>
      <c r="AI285" s="5"/>
      <c r="AJ285" s="5"/>
      <c r="AK285" s="237"/>
      <c r="AL285" s="9"/>
      <c r="AM285" s="9"/>
      <c r="AN285" s="9"/>
      <c r="AO285" s="4"/>
      <c r="AP285" s="4"/>
      <c r="AQ285" s="4"/>
      <c r="AR285" s="4"/>
      <c r="AS285" s="4"/>
    </row>
    <row r="286" spans="1:45" s="302" customFormat="1" ht="18.75" customHeight="1" x14ac:dyDescent="0.25">
      <c r="A286" s="317">
        <v>39</v>
      </c>
      <c r="B286" s="329" t="str">
        <f t="shared" ref="B286:B349" si="19">IF(A286=A285,"",IF(VLOOKUP(A286,$A$8:$D$90,4,FALSE)=0,"",VLOOKUP(A286,$A$8:$D$90,4,FALSE)))</f>
        <v/>
      </c>
      <c r="C286" s="400" t="str">
        <f>TEXT(IFERROR(INDEX('Overview - Section A'!$A$42:$A$49,MATCH(G286,'Overview - Section A'!$I$42:$I$49,0)),""),"d-mmm-yy") &amp;" to " &amp; TEXT(IFERROR(INDEX('Overview - Section A'!$E$42:$E$49,MATCH(G286,'Overview - Section A'!$I$42:$I$49,0)),""),"d-mmm-yy")</f>
        <v>1-Jan-20 to 31-Dec-20</v>
      </c>
      <c r="D286" s="413"/>
      <c r="E286" s="413"/>
      <c r="F286" s="410" t="str">
        <f t="shared" ref="F286:F349" si="20">IF(VLOOKUP(A286,$A$8:$D$90,4,FALSE)=0,"",VLOOKUP(A286,$A$8:$D$90,4,FALSE))</f>
        <v/>
      </c>
      <c r="G286" s="414" t="s">
        <v>302</v>
      </c>
      <c r="H286" s="414">
        <v>44196</v>
      </c>
      <c r="I286" s="415" t="b">
        <f t="shared" ref="I286:I349" si="21">IFERROR(TRUE,FALSE)</f>
        <v>1</v>
      </c>
      <c r="J286" s="415" t="b">
        <f t="shared" ref="J286:J349" si="22">IFERROR(IF(F286&lt;&gt;"",TRUE,FALSE),FALSE)</f>
        <v>0</v>
      </c>
      <c r="K286" s="415" t="str">
        <f t="shared" ref="K286:K349" si="23">IFERROR(VLOOKUP(A286,$A$8:$T$90,20,FALSE),"")</f>
        <v>a1N36000002mn83EAA</v>
      </c>
      <c r="L286" s="416" t="s">
        <v>1019</v>
      </c>
      <c r="M286" s="158"/>
      <c r="N286" s="79"/>
      <c r="AI286" s="5"/>
      <c r="AJ286" s="5"/>
      <c r="AK286" s="237"/>
      <c r="AL286" s="9"/>
      <c r="AM286" s="9"/>
      <c r="AN286" s="9"/>
      <c r="AO286" s="4"/>
      <c r="AP286" s="4"/>
      <c r="AQ286" s="4"/>
      <c r="AR286" s="4"/>
      <c r="AS286" s="4"/>
    </row>
    <row r="287" spans="1:45" s="302" customFormat="1" ht="18.75" customHeight="1" x14ac:dyDescent="0.25">
      <c r="A287" s="317">
        <v>39</v>
      </c>
      <c r="B287" s="329" t="str">
        <f t="shared" si="19"/>
        <v/>
      </c>
      <c r="C287" s="400" t="str">
        <f>TEXT(IFERROR(INDEX('Overview - Section A'!$A$42:$A$49,MATCH(G287,'Overview - Section A'!$I$42:$I$49,0)),""),"d-mmm-yy") &amp;" to " &amp; TEXT(IFERROR(INDEX('Overview - Section A'!$E$42:$E$49,MATCH(G287,'Overview - Section A'!$I$42:$I$49,0)),""),"d-mmm-yy")</f>
        <v>1-Jan-21 to 31-Dec-21</v>
      </c>
      <c r="D287" s="413"/>
      <c r="E287" s="413"/>
      <c r="F287" s="410" t="str">
        <f t="shared" si="20"/>
        <v/>
      </c>
      <c r="G287" s="414" t="s">
        <v>304</v>
      </c>
      <c r="H287" s="414">
        <v>44561</v>
      </c>
      <c r="I287" s="415" t="b">
        <f t="shared" si="21"/>
        <v>1</v>
      </c>
      <c r="J287" s="415" t="b">
        <f t="shared" si="22"/>
        <v>0</v>
      </c>
      <c r="K287" s="415" t="str">
        <f t="shared" si="23"/>
        <v>a1N36000002mn83EAA</v>
      </c>
      <c r="L287" s="416" t="s">
        <v>1020</v>
      </c>
      <c r="M287" s="158"/>
      <c r="N287" s="79"/>
      <c r="AI287" s="5"/>
      <c r="AJ287" s="5"/>
      <c r="AK287" s="237"/>
      <c r="AL287" s="9"/>
      <c r="AM287" s="9"/>
      <c r="AN287" s="9"/>
      <c r="AO287" s="4"/>
      <c r="AP287" s="4"/>
      <c r="AQ287" s="4"/>
      <c r="AR287" s="4"/>
      <c r="AS287" s="4"/>
    </row>
    <row r="288" spans="1:45" s="302" customFormat="1" ht="18.75" customHeight="1" x14ac:dyDescent="0.25">
      <c r="A288" s="317">
        <v>39</v>
      </c>
      <c r="B288" s="329" t="str">
        <f t="shared" si="19"/>
        <v/>
      </c>
      <c r="C288" s="400" t="str">
        <f>TEXT(IFERROR(INDEX('Overview - Section A'!$A$42:$A$49,MATCH(G288,'Overview - Section A'!$I$42:$I$49,0)),""),"d-mmm-yy") &amp;" to " &amp; TEXT(IFERROR(INDEX('Overview - Section A'!$E$42:$E$49,MATCH(G288,'Overview - Section A'!$I$42:$I$49,0)),""),"d-mmm-yy")</f>
        <v>1-Jan-22 to 31-Dec-22</v>
      </c>
      <c r="D288" s="413"/>
      <c r="E288" s="413"/>
      <c r="F288" s="410" t="str">
        <f t="shared" si="20"/>
        <v/>
      </c>
      <c r="G288" s="414" t="s">
        <v>306</v>
      </c>
      <c r="H288" s="414">
        <v>44926</v>
      </c>
      <c r="I288" s="415" t="b">
        <f t="shared" si="21"/>
        <v>1</v>
      </c>
      <c r="J288" s="415" t="b">
        <f t="shared" si="22"/>
        <v>0</v>
      </c>
      <c r="K288" s="415" t="str">
        <f t="shared" si="23"/>
        <v>a1N36000002mn83EAA</v>
      </c>
      <c r="L288" s="416" t="s">
        <v>1021</v>
      </c>
      <c r="M288" s="158"/>
      <c r="N288" s="79"/>
      <c r="AI288" s="5"/>
      <c r="AJ288" s="5"/>
      <c r="AK288" s="237"/>
      <c r="AL288" s="9"/>
      <c r="AM288" s="9"/>
      <c r="AN288" s="9"/>
      <c r="AO288" s="4"/>
      <c r="AP288" s="4"/>
      <c r="AQ288" s="4"/>
      <c r="AR288" s="4"/>
      <c r="AS288" s="4"/>
    </row>
    <row r="289" spans="1:45" s="302" customFormat="1" ht="18.75" customHeight="1" x14ac:dyDescent="0.25">
      <c r="A289" s="317">
        <v>40</v>
      </c>
      <c r="B289" s="329" t="str">
        <f t="shared" si="19"/>
        <v/>
      </c>
      <c r="C289" s="400" t="str">
        <f>TEXT(IFERROR(INDEX('Overview - Section A'!$A$42:$A$49,MATCH(G289,'Overview - Section A'!$I$42:$I$49,0)),""),"d-mmm-yy") &amp;" to " &amp; TEXT(IFERROR(INDEX('Overview - Section A'!$E$42:$E$49,MATCH(G289,'Overview - Section A'!$I$42:$I$49,0)),""),"d-mmm-yy")</f>
        <v>1-Jan-18 to 31-Dec-18</v>
      </c>
      <c r="D289" s="413"/>
      <c r="E289" s="413"/>
      <c r="F289" s="410" t="str">
        <f t="shared" si="20"/>
        <v/>
      </c>
      <c r="G289" s="414" t="s">
        <v>298</v>
      </c>
      <c r="H289" s="414">
        <v>43465</v>
      </c>
      <c r="I289" s="415" t="b">
        <f t="shared" si="21"/>
        <v>1</v>
      </c>
      <c r="J289" s="415" t="b">
        <f t="shared" si="22"/>
        <v>0</v>
      </c>
      <c r="K289" s="415" t="str">
        <f t="shared" si="23"/>
        <v>a1N36000002mn84EAA</v>
      </c>
      <c r="L289" s="416" t="s">
        <v>1022</v>
      </c>
      <c r="M289" s="158"/>
      <c r="N289" s="79"/>
      <c r="AI289" s="5"/>
      <c r="AJ289" s="5"/>
      <c r="AK289" s="237"/>
      <c r="AL289" s="9"/>
      <c r="AM289" s="9"/>
      <c r="AN289" s="9"/>
      <c r="AO289" s="4"/>
      <c r="AP289" s="4"/>
      <c r="AQ289" s="4"/>
      <c r="AR289" s="4"/>
      <c r="AS289" s="4"/>
    </row>
    <row r="290" spans="1:45" s="302" customFormat="1" ht="18.75" customHeight="1" x14ac:dyDescent="0.25">
      <c r="A290" s="317">
        <v>40</v>
      </c>
      <c r="B290" s="329" t="str">
        <f t="shared" si="19"/>
        <v/>
      </c>
      <c r="C290" s="400" t="str">
        <f>TEXT(IFERROR(INDEX('Overview - Section A'!$A$42:$A$49,MATCH(G290,'Overview - Section A'!$I$42:$I$49,0)),""),"d-mmm-yy") &amp;" to " &amp; TEXT(IFERROR(INDEX('Overview - Section A'!$E$42:$E$49,MATCH(G290,'Overview - Section A'!$I$42:$I$49,0)),""),"d-mmm-yy")</f>
        <v>1-Jan-19 to 31-Dec-19</v>
      </c>
      <c r="D290" s="413"/>
      <c r="E290" s="413"/>
      <c r="F290" s="410" t="str">
        <f t="shared" si="20"/>
        <v/>
      </c>
      <c r="G290" s="414" t="s">
        <v>300</v>
      </c>
      <c r="H290" s="414">
        <v>43830</v>
      </c>
      <c r="I290" s="415" t="b">
        <f t="shared" si="21"/>
        <v>1</v>
      </c>
      <c r="J290" s="415" t="b">
        <f t="shared" si="22"/>
        <v>0</v>
      </c>
      <c r="K290" s="415" t="str">
        <f t="shared" si="23"/>
        <v>a1N36000002mn84EAA</v>
      </c>
      <c r="L290" s="416" t="s">
        <v>1023</v>
      </c>
      <c r="M290" s="158"/>
      <c r="N290" s="79"/>
      <c r="AI290" s="5"/>
      <c r="AJ290" s="5"/>
      <c r="AK290" s="237"/>
      <c r="AL290" s="9"/>
      <c r="AM290" s="9"/>
      <c r="AN290" s="9"/>
      <c r="AO290" s="4"/>
      <c r="AP290" s="4"/>
      <c r="AQ290" s="4"/>
      <c r="AR290" s="4"/>
      <c r="AS290" s="4"/>
    </row>
    <row r="291" spans="1:45" s="302" customFormat="1" ht="18.75" customHeight="1" x14ac:dyDescent="0.25">
      <c r="A291" s="317">
        <v>40</v>
      </c>
      <c r="B291" s="329" t="str">
        <f t="shared" si="19"/>
        <v/>
      </c>
      <c r="C291" s="400" t="str">
        <f>TEXT(IFERROR(INDEX('Overview - Section A'!$A$42:$A$49,MATCH(G291,'Overview - Section A'!$I$42:$I$49,0)),""),"d-mmm-yy") &amp;" to " &amp; TEXT(IFERROR(INDEX('Overview - Section A'!$E$42:$E$49,MATCH(G291,'Overview - Section A'!$I$42:$I$49,0)),""),"d-mmm-yy")</f>
        <v>1-Jan-20 to 31-Dec-20</v>
      </c>
      <c r="D291" s="413"/>
      <c r="E291" s="413"/>
      <c r="F291" s="410" t="str">
        <f t="shared" si="20"/>
        <v/>
      </c>
      <c r="G291" s="414" t="s">
        <v>302</v>
      </c>
      <c r="H291" s="414">
        <v>44196</v>
      </c>
      <c r="I291" s="415" t="b">
        <f t="shared" si="21"/>
        <v>1</v>
      </c>
      <c r="J291" s="415" t="b">
        <f t="shared" si="22"/>
        <v>0</v>
      </c>
      <c r="K291" s="415" t="str">
        <f t="shared" si="23"/>
        <v>a1N36000002mn84EAA</v>
      </c>
      <c r="L291" s="416" t="s">
        <v>1024</v>
      </c>
      <c r="M291" s="158"/>
      <c r="N291" s="79"/>
      <c r="AI291" s="5"/>
      <c r="AJ291" s="5"/>
      <c r="AK291" s="237"/>
      <c r="AL291" s="9"/>
      <c r="AM291" s="9"/>
      <c r="AN291" s="9"/>
      <c r="AO291" s="4"/>
      <c r="AP291" s="4"/>
      <c r="AQ291" s="4"/>
      <c r="AR291" s="4"/>
      <c r="AS291" s="4"/>
    </row>
    <row r="292" spans="1:45" s="302" customFormat="1" ht="18.75" customHeight="1" x14ac:dyDescent="0.25">
      <c r="A292" s="317">
        <v>40</v>
      </c>
      <c r="B292" s="329" t="str">
        <f t="shared" si="19"/>
        <v/>
      </c>
      <c r="C292" s="400" t="str">
        <f>TEXT(IFERROR(INDEX('Overview - Section A'!$A$42:$A$49,MATCH(G292,'Overview - Section A'!$I$42:$I$49,0)),""),"d-mmm-yy") &amp;" to " &amp; TEXT(IFERROR(INDEX('Overview - Section A'!$E$42:$E$49,MATCH(G292,'Overview - Section A'!$I$42:$I$49,0)),""),"d-mmm-yy")</f>
        <v>1-Jan-21 to 31-Dec-21</v>
      </c>
      <c r="D292" s="413"/>
      <c r="E292" s="413"/>
      <c r="F292" s="410" t="str">
        <f t="shared" si="20"/>
        <v/>
      </c>
      <c r="G292" s="414" t="s">
        <v>304</v>
      </c>
      <c r="H292" s="414">
        <v>44561</v>
      </c>
      <c r="I292" s="415" t="b">
        <f t="shared" si="21"/>
        <v>1</v>
      </c>
      <c r="J292" s="415" t="b">
        <f t="shared" si="22"/>
        <v>0</v>
      </c>
      <c r="K292" s="415" t="str">
        <f t="shared" si="23"/>
        <v>a1N36000002mn84EAA</v>
      </c>
      <c r="L292" s="416" t="s">
        <v>1025</v>
      </c>
      <c r="M292" s="158"/>
      <c r="N292" s="79"/>
      <c r="AI292" s="5"/>
      <c r="AJ292" s="5"/>
      <c r="AK292" s="237"/>
      <c r="AL292" s="9"/>
      <c r="AM292" s="9"/>
      <c r="AN292" s="9"/>
      <c r="AO292" s="4"/>
      <c r="AP292" s="4"/>
      <c r="AQ292" s="4"/>
      <c r="AR292" s="4"/>
      <c r="AS292" s="4"/>
    </row>
    <row r="293" spans="1:45" s="302" customFormat="1" ht="18.75" customHeight="1" x14ac:dyDescent="0.25">
      <c r="A293" s="317">
        <v>40</v>
      </c>
      <c r="B293" s="329" t="str">
        <f t="shared" si="19"/>
        <v/>
      </c>
      <c r="C293" s="400" t="str">
        <f>TEXT(IFERROR(INDEX('Overview - Section A'!$A$42:$A$49,MATCH(G293,'Overview - Section A'!$I$42:$I$49,0)),""),"d-mmm-yy") &amp;" to " &amp; TEXT(IFERROR(INDEX('Overview - Section A'!$E$42:$E$49,MATCH(G293,'Overview - Section A'!$I$42:$I$49,0)),""),"d-mmm-yy")</f>
        <v>1-Jan-22 to 31-Dec-22</v>
      </c>
      <c r="D293" s="413"/>
      <c r="E293" s="413"/>
      <c r="F293" s="410" t="str">
        <f t="shared" si="20"/>
        <v/>
      </c>
      <c r="G293" s="414" t="s">
        <v>306</v>
      </c>
      <c r="H293" s="414">
        <v>44926</v>
      </c>
      <c r="I293" s="415" t="b">
        <f t="shared" si="21"/>
        <v>1</v>
      </c>
      <c r="J293" s="415" t="b">
        <f t="shared" si="22"/>
        <v>0</v>
      </c>
      <c r="K293" s="415" t="str">
        <f t="shared" si="23"/>
        <v>a1N36000002mn84EAA</v>
      </c>
      <c r="L293" s="416" t="s">
        <v>1026</v>
      </c>
      <c r="M293" s="158"/>
      <c r="N293" s="79"/>
      <c r="AI293" s="5"/>
      <c r="AJ293" s="5"/>
      <c r="AK293" s="237"/>
      <c r="AL293" s="9"/>
      <c r="AM293" s="9"/>
      <c r="AN293" s="9"/>
      <c r="AO293" s="4"/>
      <c r="AP293" s="4"/>
      <c r="AQ293" s="4"/>
      <c r="AR293" s="4"/>
      <c r="AS293" s="4"/>
    </row>
    <row r="294" spans="1:45" s="302" customFormat="1" ht="18.75" customHeight="1" x14ac:dyDescent="0.25">
      <c r="A294" s="317">
        <v>41</v>
      </c>
      <c r="B294" s="329" t="str">
        <f t="shared" si="19"/>
        <v/>
      </c>
      <c r="C294" s="400" t="str">
        <f>TEXT(IFERROR(INDEX('Overview - Section A'!$A$42:$A$49,MATCH(G294,'Overview - Section A'!$I$42:$I$49,0)),""),"d-mmm-yy") &amp;" to " &amp; TEXT(IFERROR(INDEX('Overview - Section A'!$E$42:$E$49,MATCH(G294,'Overview - Section A'!$I$42:$I$49,0)),""),"d-mmm-yy")</f>
        <v>1-Jan-18 to 31-Dec-18</v>
      </c>
      <c r="D294" s="413"/>
      <c r="E294" s="413"/>
      <c r="F294" s="410" t="str">
        <f t="shared" si="20"/>
        <v/>
      </c>
      <c r="G294" s="414" t="s">
        <v>298</v>
      </c>
      <c r="H294" s="414">
        <v>43465</v>
      </c>
      <c r="I294" s="415" t="b">
        <f t="shared" si="21"/>
        <v>1</v>
      </c>
      <c r="J294" s="415" t="b">
        <f t="shared" si="22"/>
        <v>0</v>
      </c>
      <c r="K294" s="415" t="str">
        <f t="shared" si="23"/>
        <v>a1N36000002mn85EAA</v>
      </c>
      <c r="L294" s="416" t="s">
        <v>1027</v>
      </c>
      <c r="M294" s="158"/>
      <c r="N294" s="79"/>
      <c r="AI294" s="5"/>
      <c r="AJ294" s="5"/>
      <c r="AK294" s="237"/>
      <c r="AL294" s="9"/>
      <c r="AM294" s="9"/>
      <c r="AN294" s="9"/>
      <c r="AO294" s="4"/>
      <c r="AP294" s="4"/>
      <c r="AQ294" s="4"/>
      <c r="AR294" s="4"/>
      <c r="AS294" s="4"/>
    </row>
    <row r="295" spans="1:45" s="302" customFormat="1" ht="18.75" customHeight="1" x14ac:dyDescent="0.25">
      <c r="A295" s="317">
        <v>41</v>
      </c>
      <c r="B295" s="329" t="str">
        <f t="shared" si="19"/>
        <v/>
      </c>
      <c r="C295" s="400" t="str">
        <f>TEXT(IFERROR(INDEX('Overview - Section A'!$A$42:$A$49,MATCH(G295,'Overview - Section A'!$I$42:$I$49,0)),""),"d-mmm-yy") &amp;" to " &amp; TEXT(IFERROR(INDEX('Overview - Section A'!$E$42:$E$49,MATCH(G295,'Overview - Section A'!$I$42:$I$49,0)),""),"d-mmm-yy")</f>
        <v>1-Jan-19 to 31-Dec-19</v>
      </c>
      <c r="D295" s="413"/>
      <c r="E295" s="413"/>
      <c r="F295" s="410" t="str">
        <f t="shared" si="20"/>
        <v/>
      </c>
      <c r="G295" s="414" t="s">
        <v>300</v>
      </c>
      <c r="H295" s="414">
        <v>43830</v>
      </c>
      <c r="I295" s="415" t="b">
        <f t="shared" si="21"/>
        <v>1</v>
      </c>
      <c r="J295" s="415" t="b">
        <f t="shared" si="22"/>
        <v>0</v>
      </c>
      <c r="K295" s="415" t="str">
        <f t="shared" si="23"/>
        <v>a1N36000002mn85EAA</v>
      </c>
      <c r="L295" s="416" t="s">
        <v>1028</v>
      </c>
      <c r="M295" s="158"/>
      <c r="N295" s="79"/>
      <c r="AI295" s="5"/>
      <c r="AJ295" s="5"/>
      <c r="AK295" s="237"/>
      <c r="AL295" s="9"/>
      <c r="AM295" s="9"/>
      <c r="AN295" s="9"/>
      <c r="AO295" s="4"/>
      <c r="AP295" s="4"/>
      <c r="AQ295" s="4"/>
      <c r="AR295" s="4"/>
      <c r="AS295" s="4"/>
    </row>
    <row r="296" spans="1:45" s="302" customFormat="1" ht="18.75" customHeight="1" x14ac:dyDescent="0.25">
      <c r="A296" s="317">
        <v>41</v>
      </c>
      <c r="B296" s="329" t="str">
        <f t="shared" si="19"/>
        <v/>
      </c>
      <c r="C296" s="400" t="str">
        <f>TEXT(IFERROR(INDEX('Overview - Section A'!$A$42:$A$49,MATCH(G296,'Overview - Section A'!$I$42:$I$49,0)),""),"d-mmm-yy") &amp;" to " &amp; TEXT(IFERROR(INDEX('Overview - Section A'!$E$42:$E$49,MATCH(G296,'Overview - Section A'!$I$42:$I$49,0)),""),"d-mmm-yy")</f>
        <v>1-Jan-20 to 31-Dec-20</v>
      </c>
      <c r="D296" s="413"/>
      <c r="E296" s="413"/>
      <c r="F296" s="410" t="str">
        <f t="shared" si="20"/>
        <v/>
      </c>
      <c r="G296" s="414" t="s">
        <v>302</v>
      </c>
      <c r="H296" s="414">
        <v>44196</v>
      </c>
      <c r="I296" s="415" t="b">
        <f t="shared" si="21"/>
        <v>1</v>
      </c>
      <c r="J296" s="415" t="b">
        <f t="shared" si="22"/>
        <v>0</v>
      </c>
      <c r="K296" s="415" t="str">
        <f t="shared" si="23"/>
        <v>a1N36000002mn85EAA</v>
      </c>
      <c r="L296" s="416" t="s">
        <v>1029</v>
      </c>
      <c r="M296" s="158"/>
      <c r="N296" s="79"/>
      <c r="AI296" s="5"/>
      <c r="AJ296" s="5"/>
      <c r="AK296" s="237"/>
      <c r="AL296" s="9"/>
      <c r="AM296" s="9"/>
      <c r="AN296" s="9"/>
      <c r="AO296" s="4"/>
      <c r="AP296" s="4"/>
      <c r="AQ296" s="4"/>
      <c r="AR296" s="4"/>
      <c r="AS296" s="4"/>
    </row>
    <row r="297" spans="1:45" s="302" customFormat="1" ht="18.75" customHeight="1" x14ac:dyDescent="0.25">
      <c r="A297" s="317">
        <v>41</v>
      </c>
      <c r="B297" s="329" t="str">
        <f t="shared" si="19"/>
        <v/>
      </c>
      <c r="C297" s="400" t="str">
        <f>TEXT(IFERROR(INDEX('Overview - Section A'!$A$42:$A$49,MATCH(G297,'Overview - Section A'!$I$42:$I$49,0)),""),"d-mmm-yy") &amp;" to " &amp; TEXT(IFERROR(INDEX('Overview - Section A'!$E$42:$E$49,MATCH(G297,'Overview - Section A'!$I$42:$I$49,0)),""),"d-mmm-yy")</f>
        <v>1-Jan-21 to 31-Dec-21</v>
      </c>
      <c r="D297" s="413"/>
      <c r="E297" s="413"/>
      <c r="F297" s="410" t="str">
        <f t="shared" si="20"/>
        <v/>
      </c>
      <c r="G297" s="414" t="s">
        <v>304</v>
      </c>
      <c r="H297" s="414">
        <v>44561</v>
      </c>
      <c r="I297" s="415" t="b">
        <f t="shared" si="21"/>
        <v>1</v>
      </c>
      <c r="J297" s="415" t="b">
        <f t="shared" si="22"/>
        <v>0</v>
      </c>
      <c r="K297" s="415" t="str">
        <f t="shared" si="23"/>
        <v>a1N36000002mn85EAA</v>
      </c>
      <c r="L297" s="416" t="s">
        <v>1030</v>
      </c>
      <c r="M297" s="158"/>
      <c r="N297" s="79"/>
      <c r="AI297" s="5"/>
      <c r="AJ297" s="5"/>
      <c r="AK297" s="237"/>
      <c r="AL297" s="9"/>
      <c r="AM297" s="9"/>
      <c r="AN297" s="9"/>
      <c r="AO297" s="4"/>
      <c r="AP297" s="4"/>
      <c r="AQ297" s="4"/>
      <c r="AR297" s="4"/>
      <c r="AS297" s="4"/>
    </row>
    <row r="298" spans="1:45" s="302" customFormat="1" ht="18.75" customHeight="1" x14ac:dyDescent="0.25">
      <c r="A298" s="317">
        <v>41</v>
      </c>
      <c r="B298" s="329" t="str">
        <f t="shared" si="19"/>
        <v/>
      </c>
      <c r="C298" s="400" t="str">
        <f>TEXT(IFERROR(INDEX('Overview - Section A'!$A$42:$A$49,MATCH(G298,'Overview - Section A'!$I$42:$I$49,0)),""),"d-mmm-yy") &amp;" to " &amp; TEXT(IFERROR(INDEX('Overview - Section A'!$E$42:$E$49,MATCH(G298,'Overview - Section A'!$I$42:$I$49,0)),""),"d-mmm-yy")</f>
        <v>1-Jan-22 to 31-Dec-22</v>
      </c>
      <c r="D298" s="413"/>
      <c r="E298" s="413"/>
      <c r="F298" s="410" t="str">
        <f t="shared" si="20"/>
        <v/>
      </c>
      <c r="G298" s="414" t="s">
        <v>306</v>
      </c>
      <c r="H298" s="414">
        <v>44926</v>
      </c>
      <c r="I298" s="415" t="b">
        <f t="shared" si="21"/>
        <v>1</v>
      </c>
      <c r="J298" s="415" t="b">
        <f t="shared" si="22"/>
        <v>0</v>
      </c>
      <c r="K298" s="415" t="str">
        <f t="shared" si="23"/>
        <v>a1N36000002mn85EAA</v>
      </c>
      <c r="L298" s="416" t="s">
        <v>1031</v>
      </c>
      <c r="M298" s="158"/>
      <c r="N298" s="79"/>
      <c r="AI298" s="5"/>
      <c r="AJ298" s="5"/>
      <c r="AK298" s="237"/>
      <c r="AL298" s="9"/>
      <c r="AM298" s="9"/>
      <c r="AN298" s="9"/>
      <c r="AO298" s="4"/>
      <c r="AP298" s="4"/>
      <c r="AQ298" s="4"/>
      <c r="AR298" s="4"/>
      <c r="AS298" s="4"/>
    </row>
    <row r="299" spans="1:45" s="302" customFormat="1" ht="18.75" customHeight="1" x14ac:dyDescent="0.25">
      <c r="A299" s="317">
        <v>42</v>
      </c>
      <c r="B299" s="329" t="str">
        <f t="shared" si="19"/>
        <v/>
      </c>
      <c r="C299" s="400" t="str">
        <f>TEXT(IFERROR(INDEX('Overview - Section A'!$A$42:$A$49,MATCH(G299,'Overview - Section A'!$I$42:$I$49,0)),""),"d-mmm-yy") &amp;" to " &amp; TEXT(IFERROR(INDEX('Overview - Section A'!$E$42:$E$49,MATCH(G299,'Overview - Section A'!$I$42:$I$49,0)),""),"d-mmm-yy")</f>
        <v>1-Jan-18 to 31-Dec-18</v>
      </c>
      <c r="D299" s="413"/>
      <c r="E299" s="413"/>
      <c r="F299" s="410" t="str">
        <f t="shared" si="20"/>
        <v/>
      </c>
      <c r="G299" s="414" t="s">
        <v>298</v>
      </c>
      <c r="H299" s="414">
        <v>43465</v>
      </c>
      <c r="I299" s="415" t="b">
        <f t="shared" si="21"/>
        <v>1</v>
      </c>
      <c r="J299" s="415" t="b">
        <f t="shared" si="22"/>
        <v>0</v>
      </c>
      <c r="K299" s="415" t="str">
        <f t="shared" si="23"/>
        <v>a1N36000002mn86EAA</v>
      </c>
      <c r="L299" s="416" t="s">
        <v>1032</v>
      </c>
      <c r="M299" s="158"/>
      <c r="N299" s="79"/>
      <c r="AI299" s="5"/>
      <c r="AJ299" s="5"/>
      <c r="AK299" s="237"/>
      <c r="AL299" s="9"/>
      <c r="AM299" s="9"/>
      <c r="AN299" s="9"/>
      <c r="AO299" s="4"/>
      <c r="AP299" s="4"/>
      <c r="AQ299" s="4"/>
      <c r="AR299" s="4"/>
      <c r="AS299" s="4"/>
    </row>
    <row r="300" spans="1:45" s="302" customFormat="1" ht="18.75" customHeight="1" x14ac:dyDescent="0.25">
      <c r="A300" s="317">
        <v>42</v>
      </c>
      <c r="B300" s="329" t="str">
        <f t="shared" si="19"/>
        <v/>
      </c>
      <c r="C300" s="400" t="str">
        <f>TEXT(IFERROR(INDEX('Overview - Section A'!$A$42:$A$49,MATCH(G300,'Overview - Section A'!$I$42:$I$49,0)),""),"d-mmm-yy") &amp;" to " &amp; TEXT(IFERROR(INDEX('Overview - Section A'!$E$42:$E$49,MATCH(G300,'Overview - Section A'!$I$42:$I$49,0)),""),"d-mmm-yy")</f>
        <v>1-Jan-19 to 31-Dec-19</v>
      </c>
      <c r="D300" s="413"/>
      <c r="E300" s="413"/>
      <c r="F300" s="410" t="str">
        <f t="shared" si="20"/>
        <v/>
      </c>
      <c r="G300" s="414" t="s">
        <v>300</v>
      </c>
      <c r="H300" s="414">
        <v>43830</v>
      </c>
      <c r="I300" s="415" t="b">
        <f t="shared" si="21"/>
        <v>1</v>
      </c>
      <c r="J300" s="415" t="b">
        <f t="shared" si="22"/>
        <v>0</v>
      </c>
      <c r="K300" s="415" t="str">
        <f t="shared" si="23"/>
        <v>a1N36000002mn86EAA</v>
      </c>
      <c r="L300" s="416" t="s">
        <v>1033</v>
      </c>
      <c r="M300" s="158"/>
      <c r="N300" s="79"/>
      <c r="AI300" s="5"/>
      <c r="AJ300" s="5"/>
      <c r="AK300" s="237"/>
      <c r="AL300" s="9"/>
      <c r="AM300" s="9"/>
      <c r="AN300" s="9"/>
      <c r="AO300" s="4"/>
      <c r="AP300" s="4"/>
      <c r="AQ300" s="4"/>
      <c r="AR300" s="4"/>
      <c r="AS300" s="4"/>
    </row>
    <row r="301" spans="1:45" s="302" customFormat="1" ht="18.75" customHeight="1" x14ac:dyDescent="0.25">
      <c r="A301" s="317">
        <v>42</v>
      </c>
      <c r="B301" s="329" t="str">
        <f t="shared" si="19"/>
        <v/>
      </c>
      <c r="C301" s="400" t="str">
        <f>TEXT(IFERROR(INDEX('Overview - Section A'!$A$42:$A$49,MATCH(G301,'Overview - Section A'!$I$42:$I$49,0)),""),"d-mmm-yy") &amp;" to " &amp; TEXT(IFERROR(INDEX('Overview - Section A'!$E$42:$E$49,MATCH(G301,'Overview - Section A'!$I$42:$I$49,0)),""),"d-mmm-yy")</f>
        <v>1-Jan-20 to 31-Dec-20</v>
      </c>
      <c r="D301" s="413"/>
      <c r="E301" s="413"/>
      <c r="F301" s="410" t="str">
        <f t="shared" si="20"/>
        <v/>
      </c>
      <c r="G301" s="414" t="s">
        <v>302</v>
      </c>
      <c r="H301" s="414">
        <v>44196</v>
      </c>
      <c r="I301" s="415" t="b">
        <f t="shared" si="21"/>
        <v>1</v>
      </c>
      <c r="J301" s="415" t="b">
        <f t="shared" si="22"/>
        <v>0</v>
      </c>
      <c r="K301" s="415" t="str">
        <f t="shared" si="23"/>
        <v>a1N36000002mn86EAA</v>
      </c>
      <c r="L301" s="416" t="s">
        <v>1034</v>
      </c>
      <c r="M301" s="158"/>
      <c r="N301" s="79"/>
      <c r="AI301" s="5"/>
      <c r="AJ301" s="5"/>
      <c r="AK301" s="237"/>
      <c r="AL301" s="9"/>
      <c r="AM301" s="9"/>
      <c r="AN301" s="9"/>
      <c r="AO301" s="4"/>
      <c r="AP301" s="4"/>
      <c r="AQ301" s="4"/>
      <c r="AR301" s="4"/>
      <c r="AS301" s="4"/>
    </row>
    <row r="302" spans="1:45" s="302" customFormat="1" ht="18.75" customHeight="1" x14ac:dyDescent="0.25">
      <c r="A302" s="317">
        <v>42</v>
      </c>
      <c r="B302" s="329" t="str">
        <f t="shared" si="19"/>
        <v/>
      </c>
      <c r="C302" s="400" t="str">
        <f>TEXT(IFERROR(INDEX('Overview - Section A'!$A$42:$A$49,MATCH(G302,'Overview - Section A'!$I$42:$I$49,0)),""),"d-mmm-yy") &amp;" to " &amp; TEXT(IFERROR(INDEX('Overview - Section A'!$E$42:$E$49,MATCH(G302,'Overview - Section A'!$I$42:$I$49,0)),""),"d-mmm-yy")</f>
        <v>1-Jan-21 to 31-Dec-21</v>
      </c>
      <c r="D302" s="413"/>
      <c r="E302" s="413"/>
      <c r="F302" s="410" t="str">
        <f t="shared" si="20"/>
        <v/>
      </c>
      <c r="G302" s="414" t="s">
        <v>304</v>
      </c>
      <c r="H302" s="414">
        <v>44561</v>
      </c>
      <c r="I302" s="415" t="b">
        <f t="shared" si="21"/>
        <v>1</v>
      </c>
      <c r="J302" s="415" t="b">
        <f t="shared" si="22"/>
        <v>0</v>
      </c>
      <c r="K302" s="415" t="str">
        <f t="shared" si="23"/>
        <v>a1N36000002mn86EAA</v>
      </c>
      <c r="L302" s="416" t="s">
        <v>1035</v>
      </c>
      <c r="M302" s="158"/>
      <c r="N302" s="79"/>
      <c r="AI302" s="5"/>
      <c r="AJ302" s="5"/>
      <c r="AK302" s="237"/>
      <c r="AL302" s="9"/>
      <c r="AM302" s="9"/>
      <c r="AN302" s="9"/>
      <c r="AO302" s="4"/>
      <c r="AP302" s="4"/>
      <c r="AQ302" s="4"/>
      <c r="AR302" s="4"/>
      <c r="AS302" s="4"/>
    </row>
    <row r="303" spans="1:45" s="302" customFormat="1" ht="18.75" customHeight="1" x14ac:dyDescent="0.25">
      <c r="A303" s="317">
        <v>42</v>
      </c>
      <c r="B303" s="329" t="str">
        <f t="shared" si="19"/>
        <v/>
      </c>
      <c r="C303" s="400" t="str">
        <f>TEXT(IFERROR(INDEX('Overview - Section A'!$A$42:$A$49,MATCH(G303,'Overview - Section A'!$I$42:$I$49,0)),""),"d-mmm-yy") &amp;" to " &amp; TEXT(IFERROR(INDEX('Overview - Section A'!$E$42:$E$49,MATCH(G303,'Overview - Section A'!$I$42:$I$49,0)),""),"d-mmm-yy")</f>
        <v>1-Jan-22 to 31-Dec-22</v>
      </c>
      <c r="D303" s="413"/>
      <c r="E303" s="413"/>
      <c r="F303" s="410" t="str">
        <f t="shared" si="20"/>
        <v/>
      </c>
      <c r="G303" s="414" t="s">
        <v>306</v>
      </c>
      <c r="H303" s="414">
        <v>44926</v>
      </c>
      <c r="I303" s="415" t="b">
        <f t="shared" si="21"/>
        <v>1</v>
      </c>
      <c r="J303" s="415" t="b">
        <f t="shared" si="22"/>
        <v>0</v>
      </c>
      <c r="K303" s="415" t="str">
        <f t="shared" si="23"/>
        <v>a1N36000002mn86EAA</v>
      </c>
      <c r="L303" s="416" t="s">
        <v>1036</v>
      </c>
      <c r="M303" s="158"/>
      <c r="N303" s="79"/>
      <c r="AI303" s="5"/>
      <c r="AJ303" s="5"/>
      <c r="AK303" s="237"/>
      <c r="AL303" s="9"/>
      <c r="AM303" s="9"/>
      <c r="AN303" s="9"/>
      <c r="AO303" s="4"/>
      <c r="AP303" s="4"/>
      <c r="AQ303" s="4"/>
      <c r="AR303" s="4"/>
      <c r="AS303" s="4"/>
    </row>
    <row r="304" spans="1:45" s="302" customFormat="1" ht="18.75" customHeight="1" x14ac:dyDescent="0.25">
      <c r="A304" s="317">
        <v>43</v>
      </c>
      <c r="B304" s="329" t="str">
        <f t="shared" si="19"/>
        <v/>
      </c>
      <c r="C304" s="400" t="str">
        <f>TEXT(IFERROR(INDEX('Overview - Section A'!$A$42:$A$49,MATCH(G304,'Overview - Section A'!$I$42:$I$49,0)),""),"d-mmm-yy") &amp;" to " &amp; TEXT(IFERROR(INDEX('Overview - Section A'!$E$42:$E$49,MATCH(G304,'Overview - Section A'!$I$42:$I$49,0)),""),"d-mmm-yy")</f>
        <v>1-Jan-18 to 31-Dec-18</v>
      </c>
      <c r="D304" s="413"/>
      <c r="E304" s="413"/>
      <c r="F304" s="410" t="str">
        <f t="shared" si="20"/>
        <v/>
      </c>
      <c r="G304" s="414" t="s">
        <v>298</v>
      </c>
      <c r="H304" s="414">
        <v>43465</v>
      </c>
      <c r="I304" s="415" t="b">
        <f t="shared" si="21"/>
        <v>1</v>
      </c>
      <c r="J304" s="415" t="b">
        <f t="shared" si="22"/>
        <v>0</v>
      </c>
      <c r="K304" s="415" t="str">
        <f t="shared" si="23"/>
        <v>a1N36000002mn87EAA</v>
      </c>
      <c r="L304" s="416" t="s">
        <v>1037</v>
      </c>
      <c r="M304" s="158"/>
      <c r="N304" s="79"/>
      <c r="AI304" s="5"/>
      <c r="AJ304" s="5"/>
      <c r="AK304" s="237"/>
      <c r="AL304" s="9"/>
      <c r="AM304" s="9"/>
      <c r="AN304" s="9"/>
      <c r="AO304" s="4"/>
      <c r="AP304" s="4"/>
      <c r="AQ304" s="4"/>
      <c r="AR304" s="4"/>
      <c r="AS304" s="4"/>
    </row>
    <row r="305" spans="1:45" s="302" customFormat="1" ht="18.75" customHeight="1" x14ac:dyDescent="0.25">
      <c r="A305" s="317">
        <v>43</v>
      </c>
      <c r="B305" s="329" t="str">
        <f t="shared" si="19"/>
        <v/>
      </c>
      <c r="C305" s="400" t="str">
        <f>TEXT(IFERROR(INDEX('Overview - Section A'!$A$42:$A$49,MATCH(G305,'Overview - Section A'!$I$42:$I$49,0)),""),"d-mmm-yy") &amp;" to " &amp; TEXT(IFERROR(INDEX('Overview - Section A'!$E$42:$E$49,MATCH(G305,'Overview - Section A'!$I$42:$I$49,0)),""),"d-mmm-yy")</f>
        <v>1-Jan-19 to 31-Dec-19</v>
      </c>
      <c r="D305" s="413"/>
      <c r="E305" s="413"/>
      <c r="F305" s="410" t="str">
        <f t="shared" si="20"/>
        <v/>
      </c>
      <c r="G305" s="414" t="s">
        <v>300</v>
      </c>
      <c r="H305" s="414">
        <v>43830</v>
      </c>
      <c r="I305" s="415" t="b">
        <f t="shared" si="21"/>
        <v>1</v>
      </c>
      <c r="J305" s="415" t="b">
        <f t="shared" si="22"/>
        <v>0</v>
      </c>
      <c r="K305" s="415" t="str">
        <f t="shared" si="23"/>
        <v>a1N36000002mn87EAA</v>
      </c>
      <c r="L305" s="416" t="s">
        <v>1038</v>
      </c>
      <c r="M305" s="158"/>
      <c r="N305" s="79"/>
      <c r="AI305" s="5"/>
      <c r="AJ305" s="5"/>
      <c r="AK305" s="237"/>
      <c r="AL305" s="9"/>
      <c r="AM305" s="9"/>
      <c r="AN305" s="9"/>
      <c r="AO305" s="4"/>
      <c r="AP305" s="4"/>
      <c r="AQ305" s="4"/>
      <c r="AR305" s="4"/>
      <c r="AS305" s="4"/>
    </row>
    <row r="306" spans="1:45" s="302" customFormat="1" ht="18.75" customHeight="1" x14ac:dyDescent="0.25">
      <c r="A306" s="317">
        <v>43</v>
      </c>
      <c r="B306" s="329" t="str">
        <f t="shared" si="19"/>
        <v/>
      </c>
      <c r="C306" s="400" t="str">
        <f>TEXT(IFERROR(INDEX('Overview - Section A'!$A$42:$A$49,MATCH(G306,'Overview - Section A'!$I$42:$I$49,0)),""),"d-mmm-yy") &amp;" to " &amp; TEXT(IFERROR(INDEX('Overview - Section A'!$E$42:$E$49,MATCH(G306,'Overview - Section A'!$I$42:$I$49,0)),""),"d-mmm-yy")</f>
        <v>1-Jan-20 to 31-Dec-20</v>
      </c>
      <c r="D306" s="413"/>
      <c r="E306" s="413"/>
      <c r="F306" s="410" t="str">
        <f t="shared" si="20"/>
        <v/>
      </c>
      <c r="G306" s="414" t="s">
        <v>302</v>
      </c>
      <c r="H306" s="414">
        <v>44196</v>
      </c>
      <c r="I306" s="415" t="b">
        <f t="shared" si="21"/>
        <v>1</v>
      </c>
      <c r="J306" s="415" t="b">
        <f t="shared" si="22"/>
        <v>0</v>
      </c>
      <c r="K306" s="415" t="str">
        <f t="shared" si="23"/>
        <v>a1N36000002mn87EAA</v>
      </c>
      <c r="L306" s="416" t="s">
        <v>1039</v>
      </c>
      <c r="M306" s="158"/>
      <c r="N306" s="79"/>
      <c r="AI306" s="5"/>
      <c r="AJ306" s="5"/>
      <c r="AK306" s="237"/>
      <c r="AL306" s="9"/>
      <c r="AM306" s="9"/>
      <c r="AN306" s="9"/>
      <c r="AO306" s="4"/>
      <c r="AP306" s="4"/>
      <c r="AQ306" s="4"/>
      <c r="AR306" s="4"/>
      <c r="AS306" s="4"/>
    </row>
    <row r="307" spans="1:45" s="302" customFormat="1" ht="18.75" customHeight="1" x14ac:dyDescent="0.25">
      <c r="A307" s="317">
        <v>43</v>
      </c>
      <c r="B307" s="329" t="str">
        <f t="shared" si="19"/>
        <v/>
      </c>
      <c r="C307" s="400" t="str">
        <f>TEXT(IFERROR(INDEX('Overview - Section A'!$A$42:$A$49,MATCH(G307,'Overview - Section A'!$I$42:$I$49,0)),""),"d-mmm-yy") &amp;" to " &amp; TEXT(IFERROR(INDEX('Overview - Section A'!$E$42:$E$49,MATCH(G307,'Overview - Section A'!$I$42:$I$49,0)),""),"d-mmm-yy")</f>
        <v>1-Jan-21 to 31-Dec-21</v>
      </c>
      <c r="D307" s="413"/>
      <c r="E307" s="413"/>
      <c r="F307" s="410" t="str">
        <f t="shared" si="20"/>
        <v/>
      </c>
      <c r="G307" s="414" t="s">
        <v>304</v>
      </c>
      <c r="H307" s="414">
        <v>44561</v>
      </c>
      <c r="I307" s="415" t="b">
        <f t="shared" si="21"/>
        <v>1</v>
      </c>
      <c r="J307" s="415" t="b">
        <f t="shared" si="22"/>
        <v>0</v>
      </c>
      <c r="K307" s="415" t="str">
        <f t="shared" si="23"/>
        <v>a1N36000002mn87EAA</v>
      </c>
      <c r="L307" s="416" t="s">
        <v>1040</v>
      </c>
      <c r="M307" s="158"/>
      <c r="N307" s="79"/>
      <c r="AI307" s="5"/>
      <c r="AJ307" s="5"/>
      <c r="AK307" s="237"/>
      <c r="AL307" s="9"/>
      <c r="AM307" s="9"/>
      <c r="AN307" s="9"/>
      <c r="AO307" s="4"/>
      <c r="AP307" s="4"/>
      <c r="AQ307" s="4"/>
      <c r="AR307" s="4"/>
      <c r="AS307" s="4"/>
    </row>
    <row r="308" spans="1:45" s="302" customFormat="1" ht="18.75" customHeight="1" x14ac:dyDescent="0.25">
      <c r="A308" s="317">
        <v>43</v>
      </c>
      <c r="B308" s="329" t="str">
        <f t="shared" si="19"/>
        <v/>
      </c>
      <c r="C308" s="400" t="str">
        <f>TEXT(IFERROR(INDEX('Overview - Section A'!$A$42:$A$49,MATCH(G308,'Overview - Section A'!$I$42:$I$49,0)),""),"d-mmm-yy") &amp;" to " &amp; TEXT(IFERROR(INDEX('Overview - Section A'!$E$42:$E$49,MATCH(G308,'Overview - Section A'!$I$42:$I$49,0)),""),"d-mmm-yy")</f>
        <v>1-Jan-22 to 31-Dec-22</v>
      </c>
      <c r="D308" s="413"/>
      <c r="E308" s="413"/>
      <c r="F308" s="410" t="str">
        <f t="shared" si="20"/>
        <v/>
      </c>
      <c r="G308" s="414" t="s">
        <v>306</v>
      </c>
      <c r="H308" s="414">
        <v>44926</v>
      </c>
      <c r="I308" s="415" t="b">
        <f t="shared" si="21"/>
        <v>1</v>
      </c>
      <c r="J308" s="415" t="b">
        <f t="shared" si="22"/>
        <v>0</v>
      </c>
      <c r="K308" s="415" t="str">
        <f t="shared" si="23"/>
        <v>a1N36000002mn87EAA</v>
      </c>
      <c r="L308" s="416" t="s">
        <v>1041</v>
      </c>
      <c r="M308" s="158"/>
      <c r="N308" s="79"/>
      <c r="AI308" s="5"/>
      <c r="AJ308" s="5"/>
      <c r="AK308" s="237"/>
      <c r="AL308" s="9"/>
      <c r="AM308" s="9"/>
      <c r="AN308" s="9"/>
      <c r="AO308" s="4"/>
      <c r="AP308" s="4"/>
      <c r="AQ308" s="4"/>
      <c r="AR308" s="4"/>
      <c r="AS308" s="4"/>
    </row>
    <row r="309" spans="1:45" s="302" customFormat="1" ht="18.75" customHeight="1" x14ac:dyDescent="0.25">
      <c r="A309" s="317">
        <v>44</v>
      </c>
      <c r="B309" s="329" t="str">
        <f t="shared" si="19"/>
        <v/>
      </c>
      <c r="C309" s="400" t="str">
        <f>TEXT(IFERROR(INDEX('Overview - Section A'!$A$42:$A$49,MATCH(G309,'Overview - Section A'!$I$42:$I$49,0)),""),"d-mmm-yy") &amp;" to " &amp; TEXT(IFERROR(INDEX('Overview - Section A'!$E$42:$E$49,MATCH(G309,'Overview - Section A'!$I$42:$I$49,0)),""),"d-mmm-yy")</f>
        <v>1-Jan-18 to 31-Dec-18</v>
      </c>
      <c r="D309" s="413"/>
      <c r="E309" s="413"/>
      <c r="F309" s="410" t="str">
        <f t="shared" si="20"/>
        <v/>
      </c>
      <c r="G309" s="414" t="s">
        <v>298</v>
      </c>
      <c r="H309" s="414">
        <v>43465</v>
      </c>
      <c r="I309" s="415" t="b">
        <f t="shared" si="21"/>
        <v>1</v>
      </c>
      <c r="J309" s="415" t="b">
        <f t="shared" si="22"/>
        <v>0</v>
      </c>
      <c r="K309" s="415" t="str">
        <f t="shared" si="23"/>
        <v>a1N36000002mn88EAA</v>
      </c>
      <c r="L309" s="416" t="s">
        <v>1042</v>
      </c>
      <c r="M309" s="158"/>
      <c r="N309" s="79"/>
      <c r="AI309" s="5"/>
      <c r="AJ309" s="5"/>
      <c r="AK309" s="237"/>
      <c r="AL309" s="9"/>
      <c r="AM309" s="9"/>
      <c r="AN309" s="9"/>
      <c r="AO309" s="4"/>
      <c r="AP309" s="4"/>
      <c r="AQ309" s="4"/>
      <c r="AR309" s="4"/>
      <c r="AS309" s="4"/>
    </row>
    <row r="310" spans="1:45" s="302" customFormat="1" ht="18.75" customHeight="1" x14ac:dyDescent="0.25">
      <c r="A310" s="317">
        <v>44</v>
      </c>
      <c r="B310" s="329" t="str">
        <f t="shared" si="19"/>
        <v/>
      </c>
      <c r="C310" s="400" t="str">
        <f>TEXT(IFERROR(INDEX('Overview - Section A'!$A$42:$A$49,MATCH(G310,'Overview - Section A'!$I$42:$I$49,0)),""),"d-mmm-yy") &amp;" to " &amp; TEXT(IFERROR(INDEX('Overview - Section A'!$E$42:$E$49,MATCH(G310,'Overview - Section A'!$I$42:$I$49,0)),""),"d-mmm-yy")</f>
        <v>1-Jan-19 to 31-Dec-19</v>
      </c>
      <c r="D310" s="413"/>
      <c r="E310" s="413"/>
      <c r="F310" s="410" t="str">
        <f t="shared" si="20"/>
        <v/>
      </c>
      <c r="G310" s="414" t="s">
        <v>300</v>
      </c>
      <c r="H310" s="414">
        <v>43830</v>
      </c>
      <c r="I310" s="415" t="b">
        <f t="shared" si="21"/>
        <v>1</v>
      </c>
      <c r="J310" s="415" t="b">
        <f t="shared" si="22"/>
        <v>0</v>
      </c>
      <c r="K310" s="415" t="str">
        <f t="shared" si="23"/>
        <v>a1N36000002mn88EAA</v>
      </c>
      <c r="L310" s="416" t="s">
        <v>1043</v>
      </c>
      <c r="M310" s="158"/>
      <c r="N310" s="79"/>
      <c r="AI310" s="5"/>
      <c r="AJ310" s="5"/>
      <c r="AK310" s="237"/>
      <c r="AL310" s="9"/>
      <c r="AM310" s="9"/>
      <c r="AN310" s="9"/>
      <c r="AO310" s="4"/>
      <c r="AP310" s="4"/>
      <c r="AQ310" s="4"/>
      <c r="AR310" s="4"/>
      <c r="AS310" s="4"/>
    </row>
    <row r="311" spans="1:45" s="302" customFormat="1" ht="18.75" customHeight="1" x14ac:dyDescent="0.25">
      <c r="A311" s="317">
        <v>44</v>
      </c>
      <c r="B311" s="329" t="str">
        <f t="shared" si="19"/>
        <v/>
      </c>
      <c r="C311" s="400" t="str">
        <f>TEXT(IFERROR(INDEX('Overview - Section A'!$A$42:$A$49,MATCH(G311,'Overview - Section A'!$I$42:$I$49,0)),""),"d-mmm-yy") &amp;" to " &amp; TEXT(IFERROR(INDEX('Overview - Section A'!$E$42:$E$49,MATCH(G311,'Overview - Section A'!$I$42:$I$49,0)),""),"d-mmm-yy")</f>
        <v>1-Jan-20 to 31-Dec-20</v>
      </c>
      <c r="D311" s="413"/>
      <c r="E311" s="413"/>
      <c r="F311" s="410" t="str">
        <f t="shared" si="20"/>
        <v/>
      </c>
      <c r="G311" s="414" t="s">
        <v>302</v>
      </c>
      <c r="H311" s="414">
        <v>44196</v>
      </c>
      <c r="I311" s="415" t="b">
        <f t="shared" si="21"/>
        <v>1</v>
      </c>
      <c r="J311" s="415" t="b">
        <f t="shared" si="22"/>
        <v>0</v>
      </c>
      <c r="K311" s="415" t="str">
        <f t="shared" si="23"/>
        <v>a1N36000002mn88EAA</v>
      </c>
      <c r="L311" s="416" t="s">
        <v>1044</v>
      </c>
      <c r="M311" s="158"/>
      <c r="N311" s="79"/>
      <c r="AI311" s="5"/>
      <c r="AJ311" s="5"/>
      <c r="AK311" s="237"/>
      <c r="AL311" s="9"/>
      <c r="AM311" s="9"/>
      <c r="AN311" s="9"/>
      <c r="AO311" s="4"/>
      <c r="AP311" s="4"/>
      <c r="AQ311" s="4"/>
      <c r="AR311" s="4"/>
      <c r="AS311" s="4"/>
    </row>
    <row r="312" spans="1:45" s="302" customFormat="1" ht="18.75" customHeight="1" x14ac:dyDescent="0.25">
      <c r="A312" s="317">
        <v>44</v>
      </c>
      <c r="B312" s="329" t="str">
        <f t="shared" si="19"/>
        <v/>
      </c>
      <c r="C312" s="400" t="str">
        <f>TEXT(IFERROR(INDEX('Overview - Section A'!$A$42:$A$49,MATCH(G312,'Overview - Section A'!$I$42:$I$49,0)),""),"d-mmm-yy") &amp;" to " &amp; TEXT(IFERROR(INDEX('Overview - Section A'!$E$42:$E$49,MATCH(G312,'Overview - Section A'!$I$42:$I$49,0)),""),"d-mmm-yy")</f>
        <v>1-Jan-21 to 31-Dec-21</v>
      </c>
      <c r="D312" s="413"/>
      <c r="E312" s="413"/>
      <c r="F312" s="410" t="str">
        <f t="shared" si="20"/>
        <v/>
      </c>
      <c r="G312" s="414" t="s">
        <v>304</v>
      </c>
      <c r="H312" s="414">
        <v>44561</v>
      </c>
      <c r="I312" s="415" t="b">
        <f t="shared" si="21"/>
        <v>1</v>
      </c>
      <c r="J312" s="415" t="b">
        <f t="shared" si="22"/>
        <v>0</v>
      </c>
      <c r="K312" s="415" t="str">
        <f t="shared" si="23"/>
        <v>a1N36000002mn88EAA</v>
      </c>
      <c r="L312" s="416" t="s">
        <v>1045</v>
      </c>
      <c r="M312" s="158"/>
      <c r="N312" s="79"/>
      <c r="AI312" s="5"/>
      <c r="AJ312" s="5"/>
      <c r="AK312" s="237"/>
      <c r="AL312" s="9"/>
      <c r="AM312" s="9"/>
      <c r="AN312" s="9"/>
      <c r="AO312" s="4"/>
      <c r="AP312" s="4"/>
      <c r="AQ312" s="4"/>
      <c r="AR312" s="4"/>
      <c r="AS312" s="4"/>
    </row>
    <row r="313" spans="1:45" s="302" customFormat="1" ht="18.75" customHeight="1" x14ac:dyDescent="0.25">
      <c r="A313" s="317">
        <v>44</v>
      </c>
      <c r="B313" s="329" t="str">
        <f t="shared" si="19"/>
        <v/>
      </c>
      <c r="C313" s="400" t="str">
        <f>TEXT(IFERROR(INDEX('Overview - Section A'!$A$42:$A$49,MATCH(G313,'Overview - Section A'!$I$42:$I$49,0)),""),"d-mmm-yy") &amp;" to " &amp; TEXT(IFERROR(INDEX('Overview - Section A'!$E$42:$E$49,MATCH(G313,'Overview - Section A'!$I$42:$I$49,0)),""),"d-mmm-yy")</f>
        <v>1-Jan-22 to 31-Dec-22</v>
      </c>
      <c r="D313" s="413"/>
      <c r="E313" s="413"/>
      <c r="F313" s="410" t="str">
        <f t="shared" si="20"/>
        <v/>
      </c>
      <c r="G313" s="414" t="s">
        <v>306</v>
      </c>
      <c r="H313" s="414">
        <v>44926</v>
      </c>
      <c r="I313" s="415" t="b">
        <f t="shared" si="21"/>
        <v>1</v>
      </c>
      <c r="J313" s="415" t="b">
        <f t="shared" si="22"/>
        <v>0</v>
      </c>
      <c r="K313" s="415" t="str">
        <f t="shared" si="23"/>
        <v>a1N36000002mn88EAA</v>
      </c>
      <c r="L313" s="416" t="s">
        <v>1046</v>
      </c>
      <c r="M313" s="158"/>
      <c r="N313" s="79"/>
      <c r="AI313" s="5"/>
      <c r="AJ313" s="5"/>
      <c r="AK313" s="237"/>
      <c r="AL313" s="9"/>
      <c r="AM313" s="9"/>
      <c r="AN313" s="9"/>
      <c r="AO313" s="4"/>
      <c r="AP313" s="4"/>
      <c r="AQ313" s="4"/>
      <c r="AR313" s="4"/>
      <c r="AS313" s="4"/>
    </row>
    <row r="314" spans="1:45" s="302" customFormat="1" ht="18.75" customHeight="1" x14ac:dyDescent="0.25">
      <c r="A314" s="317">
        <v>45</v>
      </c>
      <c r="B314" s="329" t="str">
        <f t="shared" si="19"/>
        <v/>
      </c>
      <c r="C314" s="400" t="str">
        <f>TEXT(IFERROR(INDEX('Overview - Section A'!$A$42:$A$49,MATCH(G314,'Overview - Section A'!$I$42:$I$49,0)),""),"d-mmm-yy") &amp;" to " &amp; TEXT(IFERROR(INDEX('Overview - Section A'!$E$42:$E$49,MATCH(G314,'Overview - Section A'!$I$42:$I$49,0)),""),"d-mmm-yy")</f>
        <v>1-Jan-18 to 31-Dec-18</v>
      </c>
      <c r="D314" s="413"/>
      <c r="E314" s="413"/>
      <c r="F314" s="410" t="str">
        <f t="shared" si="20"/>
        <v/>
      </c>
      <c r="G314" s="414" t="s">
        <v>298</v>
      </c>
      <c r="H314" s="414">
        <v>43465</v>
      </c>
      <c r="I314" s="415" t="b">
        <f t="shared" si="21"/>
        <v>1</v>
      </c>
      <c r="J314" s="415" t="b">
        <f t="shared" si="22"/>
        <v>0</v>
      </c>
      <c r="K314" s="415" t="str">
        <f t="shared" si="23"/>
        <v>a1N36000002mn89EAA</v>
      </c>
      <c r="L314" s="416" t="s">
        <v>1047</v>
      </c>
      <c r="M314" s="158"/>
      <c r="N314" s="79"/>
      <c r="AI314" s="5"/>
      <c r="AJ314" s="5"/>
      <c r="AK314" s="237"/>
      <c r="AL314" s="9"/>
      <c r="AM314" s="9"/>
      <c r="AN314" s="9"/>
      <c r="AO314" s="4"/>
      <c r="AP314" s="4"/>
      <c r="AQ314" s="4"/>
      <c r="AR314" s="4"/>
      <c r="AS314" s="4"/>
    </row>
    <row r="315" spans="1:45" s="302" customFormat="1" ht="18.75" customHeight="1" x14ac:dyDescent="0.25">
      <c r="A315" s="317">
        <v>45</v>
      </c>
      <c r="B315" s="329" t="str">
        <f t="shared" si="19"/>
        <v/>
      </c>
      <c r="C315" s="400" t="str">
        <f>TEXT(IFERROR(INDEX('Overview - Section A'!$A$42:$A$49,MATCH(G315,'Overview - Section A'!$I$42:$I$49,0)),""),"d-mmm-yy") &amp;" to " &amp; TEXT(IFERROR(INDEX('Overview - Section A'!$E$42:$E$49,MATCH(G315,'Overview - Section A'!$I$42:$I$49,0)),""),"d-mmm-yy")</f>
        <v>1-Jan-19 to 31-Dec-19</v>
      </c>
      <c r="D315" s="413"/>
      <c r="E315" s="413"/>
      <c r="F315" s="410" t="str">
        <f t="shared" si="20"/>
        <v/>
      </c>
      <c r="G315" s="414" t="s">
        <v>300</v>
      </c>
      <c r="H315" s="414">
        <v>43830</v>
      </c>
      <c r="I315" s="415" t="b">
        <f t="shared" si="21"/>
        <v>1</v>
      </c>
      <c r="J315" s="415" t="b">
        <f t="shared" si="22"/>
        <v>0</v>
      </c>
      <c r="K315" s="415" t="str">
        <f t="shared" si="23"/>
        <v>a1N36000002mn89EAA</v>
      </c>
      <c r="L315" s="416" t="s">
        <v>1048</v>
      </c>
      <c r="M315" s="158"/>
      <c r="N315" s="79"/>
      <c r="AI315" s="5"/>
      <c r="AJ315" s="5"/>
      <c r="AK315" s="237"/>
      <c r="AL315" s="9"/>
      <c r="AM315" s="9"/>
      <c r="AN315" s="9"/>
      <c r="AO315" s="4"/>
      <c r="AP315" s="4"/>
      <c r="AQ315" s="4"/>
      <c r="AR315" s="4"/>
      <c r="AS315" s="4"/>
    </row>
    <row r="316" spans="1:45" s="302" customFormat="1" ht="18.75" customHeight="1" x14ac:dyDescent="0.25">
      <c r="A316" s="317">
        <v>45</v>
      </c>
      <c r="B316" s="329" t="str">
        <f t="shared" si="19"/>
        <v/>
      </c>
      <c r="C316" s="400" t="str">
        <f>TEXT(IFERROR(INDEX('Overview - Section A'!$A$42:$A$49,MATCH(G316,'Overview - Section A'!$I$42:$I$49,0)),""),"d-mmm-yy") &amp;" to " &amp; TEXT(IFERROR(INDEX('Overview - Section A'!$E$42:$E$49,MATCH(G316,'Overview - Section A'!$I$42:$I$49,0)),""),"d-mmm-yy")</f>
        <v>1-Jan-20 to 31-Dec-20</v>
      </c>
      <c r="D316" s="413"/>
      <c r="E316" s="413"/>
      <c r="F316" s="410" t="str">
        <f t="shared" si="20"/>
        <v/>
      </c>
      <c r="G316" s="414" t="s">
        <v>302</v>
      </c>
      <c r="H316" s="414">
        <v>44196</v>
      </c>
      <c r="I316" s="415" t="b">
        <f t="shared" si="21"/>
        <v>1</v>
      </c>
      <c r="J316" s="415" t="b">
        <f t="shared" si="22"/>
        <v>0</v>
      </c>
      <c r="K316" s="415" t="str">
        <f t="shared" si="23"/>
        <v>a1N36000002mn89EAA</v>
      </c>
      <c r="L316" s="416" t="s">
        <v>1049</v>
      </c>
      <c r="M316" s="158"/>
      <c r="N316" s="79"/>
      <c r="AI316" s="5"/>
      <c r="AJ316" s="5"/>
      <c r="AK316" s="237"/>
      <c r="AL316" s="9"/>
      <c r="AM316" s="9"/>
      <c r="AN316" s="9"/>
      <c r="AO316" s="4"/>
      <c r="AP316" s="4"/>
      <c r="AQ316" s="4"/>
      <c r="AR316" s="4"/>
      <c r="AS316" s="4"/>
    </row>
    <row r="317" spans="1:45" s="302" customFormat="1" ht="18.75" customHeight="1" x14ac:dyDescent="0.25">
      <c r="A317" s="317">
        <v>45</v>
      </c>
      <c r="B317" s="329" t="str">
        <f t="shared" si="19"/>
        <v/>
      </c>
      <c r="C317" s="400" t="str">
        <f>TEXT(IFERROR(INDEX('Overview - Section A'!$A$42:$A$49,MATCH(G317,'Overview - Section A'!$I$42:$I$49,0)),""),"d-mmm-yy") &amp;" to " &amp; TEXT(IFERROR(INDEX('Overview - Section A'!$E$42:$E$49,MATCH(G317,'Overview - Section A'!$I$42:$I$49,0)),""),"d-mmm-yy")</f>
        <v>1-Jan-21 to 31-Dec-21</v>
      </c>
      <c r="D317" s="413"/>
      <c r="E317" s="413"/>
      <c r="F317" s="410" t="str">
        <f t="shared" si="20"/>
        <v/>
      </c>
      <c r="G317" s="414" t="s">
        <v>304</v>
      </c>
      <c r="H317" s="414">
        <v>44561</v>
      </c>
      <c r="I317" s="415" t="b">
        <f t="shared" si="21"/>
        <v>1</v>
      </c>
      <c r="J317" s="415" t="b">
        <f t="shared" si="22"/>
        <v>0</v>
      </c>
      <c r="K317" s="415" t="str">
        <f t="shared" si="23"/>
        <v>a1N36000002mn89EAA</v>
      </c>
      <c r="L317" s="416" t="s">
        <v>1050</v>
      </c>
      <c r="M317" s="158"/>
      <c r="N317" s="79"/>
      <c r="AI317" s="5"/>
      <c r="AJ317" s="5"/>
      <c r="AK317" s="237"/>
      <c r="AL317" s="9"/>
      <c r="AM317" s="9"/>
      <c r="AN317" s="9"/>
      <c r="AO317" s="4"/>
      <c r="AP317" s="4"/>
      <c r="AQ317" s="4"/>
      <c r="AR317" s="4"/>
      <c r="AS317" s="4"/>
    </row>
    <row r="318" spans="1:45" s="302" customFormat="1" ht="18.75" customHeight="1" x14ac:dyDescent="0.25">
      <c r="A318" s="317">
        <v>45</v>
      </c>
      <c r="B318" s="329" t="str">
        <f t="shared" si="19"/>
        <v/>
      </c>
      <c r="C318" s="400" t="str">
        <f>TEXT(IFERROR(INDEX('Overview - Section A'!$A$42:$A$49,MATCH(G318,'Overview - Section A'!$I$42:$I$49,0)),""),"d-mmm-yy") &amp;" to " &amp; TEXT(IFERROR(INDEX('Overview - Section A'!$E$42:$E$49,MATCH(G318,'Overview - Section A'!$I$42:$I$49,0)),""),"d-mmm-yy")</f>
        <v>1-Jan-22 to 31-Dec-22</v>
      </c>
      <c r="D318" s="413"/>
      <c r="E318" s="413"/>
      <c r="F318" s="410" t="str">
        <f t="shared" si="20"/>
        <v/>
      </c>
      <c r="G318" s="414" t="s">
        <v>306</v>
      </c>
      <c r="H318" s="414">
        <v>44926</v>
      </c>
      <c r="I318" s="415" t="b">
        <f t="shared" si="21"/>
        <v>1</v>
      </c>
      <c r="J318" s="415" t="b">
        <f t="shared" si="22"/>
        <v>0</v>
      </c>
      <c r="K318" s="415" t="str">
        <f t="shared" si="23"/>
        <v>a1N36000002mn89EAA</v>
      </c>
      <c r="L318" s="416" t="s">
        <v>1051</v>
      </c>
      <c r="M318" s="158"/>
      <c r="N318" s="79"/>
      <c r="AI318" s="5"/>
      <c r="AJ318" s="5"/>
      <c r="AK318" s="237"/>
      <c r="AL318" s="9"/>
      <c r="AM318" s="9"/>
      <c r="AN318" s="9"/>
      <c r="AO318" s="4"/>
      <c r="AP318" s="4"/>
      <c r="AQ318" s="4"/>
      <c r="AR318" s="4"/>
      <c r="AS318" s="4"/>
    </row>
    <row r="319" spans="1:45" s="302" customFormat="1" ht="18.75" customHeight="1" x14ac:dyDescent="0.25">
      <c r="A319" s="317">
        <v>46</v>
      </c>
      <c r="B319" s="329" t="str">
        <f t="shared" si="19"/>
        <v/>
      </c>
      <c r="C319" s="400" t="str">
        <f>TEXT(IFERROR(INDEX('Overview - Section A'!$A$42:$A$49,MATCH(G319,'Overview - Section A'!$I$42:$I$49,0)),""),"d-mmm-yy") &amp;" to " &amp; TEXT(IFERROR(INDEX('Overview - Section A'!$E$42:$E$49,MATCH(G319,'Overview - Section A'!$I$42:$I$49,0)),""),"d-mmm-yy")</f>
        <v>1-Jan-18 to 31-Dec-18</v>
      </c>
      <c r="D319" s="413"/>
      <c r="E319" s="413"/>
      <c r="F319" s="410" t="str">
        <f t="shared" si="20"/>
        <v/>
      </c>
      <c r="G319" s="414" t="s">
        <v>298</v>
      </c>
      <c r="H319" s="414">
        <v>43465</v>
      </c>
      <c r="I319" s="415" t="b">
        <f t="shared" si="21"/>
        <v>1</v>
      </c>
      <c r="J319" s="415" t="b">
        <f t="shared" si="22"/>
        <v>0</v>
      </c>
      <c r="K319" s="415" t="str">
        <f t="shared" si="23"/>
        <v>a1N36000002mn8AEAQ</v>
      </c>
      <c r="L319" s="416" t="s">
        <v>1052</v>
      </c>
      <c r="M319" s="158"/>
      <c r="N319" s="79"/>
      <c r="AI319" s="5"/>
      <c r="AJ319" s="5"/>
      <c r="AK319" s="237"/>
      <c r="AL319" s="9"/>
      <c r="AM319" s="9"/>
      <c r="AN319" s="9"/>
      <c r="AO319" s="4"/>
      <c r="AP319" s="4"/>
      <c r="AQ319" s="4"/>
      <c r="AR319" s="4"/>
      <c r="AS319" s="4"/>
    </row>
    <row r="320" spans="1:45" s="302" customFormat="1" ht="18.75" customHeight="1" x14ac:dyDescent="0.25">
      <c r="A320" s="317">
        <v>46</v>
      </c>
      <c r="B320" s="329" t="str">
        <f t="shared" si="19"/>
        <v/>
      </c>
      <c r="C320" s="400" t="str">
        <f>TEXT(IFERROR(INDEX('Overview - Section A'!$A$42:$A$49,MATCH(G320,'Overview - Section A'!$I$42:$I$49,0)),""),"d-mmm-yy") &amp;" to " &amp; TEXT(IFERROR(INDEX('Overview - Section A'!$E$42:$E$49,MATCH(G320,'Overview - Section A'!$I$42:$I$49,0)),""),"d-mmm-yy")</f>
        <v>1-Jan-19 to 31-Dec-19</v>
      </c>
      <c r="D320" s="413"/>
      <c r="E320" s="413"/>
      <c r="F320" s="410" t="str">
        <f t="shared" si="20"/>
        <v/>
      </c>
      <c r="G320" s="414" t="s">
        <v>300</v>
      </c>
      <c r="H320" s="414">
        <v>43830</v>
      </c>
      <c r="I320" s="415" t="b">
        <f t="shared" si="21"/>
        <v>1</v>
      </c>
      <c r="J320" s="415" t="b">
        <f t="shared" si="22"/>
        <v>0</v>
      </c>
      <c r="K320" s="415" t="str">
        <f t="shared" si="23"/>
        <v>a1N36000002mn8AEAQ</v>
      </c>
      <c r="L320" s="416" t="s">
        <v>1053</v>
      </c>
      <c r="M320" s="158"/>
      <c r="N320" s="79"/>
      <c r="AI320" s="5"/>
      <c r="AJ320" s="5"/>
      <c r="AK320" s="237"/>
      <c r="AL320" s="9"/>
      <c r="AM320" s="9"/>
      <c r="AN320" s="9"/>
      <c r="AO320" s="4"/>
      <c r="AP320" s="4"/>
      <c r="AQ320" s="4"/>
      <c r="AR320" s="4"/>
      <c r="AS320" s="4"/>
    </row>
    <row r="321" spans="1:45" s="302" customFormat="1" ht="18.75" customHeight="1" x14ac:dyDescent="0.25">
      <c r="A321" s="317">
        <v>46</v>
      </c>
      <c r="B321" s="329" t="str">
        <f t="shared" si="19"/>
        <v/>
      </c>
      <c r="C321" s="400" t="str">
        <f>TEXT(IFERROR(INDEX('Overview - Section A'!$A$42:$A$49,MATCH(G321,'Overview - Section A'!$I$42:$I$49,0)),""),"d-mmm-yy") &amp;" to " &amp; TEXT(IFERROR(INDEX('Overview - Section A'!$E$42:$E$49,MATCH(G321,'Overview - Section A'!$I$42:$I$49,0)),""),"d-mmm-yy")</f>
        <v>1-Jan-20 to 31-Dec-20</v>
      </c>
      <c r="D321" s="413"/>
      <c r="E321" s="413"/>
      <c r="F321" s="410" t="str">
        <f t="shared" si="20"/>
        <v/>
      </c>
      <c r="G321" s="414" t="s">
        <v>302</v>
      </c>
      <c r="H321" s="414">
        <v>44196</v>
      </c>
      <c r="I321" s="415" t="b">
        <f t="shared" si="21"/>
        <v>1</v>
      </c>
      <c r="J321" s="415" t="b">
        <f t="shared" si="22"/>
        <v>0</v>
      </c>
      <c r="K321" s="415" t="str">
        <f t="shared" si="23"/>
        <v>a1N36000002mn8AEAQ</v>
      </c>
      <c r="L321" s="416" t="s">
        <v>1054</v>
      </c>
      <c r="M321" s="158"/>
      <c r="N321" s="79"/>
      <c r="AI321" s="5"/>
      <c r="AJ321" s="5"/>
      <c r="AK321" s="237"/>
      <c r="AL321" s="9"/>
      <c r="AM321" s="9"/>
      <c r="AN321" s="9"/>
      <c r="AO321" s="4"/>
      <c r="AP321" s="4"/>
      <c r="AQ321" s="4"/>
      <c r="AR321" s="4"/>
      <c r="AS321" s="4"/>
    </row>
    <row r="322" spans="1:45" s="302" customFormat="1" ht="18.75" customHeight="1" x14ac:dyDescent="0.25">
      <c r="A322" s="317">
        <v>46</v>
      </c>
      <c r="B322" s="329" t="str">
        <f t="shared" si="19"/>
        <v/>
      </c>
      <c r="C322" s="400" t="str">
        <f>TEXT(IFERROR(INDEX('Overview - Section A'!$A$42:$A$49,MATCH(G322,'Overview - Section A'!$I$42:$I$49,0)),""),"d-mmm-yy") &amp;" to " &amp; TEXT(IFERROR(INDEX('Overview - Section A'!$E$42:$E$49,MATCH(G322,'Overview - Section A'!$I$42:$I$49,0)),""),"d-mmm-yy")</f>
        <v>1-Jan-21 to 31-Dec-21</v>
      </c>
      <c r="D322" s="413"/>
      <c r="E322" s="413"/>
      <c r="F322" s="410" t="str">
        <f t="shared" si="20"/>
        <v/>
      </c>
      <c r="G322" s="414" t="s">
        <v>304</v>
      </c>
      <c r="H322" s="414">
        <v>44561</v>
      </c>
      <c r="I322" s="415" t="b">
        <f t="shared" si="21"/>
        <v>1</v>
      </c>
      <c r="J322" s="415" t="b">
        <f t="shared" si="22"/>
        <v>0</v>
      </c>
      <c r="K322" s="415" t="str">
        <f t="shared" si="23"/>
        <v>a1N36000002mn8AEAQ</v>
      </c>
      <c r="L322" s="416" t="s">
        <v>1055</v>
      </c>
      <c r="M322" s="158"/>
      <c r="N322" s="79"/>
      <c r="AI322" s="5"/>
      <c r="AJ322" s="5"/>
      <c r="AK322" s="237"/>
      <c r="AL322" s="9"/>
      <c r="AM322" s="9"/>
      <c r="AN322" s="9"/>
      <c r="AO322" s="4"/>
      <c r="AP322" s="4"/>
      <c r="AQ322" s="4"/>
      <c r="AR322" s="4"/>
      <c r="AS322" s="4"/>
    </row>
    <row r="323" spans="1:45" s="302" customFormat="1" ht="18.75" customHeight="1" x14ac:dyDescent="0.25">
      <c r="A323" s="317">
        <v>46</v>
      </c>
      <c r="B323" s="329" t="str">
        <f t="shared" si="19"/>
        <v/>
      </c>
      <c r="C323" s="400" t="str">
        <f>TEXT(IFERROR(INDEX('Overview - Section A'!$A$42:$A$49,MATCH(G323,'Overview - Section A'!$I$42:$I$49,0)),""),"d-mmm-yy") &amp;" to " &amp; TEXT(IFERROR(INDEX('Overview - Section A'!$E$42:$E$49,MATCH(G323,'Overview - Section A'!$I$42:$I$49,0)),""),"d-mmm-yy")</f>
        <v>1-Jan-22 to 31-Dec-22</v>
      </c>
      <c r="D323" s="413"/>
      <c r="E323" s="413"/>
      <c r="F323" s="410" t="str">
        <f t="shared" si="20"/>
        <v/>
      </c>
      <c r="G323" s="414" t="s">
        <v>306</v>
      </c>
      <c r="H323" s="414">
        <v>44926</v>
      </c>
      <c r="I323" s="415" t="b">
        <f t="shared" si="21"/>
        <v>1</v>
      </c>
      <c r="J323" s="415" t="b">
        <f t="shared" si="22"/>
        <v>0</v>
      </c>
      <c r="K323" s="415" t="str">
        <f t="shared" si="23"/>
        <v>a1N36000002mn8AEAQ</v>
      </c>
      <c r="L323" s="416" t="s">
        <v>1056</v>
      </c>
      <c r="M323" s="158"/>
      <c r="N323" s="79"/>
      <c r="AI323" s="5"/>
      <c r="AJ323" s="5"/>
      <c r="AK323" s="237"/>
      <c r="AL323" s="9"/>
      <c r="AM323" s="9"/>
      <c r="AN323" s="9"/>
      <c r="AO323" s="4"/>
      <c r="AP323" s="4"/>
      <c r="AQ323" s="4"/>
      <c r="AR323" s="4"/>
      <c r="AS323" s="4"/>
    </row>
    <row r="324" spans="1:45" s="302" customFormat="1" ht="18.75" customHeight="1" x14ac:dyDescent="0.25">
      <c r="A324" s="317">
        <v>47</v>
      </c>
      <c r="B324" s="329" t="str">
        <f t="shared" si="19"/>
        <v/>
      </c>
      <c r="C324" s="400" t="str">
        <f>TEXT(IFERROR(INDEX('Overview - Section A'!$A$42:$A$49,MATCH(G324,'Overview - Section A'!$I$42:$I$49,0)),""),"d-mmm-yy") &amp;" to " &amp; TEXT(IFERROR(INDEX('Overview - Section A'!$E$42:$E$49,MATCH(G324,'Overview - Section A'!$I$42:$I$49,0)),""),"d-mmm-yy")</f>
        <v>1-Jan-18 to 31-Dec-18</v>
      </c>
      <c r="D324" s="413"/>
      <c r="E324" s="413"/>
      <c r="F324" s="410" t="str">
        <f t="shared" si="20"/>
        <v/>
      </c>
      <c r="G324" s="414" t="s">
        <v>298</v>
      </c>
      <c r="H324" s="414">
        <v>43465</v>
      </c>
      <c r="I324" s="415" t="b">
        <f t="shared" si="21"/>
        <v>1</v>
      </c>
      <c r="J324" s="415" t="b">
        <f t="shared" si="22"/>
        <v>0</v>
      </c>
      <c r="K324" s="415" t="str">
        <f t="shared" si="23"/>
        <v>a1N36000002mn8BEAQ</v>
      </c>
      <c r="L324" s="416" t="s">
        <v>1057</v>
      </c>
      <c r="M324" s="158"/>
      <c r="N324" s="79"/>
      <c r="AI324" s="5"/>
      <c r="AJ324" s="5"/>
      <c r="AK324" s="237"/>
      <c r="AL324" s="9"/>
      <c r="AM324" s="9"/>
      <c r="AN324" s="9"/>
      <c r="AO324" s="4"/>
      <c r="AP324" s="4"/>
      <c r="AQ324" s="4"/>
      <c r="AR324" s="4"/>
      <c r="AS324" s="4"/>
    </row>
    <row r="325" spans="1:45" s="302" customFormat="1" ht="18.75" customHeight="1" x14ac:dyDescent="0.25">
      <c r="A325" s="317">
        <v>47</v>
      </c>
      <c r="B325" s="329" t="str">
        <f t="shared" si="19"/>
        <v/>
      </c>
      <c r="C325" s="400" t="str">
        <f>TEXT(IFERROR(INDEX('Overview - Section A'!$A$42:$A$49,MATCH(G325,'Overview - Section A'!$I$42:$I$49,0)),""),"d-mmm-yy") &amp;" to " &amp; TEXT(IFERROR(INDEX('Overview - Section A'!$E$42:$E$49,MATCH(G325,'Overview - Section A'!$I$42:$I$49,0)),""),"d-mmm-yy")</f>
        <v>1-Jan-19 to 31-Dec-19</v>
      </c>
      <c r="D325" s="413"/>
      <c r="E325" s="413"/>
      <c r="F325" s="410" t="str">
        <f t="shared" si="20"/>
        <v/>
      </c>
      <c r="G325" s="414" t="s">
        <v>300</v>
      </c>
      <c r="H325" s="414">
        <v>43830</v>
      </c>
      <c r="I325" s="415" t="b">
        <f t="shared" si="21"/>
        <v>1</v>
      </c>
      <c r="J325" s="415" t="b">
        <f t="shared" si="22"/>
        <v>0</v>
      </c>
      <c r="K325" s="415" t="str">
        <f t="shared" si="23"/>
        <v>a1N36000002mn8BEAQ</v>
      </c>
      <c r="L325" s="416" t="s">
        <v>1058</v>
      </c>
      <c r="M325" s="158"/>
      <c r="N325" s="79"/>
      <c r="AI325" s="5"/>
      <c r="AJ325" s="5"/>
      <c r="AK325" s="237"/>
      <c r="AL325" s="9"/>
      <c r="AM325" s="9"/>
      <c r="AN325" s="9"/>
      <c r="AO325" s="4"/>
      <c r="AP325" s="4"/>
      <c r="AQ325" s="4"/>
      <c r="AR325" s="4"/>
      <c r="AS325" s="4"/>
    </row>
    <row r="326" spans="1:45" s="302" customFormat="1" ht="18.75" customHeight="1" x14ac:dyDescent="0.25">
      <c r="A326" s="317">
        <v>47</v>
      </c>
      <c r="B326" s="329" t="str">
        <f t="shared" si="19"/>
        <v/>
      </c>
      <c r="C326" s="400" t="str">
        <f>TEXT(IFERROR(INDEX('Overview - Section A'!$A$42:$A$49,MATCH(G326,'Overview - Section A'!$I$42:$I$49,0)),""),"d-mmm-yy") &amp;" to " &amp; TEXT(IFERROR(INDEX('Overview - Section A'!$E$42:$E$49,MATCH(G326,'Overview - Section A'!$I$42:$I$49,0)),""),"d-mmm-yy")</f>
        <v>1-Jan-20 to 31-Dec-20</v>
      </c>
      <c r="D326" s="413"/>
      <c r="E326" s="413"/>
      <c r="F326" s="410" t="str">
        <f t="shared" si="20"/>
        <v/>
      </c>
      <c r="G326" s="414" t="s">
        <v>302</v>
      </c>
      <c r="H326" s="414">
        <v>44196</v>
      </c>
      <c r="I326" s="415" t="b">
        <f t="shared" si="21"/>
        <v>1</v>
      </c>
      <c r="J326" s="415" t="b">
        <f t="shared" si="22"/>
        <v>0</v>
      </c>
      <c r="K326" s="415" t="str">
        <f t="shared" si="23"/>
        <v>a1N36000002mn8BEAQ</v>
      </c>
      <c r="L326" s="416" t="s">
        <v>1059</v>
      </c>
      <c r="M326" s="158"/>
      <c r="N326" s="79"/>
      <c r="AI326" s="5"/>
      <c r="AJ326" s="5"/>
      <c r="AK326" s="237"/>
      <c r="AL326" s="9"/>
      <c r="AM326" s="9"/>
      <c r="AN326" s="9"/>
      <c r="AO326" s="4"/>
      <c r="AP326" s="4"/>
      <c r="AQ326" s="4"/>
      <c r="AR326" s="4"/>
      <c r="AS326" s="4"/>
    </row>
    <row r="327" spans="1:45" s="302" customFormat="1" ht="18.75" customHeight="1" x14ac:dyDescent="0.25">
      <c r="A327" s="317">
        <v>47</v>
      </c>
      <c r="B327" s="329" t="str">
        <f t="shared" si="19"/>
        <v/>
      </c>
      <c r="C327" s="400" t="str">
        <f>TEXT(IFERROR(INDEX('Overview - Section A'!$A$42:$A$49,MATCH(G327,'Overview - Section A'!$I$42:$I$49,0)),""),"d-mmm-yy") &amp;" to " &amp; TEXT(IFERROR(INDEX('Overview - Section A'!$E$42:$E$49,MATCH(G327,'Overview - Section A'!$I$42:$I$49,0)),""),"d-mmm-yy")</f>
        <v>1-Jan-21 to 31-Dec-21</v>
      </c>
      <c r="D327" s="413"/>
      <c r="E327" s="413"/>
      <c r="F327" s="410" t="str">
        <f t="shared" si="20"/>
        <v/>
      </c>
      <c r="G327" s="414" t="s">
        <v>304</v>
      </c>
      <c r="H327" s="414">
        <v>44561</v>
      </c>
      <c r="I327" s="415" t="b">
        <f t="shared" si="21"/>
        <v>1</v>
      </c>
      <c r="J327" s="415" t="b">
        <f t="shared" si="22"/>
        <v>0</v>
      </c>
      <c r="K327" s="415" t="str">
        <f t="shared" si="23"/>
        <v>a1N36000002mn8BEAQ</v>
      </c>
      <c r="L327" s="416" t="s">
        <v>1060</v>
      </c>
      <c r="M327" s="158"/>
      <c r="N327" s="79"/>
      <c r="AI327" s="5"/>
      <c r="AJ327" s="5"/>
      <c r="AK327" s="237"/>
      <c r="AL327" s="9"/>
      <c r="AM327" s="9"/>
      <c r="AN327" s="9"/>
      <c r="AO327" s="4"/>
      <c r="AP327" s="4"/>
      <c r="AQ327" s="4"/>
      <c r="AR327" s="4"/>
      <c r="AS327" s="4"/>
    </row>
    <row r="328" spans="1:45" s="302" customFormat="1" ht="18.75" customHeight="1" x14ac:dyDescent="0.25">
      <c r="A328" s="317">
        <v>47</v>
      </c>
      <c r="B328" s="329" t="str">
        <f t="shared" si="19"/>
        <v/>
      </c>
      <c r="C328" s="400" t="str">
        <f>TEXT(IFERROR(INDEX('Overview - Section A'!$A$42:$A$49,MATCH(G328,'Overview - Section A'!$I$42:$I$49,0)),""),"d-mmm-yy") &amp;" to " &amp; TEXT(IFERROR(INDEX('Overview - Section A'!$E$42:$E$49,MATCH(G328,'Overview - Section A'!$I$42:$I$49,0)),""),"d-mmm-yy")</f>
        <v>1-Jan-22 to 31-Dec-22</v>
      </c>
      <c r="D328" s="413"/>
      <c r="E328" s="413"/>
      <c r="F328" s="410" t="str">
        <f t="shared" si="20"/>
        <v/>
      </c>
      <c r="G328" s="414" t="s">
        <v>306</v>
      </c>
      <c r="H328" s="414">
        <v>44926</v>
      </c>
      <c r="I328" s="415" t="b">
        <f t="shared" si="21"/>
        <v>1</v>
      </c>
      <c r="J328" s="415" t="b">
        <f t="shared" si="22"/>
        <v>0</v>
      </c>
      <c r="K328" s="415" t="str">
        <f t="shared" si="23"/>
        <v>a1N36000002mn8BEAQ</v>
      </c>
      <c r="L328" s="416" t="s">
        <v>1061</v>
      </c>
      <c r="M328" s="158"/>
      <c r="N328" s="79"/>
      <c r="AI328" s="5"/>
      <c r="AJ328" s="5"/>
      <c r="AK328" s="237"/>
      <c r="AL328" s="9"/>
      <c r="AM328" s="9"/>
      <c r="AN328" s="9"/>
      <c r="AO328" s="4"/>
      <c r="AP328" s="4"/>
      <c r="AQ328" s="4"/>
      <c r="AR328" s="4"/>
      <c r="AS328" s="4"/>
    </row>
    <row r="329" spans="1:45" s="302" customFormat="1" ht="18.75" customHeight="1" x14ac:dyDescent="0.25">
      <c r="A329" s="317">
        <v>48</v>
      </c>
      <c r="B329" s="329" t="str">
        <f t="shared" si="19"/>
        <v/>
      </c>
      <c r="C329" s="400" t="str">
        <f>TEXT(IFERROR(INDEX('Overview - Section A'!$A$42:$A$49,MATCH(G329,'Overview - Section A'!$I$42:$I$49,0)),""),"d-mmm-yy") &amp;" to " &amp; TEXT(IFERROR(INDEX('Overview - Section A'!$E$42:$E$49,MATCH(G329,'Overview - Section A'!$I$42:$I$49,0)),""),"d-mmm-yy")</f>
        <v>1-Jan-18 to 31-Dec-18</v>
      </c>
      <c r="D329" s="413"/>
      <c r="E329" s="413"/>
      <c r="F329" s="410" t="str">
        <f t="shared" si="20"/>
        <v/>
      </c>
      <c r="G329" s="414" t="s">
        <v>298</v>
      </c>
      <c r="H329" s="414">
        <v>43465</v>
      </c>
      <c r="I329" s="415" t="b">
        <f t="shared" si="21"/>
        <v>1</v>
      </c>
      <c r="J329" s="415" t="b">
        <f t="shared" si="22"/>
        <v>0</v>
      </c>
      <c r="K329" s="415" t="str">
        <f t="shared" si="23"/>
        <v>a1N36000002mn8CEAQ</v>
      </c>
      <c r="L329" s="416" t="s">
        <v>1062</v>
      </c>
      <c r="M329" s="158"/>
      <c r="N329" s="79"/>
      <c r="AI329" s="5"/>
      <c r="AJ329" s="5"/>
      <c r="AK329" s="237"/>
      <c r="AL329" s="9"/>
      <c r="AM329" s="9"/>
      <c r="AN329" s="9"/>
      <c r="AO329" s="4"/>
      <c r="AP329" s="4"/>
      <c r="AQ329" s="4"/>
      <c r="AR329" s="4"/>
      <c r="AS329" s="4"/>
    </row>
    <row r="330" spans="1:45" s="302" customFormat="1" ht="18.75" customHeight="1" x14ac:dyDescent="0.25">
      <c r="A330" s="317">
        <v>48</v>
      </c>
      <c r="B330" s="329" t="str">
        <f t="shared" si="19"/>
        <v/>
      </c>
      <c r="C330" s="400" t="str">
        <f>TEXT(IFERROR(INDEX('Overview - Section A'!$A$42:$A$49,MATCH(G330,'Overview - Section A'!$I$42:$I$49,0)),""),"d-mmm-yy") &amp;" to " &amp; TEXT(IFERROR(INDEX('Overview - Section A'!$E$42:$E$49,MATCH(G330,'Overview - Section A'!$I$42:$I$49,0)),""),"d-mmm-yy")</f>
        <v>1-Jan-19 to 31-Dec-19</v>
      </c>
      <c r="D330" s="413"/>
      <c r="E330" s="413"/>
      <c r="F330" s="410" t="str">
        <f t="shared" si="20"/>
        <v/>
      </c>
      <c r="G330" s="414" t="s">
        <v>300</v>
      </c>
      <c r="H330" s="414">
        <v>43830</v>
      </c>
      <c r="I330" s="415" t="b">
        <f t="shared" si="21"/>
        <v>1</v>
      </c>
      <c r="J330" s="415" t="b">
        <f t="shared" si="22"/>
        <v>0</v>
      </c>
      <c r="K330" s="415" t="str">
        <f t="shared" si="23"/>
        <v>a1N36000002mn8CEAQ</v>
      </c>
      <c r="L330" s="416" t="s">
        <v>1063</v>
      </c>
      <c r="M330" s="158"/>
      <c r="N330" s="79"/>
      <c r="AI330" s="5"/>
      <c r="AJ330" s="5"/>
      <c r="AK330" s="237"/>
      <c r="AL330" s="9"/>
      <c r="AM330" s="9"/>
      <c r="AN330" s="9"/>
      <c r="AO330" s="4"/>
      <c r="AP330" s="4"/>
      <c r="AQ330" s="4"/>
      <c r="AR330" s="4"/>
      <c r="AS330" s="4"/>
    </row>
    <row r="331" spans="1:45" s="302" customFormat="1" ht="18.75" customHeight="1" x14ac:dyDescent="0.25">
      <c r="A331" s="317">
        <v>48</v>
      </c>
      <c r="B331" s="329" t="str">
        <f t="shared" si="19"/>
        <v/>
      </c>
      <c r="C331" s="400" t="str">
        <f>TEXT(IFERROR(INDEX('Overview - Section A'!$A$42:$A$49,MATCH(G331,'Overview - Section A'!$I$42:$I$49,0)),""),"d-mmm-yy") &amp;" to " &amp; TEXT(IFERROR(INDEX('Overview - Section A'!$E$42:$E$49,MATCH(G331,'Overview - Section A'!$I$42:$I$49,0)),""),"d-mmm-yy")</f>
        <v>1-Jan-20 to 31-Dec-20</v>
      </c>
      <c r="D331" s="413"/>
      <c r="E331" s="413"/>
      <c r="F331" s="410" t="str">
        <f t="shared" si="20"/>
        <v/>
      </c>
      <c r="G331" s="414" t="s">
        <v>302</v>
      </c>
      <c r="H331" s="414">
        <v>44196</v>
      </c>
      <c r="I331" s="415" t="b">
        <f t="shared" si="21"/>
        <v>1</v>
      </c>
      <c r="J331" s="415" t="b">
        <f t="shared" si="22"/>
        <v>0</v>
      </c>
      <c r="K331" s="415" t="str">
        <f t="shared" si="23"/>
        <v>a1N36000002mn8CEAQ</v>
      </c>
      <c r="L331" s="416" t="s">
        <v>1064</v>
      </c>
      <c r="M331" s="158"/>
      <c r="N331" s="79"/>
      <c r="AI331" s="5"/>
      <c r="AJ331" s="5"/>
      <c r="AK331" s="237"/>
      <c r="AL331" s="9"/>
      <c r="AM331" s="9"/>
      <c r="AN331" s="9"/>
      <c r="AO331" s="4"/>
      <c r="AP331" s="4"/>
      <c r="AQ331" s="4"/>
      <c r="AR331" s="4"/>
      <c r="AS331" s="4"/>
    </row>
    <row r="332" spans="1:45" s="302" customFormat="1" ht="18.75" customHeight="1" x14ac:dyDescent="0.25">
      <c r="A332" s="317">
        <v>48</v>
      </c>
      <c r="B332" s="329" t="str">
        <f t="shared" si="19"/>
        <v/>
      </c>
      <c r="C332" s="400" t="str">
        <f>TEXT(IFERROR(INDEX('Overview - Section A'!$A$42:$A$49,MATCH(G332,'Overview - Section A'!$I$42:$I$49,0)),""),"d-mmm-yy") &amp;" to " &amp; TEXT(IFERROR(INDEX('Overview - Section A'!$E$42:$E$49,MATCH(G332,'Overview - Section A'!$I$42:$I$49,0)),""),"d-mmm-yy")</f>
        <v>1-Jan-21 to 31-Dec-21</v>
      </c>
      <c r="D332" s="413"/>
      <c r="E332" s="413"/>
      <c r="F332" s="410" t="str">
        <f t="shared" si="20"/>
        <v/>
      </c>
      <c r="G332" s="414" t="s">
        <v>304</v>
      </c>
      <c r="H332" s="414">
        <v>44561</v>
      </c>
      <c r="I332" s="415" t="b">
        <f t="shared" si="21"/>
        <v>1</v>
      </c>
      <c r="J332" s="415" t="b">
        <f t="shared" si="22"/>
        <v>0</v>
      </c>
      <c r="K332" s="415" t="str">
        <f t="shared" si="23"/>
        <v>a1N36000002mn8CEAQ</v>
      </c>
      <c r="L332" s="416" t="s">
        <v>1065</v>
      </c>
      <c r="M332" s="158"/>
      <c r="N332" s="79"/>
      <c r="AI332" s="5"/>
      <c r="AJ332" s="5"/>
      <c r="AK332" s="237"/>
      <c r="AL332" s="9"/>
      <c r="AM332" s="9"/>
      <c r="AN332" s="9"/>
      <c r="AO332" s="4"/>
      <c r="AP332" s="4"/>
      <c r="AQ332" s="4"/>
      <c r="AR332" s="4"/>
      <c r="AS332" s="4"/>
    </row>
    <row r="333" spans="1:45" s="302" customFormat="1" ht="18.75" customHeight="1" x14ac:dyDescent="0.25">
      <c r="A333" s="317">
        <v>48</v>
      </c>
      <c r="B333" s="329" t="str">
        <f t="shared" si="19"/>
        <v/>
      </c>
      <c r="C333" s="400" t="str">
        <f>TEXT(IFERROR(INDEX('Overview - Section A'!$A$42:$A$49,MATCH(G333,'Overview - Section A'!$I$42:$I$49,0)),""),"d-mmm-yy") &amp;" to " &amp; TEXT(IFERROR(INDEX('Overview - Section A'!$E$42:$E$49,MATCH(G333,'Overview - Section A'!$I$42:$I$49,0)),""),"d-mmm-yy")</f>
        <v>1-Jan-22 to 31-Dec-22</v>
      </c>
      <c r="D333" s="413"/>
      <c r="E333" s="413"/>
      <c r="F333" s="410" t="str">
        <f t="shared" si="20"/>
        <v/>
      </c>
      <c r="G333" s="414" t="s">
        <v>306</v>
      </c>
      <c r="H333" s="414">
        <v>44926</v>
      </c>
      <c r="I333" s="415" t="b">
        <f t="shared" si="21"/>
        <v>1</v>
      </c>
      <c r="J333" s="415" t="b">
        <f t="shared" si="22"/>
        <v>0</v>
      </c>
      <c r="K333" s="415" t="str">
        <f t="shared" si="23"/>
        <v>a1N36000002mn8CEAQ</v>
      </c>
      <c r="L333" s="416" t="s">
        <v>1066</v>
      </c>
      <c r="M333" s="158"/>
      <c r="N333" s="79"/>
      <c r="AI333" s="5"/>
      <c r="AJ333" s="5"/>
      <c r="AK333" s="237"/>
      <c r="AL333" s="9"/>
      <c r="AM333" s="9"/>
      <c r="AN333" s="9"/>
      <c r="AO333" s="4"/>
      <c r="AP333" s="4"/>
      <c r="AQ333" s="4"/>
      <c r="AR333" s="4"/>
      <c r="AS333" s="4"/>
    </row>
    <row r="334" spans="1:45" s="302" customFormat="1" ht="18.75" customHeight="1" x14ac:dyDescent="0.25">
      <c r="A334" s="317">
        <v>49</v>
      </c>
      <c r="B334" s="329" t="str">
        <f t="shared" si="19"/>
        <v/>
      </c>
      <c r="C334" s="400" t="str">
        <f>TEXT(IFERROR(INDEX('Overview - Section A'!$A$42:$A$49,MATCH(G334,'Overview - Section A'!$I$42:$I$49,0)),""),"d-mmm-yy") &amp;" to " &amp; TEXT(IFERROR(INDEX('Overview - Section A'!$E$42:$E$49,MATCH(G334,'Overview - Section A'!$I$42:$I$49,0)),""),"d-mmm-yy")</f>
        <v>1-Jan-18 to 31-Dec-18</v>
      </c>
      <c r="D334" s="413"/>
      <c r="E334" s="413"/>
      <c r="F334" s="410" t="str">
        <f t="shared" si="20"/>
        <v/>
      </c>
      <c r="G334" s="414" t="s">
        <v>298</v>
      </c>
      <c r="H334" s="414">
        <v>43465</v>
      </c>
      <c r="I334" s="415" t="b">
        <f t="shared" si="21"/>
        <v>1</v>
      </c>
      <c r="J334" s="415" t="b">
        <f t="shared" si="22"/>
        <v>0</v>
      </c>
      <c r="K334" s="415" t="str">
        <f t="shared" si="23"/>
        <v>a1N36000002mn8DEAQ</v>
      </c>
      <c r="L334" s="416" t="s">
        <v>1067</v>
      </c>
      <c r="M334" s="158"/>
      <c r="N334" s="79"/>
      <c r="AI334" s="5"/>
      <c r="AJ334" s="5"/>
      <c r="AK334" s="237"/>
      <c r="AL334" s="9"/>
      <c r="AM334" s="9"/>
      <c r="AN334" s="9"/>
      <c r="AO334" s="4"/>
      <c r="AP334" s="4"/>
      <c r="AQ334" s="4"/>
      <c r="AR334" s="4"/>
      <c r="AS334" s="4"/>
    </row>
    <row r="335" spans="1:45" s="302" customFormat="1" ht="18.75" customHeight="1" x14ac:dyDescent="0.25">
      <c r="A335" s="317">
        <v>49</v>
      </c>
      <c r="B335" s="329" t="str">
        <f t="shared" si="19"/>
        <v/>
      </c>
      <c r="C335" s="400" t="str">
        <f>TEXT(IFERROR(INDEX('Overview - Section A'!$A$42:$A$49,MATCH(G335,'Overview - Section A'!$I$42:$I$49,0)),""),"d-mmm-yy") &amp;" to " &amp; TEXT(IFERROR(INDEX('Overview - Section A'!$E$42:$E$49,MATCH(G335,'Overview - Section A'!$I$42:$I$49,0)),""),"d-mmm-yy")</f>
        <v>1-Jan-19 to 31-Dec-19</v>
      </c>
      <c r="D335" s="413"/>
      <c r="E335" s="413"/>
      <c r="F335" s="410" t="str">
        <f t="shared" si="20"/>
        <v/>
      </c>
      <c r="G335" s="414" t="s">
        <v>300</v>
      </c>
      <c r="H335" s="414">
        <v>43830</v>
      </c>
      <c r="I335" s="415" t="b">
        <f t="shared" si="21"/>
        <v>1</v>
      </c>
      <c r="J335" s="415" t="b">
        <f t="shared" si="22"/>
        <v>0</v>
      </c>
      <c r="K335" s="415" t="str">
        <f t="shared" si="23"/>
        <v>a1N36000002mn8DEAQ</v>
      </c>
      <c r="L335" s="416" t="s">
        <v>1068</v>
      </c>
      <c r="M335" s="158"/>
      <c r="N335" s="79"/>
      <c r="AI335" s="5"/>
      <c r="AJ335" s="5"/>
      <c r="AK335" s="237"/>
      <c r="AL335" s="9"/>
      <c r="AM335" s="9"/>
      <c r="AN335" s="9"/>
      <c r="AO335" s="4"/>
      <c r="AP335" s="4"/>
      <c r="AQ335" s="4"/>
      <c r="AR335" s="4"/>
      <c r="AS335" s="4"/>
    </row>
    <row r="336" spans="1:45" s="302" customFormat="1" ht="18.75" customHeight="1" x14ac:dyDescent="0.25">
      <c r="A336" s="317">
        <v>49</v>
      </c>
      <c r="B336" s="329" t="str">
        <f t="shared" si="19"/>
        <v/>
      </c>
      <c r="C336" s="400" t="str">
        <f>TEXT(IFERROR(INDEX('Overview - Section A'!$A$42:$A$49,MATCH(G336,'Overview - Section A'!$I$42:$I$49,0)),""),"d-mmm-yy") &amp;" to " &amp; TEXT(IFERROR(INDEX('Overview - Section A'!$E$42:$E$49,MATCH(G336,'Overview - Section A'!$I$42:$I$49,0)),""),"d-mmm-yy")</f>
        <v>1-Jan-20 to 31-Dec-20</v>
      </c>
      <c r="D336" s="413"/>
      <c r="E336" s="413"/>
      <c r="F336" s="410" t="str">
        <f t="shared" si="20"/>
        <v/>
      </c>
      <c r="G336" s="414" t="s">
        <v>302</v>
      </c>
      <c r="H336" s="414">
        <v>44196</v>
      </c>
      <c r="I336" s="415" t="b">
        <f t="shared" si="21"/>
        <v>1</v>
      </c>
      <c r="J336" s="415" t="b">
        <f t="shared" si="22"/>
        <v>0</v>
      </c>
      <c r="K336" s="415" t="str">
        <f t="shared" si="23"/>
        <v>a1N36000002mn8DEAQ</v>
      </c>
      <c r="L336" s="416" t="s">
        <v>1069</v>
      </c>
      <c r="M336" s="158"/>
      <c r="N336" s="79"/>
      <c r="AI336" s="5"/>
      <c r="AJ336" s="5"/>
      <c r="AK336" s="237"/>
      <c r="AL336" s="9"/>
      <c r="AM336" s="9"/>
      <c r="AN336" s="9"/>
      <c r="AO336" s="4"/>
      <c r="AP336" s="4"/>
      <c r="AQ336" s="4"/>
      <c r="AR336" s="4"/>
      <c r="AS336" s="4"/>
    </row>
    <row r="337" spans="1:45" s="302" customFormat="1" ht="18.75" customHeight="1" x14ac:dyDescent="0.25">
      <c r="A337" s="317">
        <v>49</v>
      </c>
      <c r="B337" s="329" t="str">
        <f t="shared" si="19"/>
        <v/>
      </c>
      <c r="C337" s="400" t="str">
        <f>TEXT(IFERROR(INDEX('Overview - Section A'!$A$42:$A$49,MATCH(G337,'Overview - Section A'!$I$42:$I$49,0)),""),"d-mmm-yy") &amp;" to " &amp; TEXT(IFERROR(INDEX('Overview - Section A'!$E$42:$E$49,MATCH(G337,'Overview - Section A'!$I$42:$I$49,0)),""),"d-mmm-yy")</f>
        <v>1-Jan-21 to 31-Dec-21</v>
      </c>
      <c r="D337" s="413"/>
      <c r="E337" s="413"/>
      <c r="F337" s="410" t="str">
        <f t="shared" si="20"/>
        <v/>
      </c>
      <c r="G337" s="414" t="s">
        <v>304</v>
      </c>
      <c r="H337" s="414">
        <v>44561</v>
      </c>
      <c r="I337" s="415" t="b">
        <f t="shared" si="21"/>
        <v>1</v>
      </c>
      <c r="J337" s="415" t="b">
        <f t="shared" si="22"/>
        <v>0</v>
      </c>
      <c r="K337" s="415" t="str">
        <f t="shared" si="23"/>
        <v>a1N36000002mn8DEAQ</v>
      </c>
      <c r="L337" s="416" t="s">
        <v>1070</v>
      </c>
      <c r="M337" s="158"/>
      <c r="N337" s="79"/>
      <c r="AI337" s="5"/>
      <c r="AJ337" s="5"/>
      <c r="AK337" s="237"/>
      <c r="AL337" s="9"/>
      <c r="AM337" s="9"/>
      <c r="AN337" s="9"/>
      <c r="AO337" s="4"/>
      <c r="AP337" s="4"/>
      <c r="AQ337" s="4"/>
      <c r="AR337" s="4"/>
      <c r="AS337" s="4"/>
    </row>
    <row r="338" spans="1:45" s="302" customFormat="1" ht="18.75" customHeight="1" x14ac:dyDescent="0.25">
      <c r="A338" s="317">
        <v>49</v>
      </c>
      <c r="B338" s="329" t="str">
        <f t="shared" si="19"/>
        <v/>
      </c>
      <c r="C338" s="400" t="str">
        <f>TEXT(IFERROR(INDEX('Overview - Section A'!$A$42:$A$49,MATCH(G338,'Overview - Section A'!$I$42:$I$49,0)),""),"d-mmm-yy") &amp;" to " &amp; TEXT(IFERROR(INDEX('Overview - Section A'!$E$42:$E$49,MATCH(G338,'Overview - Section A'!$I$42:$I$49,0)),""),"d-mmm-yy")</f>
        <v>1-Jan-22 to 31-Dec-22</v>
      </c>
      <c r="D338" s="413"/>
      <c r="E338" s="413"/>
      <c r="F338" s="410" t="str">
        <f t="shared" si="20"/>
        <v/>
      </c>
      <c r="G338" s="414" t="s">
        <v>306</v>
      </c>
      <c r="H338" s="414">
        <v>44926</v>
      </c>
      <c r="I338" s="415" t="b">
        <f t="shared" si="21"/>
        <v>1</v>
      </c>
      <c r="J338" s="415" t="b">
        <f t="shared" si="22"/>
        <v>0</v>
      </c>
      <c r="K338" s="415" t="str">
        <f t="shared" si="23"/>
        <v>a1N36000002mn8DEAQ</v>
      </c>
      <c r="L338" s="416" t="s">
        <v>1071</v>
      </c>
      <c r="M338" s="158"/>
      <c r="N338" s="79"/>
      <c r="AI338" s="5"/>
      <c r="AJ338" s="5"/>
      <c r="AK338" s="237"/>
      <c r="AL338" s="9"/>
      <c r="AM338" s="9"/>
      <c r="AN338" s="9"/>
      <c r="AO338" s="4"/>
      <c r="AP338" s="4"/>
      <c r="AQ338" s="4"/>
      <c r="AR338" s="4"/>
      <c r="AS338" s="4"/>
    </row>
    <row r="339" spans="1:45" s="302" customFormat="1" ht="18.75" customHeight="1" x14ac:dyDescent="0.25">
      <c r="A339" s="317">
        <v>50</v>
      </c>
      <c r="B339" s="329" t="str">
        <f t="shared" si="19"/>
        <v/>
      </c>
      <c r="C339" s="400" t="str">
        <f>TEXT(IFERROR(INDEX('Overview - Section A'!$A$42:$A$49,MATCH(G339,'Overview - Section A'!$I$42:$I$49,0)),""),"d-mmm-yy") &amp;" to " &amp; TEXT(IFERROR(INDEX('Overview - Section A'!$E$42:$E$49,MATCH(G339,'Overview - Section A'!$I$42:$I$49,0)),""),"d-mmm-yy")</f>
        <v>1-Jan-18 to 31-Dec-18</v>
      </c>
      <c r="D339" s="413"/>
      <c r="E339" s="413"/>
      <c r="F339" s="410" t="str">
        <f t="shared" si="20"/>
        <v/>
      </c>
      <c r="G339" s="414" t="s">
        <v>298</v>
      </c>
      <c r="H339" s="414">
        <v>43465</v>
      </c>
      <c r="I339" s="415" t="b">
        <f t="shared" si="21"/>
        <v>1</v>
      </c>
      <c r="J339" s="415" t="b">
        <f t="shared" si="22"/>
        <v>0</v>
      </c>
      <c r="K339" s="415" t="str">
        <f t="shared" si="23"/>
        <v>a1N36000002mn8EEAQ</v>
      </c>
      <c r="L339" s="416" t="s">
        <v>1072</v>
      </c>
      <c r="M339" s="158"/>
      <c r="N339" s="79"/>
      <c r="AI339" s="5"/>
      <c r="AJ339" s="5"/>
      <c r="AK339" s="237"/>
      <c r="AL339" s="9"/>
      <c r="AM339" s="9"/>
      <c r="AN339" s="9"/>
      <c r="AO339" s="4"/>
      <c r="AP339" s="4"/>
      <c r="AQ339" s="4"/>
      <c r="AR339" s="4"/>
      <c r="AS339" s="4"/>
    </row>
    <row r="340" spans="1:45" s="302" customFormat="1" ht="18.75" customHeight="1" x14ac:dyDescent="0.25">
      <c r="A340" s="317">
        <v>50</v>
      </c>
      <c r="B340" s="329" t="str">
        <f t="shared" si="19"/>
        <v/>
      </c>
      <c r="C340" s="400" t="str">
        <f>TEXT(IFERROR(INDEX('Overview - Section A'!$A$42:$A$49,MATCH(G340,'Overview - Section A'!$I$42:$I$49,0)),""),"d-mmm-yy") &amp;" to " &amp; TEXT(IFERROR(INDEX('Overview - Section A'!$E$42:$E$49,MATCH(G340,'Overview - Section A'!$I$42:$I$49,0)),""),"d-mmm-yy")</f>
        <v>1-Jan-19 to 31-Dec-19</v>
      </c>
      <c r="D340" s="413"/>
      <c r="E340" s="413"/>
      <c r="F340" s="410" t="str">
        <f t="shared" si="20"/>
        <v/>
      </c>
      <c r="G340" s="414" t="s">
        <v>300</v>
      </c>
      <c r="H340" s="414">
        <v>43830</v>
      </c>
      <c r="I340" s="415" t="b">
        <f t="shared" si="21"/>
        <v>1</v>
      </c>
      <c r="J340" s="415" t="b">
        <f t="shared" si="22"/>
        <v>0</v>
      </c>
      <c r="K340" s="415" t="str">
        <f t="shared" si="23"/>
        <v>a1N36000002mn8EEAQ</v>
      </c>
      <c r="L340" s="416" t="s">
        <v>1073</v>
      </c>
      <c r="M340" s="158"/>
      <c r="N340" s="79"/>
      <c r="AI340" s="5"/>
      <c r="AJ340" s="5"/>
      <c r="AK340" s="237"/>
      <c r="AL340" s="9"/>
      <c r="AM340" s="9"/>
      <c r="AN340" s="9"/>
      <c r="AO340" s="4"/>
      <c r="AP340" s="4"/>
      <c r="AQ340" s="4"/>
      <c r="AR340" s="4"/>
      <c r="AS340" s="4"/>
    </row>
    <row r="341" spans="1:45" s="302" customFormat="1" ht="18.75" customHeight="1" x14ac:dyDescent="0.25">
      <c r="A341" s="317">
        <v>50</v>
      </c>
      <c r="B341" s="329" t="str">
        <f t="shared" si="19"/>
        <v/>
      </c>
      <c r="C341" s="400" t="str">
        <f>TEXT(IFERROR(INDEX('Overview - Section A'!$A$42:$A$49,MATCH(G341,'Overview - Section A'!$I$42:$I$49,0)),""),"d-mmm-yy") &amp;" to " &amp; TEXT(IFERROR(INDEX('Overview - Section A'!$E$42:$E$49,MATCH(G341,'Overview - Section A'!$I$42:$I$49,0)),""),"d-mmm-yy")</f>
        <v>1-Jan-20 to 31-Dec-20</v>
      </c>
      <c r="D341" s="413"/>
      <c r="E341" s="413"/>
      <c r="F341" s="410" t="str">
        <f t="shared" si="20"/>
        <v/>
      </c>
      <c r="G341" s="414" t="s">
        <v>302</v>
      </c>
      <c r="H341" s="414">
        <v>44196</v>
      </c>
      <c r="I341" s="415" t="b">
        <f t="shared" si="21"/>
        <v>1</v>
      </c>
      <c r="J341" s="415" t="b">
        <f t="shared" si="22"/>
        <v>0</v>
      </c>
      <c r="K341" s="415" t="str">
        <f t="shared" si="23"/>
        <v>a1N36000002mn8EEAQ</v>
      </c>
      <c r="L341" s="416" t="s">
        <v>1074</v>
      </c>
      <c r="M341" s="158"/>
      <c r="N341" s="79"/>
      <c r="AI341" s="5"/>
      <c r="AJ341" s="5"/>
      <c r="AK341" s="237"/>
      <c r="AL341" s="9"/>
      <c r="AM341" s="9"/>
      <c r="AN341" s="9"/>
      <c r="AO341" s="4"/>
      <c r="AP341" s="4"/>
      <c r="AQ341" s="4"/>
      <c r="AR341" s="4"/>
      <c r="AS341" s="4"/>
    </row>
    <row r="342" spans="1:45" s="302" customFormat="1" ht="18.75" customHeight="1" x14ac:dyDescent="0.25">
      <c r="A342" s="317">
        <v>50</v>
      </c>
      <c r="B342" s="329" t="str">
        <f t="shared" si="19"/>
        <v/>
      </c>
      <c r="C342" s="400" t="str">
        <f>TEXT(IFERROR(INDEX('Overview - Section A'!$A$42:$A$49,MATCH(G342,'Overview - Section A'!$I$42:$I$49,0)),""),"d-mmm-yy") &amp;" to " &amp; TEXT(IFERROR(INDEX('Overview - Section A'!$E$42:$E$49,MATCH(G342,'Overview - Section A'!$I$42:$I$49,0)),""),"d-mmm-yy")</f>
        <v>1-Jan-21 to 31-Dec-21</v>
      </c>
      <c r="D342" s="413"/>
      <c r="E342" s="413"/>
      <c r="F342" s="410" t="str">
        <f t="shared" si="20"/>
        <v/>
      </c>
      <c r="G342" s="414" t="s">
        <v>304</v>
      </c>
      <c r="H342" s="414">
        <v>44561</v>
      </c>
      <c r="I342" s="415" t="b">
        <f t="shared" si="21"/>
        <v>1</v>
      </c>
      <c r="J342" s="415" t="b">
        <f t="shared" si="22"/>
        <v>0</v>
      </c>
      <c r="K342" s="415" t="str">
        <f t="shared" si="23"/>
        <v>a1N36000002mn8EEAQ</v>
      </c>
      <c r="L342" s="416" t="s">
        <v>1075</v>
      </c>
      <c r="M342" s="158"/>
      <c r="N342" s="79"/>
      <c r="AI342" s="5"/>
      <c r="AJ342" s="5"/>
      <c r="AK342" s="237"/>
      <c r="AL342" s="9"/>
      <c r="AM342" s="9"/>
      <c r="AN342" s="9"/>
      <c r="AO342" s="4"/>
      <c r="AP342" s="4"/>
      <c r="AQ342" s="4"/>
      <c r="AR342" s="4"/>
      <c r="AS342" s="4"/>
    </row>
    <row r="343" spans="1:45" s="302" customFormat="1" ht="18.75" customHeight="1" x14ac:dyDescent="0.25">
      <c r="A343" s="317">
        <v>50</v>
      </c>
      <c r="B343" s="329" t="str">
        <f t="shared" si="19"/>
        <v/>
      </c>
      <c r="C343" s="400" t="str">
        <f>TEXT(IFERROR(INDEX('Overview - Section A'!$A$42:$A$49,MATCH(G343,'Overview - Section A'!$I$42:$I$49,0)),""),"d-mmm-yy") &amp;" to " &amp; TEXT(IFERROR(INDEX('Overview - Section A'!$E$42:$E$49,MATCH(G343,'Overview - Section A'!$I$42:$I$49,0)),""),"d-mmm-yy")</f>
        <v>1-Jan-22 to 31-Dec-22</v>
      </c>
      <c r="D343" s="413"/>
      <c r="E343" s="413"/>
      <c r="F343" s="410" t="str">
        <f t="shared" si="20"/>
        <v/>
      </c>
      <c r="G343" s="414" t="s">
        <v>306</v>
      </c>
      <c r="H343" s="414">
        <v>44926</v>
      </c>
      <c r="I343" s="415" t="b">
        <f t="shared" si="21"/>
        <v>1</v>
      </c>
      <c r="J343" s="415" t="b">
        <f t="shared" si="22"/>
        <v>0</v>
      </c>
      <c r="K343" s="415" t="str">
        <f t="shared" si="23"/>
        <v>a1N36000002mn8EEAQ</v>
      </c>
      <c r="L343" s="416" t="s">
        <v>1076</v>
      </c>
      <c r="M343" s="158"/>
      <c r="N343" s="79"/>
      <c r="AI343" s="5"/>
      <c r="AJ343" s="5"/>
      <c r="AK343" s="237"/>
      <c r="AL343" s="9"/>
      <c r="AM343" s="9"/>
      <c r="AN343" s="9"/>
      <c r="AO343" s="4"/>
      <c r="AP343" s="4"/>
      <c r="AQ343" s="4"/>
      <c r="AR343" s="4"/>
      <c r="AS343" s="4"/>
    </row>
    <row r="344" spans="1:45" s="302" customFormat="1" ht="18.75" customHeight="1" x14ac:dyDescent="0.25">
      <c r="A344" s="317">
        <v>51</v>
      </c>
      <c r="B344" s="329" t="str">
        <f t="shared" si="19"/>
        <v/>
      </c>
      <c r="C344" s="400" t="str">
        <f>TEXT(IFERROR(INDEX('Overview - Section A'!$A$42:$A$49,MATCH(G344,'Overview - Section A'!$I$42:$I$49,0)),""),"d-mmm-yy") &amp;" to " &amp; TEXT(IFERROR(INDEX('Overview - Section A'!$E$42:$E$49,MATCH(G344,'Overview - Section A'!$I$42:$I$49,0)),""),"d-mmm-yy")</f>
        <v>1-Jan-18 to 31-Dec-18</v>
      </c>
      <c r="D344" s="413"/>
      <c r="E344" s="413"/>
      <c r="F344" s="410" t="str">
        <f t="shared" si="20"/>
        <v/>
      </c>
      <c r="G344" s="414" t="s">
        <v>298</v>
      </c>
      <c r="H344" s="414">
        <v>43465</v>
      </c>
      <c r="I344" s="415" t="b">
        <f t="shared" si="21"/>
        <v>1</v>
      </c>
      <c r="J344" s="415" t="b">
        <f t="shared" si="22"/>
        <v>0</v>
      </c>
      <c r="K344" s="415" t="str">
        <f t="shared" si="23"/>
        <v>a1N36000002mn8FEAQ</v>
      </c>
      <c r="L344" s="416" t="s">
        <v>1077</v>
      </c>
      <c r="M344" s="158"/>
      <c r="N344" s="79"/>
      <c r="AI344" s="5"/>
      <c r="AJ344" s="5"/>
      <c r="AK344" s="237"/>
      <c r="AL344" s="9"/>
      <c r="AM344" s="9"/>
      <c r="AN344" s="9"/>
      <c r="AO344" s="4"/>
      <c r="AP344" s="4"/>
      <c r="AQ344" s="4"/>
      <c r="AR344" s="4"/>
      <c r="AS344" s="4"/>
    </row>
    <row r="345" spans="1:45" s="302" customFormat="1" ht="18.75" customHeight="1" x14ac:dyDescent="0.25">
      <c r="A345" s="317">
        <v>51</v>
      </c>
      <c r="B345" s="329" t="str">
        <f t="shared" si="19"/>
        <v/>
      </c>
      <c r="C345" s="400" t="str">
        <f>TEXT(IFERROR(INDEX('Overview - Section A'!$A$42:$A$49,MATCH(G345,'Overview - Section A'!$I$42:$I$49,0)),""),"d-mmm-yy") &amp;" to " &amp; TEXT(IFERROR(INDEX('Overview - Section A'!$E$42:$E$49,MATCH(G345,'Overview - Section A'!$I$42:$I$49,0)),""),"d-mmm-yy")</f>
        <v>1-Jan-19 to 31-Dec-19</v>
      </c>
      <c r="D345" s="413"/>
      <c r="E345" s="413"/>
      <c r="F345" s="410" t="str">
        <f t="shared" si="20"/>
        <v/>
      </c>
      <c r="G345" s="414" t="s">
        <v>300</v>
      </c>
      <c r="H345" s="414">
        <v>43830</v>
      </c>
      <c r="I345" s="415" t="b">
        <f t="shared" si="21"/>
        <v>1</v>
      </c>
      <c r="J345" s="415" t="b">
        <f t="shared" si="22"/>
        <v>0</v>
      </c>
      <c r="K345" s="415" t="str">
        <f t="shared" si="23"/>
        <v>a1N36000002mn8FEAQ</v>
      </c>
      <c r="L345" s="416" t="s">
        <v>1078</v>
      </c>
      <c r="M345" s="158"/>
      <c r="N345" s="79"/>
      <c r="AI345" s="5"/>
      <c r="AJ345" s="5"/>
      <c r="AK345" s="237"/>
      <c r="AL345" s="9"/>
      <c r="AM345" s="9"/>
      <c r="AN345" s="9"/>
      <c r="AO345" s="4"/>
      <c r="AP345" s="4"/>
      <c r="AQ345" s="4"/>
      <c r="AR345" s="4"/>
      <c r="AS345" s="4"/>
    </row>
    <row r="346" spans="1:45" s="302" customFormat="1" ht="18.75" customHeight="1" x14ac:dyDescent="0.25">
      <c r="A346" s="317">
        <v>51</v>
      </c>
      <c r="B346" s="329" t="str">
        <f t="shared" si="19"/>
        <v/>
      </c>
      <c r="C346" s="400" t="str">
        <f>TEXT(IFERROR(INDEX('Overview - Section A'!$A$42:$A$49,MATCH(G346,'Overview - Section A'!$I$42:$I$49,0)),""),"d-mmm-yy") &amp;" to " &amp; TEXT(IFERROR(INDEX('Overview - Section A'!$E$42:$E$49,MATCH(G346,'Overview - Section A'!$I$42:$I$49,0)),""),"d-mmm-yy")</f>
        <v>1-Jan-20 to 31-Dec-20</v>
      </c>
      <c r="D346" s="413"/>
      <c r="E346" s="413"/>
      <c r="F346" s="410" t="str">
        <f t="shared" si="20"/>
        <v/>
      </c>
      <c r="G346" s="414" t="s">
        <v>302</v>
      </c>
      <c r="H346" s="414">
        <v>44196</v>
      </c>
      <c r="I346" s="415" t="b">
        <f t="shared" si="21"/>
        <v>1</v>
      </c>
      <c r="J346" s="415" t="b">
        <f t="shared" si="22"/>
        <v>0</v>
      </c>
      <c r="K346" s="415" t="str">
        <f t="shared" si="23"/>
        <v>a1N36000002mn8FEAQ</v>
      </c>
      <c r="L346" s="416" t="s">
        <v>1079</v>
      </c>
      <c r="M346" s="158"/>
      <c r="N346" s="79"/>
      <c r="AI346" s="5"/>
      <c r="AJ346" s="5"/>
      <c r="AK346" s="237"/>
      <c r="AL346" s="9"/>
      <c r="AM346" s="9"/>
      <c r="AN346" s="9"/>
      <c r="AO346" s="4"/>
      <c r="AP346" s="4"/>
      <c r="AQ346" s="4"/>
      <c r="AR346" s="4"/>
      <c r="AS346" s="4"/>
    </row>
    <row r="347" spans="1:45" s="302" customFormat="1" ht="18.75" customHeight="1" x14ac:dyDescent="0.25">
      <c r="A347" s="317">
        <v>51</v>
      </c>
      <c r="B347" s="329" t="str">
        <f t="shared" si="19"/>
        <v/>
      </c>
      <c r="C347" s="400" t="str">
        <f>TEXT(IFERROR(INDEX('Overview - Section A'!$A$42:$A$49,MATCH(G347,'Overview - Section A'!$I$42:$I$49,0)),""),"d-mmm-yy") &amp;" to " &amp; TEXT(IFERROR(INDEX('Overview - Section A'!$E$42:$E$49,MATCH(G347,'Overview - Section A'!$I$42:$I$49,0)),""),"d-mmm-yy")</f>
        <v>1-Jan-21 to 31-Dec-21</v>
      </c>
      <c r="D347" s="413"/>
      <c r="E347" s="413"/>
      <c r="F347" s="410" t="str">
        <f t="shared" si="20"/>
        <v/>
      </c>
      <c r="G347" s="414" t="s">
        <v>304</v>
      </c>
      <c r="H347" s="414">
        <v>44561</v>
      </c>
      <c r="I347" s="415" t="b">
        <f t="shared" si="21"/>
        <v>1</v>
      </c>
      <c r="J347" s="415" t="b">
        <f t="shared" si="22"/>
        <v>0</v>
      </c>
      <c r="K347" s="415" t="str">
        <f t="shared" si="23"/>
        <v>a1N36000002mn8FEAQ</v>
      </c>
      <c r="L347" s="416" t="s">
        <v>1080</v>
      </c>
      <c r="M347" s="158"/>
      <c r="N347" s="79"/>
      <c r="AI347" s="5"/>
      <c r="AJ347" s="5"/>
      <c r="AK347" s="237"/>
      <c r="AL347" s="9"/>
      <c r="AM347" s="9"/>
      <c r="AN347" s="9"/>
      <c r="AO347" s="4"/>
      <c r="AP347" s="4"/>
      <c r="AQ347" s="4"/>
      <c r="AR347" s="4"/>
      <c r="AS347" s="4"/>
    </row>
    <row r="348" spans="1:45" s="302" customFormat="1" ht="18.75" customHeight="1" x14ac:dyDescent="0.25">
      <c r="A348" s="317">
        <v>51</v>
      </c>
      <c r="B348" s="329" t="str">
        <f t="shared" si="19"/>
        <v/>
      </c>
      <c r="C348" s="400" t="str">
        <f>TEXT(IFERROR(INDEX('Overview - Section A'!$A$42:$A$49,MATCH(G348,'Overview - Section A'!$I$42:$I$49,0)),""),"d-mmm-yy") &amp;" to " &amp; TEXT(IFERROR(INDEX('Overview - Section A'!$E$42:$E$49,MATCH(G348,'Overview - Section A'!$I$42:$I$49,0)),""),"d-mmm-yy")</f>
        <v>1-Jan-22 to 31-Dec-22</v>
      </c>
      <c r="D348" s="413"/>
      <c r="E348" s="413"/>
      <c r="F348" s="410" t="str">
        <f t="shared" si="20"/>
        <v/>
      </c>
      <c r="G348" s="414" t="s">
        <v>306</v>
      </c>
      <c r="H348" s="414">
        <v>44926</v>
      </c>
      <c r="I348" s="415" t="b">
        <f t="shared" si="21"/>
        <v>1</v>
      </c>
      <c r="J348" s="415" t="b">
        <f t="shared" si="22"/>
        <v>0</v>
      </c>
      <c r="K348" s="415" t="str">
        <f t="shared" si="23"/>
        <v>a1N36000002mn8FEAQ</v>
      </c>
      <c r="L348" s="416" t="s">
        <v>1081</v>
      </c>
      <c r="M348" s="158"/>
      <c r="N348" s="79"/>
      <c r="AI348" s="5"/>
      <c r="AJ348" s="5"/>
      <c r="AK348" s="237"/>
      <c r="AL348" s="9"/>
      <c r="AM348" s="9"/>
      <c r="AN348" s="9"/>
      <c r="AO348" s="4"/>
      <c r="AP348" s="4"/>
      <c r="AQ348" s="4"/>
      <c r="AR348" s="4"/>
      <c r="AS348" s="4"/>
    </row>
    <row r="349" spans="1:45" s="302" customFormat="1" ht="18.75" customHeight="1" x14ac:dyDescent="0.25">
      <c r="A349" s="317">
        <v>52</v>
      </c>
      <c r="B349" s="329" t="str">
        <f t="shared" si="19"/>
        <v/>
      </c>
      <c r="C349" s="400" t="str">
        <f>TEXT(IFERROR(INDEX('Overview - Section A'!$A$42:$A$49,MATCH(G349,'Overview - Section A'!$I$42:$I$49,0)),""),"d-mmm-yy") &amp;" to " &amp; TEXT(IFERROR(INDEX('Overview - Section A'!$E$42:$E$49,MATCH(G349,'Overview - Section A'!$I$42:$I$49,0)),""),"d-mmm-yy")</f>
        <v>1-Jan-18 to 31-Dec-18</v>
      </c>
      <c r="D349" s="413"/>
      <c r="E349" s="413"/>
      <c r="F349" s="410" t="str">
        <f t="shared" si="20"/>
        <v/>
      </c>
      <c r="G349" s="414" t="s">
        <v>298</v>
      </c>
      <c r="H349" s="414">
        <v>43465</v>
      </c>
      <c r="I349" s="415" t="b">
        <f t="shared" si="21"/>
        <v>1</v>
      </c>
      <c r="J349" s="415" t="b">
        <f t="shared" si="22"/>
        <v>0</v>
      </c>
      <c r="K349" s="415" t="str">
        <f t="shared" si="23"/>
        <v>a1N36000002mn8GEAQ</v>
      </c>
      <c r="L349" s="416" t="s">
        <v>1082</v>
      </c>
      <c r="M349" s="158"/>
      <c r="N349" s="79"/>
      <c r="AI349" s="5"/>
      <c r="AJ349" s="5"/>
      <c r="AK349" s="237"/>
      <c r="AL349" s="9"/>
      <c r="AM349" s="9"/>
      <c r="AN349" s="9"/>
      <c r="AO349" s="4"/>
      <c r="AP349" s="4"/>
      <c r="AQ349" s="4"/>
      <c r="AR349" s="4"/>
      <c r="AS349" s="4"/>
    </row>
    <row r="350" spans="1:45" s="302" customFormat="1" ht="18.75" customHeight="1" x14ac:dyDescent="0.25">
      <c r="A350" s="317">
        <v>52</v>
      </c>
      <c r="B350" s="329" t="str">
        <f t="shared" ref="B350:B413" si="24">IF(A350=A349,"",IF(VLOOKUP(A350,$A$8:$D$90,4,FALSE)=0,"",VLOOKUP(A350,$A$8:$D$90,4,FALSE)))</f>
        <v/>
      </c>
      <c r="C350" s="400" t="str">
        <f>TEXT(IFERROR(INDEX('Overview - Section A'!$A$42:$A$49,MATCH(G350,'Overview - Section A'!$I$42:$I$49,0)),""),"d-mmm-yy") &amp;" to " &amp; TEXT(IFERROR(INDEX('Overview - Section A'!$E$42:$E$49,MATCH(G350,'Overview - Section A'!$I$42:$I$49,0)),""),"d-mmm-yy")</f>
        <v>1-Jan-19 to 31-Dec-19</v>
      </c>
      <c r="D350" s="413"/>
      <c r="E350" s="413"/>
      <c r="F350" s="410" t="str">
        <f t="shared" ref="F350:F413" si="25">IF(VLOOKUP(A350,$A$8:$D$90,4,FALSE)=0,"",VLOOKUP(A350,$A$8:$D$90,4,FALSE))</f>
        <v/>
      </c>
      <c r="G350" s="414" t="s">
        <v>300</v>
      </c>
      <c r="H350" s="414">
        <v>43830</v>
      </c>
      <c r="I350" s="415" t="b">
        <f t="shared" ref="I350:I413" si="26">IFERROR(TRUE,FALSE)</f>
        <v>1</v>
      </c>
      <c r="J350" s="415" t="b">
        <f t="shared" ref="J350:J413" si="27">IFERROR(IF(F350&lt;&gt;"",TRUE,FALSE),FALSE)</f>
        <v>0</v>
      </c>
      <c r="K350" s="415" t="str">
        <f t="shared" ref="K350:K413" si="28">IFERROR(VLOOKUP(A350,$A$8:$T$90,20,FALSE),"")</f>
        <v>a1N36000002mn8GEAQ</v>
      </c>
      <c r="L350" s="416" t="s">
        <v>1083</v>
      </c>
      <c r="M350" s="158"/>
      <c r="N350" s="79"/>
      <c r="AI350" s="5"/>
      <c r="AJ350" s="5"/>
      <c r="AK350" s="237"/>
      <c r="AL350" s="9"/>
      <c r="AM350" s="9"/>
      <c r="AN350" s="9"/>
      <c r="AO350" s="4"/>
      <c r="AP350" s="4"/>
      <c r="AQ350" s="4"/>
      <c r="AR350" s="4"/>
      <c r="AS350" s="4"/>
    </row>
    <row r="351" spans="1:45" s="302" customFormat="1" ht="18.75" customHeight="1" x14ac:dyDescent="0.25">
      <c r="A351" s="317">
        <v>52</v>
      </c>
      <c r="B351" s="329" t="str">
        <f t="shared" si="24"/>
        <v/>
      </c>
      <c r="C351" s="400" t="str">
        <f>TEXT(IFERROR(INDEX('Overview - Section A'!$A$42:$A$49,MATCH(G351,'Overview - Section A'!$I$42:$I$49,0)),""),"d-mmm-yy") &amp;" to " &amp; TEXT(IFERROR(INDEX('Overview - Section A'!$E$42:$E$49,MATCH(G351,'Overview - Section A'!$I$42:$I$49,0)),""),"d-mmm-yy")</f>
        <v>1-Jan-20 to 31-Dec-20</v>
      </c>
      <c r="D351" s="413"/>
      <c r="E351" s="413"/>
      <c r="F351" s="410" t="str">
        <f t="shared" si="25"/>
        <v/>
      </c>
      <c r="G351" s="414" t="s">
        <v>302</v>
      </c>
      <c r="H351" s="414">
        <v>44196</v>
      </c>
      <c r="I351" s="415" t="b">
        <f t="shared" si="26"/>
        <v>1</v>
      </c>
      <c r="J351" s="415" t="b">
        <f t="shared" si="27"/>
        <v>0</v>
      </c>
      <c r="K351" s="415" t="str">
        <f t="shared" si="28"/>
        <v>a1N36000002mn8GEAQ</v>
      </c>
      <c r="L351" s="416" t="s">
        <v>1084</v>
      </c>
      <c r="M351" s="158"/>
      <c r="N351" s="79"/>
      <c r="AI351" s="5"/>
      <c r="AJ351" s="5"/>
      <c r="AK351" s="237"/>
      <c r="AL351" s="9"/>
      <c r="AM351" s="9"/>
      <c r="AN351" s="9"/>
      <c r="AO351" s="4"/>
      <c r="AP351" s="4"/>
      <c r="AQ351" s="4"/>
      <c r="AR351" s="4"/>
      <c r="AS351" s="4"/>
    </row>
    <row r="352" spans="1:45" s="302" customFormat="1" ht="18.75" customHeight="1" x14ac:dyDescent="0.25">
      <c r="A352" s="317">
        <v>52</v>
      </c>
      <c r="B352" s="329" t="str">
        <f t="shared" si="24"/>
        <v/>
      </c>
      <c r="C352" s="400" t="str">
        <f>TEXT(IFERROR(INDEX('Overview - Section A'!$A$42:$A$49,MATCH(G352,'Overview - Section A'!$I$42:$I$49,0)),""),"d-mmm-yy") &amp;" to " &amp; TEXT(IFERROR(INDEX('Overview - Section A'!$E$42:$E$49,MATCH(G352,'Overview - Section A'!$I$42:$I$49,0)),""),"d-mmm-yy")</f>
        <v>1-Jan-21 to 31-Dec-21</v>
      </c>
      <c r="D352" s="413"/>
      <c r="E352" s="413"/>
      <c r="F352" s="410" t="str">
        <f t="shared" si="25"/>
        <v/>
      </c>
      <c r="G352" s="414" t="s">
        <v>304</v>
      </c>
      <c r="H352" s="414">
        <v>44561</v>
      </c>
      <c r="I352" s="415" t="b">
        <f t="shared" si="26"/>
        <v>1</v>
      </c>
      <c r="J352" s="415" t="b">
        <f t="shared" si="27"/>
        <v>0</v>
      </c>
      <c r="K352" s="415" t="str">
        <f t="shared" si="28"/>
        <v>a1N36000002mn8GEAQ</v>
      </c>
      <c r="L352" s="416" t="s">
        <v>1085</v>
      </c>
      <c r="M352" s="158"/>
      <c r="N352" s="79"/>
      <c r="AI352" s="5"/>
      <c r="AJ352" s="5"/>
      <c r="AK352" s="237"/>
      <c r="AL352" s="9"/>
      <c r="AM352" s="9"/>
      <c r="AN352" s="9"/>
      <c r="AO352" s="4"/>
      <c r="AP352" s="4"/>
      <c r="AQ352" s="4"/>
      <c r="AR352" s="4"/>
      <c r="AS352" s="4"/>
    </row>
    <row r="353" spans="1:45" s="302" customFormat="1" ht="18.75" customHeight="1" x14ac:dyDescent="0.25">
      <c r="A353" s="317">
        <v>52</v>
      </c>
      <c r="B353" s="329" t="str">
        <f t="shared" si="24"/>
        <v/>
      </c>
      <c r="C353" s="400" t="str">
        <f>TEXT(IFERROR(INDEX('Overview - Section A'!$A$42:$A$49,MATCH(G353,'Overview - Section A'!$I$42:$I$49,0)),""),"d-mmm-yy") &amp;" to " &amp; TEXT(IFERROR(INDEX('Overview - Section A'!$E$42:$E$49,MATCH(G353,'Overview - Section A'!$I$42:$I$49,0)),""),"d-mmm-yy")</f>
        <v>1-Jan-22 to 31-Dec-22</v>
      </c>
      <c r="D353" s="413"/>
      <c r="E353" s="413"/>
      <c r="F353" s="410" t="str">
        <f t="shared" si="25"/>
        <v/>
      </c>
      <c r="G353" s="414" t="s">
        <v>306</v>
      </c>
      <c r="H353" s="414">
        <v>44926</v>
      </c>
      <c r="I353" s="415" t="b">
        <f t="shared" si="26"/>
        <v>1</v>
      </c>
      <c r="J353" s="415" t="b">
        <f t="shared" si="27"/>
        <v>0</v>
      </c>
      <c r="K353" s="415" t="str">
        <f t="shared" si="28"/>
        <v>a1N36000002mn8GEAQ</v>
      </c>
      <c r="L353" s="416" t="s">
        <v>1086</v>
      </c>
      <c r="M353" s="158"/>
      <c r="N353" s="79"/>
      <c r="AI353" s="5"/>
      <c r="AJ353" s="5"/>
      <c r="AK353" s="237"/>
      <c r="AL353" s="9"/>
      <c r="AM353" s="9"/>
      <c r="AN353" s="9"/>
      <c r="AO353" s="4"/>
      <c r="AP353" s="4"/>
      <c r="AQ353" s="4"/>
      <c r="AR353" s="4"/>
      <c r="AS353" s="4"/>
    </row>
    <row r="354" spans="1:45" s="302" customFormat="1" ht="18.75" customHeight="1" x14ac:dyDescent="0.25">
      <c r="A354" s="317">
        <v>53</v>
      </c>
      <c r="B354" s="329" t="str">
        <f t="shared" si="24"/>
        <v/>
      </c>
      <c r="C354" s="400" t="str">
        <f>TEXT(IFERROR(INDEX('Overview - Section A'!$A$42:$A$49,MATCH(G354,'Overview - Section A'!$I$42:$I$49,0)),""),"d-mmm-yy") &amp;" to " &amp; TEXT(IFERROR(INDEX('Overview - Section A'!$E$42:$E$49,MATCH(G354,'Overview - Section A'!$I$42:$I$49,0)),""),"d-mmm-yy")</f>
        <v>1-Jan-18 to 31-Dec-18</v>
      </c>
      <c r="D354" s="413"/>
      <c r="E354" s="413"/>
      <c r="F354" s="410" t="str">
        <f t="shared" si="25"/>
        <v/>
      </c>
      <c r="G354" s="414" t="s">
        <v>298</v>
      </c>
      <c r="H354" s="414">
        <v>43465</v>
      </c>
      <c r="I354" s="415" t="b">
        <f t="shared" si="26"/>
        <v>1</v>
      </c>
      <c r="J354" s="415" t="b">
        <f t="shared" si="27"/>
        <v>0</v>
      </c>
      <c r="K354" s="415" t="str">
        <f t="shared" si="28"/>
        <v>a1N36000002mn8HEAQ</v>
      </c>
      <c r="L354" s="416" t="s">
        <v>1087</v>
      </c>
      <c r="M354" s="158"/>
      <c r="N354" s="79"/>
      <c r="AI354" s="5"/>
      <c r="AJ354" s="5"/>
      <c r="AK354" s="237"/>
      <c r="AL354" s="9"/>
      <c r="AM354" s="9"/>
      <c r="AN354" s="9"/>
      <c r="AO354" s="4"/>
      <c r="AP354" s="4"/>
      <c r="AQ354" s="4"/>
      <c r="AR354" s="4"/>
      <c r="AS354" s="4"/>
    </row>
    <row r="355" spans="1:45" s="302" customFormat="1" ht="18.75" customHeight="1" x14ac:dyDescent="0.25">
      <c r="A355" s="317">
        <v>53</v>
      </c>
      <c r="B355" s="329" t="str">
        <f t="shared" si="24"/>
        <v/>
      </c>
      <c r="C355" s="400" t="str">
        <f>TEXT(IFERROR(INDEX('Overview - Section A'!$A$42:$A$49,MATCH(G355,'Overview - Section A'!$I$42:$I$49,0)),""),"d-mmm-yy") &amp;" to " &amp; TEXT(IFERROR(INDEX('Overview - Section A'!$E$42:$E$49,MATCH(G355,'Overview - Section A'!$I$42:$I$49,0)),""),"d-mmm-yy")</f>
        <v>1-Jan-19 to 31-Dec-19</v>
      </c>
      <c r="D355" s="413"/>
      <c r="E355" s="413"/>
      <c r="F355" s="410" t="str">
        <f t="shared" si="25"/>
        <v/>
      </c>
      <c r="G355" s="414" t="s">
        <v>300</v>
      </c>
      <c r="H355" s="414">
        <v>43830</v>
      </c>
      <c r="I355" s="415" t="b">
        <f t="shared" si="26"/>
        <v>1</v>
      </c>
      <c r="J355" s="415" t="b">
        <f t="shared" si="27"/>
        <v>0</v>
      </c>
      <c r="K355" s="415" t="str">
        <f t="shared" si="28"/>
        <v>a1N36000002mn8HEAQ</v>
      </c>
      <c r="L355" s="416" t="s">
        <v>1088</v>
      </c>
      <c r="M355" s="158"/>
      <c r="N355" s="79"/>
      <c r="AI355" s="5"/>
      <c r="AJ355" s="5"/>
      <c r="AK355" s="237"/>
      <c r="AL355" s="9"/>
      <c r="AM355" s="9"/>
      <c r="AN355" s="9"/>
      <c r="AO355" s="4"/>
      <c r="AP355" s="4"/>
      <c r="AQ355" s="4"/>
      <c r="AR355" s="4"/>
      <c r="AS355" s="4"/>
    </row>
    <row r="356" spans="1:45" s="302" customFormat="1" ht="18.75" customHeight="1" x14ac:dyDescent="0.25">
      <c r="A356" s="317">
        <v>53</v>
      </c>
      <c r="B356" s="329" t="str">
        <f t="shared" si="24"/>
        <v/>
      </c>
      <c r="C356" s="400" t="str">
        <f>TEXT(IFERROR(INDEX('Overview - Section A'!$A$42:$A$49,MATCH(G356,'Overview - Section A'!$I$42:$I$49,0)),""),"d-mmm-yy") &amp;" to " &amp; TEXT(IFERROR(INDEX('Overview - Section A'!$E$42:$E$49,MATCH(G356,'Overview - Section A'!$I$42:$I$49,0)),""),"d-mmm-yy")</f>
        <v>1-Jan-20 to 31-Dec-20</v>
      </c>
      <c r="D356" s="413"/>
      <c r="E356" s="413"/>
      <c r="F356" s="410" t="str">
        <f t="shared" si="25"/>
        <v/>
      </c>
      <c r="G356" s="414" t="s">
        <v>302</v>
      </c>
      <c r="H356" s="414">
        <v>44196</v>
      </c>
      <c r="I356" s="415" t="b">
        <f t="shared" si="26"/>
        <v>1</v>
      </c>
      <c r="J356" s="415" t="b">
        <f t="shared" si="27"/>
        <v>0</v>
      </c>
      <c r="K356" s="415" t="str">
        <f t="shared" si="28"/>
        <v>a1N36000002mn8HEAQ</v>
      </c>
      <c r="L356" s="416" t="s">
        <v>1089</v>
      </c>
      <c r="M356" s="158"/>
      <c r="N356" s="79"/>
      <c r="AI356" s="5"/>
      <c r="AJ356" s="5"/>
      <c r="AK356" s="237"/>
      <c r="AL356" s="9"/>
      <c r="AM356" s="9"/>
      <c r="AN356" s="9"/>
      <c r="AO356" s="4"/>
      <c r="AP356" s="4"/>
      <c r="AQ356" s="4"/>
      <c r="AR356" s="4"/>
      <c r="AS356" s="4"/>
    </row>
    <row r="357" spans="1:45" s="302" customFormat="1" ht="18.75" customHeight="1" x14ac:dyDescent="0.25">
      <c r="A357" s="317">
        <v>53</v>
      </c>
      <c r="B357" s="329" t="str">
        <f t="shared" si="24"/>
        <v/>
      </c>
      <c r="C357" s="400" t="str">
        <f>TEXT(IFERROR(INDEX('Overview - Section A'!$A$42:$A$49,MATCH(G357,'Overview - Section A'!$I$42:$I$49,0)),""),"d-mmm-yy") &amp;" to " &amp; TEXT(IFERROR(INDEX('Overview - Section A'!$E$42:$E$49,MATCH(G357,'Overview - Section A'!$I$42:$I$49,0)),""),"d-mmm-yy")</f>
        <v>1-Jan-21 to 31-Dec-21</v>
      </c>
      <c r="D357" s="413"/>
      <c r="E357" s="413"/>
      <c r="F357" s="410" t="str">
        <f t="shared" si="25"/>
        <v/>
      </c>
      <c r="G357" s="414" t="s">
        <v>304</v>
      </c>
      <c r="H357" s="414">
        <v>44561</v>
      </c>
      <c r="I357" s="415" t="b">
        <f t="shared" si="26"/>
        <v>1</v>
      </c>
      <c r="J357" s="415" t="b">
        <f t="shared" si="27"/>
        <v>0</v>
      </c>
      <c r="K357" s="415" t="str">
        <f t="shared" si="28"/>
        <v>a1N36000002mn8HEAQ</v>
      </c>
      <c r="L357" s="416" t="s">
        <v>1090</v>
      </c>
      <c r="M357" s="158"/>
      <c r="N357" s="79"/>
      <c r="AI357" s="5"/>
      <c r="AJ357" s="5"/>
      <c r="AK357" s="237"/>
      <c r="AL357" s="9"/>
      <c r="AM357" s="9"/>
      <c r="AN357" s="9"/>
      <c r="AO357" s="4"/>
      <c r="AP357" s="4"/>
      <c r="AQ357" s="4"/>
      <c r="AR357" s="4"/>
      <c r="AS357" s="4"/>
    </row>
    <row r="358" spans="1:45" s="302" customFormat="1" ht="18.75" customHeight="1" x14ac:dyDescent="0.25">
      <c r="A358" s="317">
        <v>53</v>
      </c>
      <c r="B358" s="329" t="str">
        <f t="shared" si="24"/>
        <v/>
      </c>
      <c r="C358" s="400" t="str">
        <f>TEXT(IFERROR(INDEX('Overview - Section A'!$A$42:$A$49,MATCH(G358,'Overview - Section A'!$I$42:$I$49,0)),""),"d-mmm-yy") &amp;" to " &amp; TEXT(IFERROR(INDEX('Overview - Section A'!$E$42:$E$49,MATCH(G358,'Overview - Section A'!$I$42:$I$49,0)),""),"d-mmm-yy")</f>
        <v>1-Jan-22 to 31-Dec-22</v>
      </c>
      <c r="D358" s="413"/>
      <c r="E358" s="413"/>
      <c r="F358" s="410" t="str">
        <f t="shared" si="25"/>
        <v/>
      </c>
      <c r="G358" s="414" t="s">
        <v>306</v>
      </c>
      <c r="H358" s="414">
        <v>44926</v>
      </c>
      <c r="I358" s="415" t="b">
        <f t="shared" si="26"/>
        <v>1</v>
      </c>
      <c r="J358" s="415" t="b">
        <f t="shared" si="27"/>
        <v>0</v>
      </c>
      <c r="K358" s="415" t="str">
        <f t="shared" si="28"/>
        <v>a1N36000002mn8HEAQ</v>
      </c>
      <c r="L358" s="416" t="s">
        <v>1091</v>
      </c>
      <c r="M358" s="158"/>
      <c r="N358" s="79"/>
      <c r="AI358" s="5"/>
      <c r="AJ358" s="5"/>
      <c r="AK358" s="237"/>
      <c r="AL358" s="9"/>
      <c r="AM358" s="9"/>
      <c r="AN358" s="9"/>
      <c r="AO358" s="4"/>
      <c r="AP358" s="4"/>
      <c r="AQ358" s="4"/>
      <c r="AR358" s="4"/>
      <c r="AS358" s="4"/>
    </row>
    <row r="359" spans="1:45" s="302" customFormat="1" ht="18.75" customHeight="1" x14ac:dyDescent="0.25">
      <c r="A359" s="317">
        <v>54</v>
      </c>
      <c r="B359" s="329" t="str">
        <f t="shared" si="24"/>
        <v/>
      </c>
      <c r="C359" s="400" t="str">
        <f>TEXT(IFERROR(INDEX('Overview - Section A'!$A$42:$A$49,MATCH(G359,'Overview - Section A'!$I$42:$I$49,0)),""),"d-mmm-yy") &amp;" to " &amp; TEXT(IFERROR(INDEX('Overview - Section A'!$E$42:$E$49,MATCH(G359,'Overview - Section A'!$I$42:$I$49,0)),""),"d-mmm-yy")</f>
        <v>1-Jan-18 to 31-Dec-18</v>
      </c>
      <c r="D359" s="413"/>
      <c r="E359" s="413"/>
      <c r="F359" s="410" t="str">
        <f t="shared" si="25"/>
        <v/>
      </c>
      <c r="G359" s="414" t="s">
        <v>298</v>
      </c>
      <c r="H359" s="414">
        <v>43465</v>
      </c>
      <c r="I359" s="415" t="b">
        <f t="shared" si="26"/>
        <v>1</v>
      </c>
      <c r="J359" s="415" t="b">
        <f t="shared" si="27"/>
        <v>0</v>
      </c>
      <c r="K359" s="415" t="str">
        <f t="shared" si="28"/>
        <v>a1N36000002mn8IEAQ</v>
      </c>
      <c r="L359" s="416" t="s">
        <v>1092</v>
      </c>
      <c r="M359" s="158"/>
      <c r="N359" s="79"/>
      <c r="AI359" s="5"/>
      <c r="AJ359" s="5"/>
      <c r="AK359" s="237"/>
      <c r="AL359" s="9"/>
      <c r="AM359" s="9"/>
      <c r="AN359" s="9"/>
      <c r="AO359" s="4"/>
      <c r="AP359" s="4"/>
      <c r="AQ359" s="4"/>
      <c r="AR359" s="4"/>
      <c r="AS359" s="4"/>
    </row>
    <row r="360" spans="1:45" s="302" customFormat="1" ht="18.75" customHeight="1" x14ac:dyDescent="0.25">
      <c r="A360" s="317">
        <v>54</v>
      </c>
      <c r="B360" s="329" t="str">
        <f t="shared" si="24"/>
        <v/>
      </c>
      <c r="C360" s="400" t="str">
        <f>TEXT(IFERROR(INDEX('Overview - Section A'!$A$42:$A$49,MATCH(G360,'Overview - Section A'!$I$42:$I$49,0)),""),"d-mmm-yy") &amp;" to " &amp; TEXT(IFERROR(INDEX('Overview - Section A'!$E$42:$E$49,MATCH(G360,'Overview - Section A'!$I$42:$I$49,0)),""),"d-mmm-yy")</f>
        <v>1-Jan-19 to 31-Dec-19</v>
      </c>
      <c r="D360" s="413"/>
      <c r="E360" s="413"/>
      <c r="F360" s="410" t="str">
        <f t="shared" si="25"/>
        <v/>
      </c>
      <c r="G360" s="414" t="s">
        <v>300</v>
      </c>
      <c r="H360" s="414">
        <v>43830</v>
      </c>
      <c r="I360" s="415" t="b">
        <f t="shared" si="26"/>
        <v>1</v>
      </c>
      <c r="J360" s="415" t="b">
        <f t="shared" si="27"/>
        <v>0</v>
      </c>
      <c r="K360" s="415" t="str">
        <f t="shared" si="28"/>
        <v>a1N36000002mn8IEAQ</v>
      </c>
      <c r="L360" s="416" t="s">
        <v>1093</v>
      </c>
      <c r="M360" s="158"/>
      <c r="N360" s="79"/>
      <c r="AI360" s="5"/>
      <c r="AJ360" s="5"/>
      <c r="AK360" s="237"/>
      <c r="AL360" s="9"/>
      <c r="AM360" s="9"/>
      <c r="AN360" s="9"/>
      <c r="AO360" s="4"/>
      <c r="AP360" s="4"/>
      <c r="AQ360" s="4"/>
      <c r="AR360" s="4"/>
      <c r="AS360" s="4"/>
    </row>
    <row r="361" spans="1:45" s="302" customFormat="1" ht="18.75" customHeight="1" x14ac:dyDescent="0.25">
      <c r="A361" s="317">
        <v>54</v>
      </c>
      <c r="B361" s="329" t="str">
        <f t="shared" si="24"/>
        <v/>
      </c>
      <c r="C361" s="400" t="str">
        <f>TEXT(IFERROR(INDEX('Overview - Section A'!$A$42:$A$49,MATCH(G361,'Overview - Section A'!$I$42:$I$49,0)),""),"d-mmm-yy") &amp;" to " &amp; TEXT(IFERROR(INDEX('Overview - Section A'!$E$42:$E$49,MATCH(G361,'Overview - Section A'!$I$42:$I$49,0)),""),"d-mmm-yy")</f>
        <v>1-Jan-20 to 31-Dec-20</v>
      </c>
      <c r="D361" s="413"/>
      <c r="E361" s="413"/>
      <c r="F361" s="410" t="str">
        <f t="shared" si="25"/>
        <v/>
      </c>
      <c r="G361" s="414" t="s">
        <v>302</v>
      </c>
      <c r="H361" s="414">
        <v>44196</v>
      </c>
      <c r="I361" s="415" t="b">
        <f t="shared" si="26"/>
        <v>1</v>
      </c>
      <c r="J361" s="415" t="b">
        <f t="shared" si="27"/>
        <v>0</v>
      </c>
      <c r="K361" s="415" t="str">
        <f t="shared" si="28"/>
        <v>a1N36000002mn8IEAQ</v>
      </c>
      <c r="L361" s="416" t="s">
        <v>1094</v>
      </c>
      <c r="M361" s="158"/>
      <c r="N361" s="79"/>
      <c r="AI361" s="5"/>
      <c r="AJ361" s="5"/>
      <c r="AK361" s="237"/>
      <c r="AL361" s="9"/>
      <c r="AM361" s="9"/>
      <c r="AN361" s="9"/>
      <c r="AO361" s="4"/>
      <c r="AP361" s="4"/>
      <c r="AQ361" s="4"/>
      <c r="AR361" s="4"/>
      <c r="AS361" s="4"/>
    </row>
    <row r="362" spans="1:45" s="302" customFormat="1" ht="18.75" customHeight="1" x14ac:dyDescent="0.25">
      <c r="A362" s="317">
        <v>54</v>
      </c>
      <c r="B362" s="329" t="str">
        <f t="shared" si="24"/>
        <v/>
      </c>
      <c r="C362" s="400" t="str">
        <f>TEXT(IFERROR(INDEX('Overview - Section A'!$A$42:$A$49,MATCH(G362,'Overview - Section A'!$I$42:$I$49,0)),""),"d-mmm-yy") &amp;" to " &amp; TEXT(IFERROR(INDEX('Overview - Section A'!$E$42:$E$49,MATCH(G362,'Overview - Section A'!$I$42:$I$49,0)),""),"d-mmm-yy")</f>
        <v>1-Jan-21 to 31-Dec-21</v>
      </c>
      <c r="D362" s="413"/>
      <c r="E362" s="413"/>
      <c r="F362" s="410" t="str">
        <f t="shared" si="25"/>
        <v/>
      </c>
      <c r="G362" s="414" t="s">
        <v>304</v>
      </c>
      <c r="H362" s="414">
        <v>44561</v>
      </c>
      <c r="I362" s="415" t="b">
        <f t="shared" si="26"/>
        <v>1</v>
      </c>
      <c r="J362" s="415" t="b">
        <f t="shared" si="27"/>
        <v>0</v>
      </c>
      <c r="K362" s="415" t="str">
        <f t="shared" si="28"/>
        <v>a1N36000002mn8IEAQ</v>
      </c>
      <c r="L362" s="416" t="s">
        <v>1095</v>
      </c>
      <c r="M362" s="158"/>
      <c r="N362" s="79"/>
      <c r="AI362" s="5"/>
      <c r="AJ362" s="5"/>
      <c r="AK362" s="237"/>
      <c r="AL362" s="9"/>
      <c r="AM362" s="9"/>
      <c r="AN362" s="9"/>
      <c r="AO362" s="4"/>
      <c r="AP362" s="4"/>
      <c r="AQ362" s="4"/>
      <c r="AR362" s="4"/>
      <c r="AS362" s="4"/>
    </row>
    <row r="363" spans="1:45" s="302" customFormat="1" ht="18.75" customHeight="1" x14ac:dyDescent="0.25">
      <c r="A363" s="317">
        <v>54</v>
      </c>
      <c r="B363" s="329" t="str">
        <f t="shared" si="24"/>
        <v/>
      </c>
      <c r="C363" s="400" t="str">
        <f>TEXT(IFERROR(INDEX('Overview - Section A'!$A$42:$A$49,MATCH(G363,'Overview - Section A'!$I$42:$I$49,0)),""),"d-mmm-yy") &amp;" to " &amp; TEXT(IFERROR(INDEX('Overview - Section A'!$E$42:$E$49,MATCH(G363,'Overview - Section A'!$I$42:$I$49,0)),""),"d-mmm-yy")</f>
        <v>1-Jan-22 to 31-Dec-22</v>
      </c>
      <c r="D363" s="413"/>
      <c r="E363" s="413"/>
      <c r="F363" s="410" t="str">
        <f t="shared" si="25"/>
        <v/>
      </c>
      <c r="G363" s="414" t="s">
        <v>306</v>
      </c>
      <c r="H363" s="414">
        <v>44926</v>
      </c>
      <c r="I363" s="415" t="b">
        <f t="shared" si="26"/>
        <v>1</v>
      </c>
      <c r="J363" s="415" t="b">
        <f t="shared" si="27"/>
        <v>0</v>
      </c>
      <c r="K363" s="415" t="str">
        <f t="shared" si="28"/>
        <v>a1N36000002mn8IEAQ</v>
      </c>
      <c r="L363" s="416" t="s">
        <v>1096</v>
      </c>
      <c r="M363" s="158"/>
      <c r="N363" s="79"/>
      <c r="AI363" s="5"/>
      <c r="AJ363" s="5"/>
      <c r="AK363" s="237"/>
      <c r="AL363" s="9"/>
      <c r="AM363" s="9"/>
      <c r="AN363" s="9"/>
      <c r="AO363" s="4"/>
      <c r="AP363" s="4"/>
      <c r="AQ363" s="4"/>
      <c r="AR363" s="4"/>
      <c r="AS363" s="4"/>
    </row>
    <row r="364" spans="1:45" s="302" customFormat="1" ht="18.75" customHeight="1" x14ac:dyDescent="0.25">
      <c r="A364" s="317">
        <v>55</v>
      </c>
      <c r="B364" s="329" t="str">
        <f t="shared" si="24"/>
        <v/>
      </c>
      <c r="C364" s="400" t="str">
        <f>TEXT(IFERROR(INDEX('Overview - Section A'!$A$42:$A$49,MATCH(G364,'Overview - Section A'!$I$42:$I$49,0)),""),"d-mmm-yy") &amp;" to " &amp; TEXT(IFERROR(INDEX('Overview - Section A'!$E$42:$E$49,MATCH(G364,'Overview - Section A'!$I$42:$I$49,0)),""),"d-mmm-yy")</f>
        <v>1-Jan-18 to 31-Dec-18</v>
      </c>
      <c r="D364" s="413"/>
      <c r="E364" s="413"/>
      <c r="F364" s="410" t="str">
        <f t="shared" si="25"/>
        <v/>
      </c>
      <c r="G364" s="414" t="s">
        <v>298</v>
      </c>
      <c r="H364" s="414">
        <v>43465</v>
      </c>
      <c r="I364" s="415" t="b">
        <f t="shared" si="26"/>
        <v>1</v>
      </c>
      <c r="J364" s="415" t="b">
        <f t="shared" si="27"/>
        <v>0</v>
      </c>
      <c r="K364" s="415" t="str">
        <f t="shared" si="28"/>
        <v>a1N36000002mn8JEAQ</v>
      </c>
      <c r="L364" s="416" t="s">
        <v>1097</v>
      </c>
      <c r="M364" s="158"/>
      <c r="N364" s="79"/>
      <c r="AI364" s="5"/>
      <c r="AJ364" s="5"/>
      <c r="AK364" s="237"/>
      <c r="AL364" s="9"/>
      <c r="AM364" s="9"/>
      <c r="AN364" s="9"/>
      <c r="AO364" s="4"/>
      <c r="AP364" s="4"/>
      <c r="AQ364" s="4"/>
      <c r="AR364" s="4"/>
      <c r="AS364" s="4"/>
    </row>
    <row r="365" spans="1:45" s="302" customFormat="1" ht="18.75" customHeight="1" x14ac:dyDescent="0.25">
      <c r="A365" s="317">
        <v>55</v>
      </c>
      <c r="B365" s="329" t="str">
        <f t="shared" si="24"/>
        <v/>
      </c>
      <c r="C365" s="400" t="str">
        <f>TEXT(IFERROR(INDEX('Overview - Section A'!$A$42:$A$49,MATCH(G365,'Overview - Section A'!$I$42:$I$49,0)),""),"d-mmm-yy") &amp;" to " &amp; TEXT(IFERROR(INDEX('Overview - Section A'!$E$42:$E$49,MATCH(G365,'Overview - Section A'!$I$42:$I$49,0)),""),"d-mmm-yy")</f>
        <v>1-Jan-19 to 31-Dec-19</v>
      </c>
      <c r="D365" s="413"/>
      <c r="E365" s="413"/>
      <c r="F365" s="410" t="str">
        <f t="shared" si="25"/>
        <v/>
      </c>
      <c r="G365" s="414" t="s">
        <v>300</v>
      </c>
      <c r="H365" s="414">
        <v>43830</v>
      </c>
      <c r="I365" s="415" t="b">
        <f t="shared" si="26"/>
        <v>1</v>
      </c>
      <c r="J365" s="415" t="b">
        <f t="shared" si="27"/>
        <v>0</v>
      </c>
      <c r="K365" s="415" t="str">
        <f t="shared" si="28"/>
        <v>a1N36000002mn8JEAQ</v>
      </c>
      <c r="L365" s="416" t="s">
        <v>1098</v>
      </c>
      <c r="M365" s="158"/>
      <c r="N365" s="79"/>
      <c r="AI365" s="5"/>
      <c r="AJ365" s="5"/>
      <c r="AK365" s="237"/>
      <c r="AL365" s="9"/>
      <c r="AM365" s="9"/>
      <c r="AN365" s="9"/>
      <c r="AO365" s="4"/>
      <c r="AP365" s="4"/>
      <c r="AQ365" s="4"/>
      <c r="AR365" s="4"/>
      <c r="AS365" s="4"/>
    </row>
    <row r="366" spans="1:45" s="302" customFormat="1" ht="18.75" customHeight="1" x14ac:dyDescent="0.25">
      <c r="A366" s="317">
        <v>55</v>
      </c>
      <c r="B366" s="329" t="str">
        <f t="shared" si="24"/>
        <v/>
      </c>
      <c r="C366" s="400" t="str">
        <f>TEXT(IFERROR(INDEX('Overview - Section A'!$A$42:$A$49,MATCH(G366,'Overview - Section A'!$I$42:$I$49,0)),""),"d-mmm-yy") &amp;" to " &amp; TEXT(IFERROR(INDEX('Overview - Section A'!$E$42:$E$49,MATCH(G366,'Overview - Section A'!$I$42:$I$49,0)),""),"d-mmm-yy")</f>
        <v>1-Jan-20 to 31-Dec-20</v>
      </c>
      <c r="D366" s="413"/>
      <c r="E366" s="413"/>
      <c r="F366" s="410" t="str">
        <f t="shared" si="25"/>
        <v/>
      </c>
      <c r="G366" s="414" t="s">
        <v>302</v>
      </c>
      <c r="H366" s="414">
        <v>44196</v>
      </c>
      <c r="I366" s="415" t="b">
        <f t="shared" si="26"/>
        <v>1</v>
      </c>
      <c r="J366" s="415" t="b">
        <f t="shared" si="27"/>
        <v>0</v>
      </c>
      <c r="K366" s="415" t="str">
        <f t="shared" si="28"/>
        <v>a1N36000002mn8JEAQ</v>
      </c>
      <c r="L366" s="416" t="s">
        <v>1099</v>
      </c>
      <c r="M366" s="158"/>
      <c r="N366" s="79"/>
      <c r="AI366" s="5"/>
      <c r="AJ366" s="5"/>
      <c r="AK366" s="237"/>
      <c r="AL366" s="9"/>
      <c r="AM366" s="9"/>
      <c r="AN366" s="9"/>
      <c r="AO366" s="4"/>
      <c r="AP366" s="4"/>
      <c r="AQ366" s="4"/>
      <c r="AR366" s="4"/>
      <c r="AS366" s="4"/>
    </row>
    <row r="367" spans="1:45" s="302" customFormat="1" ht="18.75" customHeight="1" x14ac:dyDescent="0.25">
      <c r="A367" s="317">
        <v>55</v>
      </c>
      <c r="B367" s="329" t="str">
        <f t="shared" si="24"/>
        <v/>
      </c>
      <c r="C367" s="400" t="str">
        <f>TEXT(IFERROR(INDEX('Overview - Section A'!$A$42:$A$49,MATCH(G367,'Overview - Section A'!$I$42:$I$49,0)),""),"d-mmm-yy") &amp;" to " &amp; TEXT(IFERROR(INDEX('Overview - Section A'!$E$42:$E$49,MATCH(G367,'Overview - Section A'!$I$42:$I$49,0)),""),"d-mmm-yy")</f>
        <v>1-Jan-21 to 31-Dec-21</v>
      </c>
      <c r="D367" s="413"/>
      <c r="E367" s="413"/>
      <c r="F367" s="410" t="str">
        <f t="shared" si="25"/>
        <v/>
      </c>
      <c r="G367" s="414" t="s">
        <v>304</v>
      </c>
      <c r="H367" s="414">
        <v>44561</v>
      </c>
      <c r="I367" s="415" t="b">
        <f t="shared" si="26"/>
        <v>1</v>
      </c>
      <c r="J367" s="415" t="b">
        <f t="shared" si="27"/>
        <v>0</v>
      </c>
      <c r="K367" s="415" t="str">
        <f t="shared" si="28"/>
        <v>a1N36000002mn8JEAQ</v>
      </c>
      <c r="L367" s="416" t="s">
        <v>1100</v>
      </c>
      <c r="M367" s="158"/>
      <c r="N367" s="79"/>
      <c r="AI367" s="5"/>
      <c r="AJ367" s="5"/>
      <c r="AK367" s="237"/>
      <c r="AL367" s="9"/>
      <c r="AM367" s="9"/>
      <c r="AN367" s="9"/>
      <c r="AO367" s="4"/>
      <c r="AP367" s="4"/>
      <c r="AQ367" s="4"/>
      <c r="AR367" s="4"/>
      <c r="AS367" s="4"/>
    </row>
    <row r="368" spans="1:45" s="302" customFormat="1" ht="18.75" customHeight="1" x14ac:dyDescent="0.25">
      <c r="A368" s="317">
        <v>55</v>
      </c>
      <c r="B368" s="329" t="str">
        <f t="shared" si="24"/>
        <v/>
      </c>
      <c r="C368" s="400" t="str">
        <f>TEXT(IFERROR(INDEX('Overview - Section A'!$A$42:$A$49,MATCH(G368,'Overview - Section A'!$I$42:$I$49,0)),""),"d-mmm-yy") &amp;" to " &amp; TEXT(IFERROR(INDEX('Overview - Section A'!$E$42:$E$49,MATCH(G368,'Overview - Section A'!$I$42:$I$49,0)),""),"d-mmm-yy")</f>
        <v>1-Jan-22 to 31-Dec-22</v>
      </c>
      <c r="D368" s="413"/>
      <c r="E368" s="413"/>
      <c r="F368" s="410" t="str">
        <f t="shared" si="25"/>
        <v/>
      </c>
      <c r="G368" s="414" t="s">
        <v>306</v>
      </c>
      <c r="H368" s="414">
        <v>44926</v>
      </c>
      <c r="I368" s="415" t="b">
        <f t="shared" si="26"/>
        <v>1</v>
      </c>
      <c r="J368" s="415" t="b">
        <f t="shared" si="27"/>
        <v>0</v>
      </c>
      <c r="K368" s="415" t="str">
        <f t="shared" si="28"/>
        <v>a1N36000002mn8JEAQ</v>
      </c>
      <c r="L368" s="416" t="s">
        <v>1101</v>
      </c>
      <c r="M368" s="158"/>
      <c r="N368" s="79"/>
      <c r="AI368" s="5"/>
      <c r="AJ368" s="5"/>
      <c r="AK368" s="237"/>
      <c r="AL368" s="9"/>
      <c r="AM368" s="9"/>
      <c r="AN368" s="9"/>
      <c r="AO368" s="4"/>
      <c r="AP368" s="4"/>
      <c r="AQ368" s="4"/>
      <c r="AR368" s="4"/>
      <c r="AS368" s="4"/>
    </row>
    <row r="369" spans="1:45" s="302" customFormat="1" ht="18.75" customHeight="1" x14ac:dyDescent="0.25">
      <c r="A369" s="317">
        <v>56</v>
      </c>
      <c r="B369" s="329" t="str">
        <f t="shared" si="24"/>
        <v/>
      </c>
      <c r="C369" s="400" t="str">
        <f>TEXT(IFERROR(INDEX('Overview - Section A'!$A$42:$A$49,MATCH(G369,'Overview - Section A'!$I$42:$I$49,0)),""),"d-mmm-yy") &amp;" to " &amp; TEXT(IFERROR(INDEX('Overview - Section A'!$E$42:$E$49,MATCH(G369,'Overview - Section A'!$I$42:$I$49,0)),""),"d-mmm-yy")</f>
        <v>1-Jan-18 to 31-Dec-18</v>
      </c>
      <c r="D369" s="413"/>
      <c r="E369" s="413"/>
      <c r="F369" s="410" t="str">
        <f t="shared" si="25"/>
        <v/>
      </c>
      <c r="G369" s="414" t="s">
        <v>298</v>
      </c>
      <c r="H369" s="414">
        <v>43465</v>
      </c>
      <c r="I369" s="415" t="b">
        <f t="shared" si="26"/>
        <v>1</v>
      </c>
      <c r="J369" s="415" t="b">
        <f t="shared" si="27"/>
        <v>0</v>
      </c>
      <c r="K369" s="415" t="str">
        <f t="shared" si="28"/>
        <v>a1N36000002mn8KEAQ</v>
      </c>
      <c r="L369" s="416" t="s">
        <v>1102</v>
      </c>
      <c r="M369" s="158"/>
      <c r="N369" s="79"/>
      <c r="AI369" s="5"/>
      <c r="AJ369" s="5"/>
      <c r="AK369" s="237"/>
      <c r="AL369" s="9"/>
      <c r="AM369" s="9"/>
      <c r="AN369" s="9"/>
      <c r="AO369" s="4"/>
      <c r="AP369" s="4"/>
      <c r="AQ369" s="4"/>
      <c r="AR369" s="4"/>
      <c r="AS369" s="4"/>
    </row>
    <row r="370" spans="1:45" s="302" customFormat="1" ht="18.75" customHeight="1" x14ac:dyDescent="0.25">
      <c r="A370" s="317">
        <v>56</v>
      </c>
      <c r="B370" s="329" t="str">
        <f t="shared" si="24"/>
        <v/>
      </c>
      <c r="C370" s="400" t="str">
        <f>TEXT(IFERROR(INDEX('Overview - Section A'!$A$42:$A$49,MATCH(G370,'Overview - Section A'!$I$42:$I$49,0)),""),"d-mmm-yy") &amp;" to " &amp; TEXT(IFERROR(INDEX('Overview - Section A'!$E$42:$E$49,MATCH(G370,'Overview - Section A'!$I$42:$I$49,0)),""),"d-mmm-yy")</f>
        <v>1-Jan-19 to 31-Dec-19</v>
      </c>
      <c r="D370" s="413"/>
      <c r="E370" s="413"/>
      <c r="F370" s="410" t="str">
        <f t="shared" si="25"/>
        <v/>
      </c>
      <c r="G370" s="414" t="s">
        <v>300</v>
      </c>
      <c r="H370" s="414">
        <v>43830</v>
      </c>
      <c r="I370" s="415" t="b">
        <f t="shared" si="26"/>
        <v>1</v>
      </c>
      <c r="J370" s="415" t="b">
        <f t="shared" si="27"/>
        <v>0</v>
      </c>
      <c r="K370" s="415" t="str">
        <f t="shared" si="28"/>
        <v>a1N36000002mn8KEAQ</v>
      </c>
      <c r="L370" s="416" t="s">
        <v>1103</v>
      </c>
      <c r="M370" s="158"/>
      <c r="N370" s="79"/>
      <c r="AI370" s="5"/>
      <c r="AJ370" s="5"/>
      <c r="AK370" s="237"/>
      <c r="AL370" s="9"/>
      <c r="AM370" s="9"/>
      <c r="AN370" s="9"/>
      <c r="AO370" s="4"/>
      <c r="AP370" s="4"/>
      <c r="AQ370" s="4"/>
      <c r="AR370" s="4"/>
      <c r="AS370" s="4"/>
    </row>
    <row r="371" spans="1:45" s="302" customFormat="1" ht="18.75" customHeight="1" x14ac:dyDescent="0.25">
      <c r="A371" s="317">
        <v>56</v>
      </c>
      <c r="B371" s="329" t="str">
        <f t="shared" si="24"/>
        <v/>
      </c>
      <c r="C371" s="400" t="str">
        <f>TEXT(IFERROR(INDEX('Overview - Section A'!$A$42:$A$49,MATCH(G371,'Overview - Section A'!$I$42:$I$49,0)),""),"d-mmm-yy") &amp;" to " &amp; TEXT(IFERROR(INDEX('Overview - Section A'!$E$42:$E$49,MATCH(G371,'Overview - Section A'!$I$42:$I$49,0)),""),"d-mmm-yy")</f>
        <v>1-Jan-20 to 31-Dec-20</v>
      </c>
      <c r="D371" s="413"/>
      <c r="E371" s="413"/>
      <c r="F371" s="410" t="str">
        <f t="shared" si="25"/>
        <v/>
      </c>
      <c r="G371" s="414" t="s">
        <v>302</v>
      </c>
      <c r="H371" s="414">
        <v>44196</v>
      </c>
      <c r="I371" s="415" t="b">
        <f t="shared" si="26"/>
        <v>1</v>
      </c>
      <c r="J371" s="415" t="b">
        <f t="shared" si="27"/>
        <v>0</v>
      </c>
      <c r="K371" s="415" t="str">
        <f t="shared" si="28"/>
        <v>a1N36000002mn8KEAQ</v>
      </c>
      <c r="L371" s="416" t="s">
        <v>1104</v>
      </c>
      <c r="M371" s="158"/>
      <c r="N371" s="79"/>
      <c r="AI371" s="5"/>
      <c r="AJ371" s="5"/>
      <c r="AK371" s="237"/>
      <c r="AL371" s="9"/>
      <c r="AM371" s="9"/>
      <c r="AN371" s="9"/>
      <c r="AO371" s="4"/>
      <c r="AP371" s="4"/>
      <c r="AQ371" s="4"/>
      <c r="AR371" s="4"/>
      <c r="AS371" s="4"/>
    </row>
    <row r="372" spans="1:45" s="302" customFormat="1" ht="18.75" customHeight="1" x14ac:dyDescent="0.25">
      <c r="A372" s="317">
        <v>56</v>
      </c>
      <c r="B372" s="329" t="str">
        <f t="shared" si="24"/>
        <v/>
      </c>
      <c r="C372" s="400" t="str">
        <f>TEXT(IFERROR(INDEX('Overview - Section A'!$A$42:$A$49,MATCH(G372,'Overview - Section A'!$I$42:$I$49,0)),""),"d-mmm-yy") &amp;" to " &amp; TEXT(IFERROR(INDEX('Overview - Section A'!$E$42:$E$49,MATCH(G372,'Overview - Section A'!$I$42:$I$49,0)),""),"d-mmm-yy")</f>
        <v>1-Jan-21 to 31-Dec-21</v>
      </c>
      <c r="D372" s="413"/>
      <c r="E372" s="413"/>
      <c r="F372" s="410" t="str">
        <f t="shared" si="25"/>
        <v/>
      </c>
      <c r="G372" s="414" t="s">
        <v>304</v>
      </c>
      <c r="H372" s="414">
        <v>44561</v>
      </c>
      <c r="I372" s="415" t="b">
        <f t="shared" si="26"/>
        <v>1</v>
      </c>
      <c r="J372" s="415" t="b">
        <f t="shared" si="27"/>
        <v>0</v>
      </c>
      <c r="K372" s="415" t="str">
        <f t="shared" si="28"/>
        <v>a1N36000002mn8KEAQ</v>
      </c>
      <c r="L372" s="416" t="s">
        <v>1105</v>
      </c>
      <c r="M372" s="158"/>
      <c r="N372" s="79"/>
      <c r="AI372" s="5"/>
      <c r="AJ372" s="5"/>
      <c r="AK372" s="237"/>
      <c r="AL372" s="9"/>
      <c r="AM372" s="9"/>
      <c r="AN372" s="9"/>
      <c r="AO372" s="4"/>
      <c r="AP372" s="4"/>
      <c r="AQ372" s="4"/>
      <c r="AR372" s="4"/>
      <c r="AS372" s="4"/>
    </row>
    <row r="373" spans="1:45" s="302" customFormat="1" ht="18.75" customHeight="1" x14ac:dyDescent="0.25">
      <c r="A373" s="317">
        <v>56</v>
      </c>
      <c r="B373" s="329" t="str">
        <f t="shared" si="24"/>
        <v/>
      </c>
      <c r="C373" s="400" t="str">
        <f>TEXT(IFERROR(INDEX('Overview - Section A'!$A$42:$A$49,MATCH(G373,'Overview - Section A'!$I$42:$I$49,0)),""),"d-mmm-yy") &amp;" to " &amp; TEXT(IFERROR(INDEX('Overview - Section A'!$E$42:$E$49,MATCH(G373,'Overview - Section A'!$I$42:$I$49,0)),""),"d-mmm-yy")</f>
        <v>1-Jan-22 to 31-Dec-22</v>
      </c>
      <c r="D373" s="413"/>
      <c r="E373" s="413"/>
      <c r="F373" s="410" t="str">
        <f t="shared" si="25"/>
        <v/>
      </c>
      <c r="G373" s="414" t="s">
        <v>306</v>
      </c>
      <c r="H373" s="414">
        <v>44926</v>
      </c>
      <c r="I373" s="415" t="b">
        <f t="shared" si="26"/>
        <v>1</v>
      </c>
      <c r="J373" s="415" t="b">
        <f t="shared" si="27"/>
        <v>0</v>
      </c>
      <c r="K373" s="415" t="str">
        <f t="shared" si="28"/>
        <v>a1N36000002mn8KEAQ</v>
      </c>
      <c r="L373" s="416" t="s">
        <v>1106</v>
      </c>
      <c r="M373" s="158"/>
      <c r="N373" s="79"/>
      <c r="AI373" s="5"/>
      <c r="AJ373" s="5"/>
      <c r="AK373" s="237"/>
      <c r="AL373" s="9"/>
      <c r="AM373" s="9"/>
      <c r="AN373" s="9"/>
      <c r="AO373" s="4"/>
      <c r="AP373" s="4"/>
      <c r="AQ373" s="4"/>
      <c r="AR373" s="4"/>
      <c r="AS373" s="4"/>
    </row>
    <row r="374" spans="1:45" s="302" customFormat="1" ht="18.75" customHeight="1" x14ac:dyDescent="0.25">
      <c r="A374" s="317">
        <v>57</v>
      </c>
      <c r="B374" s="329" t="str">
        <f t="shared" si="24"/>
        <v/>
      </c>
      <c r="C374" s="400" t="str">
        <f>TEXT(IFERROR(INDEX('Overview - Section A'!$A$42:$A$49,MATCH(G374,'Overview - Section A'!$I$42:$I$49,0)),""),"d-mmm-yy") &amp;" to " &amp; TEXT(IFERROR(INDEX('Overview - Section A'!$E$42:$E$49,MATCH(G374,'Overview - Section A'!$I$42:$I$49,0)),""),"d-mmm-yy")</f>
        <v>1-Jan-18 to 31-Dec-18</v>
      </c>
      <c r="D374" s="413"/>
      <c r="E374" s="413"/>
      <c r="F374" s="410" t="str">
        <f t="shared" si="25"/>
        <v/>
      </c>
      <c r="G374" s="414" t="s">
        <v>298</v>
      </c>
      <c r="H374" s="414">
        <v>43465</v>
      </c>
      <c r="I374" s="415" t="b">
        <f t="shared" si="26"/>
        <v>1</v>
      </c>
      <c r="J374" s="415" t="b">
        <f t="shared" si="27"/>
        <v>0</v>
      </c>
      <c r="K374" s="415" t="str">
        <f t="shared" si="28"/>
        <v>a1N36000002mn8LEAQ</v>
      </c>
      <c r="L374" s="416" t="s">
        <v>1107</v>
      </c>
      <c r="M374" s="158"/>
      <c r="N374" s="79"/>
      <c r="AI374" s="5"/>
      <c r="AJ374" s="5"/>
      <c r="AK374" s="237"/>
      <c r="AL374" s="9"/>
      <c r="AM374" s="9"/>
      <c r="AN374" s="9"/>
      <c r="AO374" s="4"/>
      <c r="AP374" s="4"/>
      <c r="AQ374" s="4"/>
      <c r="AR374" s="4"/>
      <c r="AS374" s="4"/>
    </row>
    <row r="375" spans="1:45" s="302" customFormat="1" ht="18.75" customHeight="1" x14ac:dyDescent="0.25">
      <c r="A375" s="317">
        <v>57</v>
      </c>
      <c r="B375" s="329" t="str">
        <f t="shared" si="24"/>
        <v/>
      </c>
      <c r="C375" s="400" t="str">
        <f>TEXT(IFERROR(INDEX('Overview - Section A'!$A$42:$A$49,MATCH(G375,'Overview - Section A'!$I$42:$I$49,0)),""),"d-mmm-yy") &amp;" to " &amp; TEXT(IFERROR(INDEX('Overview - Section A'!$E$42:$E$49,MATCH(G375,'Overview - Section A'!$I$42:$I$49,0)),""),"d-mmm-yy")</f>
        <v>1-Jan-19 to 31-Dec-19</v>
      </c>
      <c r="D375" s="413"/>
      <c r="E375" s="413"/>
      <c r="F375" s="410" t="str">
        <f t="shared" si="25"/>
        <v/>
      </c>
      <c r="G375" s="414" t="s">
        <v>300</v>
      </c>
      <c r="H375" s="414">
        <v>43830</v>
      </c>
      <c r="I375" s="415" t="b">
        <f t="shared" si="26"/>
        <v>1</v>
      </c>
      <c r="J375" s="415" t="b">
        <f t="shared" si="27"/>
        <v>0</v>
      </c>
      <c r="K375" s="415" t="str">
        <f t="shared" si="28"/>
        <v>a1N36000002mn8LEAQ</v>
      </c>
      <c r="L375" s="416" t="s">
        <v>1108</v>
      </c>
      <c r="M375" s="158"/>
      <c r="N375" s="79"/>
      <c r="AI375" s="5"/>
      <c r="AJ375" s="5"/>
      <c r="AK375" s="237"/>
      <c r="AL375" s="9"/>
      <c r="AM375" s="9"/>
      <c r="AN375" s="9"/>
      <c r="AO375" s="4"/>
      <c r="AP375" s="4"/>
      <c r="AQ375" s="4"/>
      <c r="AR375" s="4"/>
      <c r="AS375" s="4"/>
    </row>
    <row r="376" spans="1:45" s="302" customFormat="1" ht="18.75" customHeight="1" x14ac:dyDescent="0.25">
      <c r="A376" s="317">
        <v>57</v>
      </c>
      <c r="B376" s="329" t="str">
        <f t="shared" si="24"/>
        <v/>
      </c>
      <c r="C376" s="400" t="str">
        <f>TEXT(IFERROR(INDEX('Overview - Section A'!$A$42:$A$49,MATCH(G376,'Overview - Section A'!$I$42:$I$49,0)),""),"d-mmm-yy") &amp;" to " &amp; TEXT(IFERROR(INDEX('Overview - Section A'!$E$42:$E$49,MATCH(G376,'Overview - Section A'!$I$42:$I$49,0)),""),"d-mmm-yy")</f>
        <v>1-Jan-20 to 31-Dec-20</v>
      </c>
      <c r="D376" s="413"/>
      <c r="E376" s="413"/>
      <c r="F376" s="410" t="str">
        <f t="shared" si="25"/>
        <v/>
      </c>
      <c r="G376" s="414" t="s">
        <v>302</v>
      </c>
      <c r="H376" s="414">
        <v>44196</v>
      </c>
      <c r="I376" s="415" t="b">
        <f t="shared" si="26"/>
        <v>1</v>
      </c>
      <c r="J376" s="415" t="b">
        <f t="shared" si="27"/>
        <v>0</v>
      </c>
      <c r="K376" s="415" t="str">
        <f t="shared" si="28"/>
        <v>a1N36000002mn8LEAQ</v>
      </c>
      <c r="L376" s="416" t="s">
        <v>1109</v>
      </c>
      <c r="M376" s="158"/>
      <c r="N376" s="79"/>
      <c r="AI376" s="5"/>
      <c r="AJ376" s="5"/>
      <c r="AK376" s="237"/>
      <c r="AL376" s="9"/>
      <c r="AM376" s="9"/>
      <c r="AN376" s="9"/>
      <c r="AO376" s="4"/>
      <c r="AP376" s="4"/>
      <c r="AQ376" s="4"/>
      <c r="AR376" s="4"/>
      <c r="AS376" s="4"/>
    </row>
    <row r="377" spans="1:45" s="302" customFormat="1" ht="18.75" customHeight="1" x14ac:dyDescent="0.25">
      <c r="A377" s="317">
        <v>57</v>
      </c>
      <c r="B377" s="329" t="str">
        <f t="shared" si="24"/>
        <v/>
      </c>
      <c r="C377" s="400" t="str">
        <f>TEXT(IFERROR(INDEX('Overview - Section A'!$A$42:$A$49,MATCH(G377,'Overview - Section A'!$I$42:$I$49,0)),""),"d-mmm-yy") &amp;" to " &amp; TEXT(IFERROR(INDEX('Overview - Section A'!$E$42:$E$49,MATCH(G377,'Overview - Section A'!$I$42:$I$49,0)),""),"d-mmm-yy")</f>
        <v>1-Jan-21 to 31-Dec-21</v>
      </c>
      <c r="D377" s="413"/>
      <c r="E377" s="413"/>
      <c r="F377" s="410" t="str">
        <f t="shared" si="25"/>
        <v/>
      </c>
      <c r="G377" s="414" t="s">
        <v>304</v>
      </c>
      <c r="H377" s="414">
        <v>44561</v>
      </c>
      <c r="I377" s="415" t="b">
        <f t="shared" si="26"/>
        <v>1</v>
      </c>
      <c r="J377" s="415" t="b">
        <f t="shared" si="27"/>
        <v>0</v>
      </c>
      <c r="K377" s="415" t="str">
        <f t="shared" si="28"/>
        <v>a1N36000002mn8LEAQ</v>
      </c>
      <c r="L377" s="416" t="s">
        <v>1110</v>
      </c>
      <c r="M377" s="158"/>
      <c r="N377" s="79"/>
      <c r="AI377" s="5"/>
      <c r="AJ377" s="5"/>
      <c r="AK377" s="237"/>
      <c r="AL377" s="9"/>
      <c r="AM377" s="9"/>
      <c r="AN377" s="9"/>
      <c r="AO377" s="4"/>
      <c r="AP377" s="4"/>
      <c r="AQ377" s="4"/>
      <c r="AR377" s="4"/>
      <c r="AS377" s="4"/>
    </row>
    <row r="378" spans="1:45" s="302" customFormat="1" ht="18.75" customHeight="1" x14ac:dyDescent="0.25">
      <c r="A378" s="317">
        <v>57</v>
      </c>
      <c r="B378" s="329" t="str">
        <f t="shared" si="24"/>
        <v/>
      </c>
      <c r="C378" s="400" t="str">
        <f>TEXT(IFERROR(INDEX('Overview - Section A'!$A$42:$A$49,MATCH(G378,'Overview - Section A'!$I$42:$I$49,0)),""),"d-mmm-yy") &amp;" to " &amp; TEXT(IFERROR(INDEX('Overview - Section A'!$E$42:$E$49,MATCH(G378,'Overview - Section A'!$I$42:$I$49,0)),""),"d-mmm-yy")</f>
        <v>1-Jan-22 to 31-Dec-22</v>
      </c>
      <c r="D378" s="413"/>
      <c r="E378" s="413"/>
      <c r="F378" s="410" t="str">
        <f t="shared" si="25"/>
        <v/>
      </c>
      <c r="G378" s="414" t="s">
        <v>306</v>
      </c>
      <c r="H378" s="414">
        <v>44926</v>
      </c>
      <c r="I378" s="415" t="b">
        <f t="shared" si="26"/>
        <v>1</v>
      </c>
      <c r="J378" s="415" t="b">
        <f t="shared" si="27"/>
        <v>0</v>
      </c>
      <c r="K378" s="415" t="str">
        <f t="shared" si="28"/>
        <v>a1N36000002mn8LEAQ</v>
      </c>
      <c r="L378" s="416" t="s">
        <v>1111</v>
      </c>
      <c r="M378" s="158"/>
      <c r="N378" s="79"/>
      <c r="AI378" s="5"/>
      <c r="AJ378" s="5"/>
      <c r="AK378" s="237"/>
      <c r="AL378" s="9"/>
      <c r="AM378" s="9"/>
      <c r="AN378" s="9"/>
      <c r="AO378" s="4"/>
      <c r="AP378" s="4"/>
      <c r="AQ378" s="4"/>
      <c r="AR378" s="4"/>
      <c r="AS378" s="4"/>
    </row>
    <row r="379" spans="1:45" s="302" customFormat="1" ht="18.75" customHeight="1" x14ac:dyDescent="0.25">
      <c r="A379" s="317">
        <v>58</v>
      </c>
      <c r="B379" s="329" t="str">
        <f t="shared" si="24"/>
        <v/>
      </c>
      <c r="C379" s="400" t="str">
        <f>TEXT(IFERROR(INDEX('Overview - Section A'!$A$42:$A$49,MATCH(G379,'Overview - Section A'!$I$42:$I$49,0)),""),"d-mmm-yy") &amp;" to " &amp; TEXT(IFERROR(INDEX('Overview - Section A'!$E$42:$E$49,MATCH(G379,'Overview - Section A'!$I$42:$I$49,0)),""),"d-mmm-yy")</f>
        <v>1-Jan-18 to 31-Dec-18</v>
      </c>
      <c r="D379" s="413"/>
      <c r="E379" s="413"/>
      <c r="F379" s="410" t="str">
        <f t="shared" si="25"/>
        <v/>
      </c>
      <c r="G379" s="414" t="s">
        <v>298</v>
      </c>
      <c r="H379" s="414">
        <v>43465</v>
      </c>
      <c r="I379" s="415" t="b">
        <f t="shared" si="26"/>
        <v>1</v>
      </c>
      <c r="J379" s="415" t="b">
        <f t="shared" si="27"/>
        <v>0</v>
      </c>
      <c r="K379" s="415" t="str">
        <f t="shared" si="28"/>
        <v>a1N36000002mn8MEAQ</v>
      </c>
      <c r="L379" s="416" t="s">
        <v>1112</v>
      </c>
      <c r="M379" s="158"/>
      <c r="N379" s="79"/>
      <c r="AI379" s="5"/>
      <c r="AJ379" s="5"/>
      <c r="AK379" s="237"/>
      <c r="AL379" s="9"/>
      <c r="AM379" s="9"/>
      <c r="AN379" s="9"/>
      <c r="AO379" s="4"/>
      <c r="AP379" s="4"/>
      <c r="AQ379" s="4"/>
      <c r="AR379" s="4"/>
      <c r="AS379" s="4"/>
    </row>
    <row r="380" spans="1:45" s="302" customFormat="1" ht="18.75" customHeight="1" x14ac:dyDescent="0.25">
      <c r="A380" s="317">
        <v>58</v>
      </c>
      <c r="B380" s="329" t="str">
        <f t="shared" si="24"/>
        <v/>
      </c>
      <c r="C380" s="400" t="str">
        <f>TEXT(IFERROR(INDEX('Overview - Section A'!$A$42:$A$49,MATCH(G380,'Overview - Section A'!$I$42:$I$49,0)),""),"d-mmm-yy") &amp;" to " &amp; TEXT(IFERROR(INDEX('Overview - Section A'!$E$42:$E$49,MATCH(G380,'Overview - Section A'!$I$42:$I$49,0)),""),"d-mmm-yy")</f>
        <v>1-Jan-19 to 31-Dec-19</v>
      </c>
      <c r="D380" s="413"/>
      <c r="E380" s="413"/>
      <c r="F380" s="410" t="str">
        <f t="shared" si="25"/>
        <v/>
      </c>
      <c r="G380" s="414" t="s">
        <v>300</v>
      </c>
      <c r="H380" s="414">
        <v>43830</v>
      </c>
      <c r="I380" s="415" t="b">
        <f t="shared" si="26"/>
        <v>1</v>
      </c>
      <c r="J380" s="415" t="b">
        <f t="shared" si="27"/>
        <v>0</v>
      </c>
      <c r="K380" s="415" t="str">
        <f t="shared" si="28"/>
        <v>a1N36000002mn8MEAQ</v>
      </c>
      <c r="L380" s="416" t="s">
        <v>1113</v>
      </c>
      <c r="M380" s="158"/>
      <c r="N380" s="79"/>
      <c r="AI380" s="5"/>
      <c r="AJ380" s="5"/>
      <c r="AK380" s="237"/>
      <c r="AL380" s="9"/>
      <c r="AM380" s="9"/>
      <c r="AN380" s="9"/>
      <c r="AO380" s="4"/>
      <c r="AP380" s="4"/>
      <c r="AQ380" s="4"/>
      <c r="AR380" s="4"/>
      <c r="AS380" s="4"/>
    </row>
    <row r="381" spans="1:45" s="302" customFormat="1" ht="18.75" customHeight="1" x14ac:dyDescent="0.25">
      <c r="A381" s="317">
        <v>58</v>
      </c>
      <c r="B381" s="329" t="str">
        <f t="shared" si="24"/>
        <v/>
      </c>
      <c r="C381" s="400" t="str">
        <f>TEXT(IFERROR(INDEX('Overview - Section A'!$A$42:$A$49,MATCH(G381,'Overview - Section A'!$I$42:$I$49,0)),""),"d-mmm-yy") &amp;" to " &amp; TEXT(IFERROR(INDEX('Overview - Section A'!$E$42:$E$49,MATCH(G381,'Overview - Section A'!$I$42:$I$49,0)),""),"d-mmm-yy")</f>
        <v>1-Jan-20 to 31-Dec-20</v>
      </c>
      <c r="D381" s="413"/>
      <c r="E381" s="413"/>
      <c r="F381" s="410" t="str">
        <f t="shared" si="25"/>
        <v/>
      </c>
      <c r="G381" s="414" t="s">
        <v>302</v>
      </c>
      <c r="H381" s="414">
        <v>44196</v>
      </c>
      <c r="I381" s="415" t="b">
        <f t="shared" si="26"/>
        <v>1</v>
      </c>
      <c r="J381" s="415" t="b">
        <f t="shared" si="27"/>
        <v>0</v>
      </c>
      <c r="K381" s="415" t="str">
        <f t="shared" si="28"/>
        <v>a1N36000002mn8MEAQ</v>
      </c>
      <c r="L381" s="416" t="s">
        <v>1114</v>
      </c>
      <c r="M381" s="158"/>
      <c r="N381" s="79"/>
      <c r="AI381" s="5"/>
      <c r="AJ381" s="5"/>
      <c r="AK381" s="237"/>
      <c r="AL381" s="9"/>
      <c r="AM381" s="9"/>
      <c r="AN381" s="9"/>
      <c r="AO381" s="4"/>
      <c r="AP381" s="4"/>
      <c r="AQ381" s="4"/>
      <c r="AR381" s="4"/>
      <c r="AS381" s="4"/>
    </row>
    <row r="382" spans="1:45" s="302" customFormat="1" ht="18.75" customHeight="1" x14ac:dyDescent="0.25">
      <c r="A382" s="317">
        <v>58</v>
      </c>
      <c r="B382" s="329" t="str">
        <f t="shared" si="24"/>
        <v/>
      </c>
      <c r="C382" s="400" t="str">
        <f>TEXT(IFERROR(INDEX('Overview - Section A'!$A$42:$A$49,MATCH(G382,'Overview - Section A'!$I$42:$I$49,0)),""),"d-mmm-yy") &amp;" to " &amp; TEXT(IFERROR(INDEX('Overview - Section A'!$E$42:$E$49,MATCH(G382,'Overview - Section A'!$I$42:$I$49,0)),""),"d-mmm-yy")</f>
        <v>1-Jan-21 to 31-Dec-21</v>
      </c>
      <c r="D382" s="413"/>
      <c r="E382" s="413"/>
      <c r="F382" s="410" t="str">
        <f t="shared" si="25"/>
        <v/>
      </c>
      <c r="G382" s="414" t="s">
        <v>304</v>
      </c>
      <c r="H382" s="414">
        <v>44561</v>
      </c>
      <c r="I382" s="415" t="b">
        <f t="shared" si="26"/>
        <v>1</v>
      </c>
      <c r="J382" s="415" t="b">
        <f t="shared" si="27"/>
        <v>0</v>
      </c>
      <c r="K382" s="415" t="str">
        <f t="shared" si="28"/>
        <v>a1N36000002mn8MEAQ</v>
      </c>
      <c r="L382" s="416" t="s">
        <v>1115</v>
      </c>
      <c r="M382" s="158"/>
      <c r="N382" s="79"/>
      <c r="AI382" s="5"/>
      <c r="AJ382" s="5"/>
      <c r="AK382" s="237"/>
      <c r="AL382" s="9"/>
      <c r="AM382" s="9"/>
      <c r="AN382" s="9"/>
      <c r="AO382" s="4"/>
      <c r="AP382" s="4"/>
      <c r="AQ382" s="4"/>
      <c r="AR382" s="4"/>
      <c r="AS382" s="4"/>
    </row>
    <row r="383" spans="1:45" s="302" customFormat="1" ht="18.75" customHeight="1" x14ac:dyDescent="0.25">
      <c r="A383" s="317">
        <v>58</v>
      </c>
      <c r="B383" s="329" t="str">
        <f t="shared" si="24"/>
        <v/>
      </c>
      <c r="C383" s="400" t="str">
        <f>TEXT(IFERROR(INDEX('Overview - Section A'!$A$42:$A$49,MATCH(G383,'Overview - Section A'!$I$42:$I$49,0)),""),"d-mmm-yy") &amp;" to " &amp; TEXT(IFERROR(INDEX('Overview - Section A'!$E$42:$E$49,MATCH(G383,'Overview - Section A'!$I$42:$I$49,0)),""),"d-mmm-yy")</f>
        <v>1-Jan-22 to 31-Dec-22</v>
      </c>
      <c r="D383" s="413"/>
      <c r="E383" s="413"/>
      <c r="F383" s="410" t="str">
        <f t="shared" si="25"/>
        <v/>
      </c>
      <c r="G383" s="414" t="s">
        <v>306</v>
      </c>
      <c r="H383" s="414">
        <v>44926</v>
      </c>
      <c r="I383" s="415" t="b">
        <f t="shared" si="26"/>
        <v>1</v>
      </c>
      <c r="J383" s="415" t="b">
        <f t="shared" si="27"/>
        <v>0</v>
      </c>
      <c r="K383" s="415" t="str">
        <f t="shared" si="28"/>
        <v>a1N36000002mn8MEAQ</v>
      </c>
      <c r="L383" s="416" t="s">
        <v>1116</v>
      </c>
      <c r="M383" s="158"/>
      <c r="N383" s="79"/>
      <c r="AI383" s="5"/>
      <c r="AJ383" s="5"/>
      <c r="AK383" s="237"/>
      <c r="AL383" s="9"/>
      <c r="AM383" s="9"/>
      <c r="AN383" s="9"/>
      <c r="AO383" s="4"/>
      <c r="AP383" s="4"/>
      <c r="AQ383" s="4"/>
      <c r="AR383" s="4"/>
      <c r="AS383" s="4"/>
    </row>
    <row r="384" spans="1:45" s="302" customFormat="1" ht="18.75" customHeight="1" x14ac:dyDescent="0.25">
      <c r="A384" s="317">
        <v>59</v>
      </c>
      <c r="B384" s="329" t="str">
        <f t="shared" si="24"/>
        <v/>
      </c>
      <c r="C384" s="400" t="str">
        <f>TEXT(IFERROR(INDEX('Overview - Section A'!$A$42:$A$49,MATCH(G384,'Overview - Section A'!$I$42:$I$49,0)),""),"d-mmm-yy") &amp;" to " &amp; TEXT(IFERROR(INDEX('Overview - Section A'!$E$42:$E$49,MATCH(G384,'Overview - Section A'!$I$42:$I$49,0)),""),"d-mmm-yy")</f>
        <v>1-Jan-18 to 31-Dec-18</v>
      </c>
      <c r="D384" s="413"/>
      <c r="E384" s="413"/>
      <c r="F384" s="410" t="str">
        <f t="shared" si="25"/>
        <v/>
      </c>
      <c r="G384" s="414" t="s">
        <v>298</v>
      </c>
      <c r="H384" s="414">
        <v>43465</v>
      </c>
      <c r="I384" s="415" t="b">
        <f t="shared" si="26"/>
        <v>1</v>
      </c>
      <c r="J384" s="415" t="b">
        <f t="shared" si="27"/>
        <v>0</v>
      </c>
      <c r="K384" s="415" t="str">
        <f t="shared" si="28"/>
        <v>a1N36000002mn8NEAQ</v>
      </c>
      <c r="L384" s="416" t="s">
        <v>1117</v>
      </c>
      <c r="M384" s="158"/>
      <c r="N384" s="79"/>
      <c r="AI384" s="5"/>
      <c r="AJ384" s="5"/>
      <c r="AK384" s="237"/>
      <c r="AL384" s="9"/>
      <c r="AM384" s="9"/>
      <c r="AN384" s="9"/>
      <c r="AO384" s="4"/>
      <c r="AP384" s="4"/>
      <c r="AQ384" s="4"/>
      <c r="AR384" s="4"/>
      <c r="AS384" s="4"/>
    </row>
    <row r="385" spans="1:45" s="302" customFormat="1" ht="18.75" customHeight="1" x14ac:dyDescent="0.25">
      <c r="A385" s="317">
        <v>59</v>
      </c>
      <c r="B385" s="329" t="str">
        <f t="shared" si="24"/>
        <v/>
      </c>
      <c r="C385" s="400" t="str">
        <f>TEXT(IFERROR(INDEX('Overview - Section A'!$A$42:$A$49,MATCH(G385,'Overview - Section A'!$I$42:$I$49,0)),""),"d-mmm-yy") &amp;" to " &amp; TEXT(IFERROR(INDEX('Overview - Section A'!$E$42:$E$49,MATCH(G385,'Overview - Section A'!$I$42:$I$49,0)),""),"d-mmm-yy")</f>
        <v>1-Jan-19 to 31-Dec-19</v>
      </c>
      <c r="D385" s="413"/>
      <c r="E385" s="413"/>
      <c r="F385" s="410" t="str">
        <f t="shared" si="25"/>
        <v/>
      </c>
      <c r="G385" s="414" t="s">
        <v>300</v>
      </c>
      <c r="H385" s="414">
        <v>43830</v>
      </c>
      <c r="I385" s="415" t="b">
        <f t="shared" si="26"/>
        <v>1</v>
      </c>
      <c r="J385" s="415" t="b">
        <f t="shared" si="27"/>
        <v>0</v>
      </c>
      <c r="K385" s="415" t="str">
        <f t="shared" si="28"/>
        <v>a1N36000002mn8NEAQ</v>
      </c>
      <c r="L385" s="416" t="s">
        <v>1118</v>
      </c>
      <c r="M385" s="158"/>
      <c r="N385" s="79"/>
      <c r="AI385" s="5"/>
      <c r="AJ385" s="5"/>
      <c r="AK385" s="237"/>
      <c r="AL385" s="9"/>
      <c r="AM385" s="9"/>
      <c r="AN385" s="9"/>
      <c r="AO385" s="4"/>
      <c r="AP385" s="4"/>
      <c r="AQ385" s="4"/>
      <c r="AR385" s="4"/>
      <c r="AS385" s="4"/>
    </row>
    <row r="386" spans="1:45" s="302" customFormat="1" ht="18.75" customHeight="1" x14ac:dyDescent="0.25">
      <c r="A386" s="317">
        <v>59</v>
      </c>
      <c r="B386" s="329" t="str">
        <f t="shared" si="24"/>
        <v/>
      </c>
      <c r="C386" s="400" t="str">
        <f>TEXT(IFERROR(INDEX('Overview - Section A'!$A$42:$A$49,MATCH(G386,'Overview - Section A'!$I$42:$I$49,0)),""),"d-mmm-yy") &amp;" to " &amp; TEXT(IFERROR(INDEX('Overview - Section A'!$E$42:$E$49,MATCH(G386,'Overview - Section A'!$I$42:$I$49,0)),""),"d-mmm-yy")</f>
        <v>1-Jan-20 to 31-Dec-20</v>
      </c>
      <c r="D386" s="413"/>
      <c r="E386" s="413"/>
      <c r="F386" s="410" t="str">
        <f t="shared" si="25"/>
        <v/>
      </c>
      <c r="G386" s="414" t="s">
        <v>302</v>
      </c>
      <c r="H386" s="414">
        <v>44196</v>
      </c>
      <c r="I386" s="415" t="b">
        <f t="shared" si="26"/>
        <v>1</v>
      </c>
      <c r="J386" s="415" t="b">
        <f t="shared" si="27"/>
        <v>0</v>
      </c>
      <c r="K386" s="415" t="str">
        <f t="shared" si="28"/>
        <v>a1N36000002mn8NEAQ</v>
      </c>
      <c r="L386" s="416" t="s">
        <v>1119</v>
      </c>
      <c r="M386" s="158"/>
      <c r="N386" s="79"/>
      <c r="AI386" s="5"/>
      <c r="AJ386" s="5"/>
      <c r="AK386" s="237"/>
      <c r="AL386" s="9"/>
      <c r="AM386" s="9"/>
      <c r="AN386" s="9"/>
      <c r="AO386" s="4"/>
      <c r="AP386" s="4"/>
      <c r="AQ386" s="4"/>
      <c r="AR386" s="4"/>
      <c r="AS386" s="4"/>
    </row>
    <row r="387" spans="1:45" s="302" customFormat="1" ht="18.75" customHeight="1" x14ac:dyDescent="0.25">
      <c r="A387" s="317">
        <v>59</v>
      </c>
      <c r="B387" s="329" t="str">
        <f t="shared" si="24"/>
        <v/>
      </c>
      <c r="C387" s="400" t="str">
        <f>TEXT(IFERROR(INDEX('Overview - Section A'!$A$42:$A$49,MATCH(G387,'Overview - Section A'!$I$42:$I$49,0)),""),"d-mmm-yy") &amp;" to " &amp; TEXT(IFERROR(INDEX('Overview - Section A'!$E$42:$E$49,MATCH(G387,'Overview - Section A'!$I$42:$I$49,0)),""),"d-mmm-yy")</f>
        <v>1-Jan-21 to 31-Dec-21</v>
      </c>
      <c r="D387" s="413"/>
      <c r="E387" s="413"/>
      <c r="F387" s="410" t="str">
        <f t="shared" si="25"/>
        <v/>
      </c>
      <c r="G387" s="414" t="s">
        <v>304</v>
      </c>
      <c r="H387" s="414">
        <v>44561</v>
      </c>
      <c r="I387" s="415" t="b">
        <f t="shared" si="26"/>
        <v>1</v>
      </c>
      <c r="J387" s="415" t="b">
        <f t="shared" si="27"/>
        <v>0</v>
      </c>
      <c r="K387" s="415" t="str">
        <f t="shared" si="28"/>
        <v>a1N36000002mn8NEAQ</v>
      </c>
      <c r="L387" s="416" t="s">
        <v>1120</v>
      </c>
      <c r="M387" s="158"/>
      <c r="N387" s="79"/>
      <c r="AI387" s="5"/>
      <c r="AJ387" s="5"/>
      <c r="AK387" s="237"/>
      <c r="AL387" s="9"/>
      <c r="AM387" s="9"/>
      <c r="AN387" s="9"/>
      <c r="AO387" s="4"/>
      <c r="AP387" s="4"/>
      <c r="AQ387" s="4"/>
      <c r="AR387" s="4"/>
      <c r="AS387" s="4"/>
    </row>
    <row r="388" spans="1:45" s="302" customFormat="1" ht="18.75" customHeight="1" x14ac:dyDescent="0.25">
      <c r="A388" s="317">
        <v>59</v>
      </c>
      <c r="B388" s="329" t="str">
        <f t="shared" si="24"/>
        <v/>
      </c>
      <c r="C388" s="400" t="str">
        <f>TEXT(IFERROR(INDEX('Overview - Section A'!$A$42:$A$49,MATCH(G388,'Overview - Section A'!$I$42:$I$49,0)),""),"d-mmm-yy") &amp;" to " &amp; TEXT(IFERROR(INDEX('Overview - Section A'!$E$42:$E$49,MATCH(G388,'Overview - Section A'!$I$42:$I$49,0)),""),"d-mmm-yy")</f>
        <v>1-Jan-22 to 31-Dec-22</v>
      </c>
      <c r="D388" s="413"/>
      <c r="E388" s="413"/>
      <c r="F388" s="410" t="str">
        <f t="shared" si="25"/>
        <v/>
      </c>
      <c r="G388" s="414" t="s">
        <v>306</v>
      </c>
      <c r="H388" s="414">
        <v>44926</v>
      </c>
      <c r="I388" s="415" t="b">
        <f t="shared" si="26"/>
        <v>1</v>
      </c>
      <c r="J388" s="415" t="b">
        <f t="shared" si="27"/>
        <v>0</v>
      </c>
      <c r="K388" s="415" t="str">
        <f t="shared" si="28"/>
        <v>a1N36000002mn8NEAQ</v>
      </c>
      <c r="L388" s="416" t="s">
        <v>1121</v>
      </c>
      <c r="M388" s="158"/>
      <c r="N388" s="79"/>
      <c r="AI388" s="5"/>
      <c r="AJ388" s="5"/>
      <c r="AK388" s="237"/>
      <c r="AL388" s="9"/>
      <c r="AM388" s="9"/>
      <c r="AN388" s="9"/>
      <c r="AO388" s="4"/>
      <c r="AP388" s="4"/>
      <c r="AQ388" s="4"/>
      <c r="AR388" s="4"/>
      <c r="AS388" s="4"/>
    </row>
    <row r="389" spans="1:45" s="302" customFormat="1" ht="18.75" customHeight="1" x14ac:dyDescent="0.25">
      <c r="A389" s="317">
        <v>60</v>
      </c>
      <c r="B389" s="329" t="str">
        <f t="shared" si="24"/>
        <v/>
      </c>
      <c r="C389" s="400" t="str">
        <f>TEXT(IFERROR(INDEX('Overview - Section A'!$A$42:$A$49,MATCH(G389,'Overview - Section A'!$I$42:$I$49,0)),""),"d-mmm-yy") &amp;" to " &amp; TEXT(IFERROR(INDEX('Overview - Section A'!$E$42:$E$49,MATCH(G389,'Overview - Section A'!$I$42:$I$49,0)),""),"d-mmm-yy")</f>
        <v>1-Jan-18 to 31-Dec-18</v>
      </c>
      <c r="D389" s="413"/>
      <c r="E389" s="413"/>
      <c r="F389" s="410" t="str">
        <f t="shared" si="25"/>
        <v/>
      </c>
      <c r="G389" s="414" t="s">
        <v>298</v>
      </c>
      <c r="H389" s="414">
        <v>43465</v>
      </c>
      <c r="I389" s="415" t="b">
        <f t="shared" si="26"/>
        <v>1</v>
      </c>
      <c r="J389" s="415" t="b">
        <f t="shared" si="27"/>
        <v>0</v>
      </c>
      <c r="K389" s="415" t="str">
        <f t="shared" si="28"/>
        <v>a1N36000002mn8OEAQ</v>
      </c>
      <c r="L389" s="416" t="s">
        <v>1122</v>
      </c>
      <c r="M389" s="158"/>
      <c r="N389" s="79"/>
      <c r="AI389" s="5"/>
      <c r="AJ389" s="5"/>
      <c r="AK389" s="237"/>
      <c r="AL389" s="9"/>
      <c r="AM389" s="9"/>
      <c r="AN389" s="9"/>
      <c r="AO389" s="4"/>
      <c r="AP389" s="4"/>
      <c r="AQ389" s="4"/>
      <c r="AR389" s="4"/>
      <c r="AS389" s="4"/>
    </row>
    <row r="390" spans="1:45" s="302" customFormat="1" ht="18.75" customHeight="1" x14ac:dyDescent="0.25">
      <c r="A390" s="317">
        <v>60</v>
      </c>
      <c r="B390" s="329" t="str">
        <f t="shared" si="24"/>
        <v/>
      </c>
      <c r="C390" s="400" t="str">
        <f>TEXT(IFERROR(INDEX('Overview - Section A'!$A$42:$A$49,MATCH(G390,'Overview - Section A'!$I$42:$I$49,0)),""),"d-mmm-yy") &amp;" to " &amp; TEXT(IFERROR(INDEX('Overview - Section A'!$E$42:$E$49,MATCH(G390,'Overview - Section A'!$I$42:$I$49,0)),""),"d-mmm-yy")</f>
        <v>1-Jan-19 to 31-Dec-19</v>
      </c>
      <c r="D390" s="413"/>
      <c r="E390" s="413"/>
      <c r="F390" s="410" t="str">
        <f t="shared" si="25"/>
        <v/>
      </c>
      <c r="G390" s="414" t="s">
        <v>300</v>
      </c>
      <c r="H390" s="414">
        <v>43830</v>
      </c>
      <c r="I390" s="415" t="b">
        <f t="shared" si="26"/>
        <v>1</v>
      </c>
      <c r="J390" s="415" t="b">
        <f t="shared" si="27"/>
        <v>0</v>
      </c>
      <c r="K390" s="415" t="str">
        <f t="shared" si="28"/>
        <v>a1N36000002mn8OEAQ</v>
      </c>
      <c r="L390" s="416" t="s">
        <v>1123</v>
      </c>
      <c r="M390" s="158"/>
      <c r="N390" s="79"/>
      <c r="AI390" s="5"/>
      <c r="AJ390" s="5"/>
      <c r="AK390" s="237"/>
      <c r="AL390" s="9"/>
      <c r="AM390" s="9"/>
      <c r="AN390" s="9"/>
      <c r="AO390" s="4"/>
      <c r="AP390" s="4"/>
      <c r="AQ390" s="4"/>
      <c r="AR390" s="4"/>
      <c r="AS390" s="4"/>
    </row>
    <row r="391" spans="1:45" s="302" customFormat="1" ht="18.75" customHeight="1" x14ac:dyDescent="0.25">
      <c r="A391" s="317">
        <v>60</v>
      </c>
      <c r="B391" s="329" t="str">
        <f t="shared" si="24"/>
        <v/>
      </c>
      <c r="C391" s="400" t="str">
        <f>TEXT(IFERROR(INDEX('Overview - Section A'!$A$42:$A$49,MATCH(G391,'Overview - Section A'!$I$42:$I$49,0)),""),"d-mmm-yy") &amp;" to " &amp; TEXT(IFERROR(INDEX('Overview - Section A'!$E$42:$E$49,MATCH(G391,'Overview - Section A'!$I$42:$I$49,0)),""),"d-mmm-yy")</f>
        <v>1-Jan-20 to 31-Dec-20</v>
      </c>
      <c r="D391" s="413"/>
      <c r="E391" s="413"/>
      <c r="F391" s="410" t="str">
        <f t="shared" si="25"/>
        <v/>
      </c>
      <c r="G391" s="414" t="s">
        <v>302</v>
      </c>
      <c r="H391" s="414">
        <v>44196</v>
      </c>
      <c r="I391" s="415" t="b">
        <f t="shared" si="26"/>
        <v>1</v>
      </c>
      <c r="J391" s="415" t="b">
        <f t="shared" si="27"/>
        <v>0</v>
      </c>
      <c r="K391" s="415" t="str">
        <f t="shared" si="28"/>
        <v>a1N36000002mn8OEAQ</v>
      </c>
      <c r="L391" s="416" t="s">
        <v>1124</v>
      </c>
      <c r="M391" s="158"/>
      <c r="N391" s="79"/>
      <c r="AI391" s="5"/>
      <c r="AJ391" s="5"/>
      <c r="AK391" s="237"/>
      <c r="AL391" s="9"/>
      <c r="AM391" s="9"/>
      <c r="AN391" s="9"/>
      <c r="AO391" s="4"/>
      <c r="AP391" s="4"/>
      <c r="AQ391" s="4"/>
      <c r="AR391" s="4"/>
      <c r="AS391" s="4"/>
    </row>
    <row r="392" spans="1:45" s="302" customFormat="1" ht="18.75" customHeight="1" x14ac:dyDescent="0.25">
      <c r="A392" s="317">
        <v>60</v>
      </c>
      <c r="B392" s="329" t="str">
        <f t="shared" si="24"/>
        <v/>
      </c>
      <c r="C392" s="400" t="str">
        <f>TEXT(IFERROR(INDEX('Overview - Section A'!$A$42:$A$49,MATCH(G392,'Overview - Section A'!$I$42:$I$49,0)),""),"d-mmm-yy") &amp;" to " &amp; TEXT(IFERROR(INDEX('Overview - Section A'!$E$42:$E$49,MATCH(G392,'Overview - Section A'!$I$42:$I$49,0)),""),"d-mmm-yy")</f>
        <v>1-Jan-21 to 31-Dec-21</v>
      </c>
      <c r="D392" s="413"/>
      <c r="E392" s="413"/>
      <c r="F392" s="410" t="str">
        <f t="shared" si="25"/>
        <v/>
      </c>
      <c r="G392" s="414" t="s">
        <v>304</v>
      </c>
      <c r="H392" s="414">
        <v>44561</v>
      </c>
      <c r="I392" s="415" t="b">
        <f t="shared" si="26"/>
        <v>1</v>
      </c>
      <c r="J392" s="415" t="b">
        <f t="shared" si="27"/>
        <v>0</v>
      </c>
      <c r="K392" s="415" t="str">
        <f t="shared" si="28"/>
        <v>a1N36000002mn8OEAQ</v>
      </c>
      <c r="L392" s="416" t="s">
        <v>1125</v>
      </c>
      <c r="M392" s="158"/>
      <c r="N392" s="79"/>
      <c r="AI392" s="5"/>
      <c r="AJ392" s="5"/>
      <c r="AK392" s="237"/>
      <c r="AL392" s="9"/>
      <c r="AM392" s="9"/>
      <c r="AN392" s="9"/>
      <c r="AO392" s="4"/>
      <c r="AP392" s="4"/>
      <c r="AQ392" s="4"/>
      <c r="AR392" s="4"/>
      <c r="AS392" s="4"/>
    </row>
    <row r="393" spans="1:45" s="302" customFormat="1" ht="18.75" customHeight="1" x14ac:dyDescent="0.25">
      <c r="A393" s="317">
        <v>60</v>
      </c>
      <c r="B393" s="329" t="str">
        <f t="shared" si="24"/>
        <v/>
      </c>
      <c r="C393" s="400" t="str">
        <f>TEXT(IFERROR(INDEX('Overview - Section A'!$A$42:$A$49,MATCH(G393,'Overview - Section A'!$I$42:$I$49,0)),""),"d-mmm-yy") &amp;" to " &amp; TEXT(IFERROR(INDEX('Overview - Section A'!$E$42:$E$49,MATCH(G393,'Overview - Section A'!$I$42:$I$49,0)),""),"d-mmm-yy")</f>
        <v>1-Jan-22 to 31-Dec-22</v>
      </c>
      <c r="D393" s="413"/>
      <c r="E393" s="413"/>
      <c r="F393" s="410" t="str">
        <f t="shared" si="25"/>
        <v/>
      </c>
      <c r="G393" s="414" t="s">
        <v>306</v>
      </c>
      <c r="H393" s="414">
        <v>44926</v>
      </c>
      <c r="I393" s="415" t="b">
        <f t="shared" si="26"/>
        <v>1</v>
      </c>
      <c r="J393" s="415" t="b">
        <f t="shared" si="27"/>
        <v>0</v>
      </c>
      <c r="K393" s="415" t="str">
        <f t="shared" si="28"/>
        <v>a1N36000002mn8OEAQ</v>
      </c>
      <c r="L393" s="416" t="s">
        <v>1126</v>
      </c>
      <c r="M393" s="158"/>
      <c r="N393" s="79"/>
      <c r="AI393" s="5"/>
      <c r="AJ393" s="5"/>
      <c r="AK393" s="237"/>
      <c r="AL393" s="9"/>
      <c r="AM393" s="9"/>
      <c r="AN393" s="9"/>
      <c r="AO393" s="4"/>
      <c r="AP393" s="4"/>
      <c r="AQ393" s="4"/>
      <c r="AR393" s="4"/>
      <c r="AS393" s="4"/>
    </row>
    <row r="394" spans="1:45" s="302" customFormat="1" ht="18.75" customHeight="1" x14ac:dyDescent="0.25">
      <c r="A394" s="317">
        <v>61</v>
      </c>
      <c r="B394" s="329" t="str">
        <f t="shared" si="24"/>
        <v/>
      </c>
      <c r="C394" s="400" t="str">
        <f>TEXT(IFERROR(INDEX('Overview - Section A'!$A$42:$A$49,MATCH(G394,'Overview - Section A'!$I$42:$I$49,0)),""),"d-mmm-yy") &amp;" to " &amp; TEXT(IFERROR(INDEX('Overview - Section A'!$E$42:$E$49,MATCH(G394,'Overview - Section A'!$I$42:$I$49,0)),""),"d-mmm-yy")</f>
        <v>1-Jan-18 to 31-Dec-18</v>
      </c>
      <c r="D394" s="413"/>
      <c r="E394" s="413"/>
      <c r="F394" s="410" t="str">
        <f t="shared" si="25"/>
        <v/>
      </c>
      <c r="G394" s="414" t="s">
        <v>298</v>
      </c>
      <c r="H394" s="414">
        <v>43465</v>
      </c>
      <c r="I394" s="415" t="b">
        <f t="shared" si="26"/>
        <v>1</v>
      </c>
      <c r="J394" s="415" t="b">
        <f t="shared" si="27"/>
        <v>0</v>
      </c>
      <c r="K394" s="415" t="str">
        <f t="shared" si="28"/>
        <v>a1N36000002mn8PEAQ</v>
      </c>
      <c r="L394" s="416" t="s">
        <v>1127</v>
      </c>
      <c r="M394" s="158"/>
      <c r="N394" s="79"/>
      <c r="AI394" s="5"/>
      <c r="AJ394" s="5"/>
      <c r="AK394" s="237"/>
      <c r="AL394" s="9"/>
      <c r="AM394" s="9"/>
      <c r="AN394" s="9"/>
      <c r="AO394" s="4"/>
      <c r="AP394" s="4"/>
      <c r="AQ394" s="4"/>
      <c r="AR394" s="4"/>
      <c r="AS394" s="4"/>
    </row>
    <row r="395" spans="1:45" s="302" customFormat="1" ht="18.75" customHeight="1" x14ac:dyDescent="0.25">
      <c r="A395" s="317">
        <v>61</v>
      </c>
      <c r="B395" s="329" t="str">
        <f t="shared" si="24"/>
        <v/>
      </c>
      <c r="C395" s="400" t="str">
        <f>TEXT(IFERROR(INDEX('Overview - Section A'!$A$42:$A$49,MATCH(G395,'Overview - Section A'!$I$42:$I$49,0)),""),"d-mmm-yy") &amp;" to " &amp; TEXT(IFERROR(INDEX('Overview - Section A'!$E$42:$E$49,MATCH(G395,'Overview - Section A'!$I$42:$I$49,0)),""),"d-mmm-yy")</f>
        <v>1-Jan-19 to 31-Dec-19</v>
      </c>
      <c r="D395" s="413"/>
      <c r="E395" s="413"/>
      <c r="F395" s="410" t="str">
        <f t="shared" si="25"/>
        <v/>
      </c>
      <c r="G395" s="414" t="s">
        <v>300</v>
      </c>
      <c r="H395" s="414">
        <v>43830</v>
      </c>
      <c r="I395" s="415" t="b">
        <f t="shared" si="26"/>
        <v>1</v>
      </c>
      <c r="J395" s="415" t="b">
        <f t="shared" si="27"/>
        <v>0</v>
      </c>
      <c r="K395" s="415" t="str">
        <f t="shared" si="28"/>
        <v>a1N36000002mn8PEAQ</v>
      </c>
      <c r="L395" s="416" t="s">
        <v>1128</v>
      </c>
      <c r="M395" s="158"/>
      <c r="N395" s="79"/>
      <c r="AI395" s="5"/>
      <c r="AJ395" s="5"/>
      <c r="AK395" s="237"/>
      <c r="AL395" s="9"/>
      <c r="AM395" s="9"/>
      <c r="AN395" s="9"/>
      <c r="AO395" s="4"/>
      <c r="AP395" s="4"/>
      <c r="AQ395" s="4"/>
      <c r="AR395" s="4"/>
      <c r="AS395" s="4"/>
    </row>
    <row r="396" spans="1:45" s="302" customFormat="1" ht="18.75" customHeight="1" x14ac:dyDescent="0.25">
      <c r="A396" s="317">
        <v>61</v>
      </c>
      <c r="B396" s="329" t="str">
        <f t="shared" si="24"/>
        <v/>
      </c>
      <c r="C396" s="400" t="str">
        <f>TEXT(IFERROR(INDEX('Overview - Section A'!$A$42:$A$49,MATCH(G396,'Overview - Section A'!$I$42:$I$49,0)),""),"d-mmm-yy") &amp;" to " &amp; TEXT(IFERROR(INDEX('Overview - Section A'!$E$42:$E$49,MATCH(G396,'Overview - Section A'!$I$42:$I$49,0)),""),"d-mmm-yy")</f>
        <v>1-Jan-20 to 31-Dec-20</v>
      </c>
      <c r="D396" s="413"/>
      <c r="E396" s="413"/>
      <c r="F396" s="410" t="str">
        <f t="shared" si="25"/>
        <v/>
      </c>
      <c r="G396" s="414" t="s">
        <v>302</v>
      </c>
      <c r="H396" s="414">
        <v>44196</v>
      </c>
      <c r="I396" s="415" t="b">
        <f t="shared" si="26"/>
        <v>1</v>
      </c>
      <c r="J396" s="415" t="b">
        <f t="shared" si="27"/>
        <v>0</v>
      </c>
      <c r="K396" s="415" t="str">
        <f t="shared" si="28"/>
        <v>a1N36000002mn8PEAQ</v>
      </c>
      <c r="L396" s="416" t="s">
        <v>1129</v>
      </c>
      <c r="M396" s="158"/>
      <c r="N396" s="79"/>
      <c r="AI396" s="5"/>
      <c r="AJ396" s="5"/>
      <c r="AK396" s="237"/>
      <c r="AL396" s="9"/>
      <c r="AM396" s="9"/>
      <c r="AN396" s="9"/>
      <c r="AO396" s="4"/>
      <c r="AP396" s="4"/>
      <c r="AQ396" s="4"/>
      <c r="AR396" s="4"/>
      <c r="AS396" s="4"/>
    </row>
    <row r="397" spans="1:45" s="302" customFormat="1" ht="18.75" customHeight="1" x14ac:dyDescent="0.25">
      <c r="A397" s="317">
        <v>61</v>
      </c>
      <c r="B397" s="329" t="str">
        <f t="shared" si="24"/>
        <v/>
      </c>
      <c r="C397" s="400" t="str">
        <f>TEXT(IFERROR(INDEX('Overview - Section A'!$A$42:$A$49,MATCH(G397,'Overview - Section A'!$I$42:$I$49,0)),""),"d-mmm-yy") &amp;" to " &amp; TEXT(IFERROR(INDEX('Overview - Section A'!$E$42:$E$49,MATCH(G397,'Overview - Section A'!$I$42:$I$49,0)),""),"d-mmm-yy")</f>
        <v>1-Jan-21 to 31-Dec-21</v>
      </c>
      <c r="D397" s="413"/>
      <c r="E397" s="413"/>
      <c r="F397" s="410" t="str">
        <f t="shared" si="25"/>
        <v/>
      </c>
      <c r="G397" s="414" t="s">
        <v>304</v>
      </c>
      <c r="H397" s="414">
        <v>44561</v>
      </c>
      <c r="I397" s="415" t="b">
        <f t="shared" si="26"/>
        <v>1</v>
      </c>
      <c r="J397" s="415" t="b">
        <f t="shared" si="27"/>
        <v>0</v>
      </c>
      <c r="K397" s="415" t="str">
        <f t="shared" si="28"/>
        <v>a1N36000002mn8PEAQ</v>
      </c>
      <c r="L397" s="416" t="s">
        <v>1130</v>
      </c>
      <c r="M397" s="158"/>
      <c r="N397" s="79"/>
      <c r="AI397" s="5"/>
      <c r="AJ397" s="5"/>
      <c r="AK397" s="237"/>
      <c r="AL397" s="9"/>
      <c r="AM397" s="9"/>
      <c r="AN397" s="9"/>
      <c r="AO397" s="4"/>
      <c r="AP397" s="4"/>
      <c r="AQ397" s="4"/>
      <c r="AR397" s="4"/>
      <c r="AS397" s="4"/>
    </row>
    <row r="398" spans="1:45" s="302" customFormat="1" ht="18.75" customHeight="1" x14ac:dyDescent="0.25">
      <c r="A398" s="317">
        <v>61</v>
      </c>
      <c r="B398" s="329" t="str">
        <f t="shared" si="24"/>
        <v/>
      </c>
      <c r="C398" s="400" t="str">
        <f>TEXT(IFERROR(INDEX('Overview - Section A'!$A$42:$A$49,MATCH(G398,'Overview - Section A'!$I$42:$I$49,0)),""),"d-mmm-yy") &amp;" to " &amp; TEXT(IFERROR(INDEX('Overview - Section A'!$E$42:$E$49,MATCH(G398,'Overview - Section A'!$I$42:$I$49,0)),""),"d-mmm-yy")</f>
        <v>1-Jan-22 to 31-Dec-22</v>
      </c>
      <c r="D398" s="413"/>
      <c r="E398" s="413"/>
      <c r="F398" s="410" t="str">
        <f t="shared" si="25"/>
        <v/>
      </c>
      <c r="G398" s="414" t="s">
        <v>306</v>
      </c>
      <c r="H398" s="414">
        <v>44926</v>
      </c>
      <c r="I398" s="415" t="b">
        <f t="shared" si="26"/>
        <v>1</v>
      </c>
      <c r="J398" s="415" t="b">
        <f t="shared" si="27"/>
        <v>0</v>
      </c>
      <c r="K398" s="415" t="str">
        <f t="shared" si="28"/>
        <v>a1N36000002mn8PEAQ</v>
      </c>
      <c r="L398" s="416" t="s">
        <v>1131</v>
      </c>
      <c r="M398" s="158"/>
      <c r="N398" s="79"/>
      <c r="AI398" s="5"/>
      <c r="AJ398" s="5"/>
      <c r="AK398" s="237"/>
      <c r="AL398" s="9"/>
      <c r="AM398" s="9"/>
      <c r="AN398" s="9"/>
      <c r="AO398" s="4"/>
      <c r="AP398" s="4"/>
      <c r="AQ398" s="4"/>
      <c r="AR398" s="4"/>
      <c r="AS398" s="4"/>
    </row>
    <row r="399" spans="1:45" s="302" customFormat="1" ht="18.75" customHeight="1" x14ac:dyDescent="0.25">
      <c r="A399" s="317">
        <v>62</v>
      </c>
      <c r="B399" s="329" t="str">
        <f t="shared" si="24"/>
        <v/>
      </c>
      <c r="C399" s="400" t="str">
        <f>TEXT(IFERROR(INDEX('Overview - Section A'!$A$42:$A$49,MATCH(G399,'Overview - Section A'!$I$42:$I$49,0)),""),"d-mmm-yy") &amp;" to " &amp; TEXT(IFERROR(INDEX('Overview - Section A'!$E$42:$E$49,MATCH(G399,'Overview - Section A'!$I$42:$I$49,0)),""),"d-mmm-yy")</f>
        <v>1-Jan-18 to 31-Dec-18</v>
      </c>
      <c r="D399" s="413"/>
      <c r="E399" s="413"/>
      <c r="F399" s="410" t="str">
        <f t="shared" si="25"/>
        <v/>
      </c>
      <c r="G399" s="414" t="s">
        <v>298</v>
      </c>
      <c r="H399" s="414">
        <v>43465</v>
      </c>
      <c r="I399" s="415" t="b">
        <f t="shared" si="26"/>
        <v>1</v>
      </c>
      <c r="J399" s="415" t="b">
        <f t="shared" si="27"/>
        <v>0</v>
      </c>
      <c r="K399" s="415" t="str">
        <f t="shared" si="28"/>
        <v>a1N36000002mn8QEAQ</v>
      </c>
      <c r="L399" s="416" t="s">
        <v>1132</v>
      </c>
      <c r="M399" s="158"/>
      <c r="N399" s="79"/>
      <c r="AI399" s="5"/>
      <c r="AJ399" s="5"/>
      <c r="AK399" s="237"/>
      <c r="AL399" s="9"/>
      <c r="AM399" s="9"/>
      <c r="AN399" s="9"/>
      <c r="AO399" s="4"/>
      <c r="AP399" s="4"/>
      <c r="AQ399" s="4"/>
      <c r="AR399" s="4"/>
      <c r="AS399" s="4"/>
    </row>
    <row r="400" spans="1:45" s="302" customFormat="1" ht="18.75" customHeight="1" x14ac:dyDescent="0.25">
      <c r="A400" s="317">
        <v>62</v>
      </c>
      <c r="B400" s="329" t="str">
        <f t="shared" si="24"/>
        <v/>
      </c>
      <c r="C400" s="400" t="str">
        <f>TEXT(IFERROR(INDEX('Overview - Section A'!$A$42:$A$49,MATCH(G400,'Overview - Section A'!$I$42:$I$49,0)),""),"d-mmm-yy") &amp;" to " &amp; TEXT(IFERROR(INDEX('Overview - Section A'!$E$42:$E$49,MATCH(G400,'Overview - Section A'!$I$42:$I$49,0)),""),"d-mmm-yy")</f>
        <v>1-Jan-19 to 31-Dec-19</v>
      </c>
      <c r="D400" s="413"/>
      <c r="E400" s="413"/>
      <c r="F400" s="410" t="str">
        <f t="shared" si="25"/>
        <v/>
      </c>
      <c r="G400" s="414" t="s">
        <v>300</v>
      </c>
      <c r="H400" s="414">
        <v>43830</v>
      </c>
      <c r="I400" s="415" t="b">
        <f t="shared" si="26"/>
        <v>1</v>
      </c>
      <c r="J400" s="415" t="b">
        <f t="shared" si="27"/>
        <v>0</v>
      </c>
      <c r="K400" s="415" t="str">
        <f t="shared" si="28"/>
        <v>a1N36000002mn8QEAQ</v>
      </c>
      <c r="L400" s="416" t="s">
        <v>1133</v>
      </c>
      <c r="M400" s="158"/>
      <c r="N400" s="79"/>
      <c r="AI400" s="5"/>
      <c r="AJ400" s="5"/>
      <c r="AK400" s="237"/>
      <c r="AL400" s="9"/>
      <c r="AM400" s="9"/>
      <c r="AN400" s="9"/>
      <c r="AO400" s="4"/>
      <c r="AP400" s="4"/>
      <c r="AQ400" s="4"/>
      <c r="AR400" s="4"/>
      <c r="AS400" s="4"/>
    </row>
    <row r="401" spans="1:45" s="302" customFormat="1" ht="18.75" customHeight="1" x14ac:dyDescent="0.25">
      <c r="A401" s="317">
        <v>62</v>
      </c>
      <c r="B401" s="329" t="str">
        <f t="shared" si="24"/>
        <v/>
      </c>
      <c r="C401" s="400" t="str">
        <f>TEXT(IFERROR(INDEX('Overview - Section A'!$A$42:$A$49,MATCH(G401,'Overview - Section A'!$I$42:$I$49,0)),""),"d-mmm-yy") &amp;" to " &amp; TEXT(IFERROR(INDEX('Overview - Section A'!$E$42:$E$49,MATCH(G401,'Overview - Section A'!$I$42:$I$49,0)),""),"d-mmm-yy")</f>
        <v>1-Jan-20 to 31-Dec-20</v>
      </c>
      <c r="D401" s="413"/>
      <c r="E401" s="413"/>
      <c r="F401" s="410" t="str">
        <f t="shared" si="25"/>
        <v/>
      </c>
      <c r="G401" s="414" t="s">
        <v>302</v>
      </c>
      <c r="H401" s="414">
        <v>44196</v>
      </c>
      <c r="I401" s="415" t="b">
        <f t="shared" si="26"/>
        <v>1</v>
      </c>
      <c r="J401" s="415" t="b">
        <f t="shared" si="27"/>
        <v>0</v>
      </c>
      <c r="K401" s="415" t="str">
        <f t="shared" si="28"/>
        <v>a1N36000002mn8QEAQ</v>
      </c>
      <c r="L401" s="416" t="s">
        <v>1134</v>
      </c>
      <c r="M401" s="158"/>
      <c r="N401" s="79"/>
      <c r="AI401" s="5"/>
      <c r="AJ401" s="5"/>
      <c r="AK401" s="237"/>
      <c r="AL401" s="9"/>
      <c r="AM401" s="9"/>
      <c r="AN401" s="9"/>
      <c r="AO401" s="4"/>
      <c r="AP401" s="4"/>
      <c r="AQ401" s="4"/>
      <c r="AR401" s="4"/>
      <c r="AS401" s="4"/>
    </row>
    <row r="402" spans="1:45" s="302" customFormat="1" ht="18.75" customHeight="1" x14ac:dyDescent="0.25">
      <c r="A402" s="317">
        <v>62</v>
      </c>
      <c r="B402" s="329" t="str">
        <f t="shared" si="24"/>
        <v/>
      </c>
      <c r="C402" s="400" t="str">
        <f>TEXT(IFERROR(INDEX('Overview - Section A'!$A$42:$A$49,MATCH(G402,'Overview - Section A'!$I$42:$I$49,0)),""),"d-mmm-yy") &amp;" to " &amp; TEXT(IFERROR(INDEX('Overview - Section A'!$E$42:$E$49,MATCH(G402,'Overview - Section A'!$I$42:$I$49,0)),""),"d-mmm-yy")</f>
        <v>1-Jan-21 to 31-Dec-21</v>
      </c>
      <c r="D402" s="413"/>
      <c r="E402" s="413"/>
      <c r="F402" s="410" t="str">
        <f t="shared" si="25"/>
        <v/>
      </c>
      <c r="G402" s="414" t="s">
        <v>304</v>
      </c>
      <c r="H402" s="414">
        <v>44561</v>
      </c>
      <c r="I402" s="415" t="b">
        <f t="shared" si="26"/>
        <v>1</v>
      </c>
      <c r="J402" s="415" t="b">
        <f t="shared" si="27"/>
        <v>0</v>
      </c>
      <c r="K402" s="415" t="str">
        <f t="shared" si="28"/>
        <v>a1N36000002mn8QEAQ</v>
      </c>
      <c r="L402" s="416" t="s">
        <v>1135</v>
      </c>
      <c r="M402" s="158"/>
      <c r="N402" s="79"/>
      <c r="AI402" s="5"/>
      <c r="AJ402" s="5"/>
      <c r="AK402" s="237"/>
      <c r="AL402" s="9"/>
      <c r="AM402" s="9"/>
      <c r="AN402" s="9"/>
      <c r="AO402" s="4"/>
      <c r="AP402" s="4"/>
      <c r="AQ402" s="4"/>
      <c r="AR402" s="4"/>
      <c r="AS402" s="4"/>
    </row>
    <row r="403" spans="1:45" s="302" customFormat="1" ht="18.75" customHeight="1" x14ac:dyDescent="0.25">
      <c r="A403" s="317">
        <v>62</v>
      </c>
      <c r="B403" s="329" t="str">
        <f t="shared" si="24"/>
        <v/>
      </c>
      <c r="C403" s="400" t="str">
        <f>TEXT(IFERROR(INDEX('Overview - Section A'!$A$42:$A$49,MATCH(G403,'Overview - Section A'!$I$42:$I$49,0)),""),"d-mmm-yy") &amp;" to " &amp; TEXT(IFERROR(INDEX('Overview - Section A'!$E$42:$E$49,MATCH(G403,'Overview - Section A'!$I$42:$I$49,0)),""),"d-mmm-yy")</f>
        <v>1-Jan-22 to 31-Dec-22</v>
      </c>
      <c r="D403" s="413"/>
      <c r="E403" s="413"/>
      <c r="F403" s="410" t="str">
        <f t="shared" si="25"/>
        <v/>
      </c>
      <c r="G403" s="414" t="s">
        <v>306</v>
      </c>
      <c r="H403" s="414">
        <v>44926</v>
      </c>
      <c r="I403" s="415" t="b">
        <f t="shared" si="26"/>
        <v>1</v>
      </c>
      <c r="J403" s="415" t="b">
        <f t="shared" si="27"/>
        <v>0</v>
      </c>
      <c r="K403" s="415" t="str">
        <f t="shared" si="28"/>
        <v>a1N36000002mn8QEAQ</v>
      </c>
      <c r="L403" s="416" t="s">
        <v>1136</v>
      </c>
      <c r="M403" s="158"/>
      <c r="N403" s="79"/>
      <c r="AI403" s="5"/>
      <c r="AJ403" s="5"/>
      <c r="AK403" s="237"/>
      <c r="AL403" s="9"/>
      <c r="AM403" s="9"/>
      <c r="AN403" s="9"/>
      <c r="AO403" s="4"/>
      <c r="AP403" s="4"/>
      <c r="AQ403" s="4"/>
      <c r="AR403" s="4"/>
      <c r="AS403" s="4"/>
    </row>
    <row r="404" spans="1:45" s="302" customFormat="1" ht="18.75" customHeight="1" x14ac:dyDescent="0.25">
      <c r="A404" s="317">
        <v>63</v>
      </c>
      <c r="B404" s="329" t="str">
        <f t="shared" si="24"/>
        <v/>
      </c>
      <c r="C404" s="400" t="str">
        <f>TEXT(IFERROR(INDEX('Overview - Section A'!$A$42:$A$49,MATCH(G404,'Overview - Section A'!$I$42:$I$49,0)),""),"d-mmm-yy") &amp;" to " &amp; TEXT(IFERROR(INDEX('Overview - Section A'!$E$42:$E$49,MATCH(G404,'Overview - Section A'!$I$42:$I$49,0)),""),"d-mmm-yy")</f>
        <v>1-Jan-18 to 31-Dec-18</v>
      </c>
      <c r="D404" s="413"/>
      <c r="E404" s="413"/>
      <c r="F404" s="410" t="str">
        <f t="shared" si="25"/>
        <v/>
      </c>
      <c r="G404" s="414" t="s">
        <v>298</v>
      </c>
      <c r="H404" s="414">
        <v>43465</v>
      </c>
      <c r="I404" s="415" t="b">
        <f t="shared" si="26"/>
        <v>1</v>
      </c>
      <c r="J404" s="415" t="b">
        <f t="shared" si="27"/>
        <v>0</v>
      </c>
      <c r="K404" s="415" t="str">
        <f t="shared" si="28"/>
        <v>a1N36000002mn8REAQ</v>
      </c>
      <c r="L404" s="416" t="s">
        <v>1137</v>
      </c>
      <c r="M404" s="158"/>
      <c r="N404" s="79"/>
      <c r="AI404" s="5"/>
      <c r="AJ404" s="5"/>
      <c r="AK404" s="237"/>
      <c r="AL404" s="9"/>
      <c r="AM404" s="9"/>
      <c r="AN404" s="9"/>
      <c r="AO404" s="4"/>
      <c r="AP404" s="4"/>
      <c r="AQ404" s="4"/>
      <c r="AR404" s="4"/>
      <c r="AS404" s="4"/>
    </row>
    <row r="405" spans="1:45" s="302" customFormat="1" ht="18.75" customHeight="1" x14ac:dyDescent="0.25">
      <c r="A405" s="317">
        <v>63</v>
      </c>
      <c r="B405" s="329" t="str">
        <f t="shared" si="24"/>
        <v/>
      </c>
      <c r="C405" s="400" t="str">
        <f>TEXT(IFERROR(INDEX('Overview - Section A'!$A$42:$A$49,MATCH(G405,'Overview - Section A'!$I$42:$I$49,0)),""),"d-mmm-yy") &amp;" to " &amp; TEXT(IFERROR(INDEX('Overview - Section A'!$E$42:$E$49,MATCH(G405,'Overview - Section A'!$I$42:$I$49,0)),""),"d-mmm-yy")</f>
        <v>1-Jan-19 to 31-Dec-19</v>
      </c>
      <c r="D405" s="413"/>
      <c r="E405" s="413"/>
      <c r="F405" s="410" t="str">
        <f t="shared" si="25"/>
        <v/>
      </c>
      <c r="G405" s="414" t="s">
        <v>300</v>
      </c>
      <c r="H405" s="414">
        <v>43830</v>
      </c>
      <c r="I405" s="415" t="b">
        <f t="shared" si="26"/>
        <v>1</v>
      </c>
      <c r="J405" s="415" t="b">
        <f t="shared" si="27"/>
        <v>0</v>
      </c>
      <c r="K405" s="415" t="str">
        <f t="shared" si="28"/>
        <v>a1N36000002mn8REAQ</v>
      </c>
      <c r="L405" s="416" t="s">
        <v>1138</v>
      </c>
      <c r="M405" s="158"/>
      <c r="N405" s="79"/>
      <c r="AI405" s="5"/>
      <c r="AJ405" s="5"/>
      <c r="AK405" s="237"/>
      <c r="AL405" s="9"/>
      <c r="AM405" s="9"/>
      <c r="AN405" s="9"/>
      <c r="AO405" s="4"/>
      <c r="AP405" s="4"/>
      <c r="AQ405" s="4"/>
      <c r="AR405" s="4"/>
      <c r="AS405" s="4"/>
    </row>
    <row r="406" spans="1:45" s="302" customFormat="1" ht="18.75" customHeight="1" x14ac:dyDescent="0.25">
      <c r="A406" s="317">
        <v>63</v>
      </c>
      <c r="B406" s="329" t="str">
        <f t="shared" si="24"/>
        <v/>
      </c>
      <c r="C406" s="400" t="str">
        <f>TEXT(IFERROR(INDEX('Overview - Section A'!$A$42:$A$49,MATCH(G406,'Overview - Section A'!$I$42:$I$49,0)),""),"d-mmm-yy") &amp;" to " &amp; TEXT(IFERROR(INDEX('Overview - Section A'!$E$42:$E$49,MATCH(G406,'Overview - Section A'!$I$42:$I$49,0)),""),"d-mmm-yy")</f>
        <v>1-Jan-20 to 31-Dec-20</v>
      </c>
      <c r="D406" s="413"/>
      <c r="E406" s="413"/>
      <c r="F406" s="410" t="str">
        <f t="shared" si="25"/>
        <v/>
      </c>
      <c r="G406" s="414" t="s">
        <v>302</v>
      </c>
      <c r="H406" s="414">
        <v>44196</v>
      </c>
      <c r="I406" s="415" t="b">
        <f t="shared" si="26"/>
        <v>1</v>
      </c>
      <c r="J406" s="415" t="b">
        <f t="shared" si="27"/>
        <v>0</v>
      </c>
      <c r="K406" s="415" t="str">
        <f t="shared" si="28"/>
        <v>a1N36000002mn8REAQ</v>
      </c>
      <c r="L406" s="416" t="s">
        <v>1139</v>
      </c>
      <c r="M406" s="158"/>
      <c r="N406" s="79"/>
      <c r="AI406" s="5"/>
      <c r="AJ406" s="5"/>
      <c r="AK406" s="237"/>
      <c r="AL406" s="9"/>
      <c r="AM406" s="9"/>
      <c r="AN406" s="9"/>
      <c r="AO406" s="4"/>
      <c r="AP406" s="4"/>
      <c r="AQ406" s="4"/>
      <c r="AR406" s="4"/>
      <c r="AS406" s="4"/>
    </row>
    <row r="407" spans="1:45" s="302" customFormat="1" ht="18.75" customHeight="1" x14ac:dyDescent="0.25">
      <c r="A407" s="317">
        <v>63</v>
      </c>
      <c r="B407" s="329" t="str">
        <f t="shared" si="24"/>
        <v/>
      </c>
      <c r="C407" s="400" t="str">
        <f>TEXT(IFERROR(INDEX('Overview - Section A'!$A$42:$A$49,MATCH(G407,'Overview - Section A'!$I$42:$I$49,0)),""),"d-mmm-yy") &amp;" to " &amp; TEXT(IFERROR(INDEX('Overview - Section A'!$E$42:$E$49,MATCH(G407,'Overview - Section A'!$I$42:$I$49,0)),""),"d-mmm-yy")</f>
        <v>1-Jan-21 to 31-Dec-21</v>
      </c>
      <c r="D407" s="413"/>
      <c r="E407" s="413"/>
      <c r="F407" s="410" t="str">
        <f t="shared" si="25"/>
        <v/>
      </c>
      <c r="G407" s="414" t="s">
        <v>304</v>
      </c>
      <c r="H407" s="414">
        <v>44561</v>
      </c>
      <c r="I407" s="415" t="b">
        <f t="shared" si="26"/>
        <v>1</v>
      </c>
      <c r="J407" s="415" t="b">
        <f t="shared" si="27"/>
        <v>0</v>
      </c>
      <c r="K407" s="415" t="str">
        <f t="shared" si="28"/>
        <v>a1N36000002mn8REAQ</v>
      </c>
      <c r="L407" s="416" t="s">
        <v>1140</v>
      </c>
      <c r="M407" s="158"/>
      <c r="N407" s="79"/>
      <c r="AI407" s="5"/>
      <c r="AJ407" s="5"/>
      <c r="AK407" s="237"/>
      <c r="AL407" s="9"/>
      <c r="AM407" s="9"/>
      <c r="AN407" s="9"/>
      <c r="AO407" s="4"/>
      <c r="AP407" s="4"/>
      <c r="AQ407" s="4"/>
      <c r="AR407" s="4"/>
      <c r="AS407" s="4"/>
    </row>
    <row r="408" spans="1:45" s="302" customFormat="1" ht="18.75" customHeight="1" x14ac:dyDescent="0.25">
      <c r="A408" s="317">
        <v>63</v>
      </c>
      <c r="B408" s="329" t="str">
        <f t="shared" si="24"/>
        <v/>
      </c>
      <c r="C408" s="400" t="str">
        <f>TEXT(IFERROR(INDEX('Overview - Section A'!$A$42:$A$49,MATCH(G408,'Overview - Section A'!$I$42:$I$49,0)),""),"d-mmm-yy") &amp;" to " &amp; TEXT(IFERROR(INDEX('Overview - Section A'!$E$42:$E$49,MATCH(G408,'Overview - Section A'!$I$42:$I$49,0)),""),"d-mmm-yy")</f>
        <v>1-Jan-22 to 31-Dec-22</v>
      </c>
      <c r="D408" s="413"/>
      <c r="E408" s="413"/>
      <c r="F408" s="410" t="str">
        <f t="shared" si="25"/>
        <v/>
      </c>
      <c r="G408" s="414" t="s">
        <v>306</v>
      </c>
      <c r="H408" s="414">
        <v>44926</v>
      </c>
      <c r="I408" s="415" t="b">
        <f t="shared" si="26"/>
        <v>1</v>
      </c>
      <c r="J408" s="415" t="b">
        <f t="shared" si="27"/>
        <v>0</v>
      </c>
      <c r="K408" s="415" t="str">
        <f t="shared" si="28"/>
        <v>a1N36000002mn8REAQ</v>
      </c>
      <c r="L408" s="416" t="s">
        <v>1141</v>
      </c>
      <c r="M408" s="158"/>
      <c r="N408" s="79"/>
      <c r="AI408" s="5"/>
      <c r="AJ408" s="5"/>
      <c r="AK408" s="237"/>
      <c r="AL408" s="9"/>
      <c r="AM408" s="9"/>
      <c r="AN408" s="9"/>
      <c r="AO408" s="4"/>
      <c r="AP408" s="4"/>
      <c r="AQ408" s="4"/>
      <c r="AR408" s="4"/>
      <c r="AS408" s="4"/>
    </row>
    <row r="409" spans="1:45" s="302" customFormat="1" ht="18.75" customHeight="1" x14ac:dyDescent="0.25">
      <c r="A409" s="317">
        <v>64</v>
      </c>
      <c r="B409" s="329" t="str">
        <f t="shared" si="24"/>
        <v/>
      </c>
      <c r="C409" s="400" t="str">
        <f>TEXT(IFERROR(INDEX('Overview - Section A'!$A$42:$A$49,MATCH(G409,'Overview - Section A'!$I$42:$I$49,0)),""),"d-mmm-yy") &amp;" to " &amp; TEXT(IFERROR(INDEX('Overview - Section A'!$E$42:$E$49,MATCH(G409,'Overview - Section A'!$I$42:$I$49,0)),""),"d-mmm-yy")</f>
        <v>1-Jan-18 to 31-Dec-18</v>
      </c>
      <c r="D409" s="413"/>
      <c r="E409" s="413"/>
      <c r="F409" s="410" t="str">
        <f t="shared" si="25"/>
        <v/>
      </c>
      <c r="G409" s="414" t="s">
        <v>298</v>
      </c>
      <c r="H409" s="414">
        <v>43465</v>
      </c>
      <c r="I409" s="415" t="b">
        <f t="shared" si="26"/>
        <v>1</v>
      </c>
      <c r="J409" s="415" t="b">
        <f t="shared" si="27"/>
        <v>0</v>
      </c>
      <c r="K409" s="415" t="str">
        <f t="shared" si="28"/>
        <v>a1N36000002mn8SEAQ</v>
      </c>
      <c r="L409" s="416" t="s">
        <v>1142</v>
      </c>
      <c r="M409" s="158"/>
      <c r="N409" s="79"/>
      <c r="AI409" s="5"/>
      <c r="AJ409" s="5"/>
      <c r="AK409" s="237"/>
      <c r="AL409" s="9"/>
      <c r="AM409" s="9"/>
      <c r="AN409" s="9"/>
      <c r="AO409" s="4"/>
      <c r="AP409" s="4"/>
      <c r="AQ409" s="4"/>
      <c r="AR409" s="4"/>
      <c r="AS409" s="4"/>
    </row>
    <row r="410" spans="1:45" s="302" customFormat="1" ht="18.75" customHeight="1" x14ac:dyDescent="0.25">
      <c r="A410" s="317">
        <v>64</v>
      </c>
      <c r="B410" s="329" t="str">
        <f t="shared" si="24"/>
        <v/>
      </c>
      <c r="C410" s="400" t="str">
        <f>TEXT(IFERROR(INDEX('Overview - Section A'!$A$42:$A$49,MATCH(G410,'Overview - Section A'!$I$42:$I$49,0)),""),"d-mmm-yy") &amp;" to " &amp; TEXT(IFERROR(INDEX('Overview - Section A'!$E$42:$E$49,MATCH(G410,'Overview - Section A'!$I$42:$I$49,0)),""),"d-mmm-yy")</f>
        <v>1-Jan-19 to 31-Dec-19</v>
      </c>
      <c r="D410" s="413"/>
      <c r="E410" s="413"/>
      <c r="F410" s="410" t="str">
        <f t="shared" si="25"/>
        <v/>
      </c>
      <c r="G410" s="414" t="s">
        <v>300</v>
      </c>
      <c r="H410" s="414">
        <v>43830</v>
      </c>
      <c r="I410" s="415" t="b">
        <f t="shared" si="26"/>
        <v>1</v>
      </c>
      <c r="J410" s="415" t="b">
        <f t="shared" si="27"/>
        <v>0</v>
      </c>
      <c r="K410" s="415" t="str">
        <f t="shared" si="28"/>
        <v>a1N36000002mn8SEAQ</v>
      </c>
      <c r="L410" s="416" t="s">
        <v>1143</v>
      </c>
      <c r="M410" s="158"/>
      <c r="N410" s="79"/>
      <c r="AI410" s="5"/>
      <c r="AJ410" s="5"/>
      <c r="AK410" s="237"/>
      <c r="AL410" s="9"/>
      <c r="AM410" s="9"/>
      <c r="AN410" s="9"/>
      <c r="AO410" s="4"/>
      <c r="AP410" s="4"/>
      <c r="AQ410" s="4"/>
      <c r="AR410" s="4"/>
      <c r="AS410" s="4"/>
    </row>
    <row r="411" spans="1:45" s="302" customFormat="1" ht="18.75" customHeight="1" x14ac:dyDescent="0.25">
      <c r="A411" s="317">
        <v>64</v>
      </c>
      <c r="B411" s="329" t="str">
        <f t="shared" si="24"/>
        <v/>
      </c>
      <c r="C411" s="400" t="str">
        <f>TEXT(IFERROR(INDEX('Overview - Section A'!$A$42:$A$49,MATCH(G411,'Overview - Section A'!$I$42:$I$49,0)),""),"d-mmm-yy") &amp;" to " &amp; TEXT(IFERROR(INDEX('Overview - Section A'!$E$42:$E$49,MATCH(G411,'Overview - Section A'!$I$42:$I$49,0)),""),"d-mmm-yy")</f>
        <v>1-Jan-20 to 31-Dec-20</v>
      </c>
      <c r="D411" s="413"/>
      <c r="E411" s="413"/>
      <c r="F411" s="410" t="str">
        <f t="shared" si="25"/>
        <v/>
      </c>
      <c r="G411" s="414" t="s">
        <v>302</v>
      </c>
      <c r="H411" s="414">
        <v>44196</v>
      </c>
      <c r="I411" s="415" t="b">
        <f t="shared" si="26"/>
        <v>1</v>
      </c>
      <c r="J411" s="415" t="b">
        <f t="shared" si="27"/>
        <v>0</v>
      </c>
      <c r="K411" s="415" t="str">
        <f t="shared" si="28"/>
        <v>a1N36000002mn8SEAQ</v>
      </c>
      <c r="L411" s="416" t="s">
        <v>1144</v>
      </c>
      <c r="M411" s="158"/>
      <c r="N411" s="79"/>
      <c r="AI411" s="5"/>
      <c r="AJ411" s="5"/>
      <c r="AK411" s="237"/>
      <c r="AL411" s="9"/>
      <c r="AM411" s="9"/>
      <c r="AN411" s="9"/>
      <c r="AO411" s="4"/>
      <c r="AP411" s="4"/>
      <c r="AQ411" s="4"/>
      <c r="AR411" s="4"/>
      <c r="AS411" s="4"/>
    </row>
    <row r="412" spans="1:45" s="302" customFormat="1" ht="18.75" customHeight="1" x14ac:dyDescent="0.25">
      <c r="A412" s="317">
        <v>64</v>
      </c>
      <c r="B412" s="329" t="str">
        <f t="shared" si="24"/>
        <v/>
      </c>
      <c r="C412" s="400" t="str">
        <f>TEXT(IFERROR(INDEX('Overview - Section A'!$A$42:$A$49,MATCH(G412,'Overview - Section A'!$I$42:$I$49,0)),""),"d-mmm-yy") &amp;" to " &amp; TEXT(IFERROR(INDEX('Overview - Section A'!$E$42:$E$49,MATCH(G412,'Overview - Section A'!$I$42:$I$49,0)),""),"d-mmm-yy")</f>
        <v>1-Jan-21 to 31-Dec-21</v>
      </c>
      <c r="D412" s="413"/>
      <c r="E412" s="413"/>
      <c r="F412" s="410" t="str">
        <f t="shared" si="25"/>
        <v/>
      </c>
      <c r="G412" s="414" t="s">
        <v>304</v>
      </c>
      <c r="H412" s="414">
        <v>44561</v>
      </c>
      <c r="I412" s="415" t="b">
        <f t="shared" si="26"/>
        <v>1</v>
      </c>
      <c r="J412" s="415" t="b">
        <f t="shared" si="27"/>
        <v>0</v>
      </c>
      <c r="K412" s="415" t="str">
        <f t="shared" si="28"/>
        <v>a1N36000002mn8SEAQ</v>
      </c>
      <c r="L412" s="416" t="s">
        <v>1145</v>
      </c>
      <c r="M412" s="158"/>
      <c r="N412" s="79"/>
      <c r="AI412" s="5"/>
      <c r="AJ412" s="5"/>
      <c r="AK412" s="237"/>
      <c r="AL412" s="9"/>
      <c r="AM412" s="9"/>
      <c r="AN412" s="9"/>
      <c r="AO412" s="4"/>
      <c r="AP412" s="4"/>
      <c r="AQ412" s="4"/>
      <c r="AR412" s="4"/>
      <c r="AS412" s="4"/>
    </row>
    <row r="413" spans="1:45" s="302" customFormat="1" ht="18.75" customHeight="1" x14ac:dyDescent="0.25">
      <c r="A413" s="317">
        <v>64</v>
      </c>
      <c r="B413" s="329" t="str">
        <f t="shared" si="24"/>
        <v/>
      </c>
      <c r="C413" s="400" t="str">
        <f>TEXT(IFERROR(INDEX('Overview - Section A'!$A$42:$A$49,MATCH(G413,'Overview - Section A'!$I$42:$I$49,0)),""),"d-mmm-yy") &amp;" to " &amp; TEXT(IFERROR(INDEX('Overview - Section A'!$E$42:$E$49,MATCH(G413,'Overview - Section A'!$I$42:$I$49,0)),""),"d-mmm-yy")</f>
        <v>1-Jan-22 to 31-Dec-22</v>
      </c>
      <c r="D413" s="413"/>
      <c r="E413" s="413"/>
      <c r="F413" s="410" t="str">
        <f t="shared" si="25"/>
        <v/>
      </c>
      <c r="G413" s="414" t="s">
        <v>306</v>
      </c>
      <c r="H413" s="414">
        <v>44926</v>
      </c>
      <c r="I413" s="415" t="b">
        <f t="shared" si="26"/>
        <v>1</v>
      </c>
      <c r="J413" s="415" t="b">
        <f t="shared" si="27"/>
        <v>0</v>
      </c>
      <c r="K413" s="415" t="str">
        <f t="shared" si="28"/>
        <v>a1N36000002mn8SEAQ</v>
      </c>
      <c r="L413" s="416" t="s">
        <v>1146</v>
      </c>
      <c r="M413" s="158"/>
      <c r="N413" s="79"/>
      <c r="AI413" s="5"/>
      <c r="AJ413" s="5"/>
      <c r="AK413" s="237"/>
      <c r="AL413" s="9"/>
      <c r="AM413" s="9"/>
      <c r="AN413" s="9"/>
      <c r="AO413" s="4"/>
      <c r="AP413" s="4"/>
      <c r="AQ413" s="4"/>
      <c r="AR413" s="4"/>
      <c r="AS413" s="4"/>
    </row>
    <row r="414" spans="1:45" s="302" customFormat="1" ht="18.75" customHeight="1" x14ac:dyDescent="0.25">
      <c r="A414" s="317">
        <v>65</v>
      </c>
      <c r="B414" s="329" t="str">
        <f t="shared" ref="B414:B477" si="29">IF(A414=A413,"",IF(VLOOKUP(A414,$A$8:$D$90,4,FALSE)=0,"",VLOOKUP(A414,$A$8:$D$90,4,FALSE)))</f>
        <v/>
      </c>
      <c r="C414" s="400" t="str">
        <f>TEXT(IFERROR(INDEX('Overview - Section A'!$A$42:$A$49,MATCH(G414,'Overview - Section A'!$I$42:$I$49,0)),""),"d-mmm-yy") &amp;" to " &amp; TEXT(IFERROR(INDEX('Overview - Section A'!$E$42:$E$49,MATCH(G414,'Overview - Section A'!$I$42:$I$49,0)),""),"d-mmm-yy")</f>
        <v>1-Jan-18 to 31-Dec-18</v>
      </c>
      <c r="D414" s="413"/>
      <c r="E414" s="413"/>
      <c r="F414" s="410" t="str">
        <f t="shared" ref="F414:F477" si="30">IF(VLOOKUP(A414,$A$8:$D$90,4,FALSE)=0,"",VLOOKUP(A414,$A$8:$D$90,4,FALSE))</f>
        <v/>
      </c>
      <c r="G414" s="414" t="s">
        <v>298</v>
      </c>
      <c r="H414" s="414">
        <v>43465</v>
      </c>
      <c r="I414" s="415" t="b">
        <f t="shared" ref="I414:I477" si="31">IFERROR(TRUE,FALSE)</f>
        <v>1</v>
      </c>
      <c r="J414" s="415" t="b">
        <f t="shared" ref="J414:J477" si="32">IFERROR(IF(F414&lt;&gt;"",TRUE,FALSE),FALSE)</f>
        <v>0</v>
      </c>
      <c r="K414" s="415" t="str">
        <f t="shared" ref="K414:K477" si="33">IFERROR(VLOOKUP(A414,$A$8:$T$90,20,FALSE),"")</f>
        <v>a1N36000002mn8TEAQ</v>
      </c>
      <c r="L414" s="416" t="s">
        <v>1147</v>
      </c>
      <c r="M414" s="158"/>
      <c r="N414" s="79"/>
      <c r="AI414" s="5"/>
      <c r="AJ414" s="5"/>
      <c r="AK414" s="237"/>
      <c r="AL414" s="9"/>
      <c r="AM414" s="9"/>
      <c r="AN414" s="9"/>
      <c r="AO414" s="4"/>
      <c r="AP414" s="4"/>
      <c r="AQ414" s="4"/>
      <c r="AR414" s="4"/>
      <c r="AS414" s="4"/>
    </row>
    <row r="415" spans="1:45" s="302" customFormat="1" ht="18.75" customHeight="1" x14ac:dyDescent="0.25">
      <c r="A415" s="317">
        <v>65</v>
      </c>
      <c r="B415" s="329" t="str">
        <f t="shared" si="29"/>
        <v/>
      </c>
      <c r="C415" s="400" t="str">
        <f>TEXT(IFERROR(INDEX('Overview - Section A'!$A$42:$A$49,MATCH(G415,'Overview - Section A'!$I$42:$I$49,0)),""),"d-mmm-yy") &amp;" to " &amp; TEXT(IFERROR(INDEX('Overview - Section A'!$E$42:$E$49,MATCH(G415,'Overview - Section A'!$I$42:$I$49,0)),""),"d-mmm-yy")</f>
        <v>1-Jan-19 to 31-Dec-19</v>
      </c>
      <c r="D415" s="413"/>
      <c r="E415" s="413"/>
      <c r="F415" s="410" t="str">
        <f t="shared" si="30"/>
        <v/>
      </c>
      <c r="G415" s="414" t="s">
        <v>300</v>
      </c>
      <c r="H415" s="414">
        <v>43830</v>
      </c>
      <c r="I415" s="415" t="b">
        <f t="shared" si="31"/>
        <v>1</v>
      </c>
      <c r="J415" s="415" t="b">
        <f t="shared" si="32"/>
        <v>0</v>
      </c>
      <c r="K415" s="415" t="str">
        <f t="shared" si="33"/>
        <v>a1N36000002mn8TEAQ</v>
      </c>
      <c r="L415" s="416" t="s">
        <v>1148</v>
      </c>
      <c r="M415" s="158"/>
      <c r="N415" s="79"/>
      <c r="AI415" s="5"/>
      <c r="AJ415" s="5"/>
      <c r="AK415" s="237"/>
      <c r="AL415" s="9"/>
      <c r="AM415" s="9"/>
      <c r="AN415" s="9"/>
      <c r="AO415" s="4"/>
      <c r="AP415" s="4"/>
      <c r="AQ415" s="4"/>
      <c r="AR415" s="4"/>
      <c r="AS415" s="4"/>
    </row>
    <row r="416" spans="1:45" s="302" customFormat="1" ht="18.75" customHeight="1" x14ac:dyDescent="0.25">
      <c r="A416" s="317">
        <v>65</v>
      </c>
      <c r="B416" s="329" t="str">
        <f t="shared" si="29"/>
        <v/>
      </c>
      <c r="C416" s="400" t="str">
        <f>TEXT(IFERROR(INDEX('Overview - Section A'!$A$42:$A$49,MATCH(G416,'Overview - Section A'!$I$42:$I$49,0)),""),"d-mmm-yy") &amp;" to " &amp; TEXT(IFERROR(INDEX('Overview - Section A'!$E$42:$E$49,MATCH(G416,'Overview - Section A'!$I$42:$I$49,0)),""),"d-mmm-yy")</f>
        <v>1-Jan-20 to 31-Dec-20</v>
      </c>
      <c r="D416" s="413"/>
      <c r="E416" s="413"/>
      <c r="F416" s="410" t="str">
        <f t="shared" si="30"/>
        <v/>
      </c>
      <c r="G416" s="414" t="s">
        <v>302</v>
      </c>
      <c r="H416" s="414">
        <v>44196</v>
      </c>
      <c r="I416" s="415" t="b">
        <f t="shared" si="31"/>
        <v>1</v>
      </c>
      <c r="J416" s="415" t="b">
        <f t="shared" si="32"/>
        <v>0</v>
      </c>
      <c r="K416" s="415" t="str">
        <f t="shared" si="33"/>
        <v>a1N36000002mn8TEAQ</v>
      </c>
      <c r="L416" s="416" t="s">
        <v>1149</v>
      </c>
      <c r="M416" s="158"/>
      <c r="N416" s="79"/>
      <c r="AI416" s="5"/>
      <c r="AJ416" s="5"/>
      <c r="AK416" s="237"/>
      <c r="AL416" s="9"/>
      <c r="AM416" s="9"/>
      <c r="AN416" s="9"/>
      <c r="AO416" s="4"/>
      <c r="AP416" s="4"/>
      <c r="AQ416" s="4"/>
      <c r="AR416" s="4"/>
      <c r="AS416" s="4"/>
    </row>
    <row r="417" spans="1:45" s="302" customFormat="1" ht="18.75" customHeight="1" x14ac:dyDescent="0.25">
      <c r="A417" s="317">
        <v>65</v>
      </c>
      <c r="B417" s="329" t="str">
        <f t="shared" si="29"/>
        <v/>
      </c>
      <c r="C417" s="400" t="str">
        <f>TEXT(IFERROR(INDEX('Overview - Section A'!$A$42:$A$49,MATCH(G417,'Overview - Section A'!$I$42:$I$49,0)),""),"d-mmm-yy") &amp;" to " &amp; TEXT(IFERROR(INDEX('Overview - Section A'!$E$42:$E$49,MATCH(G417,'Overview - Section A'!$I$42:$I$49,0)),""),"d-mmm-yy")</f>
        <v>1-Jan-21 to 31-Dec-21</v>
      </c>
      <c r="D417" s="413"/>
      <c r="E417" s="413"/>
      <c r="F417" s="410" t="str">
        <f t="shared" si="30"/>
        <v/>
      </c>
      <c r="G417" s="414" t="s">
        <v>304</v>
      </c>
      <c r="H417" s="414">
        <v>44561</v>
      </c>
      <c r="I417" s="415" t="b">
        <f t="shared" si="31"/>
        <v>1</v>
      </c>
      <c r="J417" s="415" t="b">
        <f t="shared" si="32"/>
        <v>0</v>
      </c>
      <c r="K417" s="415" t="str">
        <f t="shared" si="33"/>
        <v>a1N36000002mn8TEAQ</v>
      </c>
      <c r="L417" s="416" t="s">
        <v>1150</v>
      </c>
      <c r="M417" s="158"/>
      <c r="N417" s="79"/>
      <c r="AI417" s="5"/>
      <c r="AJ417" s="5"/>
      <c r="AK417" s="237"/>
      <c r="AL417" s="9"/>
      <c r="AM417" s="9"/>
      <c r="AN417" s="9"/>
      <c r="AO417" s="4"/>
      <c r="AP417" s="4"/>
      <c r="AQ417" s="4"/>
      <c r="AR417" s="4"/>
      <c r="AS417" s="4"/>
    </row>
    <row r="418" spans="1:45" s="302" customFormat="1" ht="18.75" customHeight="1" x14ac:dyDescent="0.25">
      <c r="A418" s="317">
        <v>65</v>
      </c>
      <c r="B418" s="329" t="str">
        <f t="shared" si="29"/>
        <v/>
      </c>
      <c r="C418" s="400" t="str">
        <f>TEXT(IFERROR(INDEX('Overview - Section A'!$A$42:$A$49,MATCH(G418,'Overview - Section A'!$I$42:$I$49,0)),""),"d-mmm-yy") &amp;" to " &amp; TEXT(IFERROR(INDEX('Overview - Section A'!$E$42:$E$49,MATCH(G418,'Overview - Section A'!$I$42:$I$49,0)),""),"d-mmm-yy")</f>
        <v>1-Jan-22 to 31-Dec-22</v>
      </c>
      <c r="D418" s="413"/>
      <c r="E418" s="413"/>
      <c r="F418" s="410" t="str">
        <f t="shared" si="30"/>
        <v/>
      </c>
      <c r="G418" s="414" t="s">
        <v>306</v>
      </c>
      <c r="H418" s="414">
        <v>44926</v>
      </c>
      <c r="I418" s="415" t="b">
        <f t="shared" si="31"/>
        <v>1</v>
      </c>
      <c r="J418" s="415" t="b">
        <f t="shared" si="32"/>
        <v>0</v>
      </c>
      <c r="K418" s="415" t="str">
        <f t="shared" si="33"/>
        <v>a1N36000002mn8TEAQ</v>
      </c>
      <c r="L418" s="416" t="s">
        <v>1151</v>
      </c>
      <c r="M418" s="158"/>
      <c r="N418" s="79"/>
      <c r="AI418" s="5"/>
      <c r="AJ418" s="5"/>
      <c r="AK418" s="237"/>
      <c r="AL418" s="9"/>
      <c r="AM418" s="9"/>
      <c r="AN418" s="9"/>
      <c r="AO418" s="4"/>
      <c r="AP418" s="4"/>
      <c r="AQ418" s="4"/>
      <c r="AR418" s="4"/>
      <c r="AS418" s="4"/>
    </row>
    <row r="419" spans="1:45" s="302" customFormat="1" ht="18.75" customHeight="1" x14ac:dyDescent="0.25">
      <c r="A419" s="317">
        <v>66</v>
      </c>
      <c r="B419" s="329" t="str">
        <f t="shared" si="29"/>
        <v/>
      </c>
      <c r="C419" s="400" t="str">
        <f>TEXT(IFERROR(INDEX('Overview - Section A'!$A$42:$A$49,MATCH(G419,'Overview - Section A'!$I$42:$I$49,0)),""),"d-mmm-yy") &amp;" to " &amp; TEXT(IFERROR(INDEX('Overview - Section A'!$E$42:$E$49,MATCH(G419,'Overview - Section A'!$I$42:$I$49,0)),""),"d-mmm-yy")</f>
        <v>1-Jan-18 to 31-Dec-18</v>
      </c>
      <c r="D419" s="413"/>
      <c r="E419" s="413"/>
      <c r="F419" s="410" t="str">
        <f t="shared" si="30"/>
        <v/>
      </c>
      <c r="G419" s="414" t="s">
        <v>298</v>
      </c>
      <c r="H419" s="414">
        <v>43465</v>
      </c>
      <c r="I419" s="415" t="b">
        <f t="shared" si="31"/>
        <v>1</v>
      </c>
      <c r="J419" s="415" t="b">
        <f t="shared" si="32"/>
        <v>0</v>
      </c>
      <c r="K419" s="415" t="str">
        <f t="shared" si="33"/>
        <v>a1N36000002mn8UEAQ</v>
      </c>
      <c r="L419" s="416" t="s">
        <v>1152</v>
      </c>
      <c r="M419" s="158"/>
      <c r="N419" s="79"/>
      <c r="AI419" s="5"/>
      <c r="AJ419" s="5"/>
      <c r="AK419" s="237"/>
      <c r="AL419" s="9"/>
      <c r="AM419" s="9"/>
      <c r="AN419" s="9"/>
      <c r="AO419" s="4"/>
      <c r="AP419" s="4"/>
      <c r="AQ419" s="4"/>
      <c r="AR419" s="4"/>
      <c r="AS419" s="4"/>
    </row>
    <row r="420" spans="1:45" s="302" customFormat="1" ht="18.75" customHeight="1" x14ac:dyDescent="0.25">
      <c r="A420" s="317">
        <v>66</v>
      </c>
      <c r="B420" s="329" t="str">
        <f t="shared" si="29"/>
        <v/>
      </c>
      <c r="C420" s="400" t="str">
        <f>TEXT(IFERROR(INDEX('Overview - Section A'!$A$42:$A$49,MATCH(G420,'Overview - Section A'!$I$42:$I$49,0)),""),"d-mmm-yy") &amp;" to " &amp; TEXT(IFERROR(INDEX('Overview - Section A'!$E$42:$E$49,MATCH(G420,'Overview - Section A'!$I$42:$I$49,0)),""),"d-mmm-yy")</f>
        <v>1-Jan-19 to 31-Dec-19</v>
      </c>
      <c r="D420" s="413"/>
      <c r="E420" s="413"/>
      <c r="F420" s="410" t="str">
        <f t="shared" si="30"/>
        <v/>
      </c>
      <c r="G420" s="414" t="s">
        <v>300</v>
      </c>
      <c r="H420" s="414">
        <v>43830</v>
      </c>
      <c r="I420" s="415" t="b">
        <f t="shared" si="31"/>
        <v>1</v>
      </c>
      <c r="J420" s="415" t="b">
        <f t="shared" si="32"/>
        <v>0</v>
      </c>
      <c r="K420" s="415" t="str">
        <f t="shared" si="33"/>
        <v>a1N36000002mn8UEAQ</v>
      </c>
      <c r="L420" s="416" t="s">
        <v>1153</v>
      </c>
      <c r="M420" s="158"/>
      <c r="N420" s="79"/>
      <c r="AI420" s="5"/>
      <c r="AJ420" s="5"/>
      <c r="AK420" s="237"/>
      <c r="AL420" s="9"/>
      <c r="AM420" s="9"/>
      <c r="AN420" s="9"/>
      <c r="AO420" s="4"/>
      <c r="AP420" s="4"/>
      <c r="AQ420" s="4"/>
      <c r="AR420" s="4"/>
      <c r="AS420" s="4"/>
    </row>
    <row r="421" spans="1:45" s="302" customFormat="1" ht="18.75" customHeight="1" x14ac:dyDescent="0.25">
      <c r="A421" s="317">
        <v>66</v>
      </c>
      <c r="B421" s="329" t="str">
        <f t="shared" si="29"/>
        <v/>
      </c>
      <c r="C421" s="400" t="str">
        <f>TEXT(IFERROR(INDEX('Overview - Section A'!$A$42:$A$49,MATCH(G421,'Overview - Section A'!$I$42:$I$49,0)),""),"d-mmm-yy") &amp;" to " &amp; TEXT(IFERROR(INDEX('Overview - Section A'!$E$42:$E$49,MATCH(G421,'Overview - Section A'!$I$42:$I$49,0)),""),"d-mmm-yy")</f>
        <v>1-Jan-20 to 31-Dec-20</v>
      </c>
      <c r="D421" s="413"/>
      <c r="E421" s="413"/>
      <c r="F421" s="410" t="str">
        <f t="shared" si="30"/>
        <v/>
      </c>
      <c r="G421" s="414" t="s">
        <v>302</v>
      </c>
      <c r="H421" s="414">
        <v>44196</v>
      </c>
      <c r="I421" s="415" t="b">
        <f t="shared" si="31"/>
        <v>1</v>
      </c>
      <c r="J421" s="415" t="b">
        <f t="shared" si="32"/>
        <v>0</v>
      </c>
      <c r="K421" s="415" t="str">
        <f t="shared" si="33"/>
        <v>a1N36000002mn8UEAQ</v>
      </c>
      <c r="L421" s="416" t="s">
        <v>1154</v>
      </c>
      <c r="M421" s="158"/>
      <c r="N421" s="79"/>
      <c r="AI421" s="5"/>
      <c r="AJ421" s="5"/>
      <c r="AK421" s="237"/>
      <c r="AL421" s="9"/>
      <c r="AM421" s="9"/>
      <c r="AN421" s="9"/>
      <c r="AO421" s="4"/>
      <c r="AP421" s="4"/>
      <c r="AQ421" s="4"/>
      <c r="AR421" s="4"/>
      <c r="AS421" s="4"/>
    </row>
    <row r="422" spans="1:45" s="302" customFormat="1" ht="18.75" customHeight="1" x14ac:dyDescent="0.25">
      <c r="A422" s="317">
        <v>66</v>
      </c>
      <c r="B422" s="329" t="str">
        <f t="shared" si="29"/>
        <v/>
      </c>
      <c r="C422" s="400" t="str">
        <f>TEXT(IFERROR(INDEX('Overview - Section A'!$A$42:$A$49,MATCH(G422,'Overview - Section A'!$I$42:$I$49,0)),""),"d-mmm-yy") &amp;" to " &amp; TEXT(IFERROR(INDEX('Overview - Section A'!$E$42:$E$49,MATCH(G422,'Overview - Section A'!$I$42:$I$49,0)),""),"d-mmm-yy")</f>
        <v>1-Jan-21 to 31-Dec-21</v>
      </c>
      <c r="D422" s="413"/>
      <c r="E422" s="413"/>
      <c r="F422" s="410" t="str">
        <f t="shared" si="30"/>
        <v/>
      </c>
      <c r="G422" s="414" t="s">
        <v>304</v>
      </c>
      <c r="H422" s="414">
        <v>44561</v>
      </c>
      <c r="I422" s="415" t="b">
        <f t="shared" si="31"/>
        <v>1</v>
      </c>
      <c r="J422" s="415" t="b">
        <f t="shared" si="32"/>
        <v>0</v>
      </c>
      <c r="K422" s="415" t="str">
        <f t="shared" si="33"/>
        <v>a1N36000002mn8UEAQ</v>
      </c>
      <c r="L422" s="416" t="s">
        <v>1155</v>
      </c>
      <c r="M422" s="158"/>
      <c r="N422" s="79"/>
      <c r="AI422" s="5"/>
      <c r="AJ422" s="5"/>
      <c r="AK422" s="237"/>
      <c r="AL422" s="9"/>
      <c r="AM422" s="9"/>
      <c r="AN422" s="9"/>
      <c r="AO422" s="4"/>
      <c r="AP422" s="4"/>
      <c r="AQ422" s="4"/>
      <c r="AR422" s="4"/>
      <c r="AS422" s="4"/>
    </row>
    <row r="423" spans="1:45" s="302" customFormat="1" ht="18.75" customHeight="1" x14ac:dyDescent="0.25">
      <c r="A423" s="317">
        <v>66</v>
      </c>
      <c r="B423" s="329" t="str">
        <f t="shared" si="29"/>
        <v/>
      </c>
      <c r="C423" s="400" t="str">
        <f>TEXT(IFERROR(INDEX('Overview - Section A'!$A$42:$A$49,MATCH(G423,'Overview - Section A'!$I$42:$I$49,0)),""),"d-mmm-yy") &amp;" to " &amp; TEXT(IFERROR(INDEX('Overview - Section A'!$E$42:$E$49,MATCH(G423,'Overview - Section A'!$I$42:$I$49,0)),""),"d-mmm-yy")</f>
        <v>1-Jan-22 to 31-Dec-22</v>
      </c>
      <c r="D423" s="413"/>
      <c r="E423" s="413"/>
      <c r="F423" s="410" t="str">
        <f t="shared" si="30"/>
        <v/>
      </c>
      <c r="G423" s="414" t="s">
        <v>306</v>
      </c>
      <c r="H423" s="414">
        <v>44926</v>
      </c>
      <c r="I423" s="415" t="b">
        <f t="shared" si="31"/>
        <v>1</v>
      </c>
      <c r="J423" s="415" t="b">
        <f t="shared" si="32"/>
        <v>0</v>
      </c>
      <c r="K423" s="415" t="str">
        <f t="shared" si="33"/>
        <v>a1N36000002mn8UEAQ</v>
      </c>
      <c r="L423" s="416" t="s">
        <v>1156</v>
      </c>
      <c r="M423" s="158"/>
      <c r="N423" s="79"/>
      <c r="AI423" s="5"/>
      <c r="AJ423" s="5"/>
      <c r="AK423" s="237"/>
      <c r="AL423" s="9"/>
      <c r="AM423" s="9"/>
      <c r="AN423" s="9"/>
      <c r="AO423" s="4"/>
      <c r="AP423" s="4"/>
      <c r="AQ423" s="4"/>
      <c r="AR423" s="4"/>
      <c r="AS423" s="4"/>
    </row>
    <row r="424" spans="1:45" s="302" customFormat="1" ht="18.75" customHeight="1" x14ac:dyDescent="0.25">
      <c r="A424" s="317">
        <v>67</v>
      </c>
      <c r="B424" s="329" t="str">
        <f t="shared" si="29"/>
        <v/>
      </c>
      <c r="C424" s="400" t="str">
        <f>TEXT(IFERROR(INDEX('Overview - Section A'!$A$42:$A$49,MATCH(G424,'Overview - Section A'!$I$42:$I$49,0)),""),"d-mmm-yy") &amp;" to " &amp; TEXT(IFERROR(INDEX('Overview - Section A'!$E$42:$E$49,MATCH(G424,'Overview - Section A'!$I$42:$I$49,0)),""),"d-mmm-yy")</f>
        <v>1-Jan-18 to 31-Dec-18</v>
      </c>
      <c r="D424" s="413"/>
      <c r="E424" s="413"/>
      <c r="F424" s="410" t="str">
        <f t="shared" si="30"/>
        <v/>
      </c>
      <c r="G424" s="414" t="s">
        <v>298</v>
      </c>
      <c r="H424" s="414">
        <v>43465</v>
      </c>
      <c r="I424" s="415" t="b">
        <f t="shared" si="31"/>
        <v>1</v>
      </c>
      <c r="J424" s="415" t="b">
        <f t="shared" si="32"/>
        <v>0</v>
      </c>
      <c r="K424" s="415" t="str">
        <f t="shared" si="33"/>
        <v>a1N36000002mn8VEAQ</v>
      </c>
      <c r="L424" s="416" t="s">
        <v>1157</v>
      </c>
      <c r="M424" s="158"/>
      <c r="N424" s="79"/>
      <c r="AI424" s="5"/>
      <c r="AJ424" s="5"/>
      <c r="AK424" s="237"/>
      <c r="AL424" s="9"/>
      <c r="AM424" s="9"/>
      <c r="AN424" s="9"/>
      <c r="AO424" s="4"/>
      <c r="AP424" s="4"/>
      <c r="AQ424" s="4"/>
      <c r="AR424" s="4"/>
      <c r="AS424" s="4"/>
    </row>
    <row r="425" spans="1:45" s="302" customFormat="1" ht="18.75" customHeight="1" x14ac:dyDescent="0.25">
      <c r="A425" s="317">
        <v>67</v>
      </c>
      <c r="B425" s="329" t="str">
        <f t="shared" si="29"/>
        <v/>
      </c>
      <c r="C425" s="400" t="str">
        <f>TEXT(IFERROR(INDEX('Overview - Section A'!$A$42:$A$49,MATCH(G425,'Overview - Section A'!$I$42:$I$49,0)),""),"d-mmm-yy") &amp;" to " &amp; TEXT(IFERROR(INDEX('Overview - Section A'!$E$42:$E$49,MATCH(G425,'Overview - Section A'!$I$42:$I$49,0)),""),"d-mmm-yy")</f>
        <v>1-Jan-19 to 31-Dec-19</v>
      </c>
      <c r="D425" s="413"/>
      <c r="E425" s="413"/>
      <c r="F425" s="410" t="str">
        <f t="shared" si="30"/>
        <v/>
      </c>
      <c r="G425" s="414" t="s">
        <v>300</v>
      </c>
      <c r="H425" s="414">
        <v>43830</v>
      </c>
      <c r="I425" s="415" t="b">
        <f t="shared" si="31"/>
        <v>1</v>
      </c>
      <c r="J425" s="415" t="b">
        <f t="shared" si="32"/>
        <v>0</v>
      </c>
      <c r="K425" s="415" t="str">
        <f t="shared" si="33"/>
        <v>a1N36000002mn8VEAQ</v>
      </c>
      <c r="L425" s="416" t="s">
        <v>1158</v>
      </c>
      <c r="M425" s="158"/>
      <c r="N425" s="79"/>
      <c r="AI425" s="5"/>
      <c r="AJ425" s="5"/>
      <c r="AK425" s="237"/>
      <c r="AL425" s="9"/>
      <c r="AM425" s="9"/>
      <c r="AN425" s="9"/>
      <c r="AO425" s="4"/>
      <c r="AP425" s="4"/>
      <c r="AQ425" s="4"/>
      <c r="AR425" s="4"/>
      <c r="AS425" s="4"/>
    </row>
    <row r="426" spans="1:45" s="302" customFormat="1" ht="18.75" customHeight="1" x14ac:dyDescent="0.25">
      <c r="A426" s="317">
        <v>67</v>
      </c>
      <c r="B426" s="329" t="str">
        <f t="shared" si="29"/>
        <v/>
      </c>
      <c r="C426" s="400" t="str">
        <f>TEXT(IFERROR(INDEX('Overview - Section A'!$A$42:$A$49,MATCH(G426,'Overview - Section A'!$I$42:$I$49,0)),""),"d-mmm-yy") &amp;" to " &amp; TEXT(IFERROR(INDEX('Overview - Section A'!$E$42:$E$49,MATCH(G426,'Overview - Section A'!$I$42:$I$49,0)),""),"d-mmm-yy")</f>
        <v>1-Jan-20 to 31-Dec-20</v>
      </c>
      <c r="D426" s="413"/>
      <c r="E426" s="413"/>
      <c r="F426" s="410" t="str">
        <f t="shared" si="30"/>
        <v/>
      </c>
      <c r="G426" s="414" t="s">
        <v>302</v>
      </c>
      <c r="H426" s="414">
        <v>44196</v>
      </c>
      <c r="I426" s="415" t="b">
        <f t="shared" si="31"/>
        <v>1</v>
      </c>
      <c r="J426" s="415" t="b">
        <f t="shared" si="32"/>
        <v>0</v>
      </c>
      <c r="K426" s="415" t="str">
        <f t="shared" si="33"/>
        <v>a1N36000002mn8VEAQ</v>
      </c>
      <c r="L426" s="416" t="s">
        <v>1159</v>
      </c>
      <c r="M426" s="158"/>
      <c r="N426" s="79"/>
      <c r="AI426" s="5"/>
      <c r="AJ426" s="5"/>
      <c r="AK426" s="237"/>
      <c r="AL426" s="9"/>
      <c r="AM426" s="9"/>
      <c r="AN426" s="9"/>
      <c r="AO426" s="4"/>
      <c r="AP426" s="4"/>
      <c r="AQ426" s="4"/>
      <c r="AR426" s="4"/>
      <c r="AS426" s="4"/>
    </row>
    <row r="427" spans="1:45" s="302" customFormat="1" ht="18.75" customHeight="1" x14ac:dyDescent="0.25">
      <c r="A427" s="317">
        <v>67</v>
      </c>
      <c r="B427" s="329" t="str">
        <f t="shared" si="29"/>
        <v/>
      </c>
      <c r="C427" s="400" t="str">
        <f>TEXT(IFERROR(INDEX('Overview - Section A'!$A$42:$A$49,MATCH(G427,'Overview - Section A'!$I$42:$I$49,0)),""),"d-mmm-yy") &amp;" to " &amp; TEXT(IFERROR(INDEX('Overview - Section A'!$E$42:$E$49,MATCH(G427,'Overview - Section A'!$I$42:$I$49,0)),""),"d-mmm-yy")</f>
        <v>1-Jan-21 to 31-Dec-21</v>
      </c>
      <c r="D427" s="413"/>
      <c r="E427" s="413"/>
      <c r="F427" s="410" t="str">
        <f t="shared" si="30"/>
        <v/>
      </c>
      <c r="G427" s="414" t="s">
        <v>304</v>
      </c>
      <c r="H427" s="414">
        <v>44561</v>
      </c>
      <c r="I427" s="415" t="b">
        <f t="shared" si="31"/>
        <v>1</v>
      </c>
      <c r="J427" s="415" t="b">
        <f t="shared" si="32"/>
        <v>0</v>
      </c>
      <c r="K427" s="415" t="str">
        <f t="shared" si="33"/>
        <v>a1N36000002mn8VEAQ</v>
      </c>
      <c r="L427" s="416" t="s">
        <v>1160</v>
      </c>
      <c r="M427" s="158"/>
      <c r="N427" s="79"/>
      <c r="AI427" s="5"/>
      <c r="AJ427" s="5"/>
      <c r="AK427" s="237"/>
      <c r="AL427" s="9"/>
      <c r="AM427" s="9"/>
      <c r="AN427" s="9"/>
      <c r="AO427" s="4"/>
      <c r="AP427" s="4"/>
      <c r="AQ427" s="4"/>
      <c r="AR427" s="4"/>
      <c r="AS427" s="4"/>
    </row>
    <row r="428" spans="1:45" s="302" customFormat="1" ht="18.75" customHeight="1" x14ac:dyDescent="0.25">
      <c r="A428" s="317">
        <v>67</v>
      </c>
      <c r="B428" s="329" t="str">
        <f t="shared" si="29"/>
        <v/>
      </c>
      <c r="C428" s="400" t="str">
        <f>TEXT(IFERROR(INDEX('Overview - Section A'!$A$42:$A$49,MATCH(G428,'Overview - Section A'!$I$42:$I$49,0)),""),"d-mmm-yy") &amp;" to " &amp; TEXT(IFERROR(INDEX('Overview - Section A'!$E$42:$E$49,MATCH(G428,'Overview - Section A'!$I$42:$I$49,0)),""),"d-mmm-yy")</f>
        <v>1-Jan-22 to 31-Dec-22</v>
      </c>
      <c r="D428" s="413"/>
      <c r="E428" s="413"/>
      <c r="F428" s="410" t="str">
        <f t="shared" si="30"/>
        <v/>
      </c>
      <c r="G428" s="414" t="s">
        <v>306</v>
      </c>
      <c r="H428" s="414">
        <v>44926</v>
      </c>
      <c r="I428" s="415" t="b">
        <f t="shared" si="31"/>
        <v>1</v>
      </c>
      <c r="J428" s="415" t="b">
        <f t="shared" si="32"/>
        <v>0</v>
      </c>
      <c r="K428" s="415" t="str">
        <f t="shared" si="33"/>
        <v>a1N36000002mn8VEAQ</v>
      </c>
      <c r="L428" s="416" t="s">
        <v>1161</v>
      </c>
      <c r="M428" s="158"/>
      <c r="N428" s="79"/>
      <c r="AI428" s="5"/>
      <c r="AJ428" s="5"/>
      <c r="AK428" s="237"/>
      <c r="AL428" s="9"/>
      <c r="AM428" s="9"/>
      <c r="AN428" s="9"/>
      <c r="AO428" s="4"/>
      <c r="AP428" s="4"/>
      <c r="AQ428" s="4"/>
      <c r="AR428" s="4"/>
      <c r="AS428" s="4"/>
    </row>
    <row r="429" spans="1:45" s="302" customFormat="1" ht="18.75" customHeight="1" x14ac:dyDescent="0.25">
      <c r="A429" s="317">
        <v>68</v>
      </c>
      <c r="B429" s="329" t="str">
        <f t="shared" si="29"/>
        <v/>
      </c>
      <c r="C429" s="400" t="str">
        <f>TEXT(IFERROR(INDEX('Overview - Section A'!$A$42:$A$49,MATCH(G429,'Overview - Section A'!$I$42:$I$49,0)),""),"d-mmm-yy") &amp;" to " &amp; TEXT(IFERROR(INDEX('Overview - Section A'!$E$42:$E$49,MATCH(G429,'Overview - Section A'!$I$42:$I$49,0)),""),"d-mmm-yy")</f>
        <v>1-Jan-18 to 31-Dec-18</v>
      </c>
      <c r="D429" s="413"/>
      <c r="E429" s="413"/>
      <c r="F429" s="410" t="str">
        <f t="shared" si="30"/>
        <v/>
      </c>
      <c r="G429" s="414" t="s">
        <v>298</v>
      </c>
      <c r="H429" s="414">
        <v>43465</v>
      </c>
      <c r="I429" s="415" t="b">
        <f t="shared" si="31"/>
        <v>1</v>
      </c>
      <c r="J429" s="415" t="b">
        <f t="shared" si="32"/>
        <v>0</v>
      </c>
      <c r="K429" s="415" t="str">
        <f t="shared" si="33"/>
        <v>a1N36000002mn8WEAQ</v>
      </c>
      <c r="L429" s="416" t="s">
        <v>1162</v>
      </c>
      <c r="M429" s="158"/>
      <c r="N429" s="79"/>
      <c r="AI429" s="5"/>
      <c r="AJ429" s="5"/>
      <c r="AK429" s="237"/>
      <c r="AL429" s="9"/>
      <c r="AM429" s="9"/>
      <c r="AN429" s="9"/>
      <c r="AO429" s="4"/>
      <c r="AP429" s="4"/>
      <c r="AQ429" s="4"/>
      <c r="AR429" s="4"/>
      <c r="AS429" s="4"/>
    </row>
    <row r="430" spans="1:45" s="302" customFormat="1" ht="18.75" customHeight="1" x14ac:dyDescent="0.25">
      <c r="A430" s="317">
        <v>68</v>
      </c>
      <c r="B430" s="329" t="str">
        <f t="shared" si="29"/>
        <v/>
      </c>
      <c r="C430" s="400" t="str">
        <f>TEXT(IFERROR(INDEX('Overview - Section A'!$A$42:$A$49,MATCH(G430,'Overview - Section A'!$I$42:$I$49,0)),""),"d-mmm-yy") &amp;" to " &amp; TEXT(IFERROR(INDEX('Overview - Section A'!$E$42:$E$49,MATCH(G430,'Overview - Section A'!$I$42:$I$49,0)),""),"d-mmm-yy")</f>
        <v>1-Jan-19 to 31-Dec-19</v>
      </c>
      <c r="D430" s="413"/>
      <c r="E430" s="413"/>
      <c r="F430" s="410" t="str">
        <f t="shared" si="30"/>
        <v/>
      </c>
      <c r="G430" s="414" t="s">
        <v>300</v>
      </c>
      <c r="H430" s="414">
        <v>43830</v>
      </c>
      <c r="I430" s="415" t="b">
        <f t="shared" si="31"/>
        <v>1</v>
      </c>
      <c r="J430" s="415" t="b">
        <f t="shared" si="32"/>
        <v>0</v>
      </c>
      <c r="K430" s="415" t="str">
        <f t="shared" si="33"/>
        <v>a1N36000002mn8WEAQ</v>
      </c>
      <c r="L430" s="416" t="s">
        <v>1163</v>
      </c>
      <c r="M430" s="158"/>
      <c r="N430" s="79"/>
      <c r="AI430" s="5"/>
      <c r="AJ430" s="5"/>
      <c r="AK430" s="237"/>
      <c r="AL430" s="9"/>
      <c r="AM430" s="9"/>
      <c r="AN430" s="9"/>
      <c r="AO430" s="4"/>
      <c r="AP430" s="4"/>
      <c r="AQ430" s="4"/>
      <c r="AR430" s="4"/>
      <c r="AS430" s="4"/>
    </row>
    <row r="431" spans="1:45" s="302" customFormat="1" ht="18.75" customHeight="1" x14ac:dyDescent="0.25">
      <c r="A431" s="317">
        <v>68</v>
      </c>
      <c r="B431" s="329" t="str">
        <f t="shared" si="29"/>
        <v/>
      </c>
      <c r="C431" s="400" t="str">
        <f>TEXT(IFERROR(INDEX('Overview - Section A'!$A$42:$A$49,MATCH(G431,'Overview - Section A'!$I$42:$I$49,0)),""),"d-mmm-yy") &amp;" to " &amp; TEXT(IFERROR(INDEX('Overview - Section A'!$E$42:$E$49,MATCH(G431,'Overview - Section A'!$I$42:$I$49,0)),""),"d-mmm-yy")</f>
        <v>1-Jan-20 to 31-Dec-20</v>
      </c>
      <c r="D431" s="413"/>
      <c r="E431" s="413"/>
      <c r="F431" s="410" t="str">
        <f t="shared" si="30"/>
        <v/>
      </c>
      <c r="G431" s="414" t="s">
        <v>302</v>
      </c>
      <c r="H431" s="414">
        <v>44196</v>
      </c>
      <c r="I431" s="415" t="b">
        <f t="shared" si="31"/>
        <v>1</v>
      </c>
      <c r="J431" s="415" t="b">
        <f t="shared" si="32"/>
        <v>0</v>
      </c>
      <c r="K431" s="415" t="str">
        <f t="shared" si="33"/>
        <v>a1N36000002mn8WEAQ</v>
      </c>
      <c r="L431" s="416" t="s">
        <v>1164</v>
      </c>
      <c r="M431" s="158"/>
      <c r="N431" s="79"/>
      <c r="AI431" s="5"/>
      <c r="AJ431" s="5"/>
      <c r="AK431" s="237"/>
      <c r="AL431" s="9"/>
      <c r="AM431" s="9"/>
      <c r="AN431" s="9"/>
      <c r="AO431" s="4"/>
      <c r="AP431" s="4"/>
      <c r="AQ431" s="4"/>
      <c r="AR431" s="4"/>
      <c r="AS431" s="4"/>
    </row>
    <row r="432" spans="1:45" s="302" customFormat="1" ht="18.75" customHeight="1" x14ac:dyDescent="0.25">
      <c r="A432" s="317">
        <v>68</v>
      </c>
      <c r="B432" s="329" t="str">
        <f t="shared" si="29"/>
        <v/>
      </c>
      <c r="C432" s="400" t="str">
        <f>TEXT(IFERROR(INDEX('Overview - Section A'!$A$42:$A$49,MATCH(G432,'Overview - Section A'!$I$42:$I$49,0)),""),"d-mmm-yy") &amp;" to " &amp; TEXT(IFERROR(INDEX('Overview - Section A'!$E$42:$E$49,MATCH(G432,'Overview - Section A'!$I$42:$I$49,0)),""),"d-mmm-yy")</f>
        <v>1-Jan-21 to 31-Dec-21</v>
      </c>
      <c r="D432" s="413"/>
      <c r="E432" s="413"/>
      <c r="F432" s="410" t="str">
        <f t="shared" si="30"/>
        <v/>
      </c>
      <c r="G432" s="414" t="s">
        <v>304</v>
      </c>
      <c r="H432" s="414">
        <v>44561</v>
      </c>
      <c r="I432" s="415" t="b">
        <f t="shared" si="31"/>
        <v>1</v>
      </c>
      <c r="J432" s="415" t="b">
        <f t="shared" si="32"/>
        <v>0</v>
      </c>
      <c r="K432" s="415" t="str">
        <f t="shared" si="33"/>
        <v>a1N36000002mn8WEAQ</v>
      </c>
      <c r="L432" s="416" t="s">
        <v>1165</v>
      </c>
      <c r="M432" s="158"/>
      <c r="N432" s="79"/>
      <c r="AI432" s="5"/>
      <c r="AJ432" s="5"/>
      <c r="AK432" s="237"/>
      <c r="AL432" s="9"/>
      <c r="AM432" s="9"/>
      <c r="AN432" s="9"/>
      <c r="AO432" s="4"/>
      <c r="AP432" s="4"/>
      <c r="AQ432" s="4"/>
      <c r="AR432" s="4"/>
      <c r="AS432" s="4"/>
    </row>
    <row r="433" spans="1:45" s="302" customFormat="1" ht="18.75" customHeight="1" x14ac:dyDescent="0.25">
      <c r="A433" s="317">
        <v>68</v>
      </c>
      <c r="B433" s="329" t="str">
        <f t="shared" si="29"/>
        <v/>
      </c>
      <c r="C433" s="400" t="str">
        <f>TEXT(IFERROR(INDEX('Overview - Section A'!$A$42:$A$49,MATCH(G433,'Overview - Section A'!$I$42:$I$49,0)),""),"d-mmm-yy") &amp;" to " &amp; TEXT(IFERROR(INDEX('Overview - Section A'!$E$42:$E$49,MATCH(G433,'Overview - Section A'!$I$42:$I$49,0)),""),"d-mmm-yy")</f>
        <v>1-Jan-22 to 31-Dec-22</v>
      </c>
      <c r="D433" s="413"/>
      <c r="E433" s="413"/>
      <c r="F433" s="410" t="str">
        <f t="shared" si="30"/>
        <v/>
      </c>
      <c r="G433" s="414" t="s">
        <v>306</v>
      </c>
      <c r="H433" s="414">
        <v>44926</v>
      </c>
      <c r="I433" s="415" t="b">
        <f t="shared" si="31"/>
        <v>1</v>
      </c>
      <c r="J433" s="415" t="b">
        <f t="shared" si="32"/>
        <v>0</v>
      </c>
      <c r="K433" s="415" t="str">
        <f t="shared" si="33"/>
        <v>a1N36000002mn8WEAQ</v>
      </c>
      <c r="L433" s="416" t="s">
        <v>1166</v>
      </c>
      <c r="M433" s="158"/>
      <c r="N433" s="79"/>
      <c r="AI433" s="5"/>
      <c r="AJ433" s="5"/>
      <c r="AK433" s="237"/>
      <c r="AL433" s="9"/>
      <c r="AM433" s="9"/>
      <c r="AN433" s="9"/>
      <c r="AO433" s="4"/>
      <c r="AP433" s="4"/>
      <c r="AQ433" s="4"/>
      <c r="AR433" s="4"/>
      <c r="AS433" s="4"/>
    </row>
    <row r="434" spans="1:45" s="302" customFormat="1" ht="18.75" customHeight="1" x14ac:dyDescent="0.25">
      <c r="A434" s="317">
        <v>69</v>
      </c>
      <c r="B434" s="329" t="str">
        <f t="shared" si="29"/>
        <v/>
      </c>
      <c r="C434" s="400" t="str">
        <f>TEXT(IFERROR(INDEX('Overview - Section A'!$A$42:$A$49,MATCH(G434,'Overview - Section A'!$I$42:$I$49,0)),""),"d-mmm-yy") &amp;" to " &amp; TEXT(IFERROR(INDEX('Overview - Section A'!$E$42:$E$49,MATCH(G434,'Overview - Section A'!$I$42:$I$49,0)),""),"d-mmm-yy")</f>
        <v>1-Jan-18 to 31-Dec-18</v>
      </c>
      <c r="D434" s="413"/>
      <c r="E434" s="413"/>
      <c r="F434" s="410" t="str">
        <f t="shared" si="30"/>
        <v/>
      </c>
      <c r="G434" s="414" t="s">
        <v>298</v>
      </c>
      <c r="H434" s="414">
        <v>43465</v>
      </c>
      <c r="I434" s="415" t="b">
        <f t="shared" si="31"/>
        <v>1</v>
      </c>
      <c r="J434" s="415" t="b">
        <f t="shared" si="32"/>
        <v>0</v>
      </c>
      <c r="K434" s="415" t="str">
        <f t="shared" si="33"/>
        <v>a1N36000002mn8XEAQ</v>
      </c>
      <c r="L434" s="416" t="s">
        <v>1167</v>
      </c>
      <c r="M434" s="158"/>
      <c r="N434" s="79"/>
      <c r="AI434" s="5"/>
      <c r="AJ434" s="5"/>
      <c r="AK434" s="237"/>
      <c r="AL434" s="9"/>
      <c r="AM434" s="9"/>
      <c r="AN434" s="9"/>
      <c r="AO434" s="4"/>
      <c r="AP434" s="4"/>
      <c r="AQ434" s="4"/>
      <c r="AR434" s="4"/>
      <c r="AS434" s="4"/>
    </row>
    <row r="435" spans="1:45" s="302" customFormat="1" ht="18.75" customHeight="1" x14ac:dyDescent="0.25">
      <c r="A435" s="317">
        <v>69</v>
      </c>
      <c r="B435" s="329" t="str">
        <f t="shared" si="29"/>
        <v/>
      </c>
      <c r="C435" s="400" t="str">
        <f>TEXT(IFERROR(INDEX('Overview - Section A'!$A$42:$A$49,MATCH(G435,'Overview - Section A'!$I$42:$I$49,0)),""),"d-mmm-yy") &amp;" to " &amp; TEXT(IFERROR(INDEX('Overview - Section A'!$E$42:$E$49,MATCH(G435,'Overview - Section A'!$I$42:$I$49,0)),""),"d-mmm-yy")</f>
        <v>1-Jan-19 to 31-Dec-19</v>
      </c>
      <c r="D435" s="413"/>
      <c r="E435" s="413"/>
      <c r="F435" s="410" t="str">
        <f t="shared" si="30"/>
        <v/>
      </c>
      <c r="G435" s="414" t="s">
        <v>300</v>
      </c>
      <c r="H435" s="414">
        <v>43830</v>
      </c>
      <c r="I435" s="415" t="b">
        <f t="shared" si="31"/>
        <v>1</v>
      </c>
      <c r="J435" s="415" t="b">
        <f t="shared" si="32"/>
        <v>0</v>
      </c>
      <c r="K435" s="415" t="str">
        <f t="shared" si="33"/>
        <v>a1N36000002mn8XEAQ</v>
      </c>
      <c r="L435" s="416" t="s">
        <v>1168</v>
      </c>
      <c r="M435" s="158"/>
      <c r="N435" s="79"/>
      <c r="AI435" s="5"/>
      <c r="AJ435" s="5"/>
      <c r="AK435" s="237"/>
      <c r="AL435" s="9"/>
      <c r="AM435" s="9"/>
      <c r="AN435" s="9"/>
      <c r="AO435" s="4"/>
      <c r="AP435" s="4"/>
      <c r="AQ435" s="4"/>
      <c r="AR435" s="4"/>
      <c r="AS435" s="4"/>
    </row>
    <row r="436" spans="1:45" s="302" customFormat="1" ht="18.75" customHeight="1" x14ac:dyDescent="0.25">
      <c r="A436" s="317">
        <v>69</v>
      </c>
      <c r="B436" s="329" t="str">
        <f t="shared" si="29"/>
        <v/>
      </c>
      <c r="C436" s="400" t="str">
        <f>TEXT(IFERROR(INDEX('Overview - Section A'!$A$42:$A$49,MATCH(G436,'Overview - Section A'!$I$42:$I$49,0)),""),"d-mmm-yy") &amp;" to " &amp; TEXT(IFERROR(INDEX('Overview - Section A'!$E$42:$E$49,MATCH(G436,'Overview - Section A'!$I$42:$I$49,0)),""),"d-mmm-yy")</f>
        <v>1-Jan-20 to 31-Dec-20</v>
      </c>
      <c r="D436" s="413"/>
      <c r="E436" s="413"/>
      <c r="F436" s="410" t="str">
        <f t="shared" si="30"/>
        <v/>
      </c>
      <c r="G436" s="414" t="s">
        <v>302</v>
      </c>
      <c r="H436" s="414">
        <v>44196</v>
      </c>
      <c r="I436" s="415" t="b">
        <f t="shared" si="31"/>
        <v>1</v>
      </c>
      <c r="J436" s="415" t="b">
        <f t="shared" si="32"/>
        <v>0</v>
      </c>
      <c r="K436" s="415" t="str">
        <f t="shared" si="33"/>
        <v>a1N36000002mn8XEAQ</v>
      </c>
      <c r="L436" s="416" t="s">
        <v>1169</v>
      </c>
      <c r="M436" s="158"/>
      <c r="N436" s="79"/>
      <c r="AI436" s="5"/>
      <c r="AJ436" s="5"/>
      <c r="AK436" s="237"/>
      <c r="AL436" s="9"/>
      <c r="AM436" s="9"/>
      <c r="AN436" s="9"/>
      <c r="AO436" s="4"/>
      <c r="AP436" s="4"/>
      <c r="AQ436" s="4"/>
      <c r="AR436" s="4"/>
      <c r="AS436" s="4"/>
    </row>
    <row r="437" spans="1:45" s="302" customFormat="1" ht="18.75" customHeight="1" x14ac:dyDescent="0.25">
      <c r="A437" s="317">
        <v>69</v>
      </c>
      <c r="B437" s="329" t="str">
        <f t="shared" si="29"/>
        <v/>
      </c>
      <c r="C437" s="400" t="str">
        <f>TEXT(IFERROR(INDEX('Overview - Section A'!$A$42:$A$49,MATCH(G437,'Overview - Section A'!$I$42:$I$49,0)),""),"d-mmm-yy") &amp;" to " &amp; TEXT(IFERROR(INDEX('Overview - Section A'!$E$42:$E$49,MATCH(G437,'Overview - Section A'!$I$42:$I$49,0)),""),"d-mmm-yy")</f>
        <v>1-Jan-21 to 31-Dec-21</v>
      </c>
      <c r="D437" s="413"/>
      <c r="E437" s="413"/>
      <c r="F437" s="410" t="str">
        <f t="shared" si="30"/>
        <v/>
      </c>
      <c r="G437" s="414" t="s">
        <v>304</v>
      </c>
      <c r="H437" s="414">
        <v>44561</v>
      </c>
      <c r="I437" s="415" t="b">
        <f t="shared" si="31"/>
        <v>1</v>
      </c>
      <c r="J437" s="415" t="b">
        <f t="shared" si="32"/>
        <v>0</v>
      </c>
      <c r="K437" s="415" t="str">
        <f t="shared" si="33"/>
        <v>a1N36000002mn8XEAQ</v>
      </c>
      <c r="L437" s="416" t="s">
        <v>1170</v>
      </c>
      <c r="M437" s="158"/>
      <c r="N437" s="79"/>
      <c r="AI437" s="5"/>
      <c r="AJ437" s="5"/>
      <c r="AK437" s="237"/>
      <c r="AL437" s="9"/>
      <c r="AM437" s="9"/>
      <c r="AN437" s="9"/>
      <c r="AO437" s="4"/>
      <c r="AP437" s="4"/>
      <c r="AQ437" s="4"/>
      <c r="AR437" s="4"/>
      <c r="AS437" s="4"/>
    </row>
    <row r="438" spans="1:45" s="302" customFormat="1" ht="18.75" customHeight="1" x14ac:dyDescent="0.25">
      <c r="A438" s="317">
        <v>69</v>
      </c>
      <c r="B438" s="329" t="str">
        <f t="shared" si="29"/>
        <v/>
      </c>
      <c r="C438" s="400" t="str">
        <f>TEXT(IFERROR(INDEX('Overview - Section A'!$A$42:$A$49,MATCH(G438,'Overview - Section A'!$I$42:$I$49,0)),""),"d-mmm-yy") &amp;" to " &amp; TEXT(IFERROR(INDEX('Overview - Section A'!$E$42:$E$49,MATCH(G438,'Overview - Section A'!$I$42:$I$49,0)),""),"d-mmm-yy")</f>
        <v>1-Jan-22 to 31-Dec-22</v>
      </c>
      <c r="D438" s="413"/>
      <c r="E438" s="413"/>
      <c r="F438" s="410" t="str">
        <f t="shared" si="30"/>
        <v/>
      </c>
      <c r="G438" s="414" t="s">
        <v>306</v>
      </c>
      <c r="H438" s="414">
        <v>44926</v>
      </c>
      <c r="I438" s="415" t="b">
        <f t="shared" si="31"/>
        <v>1</v>
      </c>
      <c r="J438" s="415" t="b">
        <f t="shared" si="32"/>
        <v>0</v>
      </c>
      <c r="K438" s="415" t="str">
        <f t="shared" si="33"/>
        <v>a1N36000002mn8XEAQ</v>
      </c>
      <c r="L438" s="416" t="s">
        <v>1171</v>
      </c>
      <c r="M438" s="158"/>
      <c r="N438" s="79"/>
      <c r="AI438" s="5"/>
      <c r="AJ438" s="5"/>
      <c r="AK438" s="237"/>
      <c r="AL438" s="9"/>
      <c r="AM438" s="9"/>
      <c r="AN438" s="9"/>
      <c r="AO438" s="4"/>
      <c r="AP438" s="4"/>
      <c r="AQ438" s="4"/>
      <c r="AR438" s="4"/>
      <c r="AS438" s="4"/>
    </row>
    <row r="439" spans="1:45" s="302" customFormat="1" ht="18.75" customHeight="1" x14ac:dyDescent="0.25">
      <c r="A439" s="317">
        <v>70</v>
      </c>
      <c r="B439" s="329" t="str">
        <f t="shared" si="29"/>
        <v/>
      </c>
      <c r="C439" s="400" t="str">
        <f>TEXT(IFERROR(INDEX('Overview - Section A'!$A$42:$A$49,MATCH(G439,'Overview - Section A'!$I$42:$I$49,0)),""),"d-mmm-yy") &amp;" to " &amp; TEXT(IFERROR(INDEX('Overview - Section A'!$E$42:$E$49,MATCH(G439,'Overview - Section A'!$I$42:$I$49,0)),""),"d-mmm-yy")</f>
        <v>1-Jan-18 to 31-Dec-18</v>
      </c>
      <c r="D439" s="413"/>
      <c r="E439" s="413"/>
      <c r="F439" s="410" t="str">
        <f t="shared" si="30"/>
        <v/>
      </c>
      <c r="G439" s="414" t="s">
        <v>298</v>
      </c>
      <c r="H439" s="414">
        <v>43465</v>
      </c>
      <c r="I439" s="415" t="b">
        <f t="shared" si="31"/>
        <v>1</v>
      </c>
      <c r="J439" s="415" t="b">
        <f t="shared" si="32"/>
        <v>0</v>
      </c>
      <c r="K439" s="415" t="str">
        <f t="shared" si="33"/>
        <v>a1N36000002mn8YEAQ</v>
      </c>
      <c r="L439" s="416" t="s">
        <v>1172</v>
      </c>
      <c r="M439" s="158"/>
      <c r="N439" s="79"/>
      <c r="AI439" s="5"/>
      <c r="AJ439" s="5"/>
      <c r="AK439" s="237"/>
      <c r="AL439" s="9"/>
      <c r="AM439" s="9"/>
      <c r="AN439" s="9"/>
      <c r="AO439" s="4"/>
      <c r="AP439" s="4"/>
      <c r="AQ439" s="4"/>
      <c r="AR439" s="4"/>
      <c r="AS439" s="4"/>
    </row>
    <row r="440" spans="1:45" s="302" customFormat="1" ht="18.75" customHeight="1" x14ac:dyDescent="0.25">
      <c r="A440" s="317">
        <v>70</v>
      </c>
      <c r="B440" s="329" t="str">
        <f t="shared" si="29"/>
        <v/>
      </c>
      <c r="C440" s="400" t="str">
        <f>TEXT(IFERROR(INDEX('Overview - Section A'!$A$42:$A$49,MATCH(G440,'Overview - Section A'!$I$42:$I$49,0)),""),"d-mmm-yy") &amp;" to " &amp; TEXT(IFERROR(INDEX('Overview - Section A'!$E$42:$E$49,MATCH(G440,'Overview - Section A'!$I$42:$I$49,0)),""),"d-mmm-yy")</f>
        <v>1-Jan-19 to 31-Dec-19</v>
      </c>
      <c r="D440" s="413"/>
      <c r="E440" s="413"/>
      <c r="F440" s="410" t="str">
        <f t="shared" si="30"/>
        <v/>
      </c>
      <c r="G440" s="414" t="s">
        <v>300</v>
      </c>
      <c r="H440" s="414">
        <v>43830</v>
      </c>
      <c r="I440" s="415" t="b">
        <f t="shared" si="31"/>
        <v>1</v>
      </c>
      <c r="J440" s="415" t="b">
        <f t="shared" si="32"/>
        <v>0</v>
      </c>
      <c r="K440" s="415" t="str">
        <f t="shared" si="33"/>
        <v>a1N36000002mn8YEAQ</v>
      </c>
      <c r="L440" s="416" t="s">
        <v>1173</v>
      </c>
      <c r="M440" s="158"/>
      <c r="N440" s="79"/>
      <c r="AI440" s="5"/>
      <c r="AJ440" s="5"/>
      <c r="AK440" s="237"/>
      <c r="AL440" s="9"/>
      <c r="AM440" s="9"/>
      <c r="AN440" s="9"/>
      <c r="AO440" s="4"/>
      <c r="AP440" s="4"/>
      <c r="AQ440" s="4"/>
      <c r="AR440" s="4"/>
      <c r="AS440" s="4"/>
    </row>
    <row r="441" spans="1:45" s="302" customFormat="1" ht="18.75" customHeight="1" x14ac:dyDescent="0.25">
      <c r="A441" s="317">
        <v>70</v>
      </c>
      <c r="B441" s="329" t="str">
        <f t="shared" si="29"/>
        <v/>
      </c>
      <c r="C441" s="400" t="str">
        <f>TEXT(IFERROR(INDEX('Overview - Section A'!$A$42:$A$49,MATCH(G441,'Overview - Section A'!$I$42:$I$49,0)),""),"d-mmm-yy") &amp;" to " &amp; TEXT(IFERROR(INDEX('Overview - Section A'!$E$42:$E$49,MATCH(G441,'Overview - Section A'!$I$42:$I$49,0)),""),"d-mmm-yy")</f>
        <v>1-Jan-20 to 31-Dec-20</v>
      </c>
      <c r="D441" s="413"/>
      <c r="E441" s="413"/>
      <c r="F441" s="410" t="str">
        <f t="shared" si="30"/>
        <v/>
      </c>
      <c r="G441" s="414" t="s">
        <v>302</v>
      </c>
      <c r="H441" s="414">
        <v>44196</v>
      </c>
      <c r="I441" s="415" t="b">
        <f t="shared" si="31"/>
        <v>1</v>
      </c>
      <c r="J441" s="415" t="b">
        <f t="shared" si="32"/>
        <v>0</v>
      </c>
      <c r="K441" s="415" t="str">
        <f t="shared" si="33"/>
        <v>a1N36000002mn8YEAQ</v>
      </c>
      <c r="L441" s="416" t="s">
        <v>1174</v>
      </c>
      <c r="M441" s="158"/>
      <c r="N441" s="79"/>
      <c r="AI441" s="5"/>
      <c r="AJ441" s="5"/>
      <c r="AK441" s="237"/>
      <c r="AL441" s="9"/>
      <c r="AM441" s="9"/>
      <c r="AN441" s="9"/>
      <c r="AO441" s="4"/>
      <c r="AP441" s="4"/>
      <c r="AQ441" s="4"/>
      <c r="AR441" s="4"/>
      <c r="AS441" s="4"/>
    </row>
    <row r="442" spans="1:45" s="302" customFormat="1" ht="18.75" customHeight="1" x14ac:dyDescent="0.25">
      <c r="A442" s="317">
        <v>70</v>
      </c>
      <c r="B442" s="329" t="str">
        <f t="shared" si="29"/>
        <v/>
      </c>
      <c r="C442" s="400" t="str">
        <f>TEXT(IFERROR(INDEX('Overview - Section A'!$A$42:$A$49,MATCH(G442,'Overview - Section A'!$I$42:$I$49,0)),""),"d-mmm-yy") &amp;" to " &amp; TEXT(IFERROR(INDEX('Overview - Section A'!$E$42:$E$49,MATCH(G442,'Overview - Section A'!$I$42:$I$49,0)),""),"d-mmm-yy")</f>
        <v>1-Jan-21 to 31-Dec-21</v>
      </c>
      <c r="D442" s="413"/>
      <c r="E442" s="413"/>
      <c r="F442" s="410" t="str">
        <f t="shared" si="30"/>
        <v/>
      </c>
      <c r="G442" s="414" t="s">
        <v>304</v>
      </c>
      <c r="H442" s="414">
        <v>44561</v>
      </c>
      <c r="I442" s="415" t="b">
        <f t="shared" si="31"/>
        <v>1</v>
      </c>
      <c r="J442" s="415" t="b">
        <f t="shared" si="32"/>
        <v>0</v>
      </c>
      <c r="K442" s="415" t="str">
        <f t="shared" si="33"/>
        <v>a1N36000002mn8YEAQ</v>
      </c>
      <c r="L442" s="416" t="s">
        <v>1175</v>
      </c>
      <c r="M442" s="158"/>
      <c r="N442" s="79"/>
      <c r="AI442" s="5"/>
      <c r="AJ442" s="5"/>
      <c r="AK442" s="237"/>
      <c r="AL442" s="9"/>
      <c r="AM442" s="9"/>
      <c r="AN442" s="9"/>
      <c r="AO442" s="4"/>
      <c r="AP442" s="4"/>
      <c r="AQ442" s="4"/>
      <c r="AR442" s="4"/>
      <c r="AS442" s="4"/>
    </row>
    <row r="443" spans="1:45" s="302" customFormat="1" ht="18.75" customHeight="1" x14ac:dyDescent="0.25">
      <c r="A443" s="317">
        <v>70</v>
      </c>
      <c r="B443" s="329" t="str">
        <f t="shared" si="29"/>
        <v/>
      </c>
      <c r="C443" s="400" t="str">
        <f>TEXT(IFERROR(INDEX('Overview - Section A'!$A$42:$A$49,MATCH(G443,'Overview - Section A'!$I$42:$I$49,0)),""),"d-mmm-yy") &amp;" to " &amp; TEXT(IFERROR(INDEX('Overview - Section A'!$E$42:$E$49,MATCH(G443,'Overview - Section A'!$I$42:$I$49,0)),""),"d-mmm-yy")</f>
        <v>1-Jan-22 to 31-Dec-22</v>
      </c>
      <c r="D443" s="413"/>
      <c r="E443" s="413"/>
      <c r="F443" s="410" t="str">
        <f t="shared" si="30"/>
        <v/>
      </c>
      <c r="G443" s="414" t="s">
        <v>306</v>
      </c>
      <c r="H443" s="414">
        <v>44926</v>
      </c>
      <c r="I443" s="415" t="b">
        <f t="shared" si="31"/>
        <v>1</v>
      </c>
      <c r="J443" s="415" t="b">
        <f t="shared" si="32"/>
        <v>0</v>
      </c>
      <c r="K443" s="415" t="str">
        <f t="shared" si="33"/>
        <v>a1N36000002mn8YEAQ</v>
      </c>
      <c r="L443" s="416" t="s">
        <v>1176</v>
      </c>
      <c r="M443" s="158"/>
      <c r="N443" s="79"/>
      <c r="AI443" s="5"/>
      <c r="AJ443" s="5"/>
      <c r="AK443" s="237"/>
      <c r="AL443" s="9"/>
      <c r="AM443" s="9"/>
      <c r="AN443" s="9"/>
      <c r="AO443" s="4"/>
      <c r="AP443" s="4"/>
      <c r="AQ443" s="4"/>
      <c r="AR443" s="4"/>
      <c r="AS443" s="4"/>
    </row>
    <row r="444" spans="1:45" s="302" customFormat="1" ht="18.75" customHeight="1" x14ac:dyDescent="0.25">
      <c r="A444" s="317">
        <v>71</v>
      </c>
      <c r="B444" s="329" t="str">
        <f t="shared" si="29"/>
        <v/>
      </c>
      <c r="C444" s="400" t="str">
        <f>TEXT(IFERROR(INDEX('Overview - Section A'!$A$42:$A$49,MATCH(G444,'Overview - Section A'!$I$42:$I$49,0)),""),"d-mmm-yy") &amp;" to " &amp; TEXT(IFERROR(INDEX('Overview - Section A'!$E$42:$E$49,MATCH(G444,'Overview - Section A'!$I$42:$I$49,0)),""),"d-mmm-yy")</f>
        <v>1-Jan-18 to 31-Dec-18</v>
      </c>
      <c r="D444" s="413"/>
      <c r="E444" s="413"/>
      <c r="F444" s="410" t="str">
        <f t="shared" si="30"/>
        <v/>
      </c>
      <c r="G444" s="414" t="s">
        <v>298</v>
      </c>
      <c r="H444" s="414">
        <v>43465</v>
      </c>
      <c r="I444" s="415" t="b">
        <f t="shared" si="31"/>
        <v>1</v>
      </c>
      <c r="J444" s="415" t="b">
        <f t="shared" si="32"/>
        <v>0</v>
      </c>
      <c r="K444" s="415" t="str">
        <f t="shared" si="33"/>
        <v>a1N36000002mn8ZEAQ</v>
      </c>
      <c r="L444" s="416" t="s">
        <v>1177</v>
      </c>
      <c r="M444" s="158"/>
      <c r="N444" s="79"/>
      <c r="AI444" s="5"/>
      <c r="AJ444" s="5"/>
      <c r="AK444" s="237"/>
      <c r="AL444" s="9"/>
      <c r="AM444" s="9"/>
      <c r="AN444" s="9"/>
      <c r="AO444" s="4"/>
      <c r="AP444" s="4"/>
      <c r="AQ444" s="4"/>
      <c r="AR444" s="4"/>
      <c r="AS444" s="4"/>
    </row>
    <row r="445" spans="1:45" s="302" customFormat="1" ht="18.75" customHeight="1" x14ac:dyDescent="0.25">
      <c r="A445" s="317">
        <v>71</v>
      </c>
      <c r="B445" s="329" t="str">
        <f t="shared" si="29"/>
        <v/>
      </c>
      <c r="C445" s="400" t="str">
        <f>TEXT(IFERROR(INDEX('Overview - Section A'!$A$42:$A$49,MATCH(G445,'Overview - Section A'!$I$42:$I$49,0)),""),"d-mmm-yy") &amp;" to " &amp; TEXT(IFERROR(INDEX('Overview - Section A'!$E$42:$E$49,MATCH(G445,'Overview - Section A'!$I$42:$I$49,0)),""),"d-mmm-yy")</f>
        <v>1-Jan-19 to 31-Dec-19</v>
      </c>
      <c r="D445" s="413"/>
      <c r="E445" s="413"/>
      <c r="F445" s="410" t="str">
        <f t="shared" si="30"/>
        <v/>
      </c>
      <c r="G445" s="414" t="s">
        <v>300</v>
      </c>
      <c r="H445" s="414">
        <v>43830</v>
      </c>
      <c r="I445" s="415" t="b">
        <f t="shared" si="31"/>
        <v>1</v>
      </c>
      <c r="J445" s="415" t="b">
        <f t="shared" si="32"/>
        <v>0</v>
      </c>
      <c r="K445" s="415" t="str">
        <f t="shared" si="33"/>
        <v>a1N36000002mn8ZEAQ</v>
      </c>
      <c r="L445" s="416" t="s">
        <v>1178</v>
      </c>
      <c r="M445" s="158"/>
      <c r="N445" s="79"/>
      <c r="AI445" s="5"/>
      <c r="AJ445" s="5"/>
      <c r="AK445" s="237"/>
      <c r="AL445" s="9"/>
      <c r="AM445" s="9"/>
      <c r="AN445" s="9"/>
      <c r="AO445" s="4"/>
      <c r="AP445" s="4"/>
      <c r="AQ445" s="4"/>
      <c r="AR445" s="4"/>
      <c r="AS445" s="4"/>
    </row>
    <row r="446" spans="1:45" s="302" customFormat="1" ht="18.75" customHeight="1" x14ac:dyDescent="0.25">
      <c r="A446" s="317">
        <v>71</v>
      </c>
      <c r="B446" s="329" t="str">
        <f t="shared" si="29"/>
        <v/>
      </c>
      <c r="C446" s="400" t="str">
        <f>TEXT(IFERROR(INDEX('Overview - Section A'!$A$42:$A$49,MATCH(G446,'Overview - Section A'!$I$42:$I$49,0)),""),"d-mmm-yy") &amp;" to " &amp; TEXT(IFERROR(INDEX('Overview - Section A'!$E$42:$E$49,MATCH(G446,'Overview - Section A'!$I$42:$I$49,0)),""),"d-mmm-yy")</f>
        <v>1-Jan-20 to 31-Dec-20</v>
      </c>
      <c r="D446" s="413"/>
      <c r="E446" s="413"/>
      <c r="F446" s="410" t="str">
        <f t="shared" si="30"/>
        <v/>
      </c>
      <c r="G446" s="414" t="s">
        <v>302</v>
      </c>
      <c r="H446" s="414">
        <v>44196</v>
      </c>
      <c r="I446" s="415" t="b">
        <f t="shared" si="31"/>
        <v>1</v>
      </c>
      <c r="J446" s="415" t="b">
        <f t="shared" si="32"/>
        <v>0</v>
      </c>
      <c r="K446" s="415" t="str">
        <f t="shared" si="33"/>
        <v>a1N36000002mn8ZEAQ</v>
      </c>
      <c r="L446" s="416" t="s">
        <v>1179</v>
      </c>
      <c r="M446" s="158"/>
      <c r="N446" s="79"/>
      <c r="AI446" s="5"/>
      <c r="AJ446" s="5"/>
      <c r="AK446" s="237"/>
      <c r="AL446" s="9"/>
      <c r="AM446" s="9"/>
      <c r="AN446" s="9"/>
      <c r="AO446" s="4"/>
      <c r="AP446" s="4"/>
      <c r="AQ446" s="4"/>
      <c r="AR446" s="4"/>
      <c r="AS446" s="4"/>
    </row>
    <row r="447" spans="1:45" s="302" customFormat="1" ht="18.75" customHeight="1" x14ac:dyDescent="0.25">
      <c r="A447" s="317">
        <v>71</v>
      </c>
      <c r="B447" s="329" t="str">
        <f t="shared" si="29"/>
        <v/>
      </c>
      <c r="C447" s="400" t="str">
        <f>TEXT(IFERROR(INDEX('Overview - Section A'!$A$42:$A$49,MATCH(G447,'Overview - Section A'!$I$42:$I$49,0)),""),"d-mmm-yy") &amp;" to " &amp; TEXT(IFERROR(INDEX('Overview - Section A'!$E$42:$E$49,MATCH(G447,'Overview - Section A'!$I$42:$I$49,0)),""),"d-mmm-yy")</f>
        <v>1-Jan-21 to 31-Dec-21</v>
      </c>
      <c r="D447" s="413"/>
      <c r="E447" s="413"/>
      <c r="F447" s="410" t="str">
        <f t="shared" si="30"/>
        <v/>
      </c>
      <c r="G447" s="414" t="s">
        <v>304</v>
      </c>
      <c r="H447" s="414">
        <v>44561</v>
      </c>
      <c r="I447" s="415" t="b">
        <f t="shared" si="31"/>
        <v>1</v>
      </c>
      <c r="J447" s="415" t="b">
        <f t="shared" si="32"/>
        <v>0</v>
      </c>
      <c r="K447" s="415" t="str">
        <f t="shared" si="33"/>
        <v>a1N36000002mn8ZEAQ</v>
      </c>
      <c r="L447" s="416" t="s">
        <v>1180</v>
      </c>
      <c r="M447" s="158"/>
      <c r="N447" s="79"/>
      <c r="AI447" s="5"/>
      <c r="AJ447" s="5"/>
      <c r="AK447" s="237"/>
      <c r="AL447" s="9"/>
      <c r="AM447" s="9"/>
      <c r="AN447" s="9"/>
      <c r="AO447" s="4"/>
      <c r="AP447" s="4"/>
      <c r="AQ447" s="4"/>
      <c r="AR447" s="4"/>
      <c r="AS447" s="4"/>
    </row>
    <row r="448" spans="1:45" s="302" customFormat="1" ht="18.75" customHeight="1" x14ac:dyDescent="0.25">
      <c r="A448" s="317">
        <v>71</v>
      </c>
      <c r="B448" s="329" t="str">
        <f t="shared" si="29"/>
        <v/>
      </c>
      <c r="C448" s="400" t="str">
        <f>TEXT(IFERROR(INDEX('Overview - Section A'!$A$42:$A$49,MATCH(G448,'Overview - Section A'!$I$42:$I$49,0)),""),"d-mmm-yy") &amp;" to " &amp; TEXT(IFERROR(INDEX('Overview - Section A'!$E$42:$E$49,MATCH(G448,'Overview - Section A'!$I$42:$I$49,0)),""),"d-mmm-yy")</f>
        <v>1-Jan-22 to 31-Dec-22</v>
      </c>
      <c r="D448" s="413"/>
      <c r="E448" s="413"/>
      <c r="F448" s="410" t="str">
        <f t="shared" si="30"/>
        <v/>
      </c>
      <c r="G448" s="414" t="s">
        <v>306</v>
      </c>
      <c r="H448" s="414">
        <v>44926</v>
      </c>
      <c r="I448" s="415" t="b">
        <f t="shared" si="31"/>
        <v>1</v>
      </c>
      <c r="J448" s="415" t="b">
        <f t="shared" si="32"/>
        <v>0</v>
      </c>
      <c r="K448" s="415" t="str">
        <f t="shared" si="33"/>
        <v>a1N36000002mn8ZEAQ</v>
      </c>
      <c r="L448" s="416" t="s">
        <v>1181</v>
      </c>
      <c r="M448" s="158"/>
      <c r="N448" s="79"/>
      <c r="AI448" s="5"/>
      <c r="AJ448" s="5"/>
      <c r="AK448" s="237"/>
      <c r="AL448" s="9"/>
      <c r="AM448" s="9"/>
      <c r="AN448" s="9"/>
      <c r="AO448" s="4"/>
      <c r="AP448" s="4"/>
      <c r="AQ448" s="4"/>
      <c r="AR448" s="4"/>
      <c r="AS448" s="4"/>
    </row>
    <row r="449" spans="1:45" s="302" customFormat="1" ht="18.75" customHeight="1" x14ac:dyDescent="0.25">
      <c r="A449" s="317">
        <v>72</v>
      </c>
      <c r="B449" s="329" t="str">
        <f t="shared" si="29"/>
        <v/>
      </c>
      <c r="C449" s="400" t="str">
        <f>TEXT(IFERROR(INDEX('Overview - Section A'!$A$42:$A$49,MATCH(G449,'Overview - Section A'!$I$42:$I$49,0)),""),"d-mmm-yy") &amp;" to " &amp; TEXT(IFERROR(INDEX('Overview - Section A'!$E$42:$E$49,MATCH(G449,'Overview - Section A'!$I$42:$I$49,0)),""),"d-mmm-yy")</f>
        <v>1-Jan-18 to 31-Dec-18</v>
      </c>
      <c r="D449" s="413"/>
      <c r="E449" s="413"/>
      <c r="F449" s="410" t="str">
        <f t="shared" si="30"/>
        <v/>
      </c>
      <c r="G449" s="414" t="s">
        <v>298</v>
      </c>
      <c r="H449" s="414">
        <v>43465</v>
      </c>
      <c r="I449" s="415" t="b">
        <f t="shared" si="31"/>
        <v>1</v>
      </c>
      <c r="J449" s="415" t="b">
        <f t="shared" si="32"/>
        <v>0</v>
      </c>
      <c r="K449" s="415" t="str">
        <f t="shared" si="33"/>
        <v>a1N36000002mn8aEAA</v>
      </c>
      <c r="L449" s="416" t="s">
        <v>1182</v>
      </c>
      <c r="M449" s="158"/>
      <c r="N449" s="79"/>
      <c r="AI449" s="5"/>
      <c r="AJ449" s="5"/>
      <c r="AK449" s="237"/>
      <c r="AL449" s="9"/>
      <c r="AM449" s="9"/>
      <c r="AN449" s="9"/>
      <c r="AO449" s="4"/>
      <c r="AP449" s="4"/>
      <c r="AQ449" s="4"/>
      <c r="AR449" s="4"/>
      <c r="AS449" s="4"/>
    </row>
    <row r="450" spans="1:45" s="302" customFormat="1" ht="18.75" customHeight="1" x14ac:dyDescent="0.25">
      <c r="A450" s="317">
        <v>72</v>
      </c>
      <c r="B450" s="329" t="str">
        <f t="shared" si="29"/>
        <v/>
      </c>
      <c r="C450" s="400" t="str">
        <f>TEXT(IFERROR(INDEX('Overview - Section A'!$A$42:$A$49,MATCH(G450,'Overview - Section A'!$I$42:$I$49,0)),""),"d-mmm-yy") &amp;" to " &amp; TEXT(IFERROR(INDEX('Overview - Section A'!$E$42:$E$49,MATCH(G450,'Overview - Section A'!$I$42:$I$49,0)),""),"d-mmm-yy")</f>
        <v>1-Jan-19 to 31-Dec-19</v>
      </c>
      <c r="D450" s="413"/>
      <c r="E450" s="413"/>
      <c r="F450" s="410" t="str">
        <f t="shared" si="30"/>
        <v/>
      </c>
      <c r="G450" s="414" t="s">
        <v>300</v>
      </c>
      <c r="H450" s="414">
        <v>43830</v>
      </c>
      <c r="I450" s="415" t="b">
        <f t="shared" si="31"/>
        <v>1</v>
      </c>
      <c r="J450" s="415" t="b">
        <f t="shared" si="32"/>
        <v>0</v>
      </c>
      <c r="K450" s="415" t="str">
        <f t="shared" si="33"/>
        <v>a1N36000002mn8aEAA</v>
      </c>
      <c r="L450" s="416" t="s">
        <v>1183</v>
      </c>
      <c r="M450" s="158"/>
      <c r="N450" s="79"/>
      <c r="AI450" s="5"/>
      <c r="AJ450" s="5"/>
      <c r="AK450" s="237"/>
      <c r="AL450" s="9"/>
      <c r="AM450" s="9"/>
      <c r="AN450" s="9"/>
      <c r="AO450" s="4"/>
      <c r="AP450" s="4"/>
      <c r="AQ450" s="4"/>
      <c r="AR450" s="4"/>
      <c r="AS450" s="4"/>
    </row>
    <row r="451" spans="1:45" s="302" customFormat="1" ht="18.75" customHeight="1" x14ac:dyDescent="0.25">
      <c r="A451" s="317">
        <v>72</v>
      </c>
      <c r="B451" s="329" t="str">
        <f t="shared" si="29"/>
        <v/>
      </c>
      <c r="C451" s="400" t="str">
        <f>TEXT(IFERROR(INDEX('Overview - Section A'!$A$42:$A$49,MATCH(G451,'Overview - Section A'!$I$42:$I$49,0)),""),"d-mmm-yy") &amp;" to " &amp; TEXT(IFERROR(INDEX('Overview - Section A'!$E$42:$E$49,MATCH(G451,'Overview - Section A'!$I$42:$I$49,0)),""),"d-mmm-yy")</f>
        <v>1-Jan-20 to 31-Dec-20</v>
      </c>
      <c r="D451" s="413"/>
      <c r="E451" s="413"/>
      <c r="F451" s="410" t="str">
        <f t="shared" si="30"/>
        <v/>
      </c>
      <c r="G451" s="414" t="s">
        <v>302</v>
      </c>
      <c r="H451" s="414">
        <v>44196</v>
      </c>
      <c r="I451" s="415" t="b">
        <f t="shared" si="31"/>
        <v>1</v>
      </c>
      <c r="J451" s="415" t="b">
        <f t="shared" si="32"/>
        <v>0</v>
      </c>
      <c r="K451" s="415" t="str">
        <f t="shared" si="33"/>
        <v>a1N36000002mn8aEAA</v>
      </c>
      <c r="L451" s="416" t="s">
        <v>1184</v>
      </c>
      <c r="M451" s="158"/>
      <c r="N451" s="79"/>
      <c r="AI451" s="5"/>
      <c r="AJ451" s="5"/>
      <c r="AK451" s="237"/>
      <c r="AL451" s="9"/>
      <c r="AM451" s="9"/>
      <c r="AN451" s="9"/>
      <c r="AO451" s="4"/>
      <c r="AP451" s="4"/>
      <c r="AQ451" s="4"/>
      <c r="AR451" s="4"/>
      <c r="AS451" s="4"/>
    </row>
    <row r="452" spans="1:45" s="302" customFormat="1" ht="18.75" customHeight="1" x14ac:dyDescent="0.25">
      <c r="A452" s="317">
        <v>72</v>
      </c>
      <c r="B452" s="329" t="str">
        <f t="shared" si="29"/>
        <v/>
      </c>
      <c r="C452" s="400" t="str">
        <f>TEXT(IFERROR(INDEX('Overview - Section A'!$A$42:$A$49,MATCH(G452,'Overview - Section A'!$I$42:$I$49,0)),""),"d-mmm-yy") &amp;" to " &amp; TEXT(IFERROR(INDEX('Overview - Section A'!$E$42:$E$49,MATCH(G452,'Overview - Section A'!$I$42:$I$49,0)),""),"d-mmm-yy")</f>
        <v>1-Jan-21 to 31-Dec-21</v>
      </c>
      <c r="D452" s="413"/>
      <c r="E452" s="413"/>
      <c r="F452" s="410" t="str">
        <f t="shared" si="30"/>
        <v/>
      </c>
      <c r="G452" s="414" t="s">
        <v>304</v>
      </c>
      <c r="H452" s="414">
        <v>44561</v>
      </c>
      <c r="I452" s="415" t="b">
        <f t="shared" si="31"/>
        <v>1</v>
      </c>
      <c r="J452" s="415" t="b">
        <f t="shared" si="32"/>
        <v>0</v>
      </c>
      <c r="K452" s="415" t="str">
        <f t="shared" si="33"/>
        <v>a1N36000002mn8aEAA</v>
      </c>
      <c r="L452" s="416" t="s">
        <v>1185</v>
      </c>
      <c r="M452" s="158"/>
      <c r="N452" s="79"/>
      <c r="AI452" s="5"/>
      <c r="AJ452" s="5"/>
      <c r="AK452" s="237"/>
      <c r="AL452" s="9"/>
      <c r="AM452" s="9"/>
      <c r="AN452" s="9"/>
      <c r="AO452" s="4"/>
      <c r="AP452" s="4"/>
      <c r="AQ452" s="4"/>
      <c r="AR452" s="4"/>
      <c r="AS452" s="4"/>
    </row>
    <row r="453" spans="1:45" s="302" customFormat="1" ht="18.75" customHeight="1" x14ac:dyDescent="0.25">
      <c r="A453" s="317">
        <v>72</v>
      </c>
      <c r="B453" s="329" t="str">
        <f t="shared" si="29"/>
        <v/>
      </c>
      <c r="C453" s="400" t="str">
        <f>TEXT(IFERROR(INDEX('Overview - Section A'!$A$42:$A$49,MATCH(G453,'Overview - Section A'!$I$42:$I$49,0)),""),"d-mmm-yy") &amp;" to " &amp; TEXT(IFERROR(INDEX('Overview - Section A'!$E$42:$E$49,MATCH(G453,'Overview - Section A'!$I$42:$I$49,0)),""),"d-mmm-yy")</f>
        <v>1-Jan-22 to 31-Dec-22</v>
      </c>
      <c r="D453" s="413"/>
      <c r="E453" s="413"/>
      <c r="F453" s="410" t="str">
        <f t="shared" si="30"/>
        <v/>
      </c>
      <c r="G453" s="414" t="s">
        <v>306</v>
      </c>
      <c r="H453" s="414">
        <v>44926</v>
      </c>
      <c r="I453" s="415" t="b">
        <f t="shared" si="31"/>
        <v>1</v>
      </c>
      <c r="J453" s="415" t="b">
        <f t="shared" si="32"/>
        <v>0</v>
      </c>
      <c r="K453" s="415" t="str">
        <f t="shared" si="33"/>
        <v>a1N36000002mn8aEAA</v>
      </c>
      <c r="L453" s="416" t="s">
        <v>1186</v>
      </c>
      <c r="M453" s="158"/>
      <c r="N453" s="79"/>
      <c r="AI453" s="5"/>
      <c r="AJ453" s="5"/>
      <c r="AK453" s="237"/>
      <c r="AL453" s="9"/>
      <c r="AM453" s="9"/>
      <c r="AN453" s="9"/>
      <c r="AO453" s="4"/>
      <c r="AP453" s="4"/>
      <c r="AQ453" s="4"/>
      <c r="AR453" s="4"/>
      <c r="AS453" s="4"/>
    </row>
    <row r="454" spans="1:45" s="302" customFormat="1" ht="18.75" customHeight="1" x14ac:dyDescent="0.25">
      <c r="A454" s="317">
        <v>73</v>
      </c>
      <c r="B454" s="329" t="str">
        <f t="shared" si="29"/>
        <v/>
      </c>
      <c r="C454" s="400" t="str">
        <f>TEXT(IFERROR(INDEX('Overview - Section A'!$A$42:$A$49,MATCH(G454,'Overview - Section A'!$I$42:$I$49,0)),""),"d-mmm-yy") &amp;" to " &amp; TEXT(IFERROR(INDEX('Overview - Section A'!$E$42:$E$49,MATCH(G454,'Overview - Section A'!$I$42:$I$49,0)),""),"d-mmm-yy")</f>
        <v>1-Jan-18 to 31-Dec-18</v>
      </c>
      <c r="D454" s="413"/>
      <c r="E454" s="413"/>
      <c r="F454" s="410" t="str">
        <f t="shared" si="30"/>
        <v/>
      </c>
      <c r="G454" s="414" t="s">
        <v>298</v>
      </c>
      <c r="H454" s="414">
        <v>43465</v>
      </c>
      <c r="I454" s="415" t="b">
        <f t="shared" si="31"/>
        <v>1</v>
      </c>
      <c r="J454" s="415" t="b">
        <f t="shared" si="32"/>
        <v>0</v>
      </c>
      <c r="K454" s="415" t="str">
        <f t="shared" si="33"/>
        <v>a1N36000002mn8bEAA</v>
      </c>
      <c r="L454" s="416" t="s">
        <v>1187</v>
      </c>
      <c r="M454" s="158"/>
      <c r="N454" s="79"/>
      <c r="AI454" s="5"/>
      <c r="AJ454" s="5"/>
      <c r="AK454" s="237"/>
      <c r="AL454" s="9"/>
      <c r="AM454" s="9"/>
      <c r="AN454" s="9"/>
      <c r="AO454" s="4"/>
      <c r="AP454" s="4"/>
      <c r="AQ454" s="4"/>
      <c r="AR454" s="4"/>
      <c r="AS454" s="4"/>
    </row>
    <row r="455" spans="1:45" s="302" customFormat="1" ht="18.75" customHeight="1" x14ac:dyDescent="0.25">
      <c r="A455" s="317">
        <v>73</v>
      </c>
      <c r="B455" s="329" t="str">
        <f t="shared" si="29"/>
        <v/>
      </c>
      <c r="C455" s="400" t="str">
        <f>TEXT(IFERROR(INDEX('Overview - Section A'!$A$42:$A$49,MATCH(G455,'Overview - Section A'!$I$42:$I$49,0)),""),"d-mmm-yy") &amp;" to " &amp; TEXT(IFERROR(INDEX('Overview - Section A'!$E$42:$E$49,MATCH(G455,'Overview - Section A'!$I$42:$I$49,0)),""),"d-mmm-yy")</f>
        <v>1-Jan-19 to 31-Dec-19</v>
      </c>
      <c r="D455" s="413"/>
      <c r="E455" s="413"/>
      <c r="F455" s="410" t="str">
        <f t="shared" si="30"/>
        <v/>
      </c>
      <c r="G455" s="414" t="s">
        <v>300</v>
      </c>
      <c r="H455" s="414">
        <v>43830</v>
      </c>
      <c r="I455" s="415" t="b">
        <f t="shared" si="31"/>
        <v>1</v>
      </c>
      <c r="J455" s="415" t="b">
        <f t="shared" si="32"/>
        <v>0</v>
      </c>
      <c r="K455" s="415" t="str">
        <f t="shared" si="33"/>
        <v>a1N36000002mn8bEAA</v>
      </c>
      <c r="L455" s="416" t="s">
        <v>1188</v>
      </c>
      <c r="M455" s="158"/>
      <c r="N455" s="79"/>
      <c r="AI455" s="5"/>
      <c r="AJ455" s="5"/>
      <c r="AK455" s="237"/>
      <c r="AL455" s="9"/>
      <c r="AM455" s="9"/>
      <c r="AN455" s="9"/>
      <c r="AO455" s="4"/>
      <c r="AP455" s="4"/>
      <c r="AQ455" s="4"/>
      <c r="AR455" s="4"/>
      <c r="AS455" s="4"/>
    </row>
    <row r="456" spans="1:45" s="302" customFormat="1" ht="18.75" customHeight="1" x14ac:dyDescent="0.25">
      <c r="A456" s="317">
        <v>73</v>
      </c>
      <c r="B456" s="329" t="str">
        <f t="shared" si="29"/>
        <v/>
      </c>
      <c r="C456" s="400" t="str">
        <f>TEXT(IFERROR(INDEX('Overview - Section A'!$A$42:$A$49,MATCH(G456,'Overview - Section A'!$I$42:$I$49,0)),""),"d-mmm-yy") &amp;" to " &amp; TEXT(IFERROR(INDEX('Overview - Section A'!$E$42:$E$49,MATCH(G456,'Overview - Section A'!$I$42:$I$49,0)),""),"d-mmm-yy")</f>
        <v>1-Jan-20 to 31-Dec-20</v>
      </c>
      <c r="D456" s="413"/>
      <c r="E456" s="413"/>
      <c r="F456" s="410" t="str">
        <f t="shared" si="30"/>
        <v/>
      </c>
      <c r="G456" s="414" t="s">
        <v>302</v>
      </c>
      <c r="H456" s="414">
        <v>44196</v>
      </c>
      <c r="I456" s="415" t="b">
        <f t="shared" si="31"/>
        <v>1</v>
      </c>
      <c r="J456" s="415" t="b">
        <f t="shared" si="32"/>
        <v>0</v>
      </c>
      <c r="K456" s="415" t="str">
        <f t="shared" si="33"/>
        <v>a1N36000002mn8bEAA</v>
      </c>
      <c r="L456" s="416" t="s">
        <v>1189</v>
      </c>
      <c r="M456" s="158"/>
      <c r="N456" s="79"/>
      <c r="AI456" s="5"/>
      <c r="AJ456" s="5"/>
      <c r="AK456" s="237"/>
      <c r="AL456" s="9"/>
      <c r="AM456" s="9"/>
      <c r="AN456" s="9"/>
      <c r="AO456" s="4"/>
      <c r="AP456" s="4"/>
      <c r="AQ456" s="4"/>
      <c r="AR456" s="4"/>
      <c r="AS456" s="4"/>
    </row>
    <row r="457" spans="1:45" s="302" customFormat="1" ht="18.75" customHeight="1" x14ac:dyDescent="0.25">
      <c r="A457" s="317">
        <v>73</v>
      </c>
      <c r="B457" s="329" t="str">
        <f t="shared" si="29"/>
        <v/>
      </c>
      <c r="C457" s="400" t="str">
        <f>TEXT(IFERROR(INDEX('Overview - Section A'!$A$42:$A$49,MATCH(G457,'Overview - Section A'!$I$42:$I$49,0)),""),"d-mmm-yy") &amp;" to " &amp; TEXT(IFERROR(INDEX('Overview - Section A'!$E$42:$E$49,MATCH(G457,'Overview - Section A'!$I$42:$I$49,0)),""),"d-mmm-yy")</f>
        <v>1-Jan-21 to 31-Dec-21</v>
      </c>
      <c r="D457" s="413"/>
      <c r="E457" s="413"/>
      <c r="F457" s="410" t="str">
        <f t="shared" si="30"/>
        <v/>
      </c>
      <c r="G457" s="414" t="s">
        <v>304</v>
      </c>
      <c r="H457" s="414">
        <v>44561</v>
      </c>
      <c r="I457" s="415" t="b">
        <f t="shared" si="31"/>
        <v>1</v>
      </c>
      <c r="J457" s="415" t="b">
        <f t="shared" si="32"/>
        <v>0</v>
      </c>
      <c r="K457" s="415" t="str">
        <f t="shared" si="33"/>
        <v>a1N36000002mn8bEAA</v>
      </c>
      <c r="L457" s="416" t="s">
        <v>1190</v>
      </c>
      <c r="M457" s="158"/>
      <c r="N457" s="79"/>
      <c r="AI457" s="5"/>
      <c r="AJ457" s="5"/>
      <c r="AK457" s="237"/>
      <c r="AL457" s="9"/>
      <c r="AM457" s="9"/>
      <c r="AN457" s="9"/>
      <c r="AO457" s="4"/>
      <c r="AP457" s="4"/>
      <c r="AQ457" s="4"/>
      <c r="AR457" s="4"/>
      <c r="AS457" s="4"/>
    </row>
    <row r="458" spans="1:45" s="302" customFormat="1" ht="18.75" customHeight="1" x14ac:dyDescent="0.25">
      <c r="A458" s="317">
        <v>73</v>
      </c>
      <c r="B458" s="329" t="str">
        <f t="shared" si="29"/>
        <v/>
      </c>
      <c r="C458" s="400" t="str">
        <f>TEXT(IFERROR(INDEX('Overview - Section A'!$A$42:$A$49,MATCH(G458,'Overview - Section A'!$I$42:$I$49,0)),""),"d-mmm-yy") &amp;" to " &amp; TEXT(IFERROR(INDEX('Overview - Section A'!$E$42:$E$49,MATCH(G458,'Overview - Section A'!$I$42:$I$49,0)),""),"d-mmm-yy")</f>
        <v>1-Jan-22 to 31-Dec-22</v>
      </c>
      <c r="D458" s="413"/>
      <c r="E458" s="413"/>
      <c r="F458" s="410" t="str">
        <f t="shared" si="30"/>
        <v/>
      </c>
      <c r="G458" s="414" t="s">
        <v>306</v>
      </c>
      <c r="H458" s="414">
        <v>44926</v>
      </c>
      <c r="I458" s="415" t="b">
        <f t="shared" si="31"/>
        <v>1</v>
      </c>
      <c r="J458" s="415" t="b">
        <f t="shared" si="32"/>
        <v>0</v>
      </c>
      <c r="K458" s="415" t="str">
        <f t="shared" si="33"/>
        <v>a1N36000002mn8bEAA</v>
      </c>
      <c r="L458" s="416" t="s">
        <v>1191</v>
      </c>
      <c r="M458" s="158"/>
      <c r="N458" s="79"/>
      <c r="AI458" s="5"/>
      <c r="AJ458" s="5"/>
      <c r="AK458" s="237"/>
      <c r="AL458" s="9"/>
      <c r="AM458" s="9"/>
      <c r="AN458" s="9"/>
      <c r="AO458" s="4"/>
      <c r="AP458" s="4"/>
      <c r="AQ458" s="4"/>
      <c r="AR458" s="4"/>
      <c r="AS458" s="4"/>
    </row>
    <row r="459" spans="1:45" s="302" customFormat="1" ht="18.75" customHeight="1" x14ac:dyDescent="0.25">
      <c r="A459" s="317">
        <v>74</v>
      </c>
      <c r="B459" s="329" t="str">
        <f t="shared" si="29"/>
        <v/>
      </c>
      <c r="C459" s="400" t="str">
        <f>TEXT(IFERROR(INDEX('Overview - Section A'!$A$42:$A$49,MATCH(G459,'Overview - Section A'!$I$42:$I$49,0)),""),"d-mmm-yy") &amp;" to " &amp; TEXT(IFERROR(INDEX('Overview - Section A'!$E$42:$E$49,MATCH(G459,'Overview - Section A'!$I$42:$I$49,0)),""),"d-mmm-yy")</f>
        <v>1-Jan-18 to 31-Dec-18</v>
      </c>
      <c r="D459" s="413"/>
      <c r="E459" s="413"/>
      <c r="F459" s="410" t="str">
        <f t="shared" si="30"/>
        <v/>
      </c>
      <c r="G459" s="414" t="s">
        <v>298</v>
      </c>
      <c r="H459" s="414">
        <v>43465</v>
      </c>
      <c r="I459" s="415" t="b">
        <f t="shared" si="31"/>
        <v>1</v>
      </c>
      <c r="J459" s="415" t="b">
        <f t="shared" si="32"/>
        <v>0</v>
      </c>
      <c r="K459" s="415" t="str">
        <f t="shared" si="33"/>
        <v>a1N36000002mn8cEAA</v>
      </c>
      <c r="L459" s="416" t="s">
        <v>1192</v>
      </c>
      <c r="M459" s="158"/>
      <c r="N459" s="79"/>
      <c r="AI459" s="5"/>
      <c r="AJ459" s="5"/>
      <c r="AK459" s="237"/>
      <c r="AL459" s="9"/>
      <c r="AM459" s="9"/>
      <c r="AN459" s="9"/>
      <c r="AO459" s="4"/>
      <c r="AP459" s="4"/>
      <c r="AQ459" s="4"/>
      <c r="AR459" s="4"/>
      <c r="AS459" s="4"/>
    </row>
    <row r="460" spans="1:45" s="302" customFormat="1" ht="18.75" customHeight="1" x14ac:dyDescent="0.25">
      <c r="A460" s="317">
        <v>74</v>
      </c>
      <c r="B460" s="329" t="str">
        <f t="shared" si="29"/>
        <v/>
      </c>
      <c r="C460" s="400" t="str">
        <f>TEXT(IFERROR(INDEX('Overview - Section A'!$A$42:$A$49,MATCH(G460,'Overview - Section A'!$I$42:$I$49,0)),""),"d-mmm-yy") &amp;" to " &amp; TEXT(IFERROR(INDEX('Overview - Section A'!$E$42:$E$49,MATCH(G460,'Overview - Section A'!$I$42:$I$49,0)),""),"d-mmm-yy")</f>
        <v>1-Jan-19 to 31-Dec-19</v>
      </c>
      <c r="D460" s="413"/>
      <c r="E460" s="413"/>
      <c r="F460" s="410" t="str">
        <f t="shared" si="30"/>
        <v/>
      </c>
      <c r="G460" s="414" t="s">
        <v>300</v>
      </c>
      <c r="H460" s="414">
        <v>43830</v>
      </c>
      <c r="I460" s="415" t="b">
        <f t="shared" si="31"/>
        <v>1</v>
      </c>
      <c r="J460" s="415" t="b">
        <f t="shared" si="32"/>
        <v>0</v>
      </c>
      <c r="K460" s="415" t="str">
        <f t="shared" si="33"/>
        <v>a1N36000002mn8cEAA</v>
      </c>
      <c r="L460" s="416" t="s">
        <v>1193</v>
      </c>
      <c r="M460" s="158"/>
      <c r="N460" s="79"/>
      <c r="AI460" s="5"/>
      <c r="AJ460" s="5"/>
      <c r="AK460" s="237"/>
      <c r="AL460" s="9"/>
      <c r="AM460" s="9"/>
      <c r="AN460" s="9"/>
      <c r="AO460" s="4"/>
      <c r="AP460" s="4"/>
      <c r="AQ460" s="4"/>
      <c r="AR460" s="4"/>
      <c r="AS460" s="4"/>
    </row>
    <row r="461" spans="1:45" s="302" customFormat="1" ht="18.75" customHeight="1" x14ac:dyDescent="0.25">
      <c r="A461" s="317">
        <v>74</v>
      </c>
      <c r="B461" s="329" t="str">
        <f t="shared" si="29"/>
        <v/>
      </c>
      <c r="C461" s="400" t="str">
        <f>TEXT(IFERROR(INDEX('Overview - Section A'!$A$42:$A$49,MATCH(G461,'Overview - Section A'!$I$42:$I$49,0)),""),"d-mmm-yy") &amp;" to " &amp; TEXT(IFERROR(INDEX('Overview - Section A'!$E$42:$E$49,MATCH(G461,'Overview - Section A'!$I$42:$I$49,0)),""),"d-mmm-yy")</f>
        <v>1-Jan-20 to 31-Dec-20</v>
      </c>
      <c r="D461" s="413"/>
      <c r="E461" s="413"/>
      <c r="F461" s="410" t="str">
        <f t="shared" si="30"/>
        <v/>
      </c>
      <c r="G461" s="414" t="s">
        <v>302</v>
      </c>
      <c r="H461" s="414">
        <v>44196</v>
      </c>
      <c r="I461" s="415" t="b">
        <f t="shared" si="31"/>
        <v>1</v>
      </c>
      <c r="J461" s="415" t="b">
        <f t="shared" si="32"/>
        <v>0</v>
      </c>
      <c r="K461" s="415" t="str">
        <f t="shared" si="33"/>
        <v>a1N36000002mn8cEAA</v>
      </c>
      <c r="L461" s="416" t="s">
        <v>1194</v>
      </c>
      <c r="M461" s="158"/>
      <c r="N461" s="79"/>
      <c r="AI461" s="5"/>
      <c r="AJ461" s="5"/>
      <c r="AK461" s="237"/>
      <c r="AL461" s="9"/>
      <c r="AM461" s="9"/>
      <c r="AN461" s="9"/>
      <c r="AO461" s="4"/>
      <c r="AP461" s="4"/>
      <c r="AQ461" s="4"/>
      <c r="AR461" s="4"/>
      <c r="AS461" s="4"/>
    </row>
    <row r="462" spans="1:45" s="302" customFormat="1" ht="18.75" customHeight="1" x14ac:dyDescent="0.25">
      <c r="A462" s="317">
        <v>74</v>
      </c>
      <c r="B462" s="329" t="str">
        <f t="shared" si="29"/>
        <v/>
      </c>
      <c r="C462" s="400" t="str">
        <f>TEXT(IFERROR(INDEX('Overview - Section A'!$A$42:$A$49,MATCH(G462,'Overview - Section A'!$I$42:$I$49,0)),""),"d-mmm-yy") &amp;" to " &amp; TEXT(IFERROR(INDEX('Overview - Section A'!$E$42:$E$49,MATCH(G462,'Overview - Section A'!$I$42:$I$49,0)),""),"d-mmm-yy")</f>
        <v>1-Jan-21 to 31-Dec-21</v>
      </c>
      <c r="D462" s="413"/>
      <c r="E462" s="413"/>
      <c r="F462" s="410" t="str">
        <f t="shared" si="30"/>
        <v/>
      </c>
      <c r="G462" s="414" t="s">
        <v>304</v>
      </c>
      <c r="H462" s="414">
        <v>44561</v>
      </c>
      <c r="I462" s="415" t="b">
        <f t="shared" si="31"/>
        <v>1</v>
      </c>
      <c r="J462" s="415" t="b">
        <f t="shared" si="32"/>
        <v>0</v>
      </c>
      <c r="K462" s="415" t="str">
        <f t="shared" si="33"/>
        <v>a1N36000002mn8cEAA</v>
      </c>
      <c r="L462" s="416" t="s">
        <v>1195</v>
      </c>
      <c r="M462" s="158"/>
      <c r="N462" s="79"/>
      <c r="AI462" s="5"/>
      <c r="AJ462" s="5"/>
      <c r="AK462" s="237"/>
      <c r="AL462" s="9"/>
      <c r="AM462" s="9"/>
      <c r="AN462" s="9"/>
      <c r="AO462" s="4"/>
      <c r="AP462" s="4"/>
      <c r="AQ462" s="4"/>
      <c r="AR462" s="4"/>
      <c r="AS462" s="4"/>
    </row>
    <row r="463" spans="1:45" s="302" customFormat="1" ht="18.75" customHeight="1" x14ac:dyDescent="0.25">
      <c r="A463" s="317">
        <v>74</v>
      </c>
      <c r="B463" s="329" t="str">
        <f t="shared" si="29"/>
        <v/>
      </c>
      <c r="C463" s="400" t="str">
        <f>TEXT(IFERROR(INDEX('Overview - Section A'!$A$42:$A$49,MATCH(G463,'Overview - Section A'!$I$42:$I$49,0)),""),"d-mmm-yy") &amp;" to " &amp; TEXT(IFERROR(INDEX('Overview - Section A'!$E$42:$E$49,MATCH(G463,'Overview - Section A'!$I$42:$I$49,0)),""),"d-mmm-yy")</f>
        <v>1-Jan-22 to 31-Dec-22</v>
      </c>
      <c r="D463" s="413"/>
      <c r="E463" s="413"/>
      <c r="F463" s="410" t="str">
        <f t="shared" si="30"/>
        <v/>
      </c>
      <c r="G463" s="414" t="s">
        <v>306</v>
      </c>
      <c r="H463" s="414">
        <v>44926</v>
      </c>
      <c r="I463" s="415" t="b">
        <f t="shared" si="31"/>
        <v>1</v>
      </c>
      <c r="J463" s="415" t="b">
        <f t="shared" si="32"/>
        <v>0</v>
      </c>
      <c r="K463" s="415" t="str">
        <f t="shared" si="33"/>
        <v>a1N36000002mn8cEAA</v>
      </c>
      <c r="L463" s="416" t="s">
        <v>1196</v>
      </c>
      <c r="M463" s="158"/>
      <c r="N463" s="79"/>
      <c r="AI463" s="5"/>
      <c r="AJ463" s="5"/>
      <c r="AK463" s="237"/>
      <c r="AL463" s="9"/>
      <c r="AM463" s="9"/>
      <c r="AN463" s="9"/>
      <c r="AO463" s="4"/>
      <c r="AP463" s="4"/>
      <c r="AQ463" s="4"/>
      <c r="AR463" s="4"/>
      <c r="AS463" s="4"/>
    </row>
    <row r="464" spans="1:45" s="302" customFormat="1" ht="18.75" customHeight="1" x14ac:dyDescent="0.25">
      <c r="A464" s="317">
        <v>75</v>
      </c>
      <c r="B464" s="329" t="str">
        <f t="shared" si="29"/>
        <v/>
      </c>
      <c r="C464" s="400" t="str">
        <f>TEXT(IFERROR(INDEX('Overview - Section A'!$A$42:$A$49,MATCH(G464,'Overview - Section A'!$I$42:$I$49,0)),""),"d-mmm-yy") &amp;" to " &amp; TEXT(IFERROR(INDEX('Overview - Section A'!$E$42:$E$49,MATCH(G464,'Overview - Section A'!$I$42:$I$49,0)),""),"d-mmm-yy")</f>
        <v>1-Jan-18 to 31-Dec-18</v>
      </c>
      <c r="D464" s="413"/>
      <c r="E464" s="413"/>
      <c r="F464" s="410" t="str">
        <f t="shared" si="30"/>
        <v/>
      </c>
      <c r="G464" s="414" t="s">
        <v>298</v>
      </c>
      <c r="H464" s="414">
        <v>43465</v>
      </c>
      <c r="I464" s="415" t="b">
        <f t="shared" si="31"/>
        <v>1</v>
      </c>
      <c r="J464" s="415" t="b">
        <f t="shared" si="32"/>
        <v>0</v>
      </c>
      <c r="K464" s="415" t="str">
        <f t="shared" si="33"/>
        <v>a1N36000002mn8dEAA</v>
      </c>
      <c r="L464" s="416" t="s">
        <v>1197</v>
      </c>
      <c r="M464" s="158"/>
      <c r="N464" s="79"/>
      <c r="AI464" s="5"/>
      <c r="AJ464" s="5"/>
      <c r="AK464" s="237"/>
      <c r="AL464" s="9"/>
      <c r="AM464" s="9"/>
      <c r="AN464" s="9"/>
      <c r="AO464" s="4"/>
      <c r="AP464" s="4"/>
      <c r="AQ464" s="4"/>
      <c r="AR464" s="4"/>
      <c r="AS464" s="4"/>
    </row>
    <row r="465" spans="1:45" s="302" customFormat="1" ht="18.75" customHeight="1" x14ac:dyDescent="0.25">
      <c r="A465" s="317">
        <v>75</v>
      </c>
      <c r="B465" s="329" t="str">
        <f t="shared" si="29"/>
        <v/>
      </c>
      <c r="C465" s="400" t="str">
        <f>TEXT(IFERROR(INDEX('Overview - Section A'!$A$42:$A$49,MATCH(G465,'Overview - Section A'!$I$42:$I$49,0)),""),"d-mmm-yy") &amp;" to " &amp; TEXT(IFERROR(INDEX('Overview - Section A'!$E$42:$E$49,MATCH(G465,'Overview - Section A'!$I$42:$I$49,0)),""),"d-mmm-yy")</f>
        <v>1-Jan-19 to 31-Dec-19</v>
      </c>
      <c r="D465" s="413"/>
      <c r="E465" s="413"/>
      <c r="F465" s="410" t="str">
        <f t="shared" si="30"/>
        <v/>
      </c>
      <c r="G465" s="414" t="s">
        <v>300</v>
      </c>
      <c r="H465" s="414">
        <v>43830</v>
      </c>
      <c r="I465" s="415" t="b">
        <f t="shared" si="31"/>
        <v>1</v>
      </c>
      <c r="J465" s="415" t="b">
        <f t="shared" si="32"/>
        <v>0</v>
      </c>
      <c r="K465" s="415" t="str">
        <f t="shared" si="33"/>
        <v>a1N36000002mn8dEAA</v>
      </c>
      <c r="L465" s="416" t="s">
        <v>1198</v>
      </c>
      <c r="M465" s="158"/>
      <c r="N465" s="79"/>
      <c r="AI465" s="5"/>
      <c r="AJ465" s="5"/>
      <c r="AK465" s="237"/>
      <c r="AL465" s="9"/>
      <c r="AM465" s="9"/>
      <c r="AN465" s="9"/>
      <c r="AO465" s="4"/>
      <c r="AP465" s="4"/>
      <c r="AQ465" s="4"/>
      <c r="AR465" s="4"/>
      <c r="AS465" s="4"/>
    </row>
    <row r="466" spans="1:45" s="302" customFormat="1" ht="18.75" customHeight="1" x14ac:dyDescent="0.25">
      <c r="A466" s="317">
        <v>75</v>
      </c>
      <c r="B466" s="329" t="str">
        <f t="shared" si="29"/>
        <v/>
      </c>
      <c r="C466" s="400" t="str">
        <f>TEXT(IFERROR(INDEX('Overview - Section A'!$A$42:$A$49,MATCH(G466,'Overview - Section A'!$I$42:$I$49,0)),""),"d-mmm-yy") &amp;" to " &amp; TEXT(IFERROR(INDEX('Overview - Section A'!$E$42:$E$49,MATCH(G466,'Overview - Section A'!$I$42:$I$49,0)),""),"d-mmm-yy")</f>
        <v>1-Jan-20 to 31-Dec-20</v>
      </c>
      <c r="D466" s="413"/>
      <c r="E466" s="413"/>
      <c r="F466" s="410" t="str">
        <f t="shared" si="30"/>
        <v/>
      </c>
      <c r="G466" s="414" t="s">
        <v>302</v>
      </c>
      <c r="H466" s="414">
        <v>44196</v>
      </c>
      <c r="I466" s="415" t="b">
        <f t="shared" si="31"/>
        <v>1</v>
      </c>
      <c r="J466" s="415" t="b">
        <f t="shared" si="32"/>
        <v>0</v>
      </c>
      <c r="K466" s="415" t="str">
        <f t="shared" si="33"/>
        <v>a1N36000002mn8dEAA</v>
      </c>
      <c r="L466" s="416" t="s">
        <v>1199</v>
      </c>
      <c r="M466" s="158"/>
      <c r="N466" s="79"/>
      <c r="AI466" s="5"/>
      <c r="AJ466" s="5"/>
      <c r="AK466" s="237"/>
      <c r="AL466" s="9"/>
      <c r="AM466" s="9"/>
      <c r="AN466" s="9"/>
      <c r="AO466" s="4"/>
      <c r="AP466" s="4"/>
      <c r="AQ466" s="4"/>
      <c r="AR466" s="4"/>
      <c r="AS466" s="4"/>
    </row>
    <row r="467" spans="1:45" s="302" customFormat="1" ht="18.75" customHeight="1" x14ac:dyDescent="0.25">
      <c r="A467" s="317">
        <v>75</v>
      </c>
      <c r="B467" s="329" t="str">
        <f t="shared" si="29"/>
        <v/>
      </c>
      <c r="C467" s="400" t="str">
        <f>TEXT(IFERROR(INDEX('Overview - Section A'!$A$42:$A$49,MATCH(G467,'Overview - Section A'!$I$42:$I$49,0)),""),"d-mmm-yy") &amp;" to " &amp; TEXT(IFERROR(INDEX('Overview - Section A'!$E$42:$E$49,MATCH(G467,'Overview - Section A'!$I$42:$I$49,0)),""),"d-mmm-yy")</f>
        <v>1-Jan-21 to 31-Dec-21</v>
      </c>
      <c r="D467" s="413"/>
      <c r="E467" s="413"/>
      <c r="F467" s="410" t="str">
        <f t="shared" si="30"/>
        <v/>
      </c>
      <c r="G467" s="414" t="s">
        <v>304</v>
      </c>
      <c r="H467" s="414">
        <v>44561</v>
      </c>
      <c r="I467" s="415" t="b">
        <f t="shared" si="31"/>
        <v>1</v>
      </c>
      <c r="J467" s="415" t="b">
        <f t="shared" si="32"/>
        <v>0</v>
      </c>
      <c r="K467" s="415" t="str">
        <f t="shared" si="33"/>
        <v>a1N36000002mn8dEAA</v>
      </c>
      <c r="L467" s="416" t="s">
        <v>1200</v>
      </c>
      <c r="M467" s="158"/>
      <c r="N467" s="79"/>
      <c r="AI467" s="5"/>
      <c r="AJ467" s="5"/>
      <c r="AK467" s="237"/>
      <c r="AL467" s="9"/>
      <c r="AM467" s="9"/>
      <c r="AN467" s="9"/>
      <c r="AO467" s="4"/>
      <c r="AP467" s="4"/>
      <c r="AQ467" s="4"/>
      <c r="AR467" s="4"/>
      <c r="AS467" s="4"/>
    </row>
    <row r="468" spans="1:45" s="302" customFormat="1" ht="18.75" customHeight="1" x14ac:dyDescent="0.25">
      <c r="A468" s="317">
        <v>75</v>
      </c>
      <c r="B468" s="329" t="str">
        <f t="shared" si="29"/>
        <v/>
      </c>
      <c r="C468" s="400" t="str">
        <f>TEXT(IFERROR(INDEX('Overview - Section A'!$A$42:$A$49,MATCH(G468,'Overview - Section A'!$I$42:$I$49,0)),""),"d-mmm-yy") &amp;" to " &amp; TEXT(IFERROR(INDEX('Overview - Section A'!$E$42:$E$49,MATCH(G468,'Overview - Section A'!$I$42:$I$49,0)),""),"d-mmm-yy")</f>
        <v>1-Jan-22 to 31-Dec-22</v>
      </c>
      <c r="D468" s="413"/>
      <c r="E468" s="413"/>
      <c r="F468" s="410" t="str">
        <f t="shared" si="30"/>
        <v/>
      </c>
      <c r="G468" s="414" t="s">
        <v>306</v>
      </c>
      <c r="H468" s="414">
        <v>44926</v>
      </c>
      <c r="I468" s="415" t="b">
        <f t="shared" si="31"/>
        <v>1</v>
      </c>
      <c r="J468" s="415" t="b">
        <f t="shared" si="32"/>
        <v>0</v>
      </c>
      <c r="K468" s="415" t="str">
        <f t="shared" si="33"/>
        <v>a1N36000002mn8dEAA</v>
      </c>
      <c r="L468" s="416" t="s">
        <v>1201</v>
      </c>
      <c r="M468" s="158"/>
      <c r="N468" s="79"/>
      <c r="AI468" s="5"/>
      <c r="AJ468" s="5"/>
      <c r="AK468" s="237"/>
      <c r="AL468" s="9"/>
      <c r="AM468" s="9"/>
      <c r="AN468" s="9"/>
      <c r="AO468" s="4"/>
      <c r="AP468" s="4"/>
      <c r="AQ468" s="4"/>
      <c r="AR468" s="4"/>
      <c r="AS468" s="4"/>
    </row>
    <row r="469" spans="1:45" s="302" customFormat="1" ht="18.75" customHeight="1" x14ac:dyDescent="0.25">
      <c r="A469" s="317">
        <v>76</v>
      </c>
      <c r="B469" s="329" t="str">
        <f t="shared" si="29"/>
        <v/>
      </c>
      <c r="C469" s="400" t="str">
        <f>TEXT(IFERROR(INDEX('Overview - Section A'!$A$42:$A$49,MATCH(G469,'Overview - Section A'!$I$42:$I$49,0)),""),"d-mmm-yy") &amp;" to " &amp; TEXT(IFERROR(INDEX('Overview - Section A'!$E$42:$E$49,MATCH(G469,'Overview - Section A'!$I$42:$I$49,0)),""),"d-mmm-yy")</f>
        <v>1-Jan-18 to 31-Dec-18</v>
      </c>
      <c r="D469" s="413"/>
      <c r="E469" s="413"/>
      <c r="F469" s="410" t="str">
        <f t="shared" si="30"/>
        <v/>
      </c>
      <c r="G469" s="414" t="s">
        <v>298</v>
      </c>
      <c r="H469" s="414">
        <v>43465</v>
      </c>
      <c r="I469" s="415" t="b">
        <f t="shared" si="31"/>
        <v>1</v>
      </c>
      <c r="J469" s="415" t="b">
        <f t="shared" si="32"/>
        <v>0</v>
      </c>
      <c r="K469" s="415" t="str">
        <f t="shared" si="33"/>
        <v>a1N36000002mn8eEAA</v>
      </c>
      <c r="L469" s="416" t="s">
        <v>1202</v>
      </c>
      <c r="M469" s="158"/>
      <c r="N469" s="79"/>
      <c r="AI469" s="5"/>
      <c r="AJ469" s="5"/>
      <c r="AK469" s="237"/>
      <c r="AL469" s="9"/>
      <c r="AM469" s="9"/>
      <c r="AN469" s="9"/>
      <c r="AO469" s="4"/>
      <c r="AP469" s="4"/>
      <c r="AQ469" s="4"/>
      <c r="AR469" s="4"/>
      <c r="AS469" s="4"/>
    </row>
    <row r="470" spans="1:45" s="302" customFormat="1" ht="18.75" customHeight="1" x14ac:dyDescent="0.25">
      <c r="A470" s="317">
        <v>76</v>
      </c>
      <c r="B470" s="329" t="str">
        <f t="shared" si="29"/>
        <v/>
      </c>
      <c r="C470" s="400" t="str">
        <f>TEXT(IFERROR(INDEX('Overview - Section A'!$A$42:$A$49,MATCH(G470,'Overview - Section A'!$I$42:$I$49,0)),""),"d-mmm-yy") &amp;" to " &amp; TEXT(IFERROR(INDEX('Overview - Section A'!$E$42:$E$49,MATCH(G470,'Overview - Section A'!$I$42:$I$49,0)),""),"d-mmm-yy")</f>
        <v>1-Jan-19 to 31-Dec-19</v>
      </c>
      <c r="D470" s="413"/>
      <c r="E470" s="413"/>
      <c r="F470" s="410" t="str">
        <f t="shared" si="30"/>
        <v/>
      </c>
      <c r="G470" s="414" t="s">
        <v>300</v>
      </c>
      <c r="H470" s="414">
        <v>43830</v>
      </c>
      <c r="I470" s="415" t="b">
        <f t="shared" si="31"/>
        <v>1</v>
      </c>
      <c r="J470" s="415" t="b">
        <f t="shared" si="32"/>
        <v>0</v>
      </c>
      <c r="K470" s="415" t="str">
        <f t="shared" si="33"/>
        <v>a1N36000002mn8eEAA</v>
      </c>
      <c r="L470" s="416" t="s">
        <v>1203</v>
      </c>
      <c r="M470" s="158"/>
      <c r="N470" s="79"/>
      <c r="AI470" s="5"/>
      <c r="AJ470" s="5"/>
      <c r="AK470" s="237"/>
      <c r="AL470" s="9"/>
      <c r="AM470" s="9"/>
      <c r="AN470" s="9"/>
      <c r="AO470" s="4"/>
      <c r="AP470" s="4"/>
      <c r="AQ470" s="4"/>
      <c r="AR470" s="4"/>
      <c r="AS470" s="4"/>
    </row>
    <row r="471" spans="1:45" s="302" customFormat="1" ht="18.75" customHeight="1" x14ac:dyDescent="0.25">
      <c r="A471" s="317">
        <v>76</v>
      </c>
      <c r="B471" s="329" t="str">
        <f t="shared" si="29"/>
        <v/>
      </c>
      <c r="C471" s="400" t="str">
        <f>TEXT(IFERROR(INDEX('Overview - Section A'!$A$42:$A$49,MATCH(G471,'Overview - Section A'!$I$42:$I$49,0)),""),"d-mmm-yy") &amp;" to " &amp; TEXT(IFERROR(INDEX('Overview - Section A'!$E$42:$E$49,MATCH(G471,'Overview - Section A'!$I$42:$I$49,0)),""),"d-mmm-yy")</f>
        <v>1-Jan-20 to 31-Dec-20</v>
      </c>
      <c r="D471" s="413"/>
      <c r="E471" s="413"/>
      <c r="F471" s="410" t="str">
        <f t="shared" si="30"/>
        <v/>
      </c>
      <c r="G471" s="414" t="s">
        <v>302</v>
      </c>
      <c r="H471" s="414">
        <v>44196</v>
      </c>
      <c r="I471" s="415" t="b">
        <f t="shared" si="31"/>
        <v>1</v>
      </c>
      <c r="J471" s="415" t="b">
        <f t="shared" si="32"/>
        <v>0</v>
      </c>
      <c r="K471" s="415" t="str">
        <f t="shared" si="33"/>
        <v>a1N36000002mn8eEAA</v>
      </c>
      <c r="L471" s="416" t="s">
        <v>1204</v>
      </c>
      <c r="M471" s="158"/>
      <c r="N471" s="79"/>
      <c r="AI471" s="5"/>
      <c r="AJ471" s="5"/>
      <c r="AK471" s="237"/>
      <c r="AL471" s="9"/>
      <c r="AM471" s="9"/>
      <c r="AN471" s="9"/>
      <c r="AO471" s="4"/>
      <c r="AP471" s="4"/>
      <c r="AQ471" s="4"/>
      <c r="AR471" s="4"/>
      <c r="AS471" s="4"/>
    </row>
    <row r="472" spans="1:45" s="302" customFormat="1" ht="18.75" customHeight="1" x14ac:dyDescent="0.25">
      <c r="A472" s="317">
        <v>76</v>
      </c>
      <c r="B472" s="329" t="str">
        <f t="shared" si="29"/>
        <v/>
      </c>
      <c r="C472" s="400" t="str">
        <f>TEXT(IFERROR(INDEX('Overview - Section A'!$A$42:$A$49,MATCH(G472,'Overview - Section A'!$I$42:$I$49,0)),""),"d-mmm-yy") &amp;" to " &amp; TEXT(IFERROR(INDEX('Overview - Section A'!$E$42:$E$49,MATCH(G472,'Overview - Section A'!$I$42:$I$49,0)),""),"d-mmm-yy")</f>
        <v>1-Jan-21 to 31-Dec-21</v>
      </c>
      <c r="D472" s="413"/>
      <c r="E472" s="413"/>
      <c r="F472" s="410" t="str">
        <f t="shared" si="30"/>
        <v/>
      </c>
      <c r="G472" s="414" t="s">
        <v>304</v>
      </c>
      <c r="H472" s="414">
        <v>44561</v>
      </c>
      <c r="I472" s="415" t="b">
        <f t="shared" si="31"/>
        <v>1</v>
      </c>
      <c r="J472" s="415" t="b">
        <f t="shared" si="32"/>
        <v>0</v>
      </c>
      <c r="K472" s="415" t="str">
        <f t="shared" si="33"/>
        <v>a1N36000002mn8eEAA</v>
      </c>
      <c r="L472" s="416" t="s">
        <v>1205</v>
      </c>
      <c r="M472" s="158"/>
      <c r="N472" s="79"/>
      <c r="AI472" s="5"/>
      <c r="AJ472" s="5"/>
      <c r="AK472" s="237"/>
      <c r="AL472" s="9"/>
      <c r="AM472" s="9"/>
      <c r="AN472" s="9"/>
      <c r="AO472" s="4"/>
      <c r="AP472" s="4"/>
      <c r="AQ472" s="4"/>
      <c r="AR472" s="4"/>
      <c r="AS472" s="4"/>
    </row>
    <row r="473" spans="1:45" s="302" customFormat="1" ht="18.75" customHeight="1" x14ac:dyDescent="0.25">
      <c r="A473" s="317">
        <v>76</v>
      </c>
      <c r="B473" s="329" t="str">
        <f t="shared" si="29"/>
        <v/>
      </c>
      <c r="C473" s="400" t="str">
        <f>TEXT(IFERROR(INDEX('Overview - Section A'!$A$42:$A$49,MATCH(G473,'Overview - Section A'!$I$42:$I$49,0)),""),"d-mmm-yy") &amp;" to " &amp; TEXT(IFERROR(INDEX('Overview - Section A'!$E$42:$E$49,MATCH(G473,'Overview - Section A'!$I$42:$I$49,0)),""),"d-mmm-yy")</f>
        <v>1-Jan-22 to 31-Dec-22</v>
      </c>
      <c r="D473" s="413"/>
      <c r="E473" s="413"/>
      <c r="F473" s="410" t="str">
        <f t="shared" si="30"/>
        <v/>
      </c>
      <c r="G473" s="414" t="s">
        <v>306</v>
      </c>
      <c r="H473" s="414">
        <v>44926</v>
      </c>
      <c r="I473" s="415" t="b">
        <f t="shared" si="31"/>
        <v>1</v>
      </c>
      <c r="J473" s="415" t="b">
        <f t="shared" si="32"/>
        <v>0</v>
      </c>
      <c r="K473" s="415" t="str">
        <f t="shared" si="33"/>
        <v>a1N36000002mn8eEAA</v>
      </c>
      <c r="L473" s="416" t="s">
        <v>1206</v>
      </c>
      <c r="M473" s="158"/>
      <c r="N473" s="79"/>
      <c r="AI473" s="5"/>
      <c r="AJ473" s="5"/>
      <c r="AK473" s="237"/>
      <c r="AL473" s="9"/>
      <c r="AM473" s="9"/>
      <c r="AN473" s="9"/>
      <c r="AO473" s="4"/>
      <c r="AP473" s="4"/>
      <c r="AQ473" s="4"/>
      <c r="AR473" s="4"/>
      <c r="AS473" s="4"/>
    </row>
    <row r="474" spans="1:45" s="302" customFormat="1" ht="18.75" customHeight="1" x14ac:dyDescent="0.25">
      <c r="A474" s="317">
        <v>77</v>
      </c>
      <c r="B474" s="329" t="str">
        <f t="shared" si="29"/>
        <v/>
      </c>
      <c r="C474" s="400" t="str">
        <f>TEXT(IFERROR(INDEX('Overview - Section A'!$A$42:$A$49,MATCH(G474,'Overview - Section A'!$I$42:$I$49,0)),""),"d-mmm-yy") &amp;" to " &amp; TEXT(IFERROR(INDEX('Overview - Section A'!$E$42:$E$49,MATCH(G474,'Overview - Section A'!$I$42:$I$49,0)),""),"d-mmm-yy")</f>
        <v>1-Jan-18 to 31-Dec-18</v>
      </c>
      <c r="D474" s="413"/>
      <c r="E474" s="413"/>
      <c r="F474" s="410" t="str">
        <f t="shared" si="30"/>
        <v/>
      </c>
      <c r="G474" s="414" t="s">
        <v>298</v>
      </c>
      <c r="H474" s="414">
        <v>43465</v>
      </c>
      <c r="I474" s="415" t="b">
        <f t="shared" si="31"/>
        <v>1</v>
      </c>
      <c r="J474" s="415" t="b">
        <f t="shared" si="32"/>
        <v>0</v>
      </c>
      <c r="K474" s="415" t="str">
        <f t="shared" si="33"/>
        <v>a1N36000002mn8fEAA</v>
      </c>
      <c r="L474" s="416" t="s">
        <v>1207</v>
      </c>
      <c r="M474" s="158"/>
      <c r="N474" s="79"/>
      <c r="AI474" s="5"/>
      <c r="AJ474" s="5"/>
      <c r="AK474" s="237"/>
      <c r="AL474" s="9"/>
      <c r="AM474" s="9"/>
      <c r="AN474" s="9"/>
      <c r="AO474" s="4"/>
      <c r="AP474" s="4"/>
      <c r="AQ474" s="4"/>
      <c r="AR474" s="4"/>
      <c r="AS474" s="4"/>
    </row>
    <row r="475" spans="1:45" s="302" customFormat="1" ht="18.75" customHeight="1" x14ac:dyDescent="0.25">
      <c r="A475" s="317">
        <v>77</v>
      </c>
      <c r="B475" s="329" t="str">
        <f t="shared" si="29"/>
        <v/>
      </c>
      <c r="C475" s="400" t="str">
        <f>TEXT(IFERROR(INDEX('Overview - Section A'!$A$42:$A$49,MATCH(G475,'Overview - Section A'!$I$42:$I$49,0)),""),"d-mmm-yy") &amp;" to " &amp; TEXT(IFERROR(INDEX('Overview - Section A'!$E$42:$E$49,MATCH(G475,'Overview - Section A'!$I$42:$I$49,0)),""),"d-mmm-yy")</f>
        <v>1-Jan-19 to 31-Dec-19</v>
      </c>
      <c r="D475" s="413"/>
      <c r="E475" s="413"/>
      <c r="F475" s="410" t="str">
        <f t="shared" si="30"/>
        <v/>
      </c>
      <c r="G475" s="414" t="s">
        <v>300</v>
      </c>
      <c r="H475" s="414">
        <v>43830</v>
      </c>
      <c r="I475" s="415" t="b">
        <f t="shared" si="31"/>
        <v>1</v>
      </c>
      <c r="J475" s="415" t="b">
        <f t="shared" si="32"/>
        <v>0</v>
      </c>
      <c r="K475" s="415" t="str">
        <f t="shared" si="33"/>
        <v>a1N36000002mn8fEAA</v>
      </c>
      <c r="L475" s="416" t="s">
        <v>1208</v>
      </c>
      <c r="M475" s="158"/>
      <c r="N475" s="79"/>
      <c r="AI475" s="5"/>
      <c r="AJ475" s="5"/>
      <c r="AK475" s="237"/>
      <c r="AL475" s="9"/>
      <c r="AM475" s="9"/>
      <c r="AN475" s="9"/>
      <c r="AO475" s="4"/>
      <c r="AP475" s="4"/>
      <c r="AQ475" s="4"/>
      <c r="AR475" s="4"/>
      <c r="AS475" s="4"/>
    </row>
    <row r="476" spans="1:45" s="302" customFormat="1" ht="18.75" customHeight="1" x14ac:dyDescent="0.25">
      <c r="A476" s="317">
        <v>77</v>
      </c>
      <c r="B476" s="329" t="str">
        <f t="shared" si="29"/>
        <v/>
      </c>
      <c r="C476" s="400" t="str">
        <f>TEXT(IFERROR(INDEX('Overview - Section A'!$A$42:$A$49,MATCH(G476,'Overview - Section A'!$I$42:$I$49,0)),""),"d-mmm-yy") &amp;" to " &amp; TEXT(IFERROR(INDEX('Overview - Section A'!$E$42:$E$49,MATCH(G476,'Overview - Section A'!$I$42:$I$49,0)),""),"d-mmm-yy")</f>
        <v>1-Jan-20 to 31-Dec-20</v>
      </c>
      <c r="D476" s="413"/>
      <c r="E476" s="413"/>
      <c r="F476" s="410" t="str">
        <f t="shared" si="30"/>
        <v/>
      </c>
      <c r="G476" s="414" t="s">
        <v>302</v>
      </c>
      <c r="H476" s="414">
        <v>44196</v>
      </c>
      <c r="I476" s="415" t="b">
        <f t="shared" si="31"/>
        <v>1</v>
      </c>
      <c r="J476" s="415" t="b">
        <f t="shared" si="32"/>
        <v>0</v>
      </c>
      <c r="K476" s="415" t="str">
        <f t="shared" si="33"/>
        <v>a1N36000002mn8fEAA</v>
      </c>
      <c r="L476" s="416" t="s">
        <v>1209</v>
      </c>
      <c r="M476" s="158"/>
      <c r="N476" s="79"/>
      <c r="AI476" s="5"/>
      <c r="AJ476" s="5"/>
      <c r="AK476" s="237"/>
      <c r="AL476" s="9"/>
      <c r="AM476" s="9"/>
      <c r="AN476" s="9"/>
      <c r="AO476" s="4"/>
      <c r="AP476" s="4"/>
      <c r="AQ476" s="4"/>
      <c r="AR476" s="4"/>
      <c r="AS476" s="4"/>
    </row>
    <row r="477" spans="1:45" s="302" customFormat="1" ht="18.75" customHeight="1" x14ac:dyDescent="0.25">
      <c r="A477" s="317">
        <v>77</v>
      </c>
      <c r="B477" s="329" t="str">
        <f t="shared" si="29"/>
        <v/>
      </c>
      <c r="C477" s="400" t="str">
        <f>TEXT(IFERROR(INDEX('Overview - Section A'!$A$42:$A$49,MATCH(G477,'Overview - Section A'!$I$42:$I$49,0)),""),"d-mmm-yy") &amp;" to " &amp; TEXT(IFERROR(INDEX('Overview - Section A'!$E$42:$E$49,MATCH(G477,'Overview - Section A'!$I$42:$I$49,0)),""),"d-mmm-yy")</f>
        <v>1-Jan-21 to 31-Dec-21</v>
      </c>
      <c r="D477" s="413"/>
      <c r="E477" s="413"/>
      <c r="F477" s="410" t="str">
        <f t="shared" si="30"/>
        <v/>
      </c>
      <c r="G477" s="414" t="s">
        <v>304</v>
      </c>
      <c r="H477" s="414">
        <v>44561</v>
      </c>
      <c r="I477" s="415" t="b">
        <f t="shared" si="31"/>
        <v>1</v>
      </c>
      <c r="J477" s="415" t="b">
        <f t="shared" si="32"/>
        <v>0</v>
      </c>
      <c r="K477" s="415" t="str">
        <f t="shared" si="33"/>
        <v>a1N36000002mn8fEAA</v>
      </c>
      <c r="L477" s="416" t="s">
        <v>1210</v>
      </c>
      <c r="M477" s="158"/>
      <c r="N477" s="79"/>
      <c r="AI477" s="5"/>
      <c r="AJ477" s="5"/>
      <c r="AK477" s="237"/>
      <c r="AL477" s="9"/>
      <c r="AM477" s="9"/>
      <c r="AN477" s="9"/>
      <c r="AO477" s="4"/>
      <c r="AP477" s="4"/>
      <c r="AQ477" s="4"/>
      <c r="AR477" s="4"/>
      <c r="AS477" s="4"/>
    </row>
    <row r="478" spans="1:45" s="302" customFormat="1" ht="18.75" customHeight="1" x14ac:dyDescent="0.25">
      <c r="A478" s="317">
        <v>77</v>
      </c>
      <c r="B478" s="329" t="str">
        <f t="shared" ref="B478:B493" si="34">IF(A478=A477,"",IF(VLOOKUP(A478,$A$8:$D$90,4,FALSE)=0,"",VLOOKUP(A478,$A$8:$D$90,4,FALSE)))</f>
        <v/>
      </c>
      <c r="C478" s="400" t="str">
        <f>TEXT(IFERROR(INDEX('Overview - Section A'!$A$42:$A$49,MATCH(G478,'Overview - Section A'!$I$42:$I$49,0)),""),"d-mmm-yy") &amp;" to " &amp; TEXT(IFERROR(INDEX('Overview - Section A'!$E$42:$E$49,MATCH(G478,'Overview - Section A'!$I$42:$I$49,0)),""),"d-mmm-yy")</f>
        <v>1-Jan-22 to 31-Dec-22</v>
      </c>
      <c r="D478" s="413"/>
      <c r="E478" s="413"/>
      <c r="F478" s="410" t="str">
        <f t="shared" ref="F478:F493" si="35">IF(VLOOKUP(A478,$A$8:$D$90,4,FALSE)=0,"",VLOOKUP(A478,$A$8:$D$90,4,FALSE))</f>
        <v/>
      </c>
      <c r="G478" s="414" t="s">
        <v>306</v>
      </c>
      <c r="H478" s="414">
        <v>44926</v>
      </c>
      <c r="I478" s="415" t="b">
        <f t="shared" ref="I478:I493" si="36">IFERROR(TRUE,FALSE)</f>
        <v>1</v>
      </c>
      <c r="J478" s="415" t="b">
        <f t="shared" ref="J478:J493" si="37">IFERROR(IF(F478&lt;&gt;"",TRUE,FALSE),FALSE)</f>
        <v>0</v>
      </c>
      <c r="K478" s="415" t="str">
        <f t="shared" ref="K478:K493" si="38">IFERROR(VLOOKUP(A478,$A$8:$T$90,20,FALSE),"")</f>
        <v>a1N36000002mn8fEAA</v>
      </c>
      <c r="L478" s="416" t="s">
        <v>1211</v>
      </c>
      <c r="M478" s="158"/>
      <c r="N478" s="79"/>
      <c r="AI478" s="5"/>
      <c r="AJ478" s="5"/>
      <c r="AK478" s="237"/>
      <c r="AL478" s="9"/>
      <c r="AM478" s="9"/>
      <c r="AN478" s="9"/>
      <c r="AO478" s="4"/>
      <c r="AP478" s="4"/>
      <c r="AQ478" s="4"/>
      <c r="AR478" s="4"/>
      <c r="AS478" s="4"/>
    </row>
    <row r="479" spans="1:45" s="302" customFormat="1" ht="18.75" customHeight="1" x14ac:dyDescent="0.25">
      <c r="A479" s="317">
        <v>78</v>
      </c>
      <c r="B479" s="329" t="str">
        <f t="shared" si="34"/>
        <v/>
      </c>
      <c r="C479" s="400" t="str">
        <f>TEXT(IFERROR(INDEX('Overview - Section A'!$A$42:$A$49,MATCH(G479,'Overview - Section A'!$I$42:$I$49,0)),""),"d-mmm-yy") &amp;" to " &amp; TEXT(IFERROR(INDEX('Overview - Section A'!$E$42:$E$49,MATCH(G479,'Overview - Section A'!$I$42:$I$49,0)),""),"d-mmm-yy")</f>
        <v>1-Jan-18 to 31-Dec-18</v>
      </c>
      <c r="D479" s="413"/>
      <c r="E479" s="413"/>
      <c r="F479" s="410" t="str">
        <f t="shared" si="35"/>
        <v/>
      </c>
      <c r="G479" s="414" t="s">
        <v>298</v>
      </c>
      <c r="H479" s="414">
        <v>43465</v>
      </c>
      <c r="I479" s="415" t="b">
        <f t="shared" si="36"/>
        <v>1</v>
      </c>
      <c r="J479" s="415" t="b">
        <f t="shared" si="37"/>
        <v>0</v>
      </c>
      <c r="K479" s="415" t="str">
        <f t="shared" si="38"/>
        <v>a1N36000002mn8gEAA</v>
      </c>
      <c r="L479" s="416" t="s">
        <v>1212</v>
      </c>
      <c r="M479" s="158"/>
      <c r="N479" s="79"/>
      <c r="AI479" s="5"/>
      <c r="AJ479" s="5"/>
      <c r="AK479" s="237"/>
      <c r="AL479" s="9"/>
      <c r="AM479" s="9"/>
      <c r="AN479" s="9"/>
      <c r="AO479" s="4"/>
      <c r="AP479" s="4"/>
      <c r="AQ479" s="4"/>
      <c r="AR479" s="4"/>
      <c r="AS479" s="4"/>
    </row>
    <row r="480" spans="1:45" s="302" customFormat="1" ht="18.75" customHeight="1" x14ac:dyDescent="0.25">
      <c r="A480" s="317">
        <v>78</v>
      </c>
      <c r="B480" s="329" t="str">
        <f t="shared" si="34"/>
        <v/>
      </c>
      <c r="C480" s="400" t="str">
        <f>TEXT(IFERROR(INDEX('Overview - Section A'!$A$42:$A$49,MATCH(G480,'Overview - Section A'!$I$42:$I$49,0)),""),"d-mmm-yy") &amp;" to " &amp; TEXT(IFERROR(INDEX('Overview - Section A'!$E$42:$E$49,MATCH(G480,'Overview - Section A'!$I$42:$I$49,0)),""),"d-mmm-yy")</f>
        <v>1-Jan-19 to 31-Dec-19</v>
      </c>
      <c r="D480" s="413"/>
      <c r="E480" s="413"/>
      <c r="F480" s="410" t="str">
        <f t="shared" si="35"/>
        <v/>
      </c>
      <c r="G480" s="414" t="s">
        <v>300</v>
      </c>
      <c r="H480" s="414">
        <v>43830</v>
      </c>
      <c r="I480" s="415" t="b">
        <f t="shared" si="36"/>
        <v>1</v>
      </c>
      <c r="J480" s="415" t="b">
        <f t="shared" si="37"/>
        <v>0</v>
      </c>
      <c r="K480" s="415" t="str">
        <f t="shared" si="38"/>
        <v>a1N36000002mn8gEAA</v>
      </c>
      <c r="L480" s="416" t="s">
        <v>1213</v>
      </c>
      <c r="M480" s="158"/>
      <c r="N480" s="79"/>
      <c r="AI480" s="5"/>
      <c r="AJ480" s="5"/>
      <c r="AK480" s="237"/>
      <c r="AL480" s="9"/>
      <c r="AM480" s="9"/>
      <c r="AN480" s="9"/>
      <c r="AO480" s="4"/>
      <c r="AP480" s="4"/>
      <c r="AQ480" s="4"/>
      <c r="AR480" s="4"/>
      <c r="AS480" s="4"/>
    </row>
    <row r="481" spans="1:45" s="302" customFormat="1" ht="18.75" customHeight="1" x14ac:dyDescent="0.25">
      <c r="A481" s="317">
        <v>78</v>
      </c>
      <c r="B481" s="329" t="str">
        <f t="shared" si="34"/>
        <v/>
      </c>
      <c r="C481" s="400" t="str">
        <f>TEXT(IFERROR(INDEX('Overview - Section A'!$A$42:$A$49,MATCH(G481,'Overview - Section A'!$I$42:$I$49,0)),""),"d-mmm-yy") &amp;" to " &amp; TEXT(IFERROR(INDEX('Overview - Section A'!$E$42:$E$49,MATCH(G481,'Overview - Section A'!$I$42:$I$49,0)),""),"d-mmm-yy")</f>
        <v>1-Jan-20 to 31-Dec-20</v>
      </c>
      <c r="D481" s="413"/>
      <c r="E481" s="413"/>
      <c r="F481" s="410" t="str">
        <f t="shared" si="35"/>
        <v/>
      </c>
      <c r="G481" s="414" t="s">
        <v>302</v>
      </c>
      <c r="H481" s="414">
        <v>44196</v>
      </c>
      <c r="I481" s="415" t="b">
        <f t="shared" si="36"/>
        <v>1</v>
      </c>
      <c r="J481" s="415" t="b">
        <f t="shared" si="37"/>
        <v>0</v>
      </c>
      <c r="K481" s="415" t="str">
        <f t="shared" si="38"/>
        <v>a1N36000002mn8gEAA</v>
      </c>
      <c r="L481" s="416" t="s">
        <v>1214</v>
      </c>
      <c r="M481" s="158"/>
      <c r="N481" s="79"/>
      <c r="AI481" s="5"/>
      <c r="AJ481" s="5"/>
      <c r="AK481" s="237"/>
      <c r="AL481" s="9"/>
      <c r="AM481" s="9"/>
      <c r="AN481" s="9"/>
      <c r="AO481" s="4"/>
      <c r="AP481" s="4"/>
      <c r="AQ481" s="4"/>
      <c r="AR481" s="4"/>
      <c r="AS481" s="4"/>
    </row>
    <row r="482" spans="1:45" s="302" customFormat="1" ht="18.75" customHeight="1" x14ac:dyDescent="0.25">
      <c r="A482" s="317">
        <v>78</v>
      </c>
      <c r="B482" s="329" t="str">
        <f t="shared" si="34"/>
        <v/>
      </c>
      <c r="C482" s="400" t="str">
        <f>TEXT(IFERROR(INDEX('Overview - Section A'!$A$42:$A$49,MATCH(G482,'Overview - Section A'!$I$42:$I$49,0)),""),"d-mmm-yy") &amp;" to " &amp; TEXT(IFERROR(INDEX('Overview - Section A'!$E$42:$E$49,MATCH(G482,'Overview - Section A'!$I$42:$I$49,0)),""),"d-mmm-yy")</f>
        <v>1-Jan-21 to 31-Dec-21</v>
      </c>
      <c r="D482" s="413"/>
      <c r="E482" s="413"/>
      <c r="F482" s="410" t="str">
        <f t="shared" si="35"/>
        <v/>
      </c>
      <c r="G482" s="414" t="s">
        <v>304</v>
      </c>
      <c r="H482" s="414">
        <v>44561</v>
      </c>
      <c r="I482" s="415" t="b">
        <f t="shared" si="36"/>
        <v>1</v>
      </c>
      <c r="J482" s="415" t="b">
        <f t="shared" si="37"/>
        <v>0</v>
      </c>
      <c r="K482" s="415" t="str">
        <f t="shared" si="38"/>
        <v>a1N36000002mn8gEAA</v>
      </c>
      <c r="L482" s="416" t="s">
        <v>1215</v>
      </c>
      <c r="M482" s="158"/>
      <c r="N482" s="79"/>
      <c r="AI482" s="5"/>
      <c r="AJ482" s="5"/>
      <c r="AK482" s="237"/>
      <c r="AL482" s="9"/>
      <c r="AM482" s="9"/>
      <c r="AN482" s="9"/>
      <c r="AO482" s="4"/>
      <c r="AP482" s="4"/>
      <c r="AQ482" s="4"/>
      <c r="AR482" s="4"/>
      <c r="AS482" s="4"/>
    </row>
    <row r="483" spans="1:45" s="302" customFormat="1" ht="18.75" customHeight="1" x14ac:dyDescent="0.25">
      <c r="A483" s="317">
        <v>78</v>
      </c>
      <c r="B483" s="329" t="str">
        <f t="shared" si="34"/>
        <v/>
      </c>
      <c r="C483" s="400" t="str">
        <f>TEXT(IFERROR(INDEX('Overview - Section A'!$A$42:$A$49,MATCH(G483,'Overview - Section A'!$I$42:$I$49,0)),""),"d-mmm-yy") &amp;" to " &amp; TEXT(IFERROR(INDEX('Overview - Section A'!$E$42:$E$49,MATCH(G483,'Overview - Section A'!$I$42:$I$49,0)),""),"d-mmm-yy")</f>
        <v>1-Jan-22 to 31-Dec-22</v>
      </c>
      <c r="D483" s="413"/>
      <c r="E483" s="413"/>
      <c r="F483" s="410" t="str">
        <f t="shared" si="35"/>
        <v/>
      </c>
      <c r="G483" s="414" t="s">
        <v>306</v>
      </c>
      <c r="H483" s="414">
        <v>44926</v>
      </c>
      <c r="I483" s="415" t="b">
        <f t="shared" si="36"/>
        <v>1</v>
      </c>
      <c r="J483" s="415" t="b">
        <f t="shared" si="37"/>
        <v>0</v>
      </c>
      <c r="K483" s="415" t="str">
        <f t="shared" si="38"/>
        <v>a1N36000002mn8gEAA</v>
      </c>
      <c r="L483" s="416" t="s">
        <v>1216</v>
      </c>
      <c r="M483" s="158"/>
      <c r="N483" s="79"/>
      <c r="AI483" s="5"/>
      <c r="AJ483" s="5"/>
      <c r="AK483" s="237"/>
      <c r="AL483" s="9"/>
      <c r="AM483" s="9"/>
      <c r="AN483" s="9"/>
      <c r="AO483" s="4"/>
      <c r="AP483" s="4"/>
      <c r="AQ483" s="4"/>
      <c r="AR483" s="4"/>
      <c r="AS483" s="4"/>
    </row>
    <row r="484" spans="1:45" s="302" customFormat="1" ht="18.75" customHeight="1" x14ac:dyDescent="0.25">
      <c r="A484" s="317">
        <v>79</v>
      </c>
      <c r="B484" s="329" t="str">
        <f t="shared" si="34"/>
        <v/>
      </c>
      <c r="C484" s="400" t="str">
        <f>TEXT(IFERROR(INDEX('Overview - Section A'!$A$42:$A$49,MATCH(G484,'Overview - Section A'!$I$42:$I$49,0)),""),"d-mmm-yy") &amp;" to " &amp; TEXT(IFERROR(INDEX('Overview - Section A'!$E$42:$E$49,MATCH(G484,'Overview - Section A'!$I$42:$I$49,0)),""),"d-mmm-yy")</f>
        <v>1-Jan-18 to 31-Dec-18</v>
      </c>
      <c r="D484" s="413"/>
      <c r="E484" s="413"/>
      <c r="F484" s="410" t="str">
        <f t="shared" si="35"/>
        <v/>
      </c>
      <c r="G484" s="414" t="s">
        <v>298</v>
      </c>
      <c r="H484" s="414">
        <v>43465</v>
      </c>
      <c r="I484" s="415" t="b">
        <f t="shared" si="36"/>
        <v>1</v>
      </c>
      <c r="J484" s="415" t="b">
        <f t="shared" si="37"/>
        <v>0</v>
      </c>
      <c r="K484" s="415" t="str">
        <f t="shared" si="38"/>
        <v>a1N36000002mn8hEAA</v>
      </c>
      <c r="L484" s="416" t="s">
        <v>1217</v>
      </c>
      <c r="M484" s="158"/>
      <c r="N484" s="79"/>
      <c r="AI484" s="5"/>
      <c r="AJ484" s="5"/>
      <c r="AK484" s="237"/>
      <c r="AL484" s="9"/>
      <c r="AM484" s="9"/>
      <c r="AN484" s="9"/>
      <c r="AO484" s="4"/>
      <c r="AP484" s="4"/>
      <c r="AQ484" s="4"/>
      <c r="AR484" s="4"/>
      <c r="AS484" s="4"/>
    </row>
    <row r="485" spans="1:45" s="302" customFormat="1" ht="18.75" customHeight="1" x14ac:dyDescent="0.25">
      <c r="A485" s="317">
        <v>79</v>
      </c>
      <c r="B485" s="329" t="str">
        <f t="shared" si="34"/>
        <v/>
      </c>
      <c r="C485" s="400" t="str">
        <f>TEXT(IFERROR(INDEX('Overview - Section A'!$A$42:$A$49,MATCH(G485,'Overview - Section A'!$I$42:$I$49,0)),""),"d-mmm-yy") &amp;" to " &amp; TEXT(IFERROR(INDEX('Overview - Section A'!$E$42:$E$49,MATCH(G485,'Overview - Section A'!$I$42:$I$49,0)),""),"d-mmm-yy")</f>
        <v>1-Jan-19 to 31-Dec-19</v>
      </c>
      <c r="D485" s="413"/>
      <c r="E485" s="413"/>
      <c r="F485" s="410" t="str">
        <f t="shared" si="35"/>
        <v/>
      </c>
      <c r="G485" s="414" t="s">
        <v>300</v>
      </c>
      <c r="H485" s="414">
        <v>43830</v>
      </c>
      <c r="I485" s="415" t="b">
        <f t="shared" si="36"/>
        <v>1</v>
      </c>
      <c r="J485" s="415" t="b">
        <f t="shared" si="37"/>
        <v>0</v>
      </c>
      <c r="K485" s="415" t="str">
        <f t="shared" si="38"/>
        <v>a1N36000002mn8hEAA</v>
      </c>
      <c r="L485" s="416" t="s">
        <v>1218</v>
      </c>
      <c r="M485" s="158"/>
      <c r="N485" s="79"/>
      <c r="AI485" s="5"/>
      <c r="AJ485" s="5"/>
      <c r="AK485" s="237"/>
      <c r="AL485" s="9"/>
      <c r="AM485" s="9"/>
      <c r="AN485" s="9"/>
      <c r="AO485" s="4"/>
      <c r="AP485" s="4"/>
      <c r="AQ485" s="4"/>
      <c r="AR485" s="4"/>
      <c r="AS485" s="4"/>
    </row>
    <row r="486" spans="1:45" s="302" customFormat="1" ht="18.75" customHeight="1" x14ac:dyDescent="0.25">
      <c r="A486" s="317">
        <v>79</v>
      </c>
      <c r="B486" s="329" t="str">
        <f t="shared" si="34"/>
        <v/>
      </c>
      <c r="C486" s="400" t="str">
        <f>TEXT(IFERROR(INDEX('Overview - Section A'!$A$42:$A$49,MATCH(G486,'Overview - Section A'!$I$42:$I$49,0)),""),"d-mmm-yy") &amp;" to " &amp; TEXT(IFERROR(INDEX('Overview - Section A'!$E$42:$E$49,MATCH(G486,'Overview - Section A'!$I$42:$I$49,0)),""),"d-mmm-yy")</f>
        <v>1-Jan-20 to 31-Dec-20</v>
      </c>
      <c r="D486" s="413"/>
      <c r="E486" s="413"/>
      <c r="F486" s="410" t="str">
        <f t="shared" si="35"/>
        <v/>
      </c>
      <c r="G486" s="414" t="s">
        <v>302</v>
      </c>
      <c r="H486" s="414">
        <v>44196</v>
      </c>
      <c r="I486" s="415" t="b">
        <f t="shared" si="36"/>
        <v>1</v>
      </c>
      <c r="J486" s="415" t="b">
        <f t="shared" si="37"/>
        <v>0</v>
      </c>
      <c r="K486" s="415" t="str">
        <f t="shared" si="38"/>
        <v>a1N36000002mn8hEAA</v>
      </c>
      <c r="L486" s="416" t="s">
        <v>1219</v>
      </c>
      <c r="M486" s="158"/>
      <c r="N486" s="79"/>
      <c r="AI486" s="5"/>
      <c r="AJ486" s="5"/>
      <c r="AK486" s="237"/>
      <c r="AL486" s="9"/>
      <c r="AM486" s="9"/>
      <c r="AN486" s="9"/>
      <c r="AO486" s="4"/>
      <c r="AP486" s="4"/>
      <c r="AQ486" s="4"/>
      <c r="AR486" s="4"/>
      <c r="AS486" s="4"/>
    </row>
    <row r="487" spans="1:45" s="302" customFormat="1" ht="18.75" customHeight="1" x14ac:dyDescent="0.25">
      <c r="A487" s="317">
        <v>79</v>
      </c>
      <c r="B487" s="329" t="str">
        <f t="shared" si="34"/>
        <v/>
      </c>
      <c r="C487" s="400" t="str">
        <f>TEXT(IFERROR(INDEX('Overview - Section A'!$A$42:$A$49,MATCH(G487,'Overview - Section A'!$I$42:$I$49,0)),""),"d-mmm-yy") &amp;" to " &amp; TEXT(IFERROR(INDEX('Overview - Section A'!$E$42:$E$49,MATCH(G487,'Overview - Section A'!$I$42:$I$49,0)),""),"d-mmm-yy")</f>
        <v>1-Jan-21 to 31-Dec-21</v>
      </c>
      <c r="D487" s="413"/>
      <c r="E487" s="413"/>
      <c r="F487" s="410" t="str">
        <f t="shared" si="35"/>
        <v/>
      </c>
      <c r="G487" s="414" t="s">
        <v>304</v>
      </c>
      <c r="H487" s="414">
        <v>44561</v>
      </c>
      <c r="I487" s="415" t="b">
        <f t="shared" si="36"/>
        <v>1</v>
      </c>
      <c r="J487" s="415" t="b">
        <f t="shared" si="37"/>
        <v>0</v>
      </c>
      <c r="K487" s="415" t="str">
        <f t="shared" si="38"/>
        <v>a1N36000002mn8hEAA</v>
      </c>
      <c r="L487" s="416" t="s">
        <v>1220</v>
      </c>
      <c r="M487" s="158"/>
      <c r="N487" s="79"/>
      <c r="AI487" s="5"/>
      <c r="AJ487" s="5"/>
      <c r="AK487" s="237"/>
      <c r="AL487" s="9"/>
      <c r="AM487" s="9"/>
      <c r="AN487" s="9"/>
      <c r="AO487" s="4"/>
      <c r="AP487" s="4"/>
      <c r="AQ487" s="4"/>
      <c r="AR487" s="4"/>
      <c r="AS487" s="4"/>
    </row>
    <row r="488" spans="1:45" s="302" customFormat="1" ht="18.75" customHeight="1" x14ac:dyDescent="0.25">
      <c r="A488" s="317">
        <v>79</v>
      </c>
      <c r="B488" s="329" t="str">
        <f t="shared" si="34"/>
        <v/>
      </c>
      <c r="C488" s="400" t="str">
        <f>TEXT(IFERROR(INDEX('Overview - Section A'!$A$42:$A$49,MATCH(G488,'Overview - Section A'!$I$42:$I$49,0)),""),"d-mmm-yy") &amp;" to " &amp; TEXT(IFERROR(INDEX('Overview - Section A'!$E$42:$E$49,MATCH(G488,'Overview - Section A'!$I$42:$I$49,0)),""),"d-mmm-yy")</f>
        <v>1-Jan-22 to 31-Dec-22</v>
      </c>
      <c r="D488" s="413"/>
      <c r="E488" s="413"/>
      <c r="F488" s="410" t="str">
        <f t="shared" si="35"/>
        <v/>
      </c>
      <c r="G488" s="414" t="s">
        <v>306</v>
      </c>
      <c r="H488" s="414">
        <v>44926</v>
      </c>
      <c r="I488" s="415" t="b">
        <f t="shared" si="36"/>
        <v>1</v>
      </c>
      <c r="J488" s="415" t="b">
        <f t="shared" si="37"/>
        <v>0</v>
      </c>
      <c r="K488" s="415" t="str">
        <f t="shared" si="38"/>
        <v>a1N36000002mn8hEAA</v>
      </c>
      <c r="L488" s="416" t="s">
        <v>1221</v>
      </c>
      <c r="M488" s="158"/>
      <c r="N488" s="79"/>
      <c r="AI488" s="5"/>
      <c r="AJ488" s="5"/>
      <c r="AK488" s="237"/>
      <c r="AL488" s="9"/>
      <c r="AM488" s="9"/>
      <c r="AN488" s="9"/>
      <c r="AO488" s="4"/>
      <c r="AP488" s="4"/>
      <c r="AQ488" s="4"/>
      <c r="AR488" s="4"/>
      <c r="AS488" s="4"/>
    </row>
    <row r="489" spans="1:45" s="302" customFormat="1" ht="18.75" customHeight="1" x14ac:dyDescent="0.25">
      <c r="A489" s="317">
        <v>80</v>
      </c>
      <c r="B489" s="329" t="str">
        <f t="shared" si="34"/>
        <v/>
      </c>
      <c r="C489" s="400" t="str">
        <f>TEXT(IFERROR(INDEX('Overview - Section A'!$A$42:$A$49,MATCH(G489,'Overview - Section A'!$I$42:$I$49,0)),""),"d-mmm-yy") &amp;" to " &amp; TEXT(IFERROR(INDEX('Overview - Section A'!$E$42:$E$49,MATCH(G489,'Overview - Section A'!$I$42:$I$49,0)),""),"d-mmm-yy")</f>
        <v>1-Jan-18 to 31-Dec-18</v>
      </c>
      <c r="D489" s="413"/>
      <c r="E489" s="413"/>
      <c r="F489" s="410" t="str">
        <f t="shared" si="35"/>
        <v/>
      </c>
      <c r="G489" s="414" t="s">
        <v>298</v>
      </c>
      <c r="H489" s="414">
        <v>43465</v>
      </c>
      <c r="I489" s="415" t="b">
        <f t="shared" si="36"/>
        <v>1</v>
      </c>
      <c r="J489" s="415" t="b">
        <f t="shared" si="37"/>
        <v>0</v>
      </c>
      <c r="K489" s="415" t="str">
        <f t="shared" si="38"/>
        <v>a1N36000002mn8iEAA</v>
      </c>
      <c r="L489" s="416" t="s">
        <v>1222</v>
      </c>
      <c r="M489" s="158"/>
      <c r="N489" s="79"/>
      <c r="AI489" s="5"/>
      <c r="AJ489" s="5"/>
      <c r="AK489" s="237"/>
      <c r="AL489" s="9"/>
      <c r="AM489" s="9"/>
      <c r="AN489" s="9"/>
      <c r="AO489" s="4"/>
      <c r="AP489" s="4"/>
      <c r="AQ489" s="4"/>
      <c r="AR489" s="4"/>
      <c r="AS489" s="4"/>
    </row>
    <row r="490" spans="1:45" s="302" customFormat="1" ht="18.75" customHeight="1" x14ac:dyDescent="0.25">
      <c r="A490" s="317">
        <v>80</v>
      </c>
      <c r="B490" s="329" t="str">
        <f t="shared" si="34"/>
        <v/>
      </c>
      <c r="C490" s="400" t="str">
        <f>TEXT(IFERROR(INDEX('Overview - Section A'!$A$42:$A$49,MATCH(G490,'Overview - Section A'!$I$42:$I$49,0)),""),"d-mmm-yy") &amp;" to " &amp; TEXT(IFERROR(INDEX('Overview - Section A'!$E$42:$E$49,MATCH(G490,'Overview - Section A'!$I$42:$I$49,0)),""),"d-mmm-yy")</f>
        <v>1-Jan-19 to 31-Dec-19</v>
      </c>
      <c r="D490" s="413"/>
      <c r="E490" s="413"/>
      <c r="F490" s="410" t="str">
        <f t="shared" si="35"/>
        <v/>
      </c>
      <c r="G490" s="414" t="s">
        <v>300</v>
      </c>
      <c r="H490" s="414">
        <v>43830</v>
      </c>
      <c r="I490" s="415" t="b">
        <f t="shared" si="36"/>
        <v>1</v>
      </c>
      <c r="J490" s="415" t="b">
        <f t="shared" si="37"/>
        <v>0</v>
      </c>
      <c r="K490" s="415" t="str">
        <f t="shared" si="38"/>
        <v>a1N36000002mn8iEAA</v>
      </c>
      <c r="L490" s="416" t="s">
        <v>1223</v>
      </c>
      <c r="M490" s="158"/>
      <c r="N490" s="79"/>
      <c r="AI490" s="5"/>
      <c r="AJ490" s="5"/>
      <c r="AK490" s="237"/>
      <c r="AL490" s="9"/>
      <c r="AM490" s="9"/>
      <c r="AN490" s="9"/>
      <c r="AO490" s="4"/>
      <c r="AP490" s="4"/>
      <c r="AQ490" s="4"/>
      <c r="AR490" s="4"/>
      <c r="AS490" s="4"/>
    </row>
    <row r="491" spans="1:45" s="302" customFormat="1" ht="18.75" customHeight="1" x14ac:dyDescent="0.25">
      <c r="A491" s="317">
        <v>80</v>
      </c>
      <c r="B491" s="329" t="str">
        <f t="shared" si="34"/>
        <v/>
      </c>
      <c r="C491" s="400" t="str">
        <f>TEXT(IFERROR(INDEX('Overview - Section A'!$A$42:$A$49,MATCH(G491,'Overview - Section A'!$I$42:$I$49,0)),""),"d-mmm-yy") &amp;" to " &amp; TEXT(IFERROR(INDEX('Overview - Section A'!$E$42:$E$49,MATCH(G491,'Overview - Section A'!$I$42:$I$49,0)),""),"d-mmm-yy")</f>
        <v>1-Jan-20 to 31-Dec-20</v>
      </c>
      <c r="D491" s="413"/>
      <c r="E491" s="413"/>
      <c r="F491" s="410" t="str">
        <f t="shared" si="35"/>
        <v/>
      </c>
      <c r="G491" s="414" t="s">
        <v>302</v>
      </c>
      <c r="H491" s="414">
        <v>44196</v>
      </c>
      <c r="I491" s="415" t="b">
        <f t="shared" si="36"/>
        <v>1</v>
      </c>
      <c r="J491" s="415" t="b">
        <f t="shared" si="37"/>
        <v>0</v>
      </c>
      <c r="K491" s="415" t="str">
        <f t="shared" si="38"/>
        <v>a1N36000002mn8iEAA</v>
      </c>
      <c r="L491" s="416" t="s">
        <v>1224</v>
      </c>
      <c r="M491" s="158"/>
      <c r="N491" s="79"/>
      <c r="AI491" s="5"/>
      <c r="AJ491" s="5"/>
      <c r="AK491" s="237"/>
      <c r="AL491" s="9"/>
      <c r="AM491" s="9"/>
      <c r="AN491" s="9"/>
      <c r="AO491" s="4"/>
      <c r="AP491" s="4"/>
      <c r="AQ491" s="4"/>
      <c r="AR491" s="4"/>
      <c r="AS491" s="4"/>
    </row>
    <row r="492" spans="1:45" s="302" customFormat="1" ht="18.75" customHeight="1" x14ac:dyDescent="0.25">
      <c r="A492" s="317">
        <v>80</v>
      </c>
      <c r="B492" s="329" t="str">
        <f t="shared" si="34"/>
        <v/>
      </c>
      <c r="C492" s="400" t="str">
        <f>TEXT(IFERROR(INDEX('Overview - Section A'!$A$42:$A$49,MATCH(G492,'Overview - Section A'!$I$42:$I$49,0)),""),"d-mmm-yy") &amp;" to " &amp; TEXT(IFERROR(INDEX('Overview - Section A'!$E$42:$E$49,MATCH(G492,'Overview - Section A'!$I$42:$I$49,0)),""),"d-mmm-yy")</f>
        <v>1-Jan-21 to 31-Dec-21</v>
      </c>
      <c r="D492" s="413"/>
      <c r="E492" s="413"/>
      <c r="F492" s="410" t="str">
        <f t="shared" si="35"/>
        <v/>
      </c>
      <c r="G492" s="414" t="s">
        <v>304</v>
      </c>
      <c r="H492" s="414">
        <v>44561</v>
      </c>
      <c r="I492" s="415" t="b">
        <f t="shared" si="36"/>
        <v>1</v>
      </c>
      <c r="J492" s="415" t="b">
        <f t="shared" si="37"/>
        <v>0</v>
      </c>
      <c r="K492" s="415" t="str">
        <f t="shared" si="38"/>
        <v>a1N36000002mn8iEAA</v>
      </c>
      <c r="L492" s="416" t="s">
        <v>1225</v>
      </c>
      <c r="M492" s="158"/>
      <c r="N492" s="79"/>
      <c r="AI492" s="5"/>
      <c r="AJ492" s="5"/>
      <c r="AK492" s="237"/>
      <c r="AL492" s="9"/>
      <c r="AM492" s="9"/>
      <c r="AN492" s="9"/>
      <c r="AO492" s="4"/>
      <c r="AP492" s="4"/>
      <c r="AQ492" s="4"/>
      <c r="AR492" s="4"/>
      <c r="AS492" s="4"/>
    </row>
    <row r="493" spans="1:45" s="302" customFormat="1" ht="18.75" customHeight="1" x14ac:dyDescent="0.25">
      <c r="A493" s="317">
        <v>80</v>
      </c>
      <c r="B493" s="329" t="str">
        <f t="shared" si="34"/>
        <v/>
      </c>
      <c r="C493" s="400" t="str">
        <f>TEXT(IFERROR(INDEX('Overview - Section A'!$A$42:$A$49,MATCH(G493,'Overview - Section A'!$I$42:$I$49,0)),""),"d-mmm-yy") &amp;" to " &amp; TEXT(IFERROR(INDEX('Overview - Section A'!$E$42:$E$49,MATCH(G493,'Overview - Section A'!$I$42:$I$49,0)),""),"d-mmm-yy")</f>
        <v>1-Jan-22 to 31-Dec-22</v>
      </c>
      <c r="D493" s="413"/>
      <c r="E493" s="413"/>
      <c r="F493" s="410" t="str">
        <f t="shared" si="35"/>
        <v/>
      </c>
      <c r="G493" s="414" t="s">
        <v>306</v>
      </c>
      <c r="H493" s="414">
        <v>44926</v>
      </c>
      <c r="I493" s="415" t="b">
        <f t="shared" si="36"/>
        <v>1</v>
      </c>
      <c r="J493" s="415" t="b">
        <f t="shared" si="37"/>
        <v>0</v>
      </c>
      <c r="K493" s="415" t="str">
        <f t="shared" si="38"/>
        <v>a1N36000002mn8iEAA</v>
      </c>
      <c r="L493" s="416" t="s">
        <v>1226</v>
      </c>
      <c r="M493" s="158"/>
      <c r="N493" s="79"/>
      <c r="AI493" s="5"/>
      <c r="AJ493" s="5"/>
      <c r="AK493" s="237"/>
      <c r="AL493" s="9"/>
      <c r="AM493" s="9"/>
      <c r="AN493" s="9"/>
      <c r="AO493" s="4"/>
      <c r="AP493" s="4"/>
      <c r="AQ493" s="4"/>
      <c r="AR493" s="4"/>
      <c r="AS493" s="4"/>
    </row>
    <row r="494" spans="1:45" ht="18.75" customHeight="1" thickBot="1" x14ac:dyDescent="0.3">
      <c r="A494" s="76"/>
      <c r="B494" s="77"/>
      <c r="C494" s="77"/>
      <c r="D494" s="77"/>
      <c r="E494" s="77"/>
      <c r="F494" s="77"/>
      <c r="G494" s="77"/>
      <c r="H494" s="77"/>
      <c r="I494" s="77"/>
      <c r="J494" s="77"/>
      <c r="K494" s="77"/>
      <c r="L494" s="77"/>
      <c r="M494" s="68"/>
      <c r="AK494" s="237"/>
    </row>
    <row r="495" spans="1:45" ht="18.75" customHeight="1" x14ac:dyDescent="0.25">
      <c r="AK495" s="237"/>
    </row>
    <row r="500" spans="1:1" x14ac:dyDescent="0.25">
      <c r="A500" s="78" t="s">
        <v>143</v>
      </c>
    </row>
  </sheetData>
  <sheetProtection algorithmName="SHA-512" hashValue="St+QTqwX0vJ7+YHndojXCJ7NtWae/cRWAtsPPSxtLj/0mqXG5MmUH1lh7ScA04Tr2yKe4rAfU9ZvXq/v2hf88g==" saltValue="wEXO9O0pGwcuLv+2Ldr6ow==" spinCount="100000" sheet="1" objects="1" scenarios="1" formatColumns="0" formatRows="0" sort="0" autoFilter="0"/>
  <mergeCells count="4">
    <mergeCell ref="A2:O2"/>
    <mergeCell ref="A1:O1"/>
    <mergeCell ref="A6:Y6"/>
    <mergeCell ref="A91:E91"/>
  </mergeCells>
  <conditionalFormatting sqref="A93:C493">
    <cfRule type="expression" dxfId="15" priority="2">
      <formula>MOD($A93,2)=0</formula>
    </cfRule>
    <cfRule type="expression" dxfId="14" priority="3">
      <formula>MOD($A93,2)=1</formula>
    </cfRule>
  </conditionalFormatting>
  <dataValidations count="7">
    <dataValidation type="list" allowBlank="1" showInputMessage="1" showErrorMessage="1" sqref="B8:B88">
      <formula1>Coverage_Module</formula1>
    </dataValidation>
    <dataValidation type="list" allowBlank="1" showInputMessage="1" showErrorMessage="1" sqref="C8:C88">
      <formula1>OFFSET(KeyActivityStart,MATCH(B8,KeyActivityColumn,0)-1,18,COUNTIF(KeyActivityColumn,B8),1)</formula1>
    </dataValidation>
    <dataValidation type="list" allowBlank="1" showInputMessage="1" showErrorMessage="1" sqref="E8:E88">
      <formula1>ResponsiblePR</formula1>
    </dataValidation>
    <dataValidation type="decimal" allowBlank="1" showInputMessage="1" showErrorMessage="1" errorTitle="X-Author for Excel" error="Please enter a valid numeric value. Valid range for Key Activity Milestone Number is -1E+18 to 1E+18." promptTitle="X-Author for Excel" sqref="A8:A88 A93:A493">
      <formula1>-1000000000000000000</formula1>
      <formula2>1000000000000000000</formula2>
    </dataValidation>
    <dataValidation type="custom" allowBlank="1" showInputMessage="1" showErrorMessage="1" errorTitle="X-Author for Excel" error="Id and Lookup fields are not editable." promptTitle="X-Author for Excel" sqref="Q8:Q88 T8:V88 G93:G493 K93:L493">
      <formula1>""</formula1>
    </dataValidation>
    <dataValidation type="list" allowBlank="1" showInputMessage="1" showErrorMessage="1" errorTitle="X-Author for Excel" error="Please select either TRUE or FALSE from the dropdown." promptTitle="X-Author for Excel" sqref="R8:S88 I93:J493">
      <formula1>"TRUE,FALSE"</formula1>
    </dataValidation>
    <dataValidation type="date" allowBlank="1" showInputMessage="1" showErrorMessage="1" errorTitle="X-Author for Excel" error="Please enter a valid date." promptTitle="X-Author for Excel" sqref="H93:H493">
      <formula1>1</formula1>
      <formula2>767376</formula2>
    </dataValidation>
  </dataValidations>
  <hyperlinks>
    <hyperlink ref="B4" location="'WPTM - Section F'!A6" display="Work Plan tracking Measures"/>
    <hyperlink ref="C4" location="_d8b44ed0_a865_499e_aa2c_09925ed64c24" display="Milestone targets"/>
    <hyperlink ref="A500" location="'WPTM - Section F'!A4" display="'WPTM - Section F'!A4"/>
  </hyperlinks>
  <pageMargins left="0.7" right="0.7" top="0.75" bottom="0.75" header="0.3" footer="0.3"/>
  <pageSetup paperSize="8" scale="41" orientation="landscape" r:id="rId1"/>
  <extLst>
    <ext xmlns:x14="http://schemas.microsoft.com/office/spreadsheetml/2009/9/main" uri="{78C0D931-6437-407d-A8EE-F0AAD7539E65}">
      <x14:conditionalFormattings>
        <x14:conditionalFormatting xmlns:xm="http://schemas.microsoft.com/office/excel/2006/main">
          <x14:cfRule type="expression" priority="1" id="{606BD51C-FAB7-456B-922B-5FAE5AC357B5}">
            <xm:f>INDEX('Overview - Section A'!$E$43:$E$49,MATCH($G93,'Overview - Section A'!$I$43:$I$49,0))&gt;'Overview - Section A'!$E$8</xm:f>
            <x14:dxf>
              <font>
                <color theme="0" tint="-0.24994659260841701"/>
              </font>
              <fill>
                <patternFill>
                  <bgColor theme="0" tint="-0.24994659260841701"/>
                </patternFill>
              </fill>
            </x14:dxf>
          </x14:cfRule>
          <xm:sqref>A93:E494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A'!$AO$25:$AO$40</xm:f>
          </x14:formula1>
          <xm:sqref>G8:M88</xm:sqref>
        </x14:dataValidation>
        <x14:dataValidation type="list" allowBlank="1" showInputMessage="1" showErrorMessage="1">
          <x14:formula1>
            <xm:f>IF('Reference Records'!$B$152&lt;&gt;"",'Reference Records'!$B$152,OFFSET('Reference Records'!$A$157,1,0,MATCH(" ",'Reference Records'!$A$157:$A$488,-1)-1,1))</xm:f>
          </x14:formula1>
          <xm:sqref>W8:W88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 defaultRowHeight="15.7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pageSetUpPr fitToPage="1"/>
  </sheetPr>
  <dimension ref="A1:AR196"/>
  <sheetViews>
    <sheetView topLeftCell="I101" zoomScale="40" zoomScaleNormal="40" zoomScaleSheetLayoutView="40" zoomScalePageLayoutView="40" workbookViewId="0">
      <selection activeCell="R103" sqref="R103"/>
    </sheetView>
  </sheetViews>
  <sheetFormatPr defaultColWidth="9" defaultRowHeight="15.75" x14ac:dyDescent="0.25"/>
  <cols>
    <col min="1" max="1" width="9.125" style="277" customWidth="1"/>
    <col min="2" max="2" width="40.875" style="277" customWidth="1"/>
    <col min="3" max="3" width="47.625" style="277" customWidth="1"/>
    <col min="4" max="4" width="39.125" style="277" customWidth="1"/>
    <col min="5" max="5" width="21.875" style="277" customWidth="1"/>
    <col min="6" max="7" width="18.625" style="277" customWidth="1"/>
    <col min="8" max="8" width="27" style="277" customWidth="1"/>
    <col min="9" max="9" width="19.875" style="277" customWidth="1"/>
    <col min="10" max="15" width="17.625" style="277" customWidth="1"/>
    <col min="16" max="16" width="25.125" style="277" customWidth="1"/>
    <col min="17" max="17" width="26.125" style="277" customWidth="1"/>
    <col min="18" max="19" width="17.625" style="277" customWidth="1"/>
    <col min="20" max="20" width="25.875" style="277" customWidth="1"/>
    <col min="21" max="21" width="21.125" style="277" customWidth="1"/>
    <col min="22" max="23" width="17.625" style="277" customWidth="1"/>
    <col min="24" max="24" width="25.5" style="277" customWidth="1"/>
    <col min="25" max="25" width="27.625" style="277" customWidth="1"/>
    <col min="26" max="26" width="22" style="277" customWidth="1"/>
    <col min="27" max="35" width="17.625" style="277" customWidth="1"/>
    <col min="36" max="36" width="93" style="277" customWidth="1"/>
    <col min="37" max="42" width="9" style="276"/>
    <col min="43" max="16384" width="9" style="277"/>
  </cols>
  <sheetData>
    <row r="1" spans="1:44" ht="36" x14ac:dyDescent="0.25">
      <c r="A1" s="496" t="s">
        <v>226</v>
      </c>
      <c r="B1" s="496"/>
      <c r="C1" s="496"/>
      <c r="D1" s="496"/>
      <c r="E1" s="496"/>
      <c r="F1" s="496"/>
      <c r="G1" s="496"/>
      <c r="H1" s="496"/>
      <c r="I1" s="496"/>
      <c r="J1" s="496"/>
      <c r="K1" s="496"/>
      <c r="L1" s="496"/>
      <c r="M1" s="496"/>
      <c r="N1" s="496"/>
      <c r="O1" s="496"/>
      <c r="P1" s="496"/>
      <c r="Q1" s="496"/>
      <c r="R1" s="496"/>
      <c r="S1" s="496"/>
      <c r="T1" s="496"/>
      <c r="U1" s="496"/>
      <c r="V1" s="496"/>
      <c r="W1" s="496"/>
      <c r="X1" s="496"/>
      <c r="Y1" s="496"/>
      <c r="Z1" s="496"/>
      <c r="AA1" s="496"/>
      <c r="AB1" s="496"/>
      <c r="AC1" s="496"/>
      <c r="AD1" s="496"/>
      <c r="AE1" s="496"/>
      <c r="AF1" s="496"/>
      <c r="AG1" s="496"/>
      <c r="AH1" s="496"/>
      <c r="AI1" s="496"/>
      <c r="AJ1" s="496"/>
      <c r="AQ1" s="276"/>
      <c r="AR1" s="276"/>
    </row>
    <row r="2" spans="1:44" ht="33.75" x14ac:dyDescent="0.25">
      <c r="A2" s="497" t="str">
        <f>'Overview - Section A'!A1:D1</f>
        <v>Funding Application</v>
      </c>
      <c r="B2" s="498"/>
      <c r="C2" s="498"/>
      <c r="D2" s="498"/>
      <c r="E2" s="498"/>
      <c r="F2" s="498"/>
      <c r="G2" s="498"/>
      <c r="H2" s="498"/>
      <c r="I2" s="498"/>
      <c r="J2" s="498"/>
      <c r="K2" s="498"/>
      <c r="L2" s="498"/>
      <c r="M2" s="498"/>
      <c r="N2" s="498"/>
      <c r="O2" s="498"/>
      <c r="P2" s="498"/>
      <c r="Q2" s="498"/>
      <c r="R2" s="498"/>
      <c r="S2" s="498"/>
      <c r="T2" s="498"/>
      <c r="U2" s="498"/>
      <c r="V2" s="498"/>
      <c r="W2" s="498"/>
      <c r="X2" s="498"/>
      <c r="Y2" s="498"/>
      <c r="Z2" s="498"/>
      <c r="AA2" s="498"/>
      <c r="AB2" s="498"/>
      <c r="AC2" s="498"/>
      <c r="AD2" s="498"/>
      <c r="AE2" s="498"/>
      <c r="AF2" s="498"/>
      <c r="AG2" s="498"/>
      <c r="AH2" s="498"/>
      <c r="AI2" s="498"/>
      <c r="AJ2" s="498"/>
      <c r="AQ2" s="276"/>
      <c r="AR2" s="276"/>
    </row>
    <row r="3" spans="1:44" ht="46.5" x14ac:dyDescent="0.25">
      <c r="A3" s="499" t="s">
        <v>223</v>
      </c>
      <c r="B3" s="500"/>
      <c r="C3" s="500"/>
      <c r="D3" s="500"/>
      <c r="E3" s="500"/>
      <c r="F3" s="500"/>
      <c r="G3" s="500"/>
      <c r="H3" s="500"/>
      <c r="I3" s="500"/>
      <c r="J3" s="500"/>
      <c r="K3" s="500"/>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Q3" s="276"/>
      <c r="AR3" s="276"/>
    </row>
    <row r="4" spans="1:44" ht="16.5" thickBot="1" x14ac:dyDescent="0.3">
      <c r="A4" s="278"/>
      <c r="B4" s="278"/>
      <c r="C4" s="278"/>
      <c r="D4" s="278"/>
      <c r="E4" s="278"/>
      <c r="F4" s="278"/>
      <c r="G4" s="278"/>
      <c r="H4" s="278"/>
      <c r="I4" s="278"/>
      <c r="J4" s="278"/>
      <c r="K4" s="278"/>
      <c r="L4" s="278"/>
      <c r="M4" s="278"/>
      <c r="N4" s="278"/>
      <c r="O4" s="278"/>
      <c r="P4" s="278"/>
      <c r="Q4" s="278"/>
      <c r="R4" s="278"/>
      <c r="S4" s="278"/>
      <c r="T4" s="278"/>
      <c r="U4" s="278"/>
      <c r="V4" s="278"/>
      <c r="W4" s="278"/>
      <c r="X4" s="278"/>
      <c r="Y4" s="278"/>
      <c r="Z4" s="278"/>
      <c r="AA4" s="278"/>
      <c r="AB4" s="278"/>
      <c r="AC4" s="278"/>
      <c r="AD4" s="278"/>
      <c r="AE4" s="278"/>
      <c r="AF4" s="278"/>
      <c r="AG4" s="278"/>
      <c r="AH4" s="278"/>
      <c r="AI4" s="278"/>
      <c r="AJ4" s="278"/>
      <c r="AQ4" s="276"/>
      <c r="AR4" s="276"/>
    </row>
    <row r="5" spans="1:44" ht="108" customHeight="1" thickBot="1" x14ac:dyDescent="0.3">
      <c r="A5" s="278"/>
      <c r="B5" s="218" t="str">
        <f>'Overview - Section A'!A5</f>
        <v>Country/Applicant</v>
      </c>
      <c r="C5" s="216" t="str">
        <f>'Overview - Section A'!E5</f>
        <v>India</v>
      </c>
      <c r="D5" s="279"/>
      <c r="E5" s="507" t="str">
        <f>'Overview - Section A'!E24</f>
        <v>Principal Recipient Name (Select PRs that have previously had Grants with the Global Fund)</v>
      </c>
      <c r="F5" s="508"/>
      <c r="G5" s="508"/>
      <c r="H5" s="509"/>
      <c r="I5" s="510" t="str">
        <f>'Overview - Section A'!K24</f>
        <v>New Principal Recipient Name (use if the entity has never been a Global Fund PR or does not appear in dropdown list in previous column)</v>
      </c>
      <c r="J5" s="508"/>
      <c r="K5" s="508"/>
      <c r="L5" s="509"/>
      <c r="M5" s="279"/>
      <c r="N5" s="279"/>
      <c r="O5" s="488" t="str">
        <f>'Overview - Section A'!A41</f>
        <v>Periods</v>
      </c>
      <c r="P5" s="489"/>
      <c r="Q5" s="489"/>
      <c r="R5" s="511"/>
      <c r="S5" s="279"/>
      <c r="T5" s="279"/>
      <c r="U5" s="279"/>
      <c r="V5" s="279"/>
      <c r="W5" s="279"/>
      <c r="X5" s="279"/>
      <c r="Y5" s="279"/>
      <c r="Z5" s="279"/>
      <c r="AA5" s="279"/>
      <c r="AB5" s="278"/>
      <c r="AC5" s="278"/>
      <c r="AD5" s="278"/>
      <c r="AE5" s="278"/>
      <c r="AF5" s="278"/>
      <c r="AG5" s="278"/>
      <c r="AH5" s="278"/>
      <c r="AI5" s="278"/>
      <c r="AJ5" s="278"/>
      <c r="AQ5" s="276"/>
      <c r="AR5" s="276"/>
    </row>
    <row r="6" spans="1:44" ht="30.75" thickBot="1" x14ac:dyDescent="0.3">
      <c r="A6" s="278"/>
      <c r="B6" s="218" t="str">
        <f>'Overview - Section A'!A6</f>
        <v>Application Name</v>
      </c>
      <c r="C6" s="216" t="str">
        <f>'Overview - Section A'!E6</f>
        <v>FR187-IND-T</v>
      </c>
      <c r="D6" s="280">
        <v>1</v>
      </c>
      <c r="E6" s="504" t="str">
        <f>IFERROR(IF(INDEX('Overview - Section A'!E$25:E$35,MATCH('Print View'!D6,'Overview - Section A'!$A$25:$A$35,0))&lt;&gt;0,(INDEX('Overview - Section A'!$E$25:$E$35,MATCH('Print View'!D6,'Overview - Section A'!$A$25:$A$35,0))),""),"")</f>
        <v/>
      </c>
      <c r="F6" s="505"/>
      <c r="G6" s="505"/>
      <c r="H6" s="506"/>
      <c r="I6" s="504" t="str">
        <f>IFERROR(IF(INDEX('Overview - Section A'!K$25:K$35,MATCH('Print View'!D6,'Overview - Section A'!$A$25:$A$35,0))&lt;&gt;0,(INDEX('Overview - Section A'!K$25:K$35,MATCH('Print View'!D6,'Overview - Section A'!$A$25:$A$35,0))),""),"")</f>
        <v>DEA</v>
      </c>
      <c r="J6" s="505"/>
      <c r="K6" s="505"/>
      <c r="L6" s="506"/>
      <c r="M6" s="279"/>
      <c r="N6" s="280">
        <v>2</v>
      </c>
      <c r="O6" s="512">
        <f>IFERROR(IF(INDEX('Overview - Section A'!A$43:A$49,MATCH('Print View'!$N6,'Overview - Section A'!$B$43:$B$49,0))&lt;&gt;0,(INDEX('Overview - Section A'!A$43:A$49,MATCH('Print View'!$N6,'Overview - Section A'!$B$43:$B$49,0))),""),"")</f>
        <v>43101</v>
      </c>
      <c r="P6" s="513"/>
      <c r="Q6" s="514">
        <f>IFERROR(IF(INDEX('Overview - Section A'!E$43:E$49,MATCH('Print View'!$N6,'Overview - Section A'!$B$43:$B$49,0))&lt;&gt;0,(INDEX('Overview - Section A'!E$43:E$49,MATCH('Print View'!$N6,'Overview - Section A'!$B$43:$B$49,0))),""),"")</f>
        <v>43465</v>
      </c>
      <c r="R6" s="515"/>
      <c r="S6" s="279"/>
      <c r="T6" s="279"/>
      <c r="U6" s="279"/>
      <c r="V6" s="279"/>
      <c r="W6" s="279"/>
      <c r="X6" s="279"/>
      <c r="Y6" s="279"/>
      <c r="Z6" s="279"/>
      <c r="AA6" s="279"/>
      <c r="AB6" s="278"/>
      <c r="AC6" s="278"/>
      <c r="AD6" s="278"/>
      <c r="AE6" s="278"/>
      <c r="AF6" s="278"/>
      <c r="AG6" s="278"/>
      <c r="AH6" s="278"/>
      <c r="AI6" s="278"/>
      <c r="AJ6" s="278"/>
      <c r="AQ6" s="276"/>
      <c r="AR6" s="276"/>
    </row>
    <row r="7" spans="1:44" ht="90.75" thickBot="1" x14ac:dyDescent="0.3">
      <c r="A7" s="278"/>
      <c r="B7" s="218" t="str">
        <f>'Overview - Section A'!A7</f>
        <v>Proposed Implementation Period Start Date</v>
      </c>
      <c r="C7" s="217">
        <f>'Overview - Section A'!E7</f>
        <v>43101</v>
      </c>
      <c r="D7" s="280">
        <v>2</v>
      </c>
      <c r="E7" s="501" t="str">
        <f>IFERROR(IF(INDEX('Overview - Section A'!E$25:E$35,MATCH('Print View'!D7,'Overview - Section A'!$A$25:$A$35,0))&lt;&gt;0,(INDEX('Overview - Section A'!$E$25:$E$35,MATCH('Print View'!D7,'Overview - Section A'!$A$25:$A$35,0))),""),"")</f>
        <v/>
      </c>
      <c r="F7" s="502"/>
      <c r="G7" s="502"/>
      <c r="H7" s="503"/>
      <c r="I7" s="501" t="str">
        <f>IFERROR(IF(INDEX('Overview - Section A'!K$25:K$35,MATCH('Print View'!D7,'Overview - Section A'!$A$25:$A$35,0))&lt;&gt;0,(INDEX('Overview - Section A'!K$25:K$35,MATCH('Print View'!D7,'Overview - Section A'!$A$25:$A$35,0))),""),"")</f>
        <v>William J. Clinton Foundation (WJCF)</v>
      </c>
      <c r="J7" s="502"/>
      <c r="K7" s="502"/>
      <c r="L7" s="503"/>
      <c r="M7" s="279"/>
      <c r="N7" s="280">
        <v>3</v>
      </c>
      <c r="O7" s="523">
        <f>IFERROR(IF(INDEX('Overview - Section A'!A$43:A$49,MATCH('Print View'!$N7,'Overview - Section A'!$B$43:$B$49,0))&lt;&gt;0,(INDEX('Overview - Section A'!A$43:A$49,MATCH('Print View'!$N7,'Overview - Section A'!$B$43:$B$49,0))),""),"")</f>
        <v>43466</v>
      </c>
      <c r="P7" s="524"/>
      <c r="Q7" s="521">
        <f>IFERROR(IF(INDEX('Overview - Section A'!E$43:E$49,MATCH('Print View'!$N7,'Overview - Section A'!$B$43:$B$49,0))&lt;&gt;0,(INDEX('Overview - Section A'!E$43:E$49,MATCH('Print View'!$N7,'Overview - Section A'!$B$43:$B$49,0))),""),"")</f>
        <v>43830</v>
      </c>
      <c r="R7" s="522"/>
      <c r="S7" s="279"/>
      <c r="T7" s="279"/>
      <c r="U7" s="279"/>
      <c r="V7" s="279"/>
      <c r="W7" s="279"/>
      <c r="X7" s="279"/>
      <c r="Y7" s="279"/>
      <c r="Z7" s="279"/>
      <c r="AA7" s="279"/>
      <c r="AB7" s="278"/>
      <c r="AC7" s="278"/>
      <c r="AD7" s="278"/>
      <c r="AE7" s="278"/>
      <c r="AF7" s="278"/>
      <c r="AG7" s="278"/>
      <c r="AH7" s="278"/>
      <c r="AI7" s="278"/>
      <c r="AJ7" s="278"/>
      <c r="AQ7" s="276"/>
      <c r="AR7" s="276"/>
    </row>
    <row r="8" spans="1:44" ht="90.75" thickBot="1" x14ac:dyDescent="0.3">
      <c r="A8" s="278"/>
      <c r="B8" s="218" t="str">
        <f>'Overview - Section A'!A8</f>
        <v>Proposed Implementation Period End Date</v>
      </c>
      <c r="C8" s="217">
        <f>'Overview - Section A'!E8</f>
        <v>44196</v>
      </c>
      <c r="D8" s="280">
        <v>3</v>
      </c>
      <c r="E8" s="504" t="str">
        <f>IFERROR(IF(INDEX('Overview - Section A'!E$25:E$35,MATCH('Print View'!D8,'Overview - Section A'!$A$25:$A$35,0))&lt;&gt;0,(INDEX('Overview - Section A'!$E$25:$E$35,MATCH('Print View'!D8,'Overview - Section A'!$A$25:$A$35,0))),""),"")</f>
        <v>International Union Against Tuberculosis and Lung Disease</v>
      </c>
      <c r="F8" s="505"/>
      <c r="G8" s="505"/>
      <c r="H8" s="506"/>
      <c r="I8" s="504" t="str">
        <f>IFERROR(IF(INDEX('Overview - Section A'!K$25:K$35,MATCH('Print View'!D8,'Overview - Section A'!$A$25:$A$35,0))&lt;&gt;0,(INDEX('Overview - Section A'!K$25:K$35,MATCH('Print View'!D8,'Overview - Section A'!$A$25:$A$35,0))),""),"")</f>
        <v/>
      </c>
      <c r="J8" s="505"/>
      <c r="K8" s="505"/>
      <c r="L8" s="506"/>
      <c r="M8" s="279"/>
      <c r="N8" s="280">
        <v>4</v>
      </c>
      <c r="O8" s="518">
        <f>IFERROR(IF(INDEX('Overview - Section A'!A$43:A$49,MATCH('Print View'!$N8,'Overview - Section A'!$B$43:$B$49,0))&lt;&gt;0,(INDEX('Overview - Section A'!A$43:A$49,MATCH('Print View'!$N8,'Overview - Section A'!$B$43:$B$49,0))),""),"")</f>
        <v>43831</v>
      </c>
      <c r="P8" s="519"/>
      <c r="Q8" s="516">
        <f>IFERROR(IF(INDEX('Overview - Section A'!E$43:E$49,MATCH('Print View'!$N8,'Overview - Section A'!$B$43:$B$49,0))&lt;&gt;0,(INDEX('Overview - Section A'!E$43:E$49,MATCH('Print View'!$N8,'Overview - Section A'!$B$43:$B$49,0))),""),"")</f>
        <v>44196</v>
      </c>
      <c r="R8" s="517"/>
      <c r="S8" s="279"/>
      <c r="T8" s="279"/>
      <c r="U8" s="279"/>
      <c r="V8" s="279"/>
      <c r="W8" s="279"/>
      <c r="X8" s="279"/>
      <c r="Y8" s="279"/>
      <c r="Z8" s="279"/>
      <c r="AA8" s="279"/>
      <c r="AB8" s="278"/>
      <c r="AC8" s="278"/>
      <c r="AD8" s="278"/>
      <c r="AE8" s="278"/>
      <c r="AF8" s="278"/>
      <c r="AG8" s="278"/>
      <c r="AH8" s="278"/>
      <c r="AI8" s="278"/>
      <c r="AJ8" s="278"/>
      <c r="AQ8" s="276"/>
      <c r="AR8" s="276"/>
    </row>
    <row r="9" spans="1:44" ht="90.75" thickBot="1" x14ac:dyDescent="0.3">
      <c r="A9" s="278"/>
      <c r="B9" s="218" t="str">
        <f>'Overview - Section A'!A9</f>
        <v>Allocation Utilization Period Start Date</v>
      </c>
      <c r="C9" s="217">
        <f>'Overview - Section A'!E9</f>
        <v>43101</v>
      </c>
      <c r="D9" s="280">
        <v>4</v>
      </c>
      <c r="E9" s="501" t="str">
        <f>IFERROR(IF(INDEX('Overview - Section A'!E$25:E$35,MATCH('Print View'!D9,'Overview - Section A'!$A$25:$A$35,0))&lt;&gt;0,(INDEX('Overview - Section A'!$E$25:$E$35,MATCH('Print View'!D9,'Overview - Section A'!$A$25:$A$35,0))),""),"")</f>
        <v/>
      </c>
      <c r="F9" s="502"/>
      <c r="G9" s="502"/>
      <c r="H9" s="503"/>
      <c r="I9" s="501" t="str">
        <f>IFERROR(IF(INDEX('Overview - Section A'!K$25:K$35,MATCH('Print View'!D9,'Overview - Section A'!$A$25:$A$35,0))&lt;&gt;0,(INDEX('Overview - Section A'!K$25:K$35,MATCH('Print View'!D9,'Overview - Section A'!$A$25:$A$35,0))),""),"")</f>
        <v/>
      </c>
      <c r="J9" s="502"/>
      <c r="K9" s="502"/>
      <c r="L9" s="503"/>
      <c r="M9" s="279"/>
      <c r="N9" s="280">
        <v>5</v>
      </c>
      <c r="O9" s="523">
        <f>IFERROR(IF(INDEX('Overview - Section A'!A$43:A$49,MATCH('Print View'!$N9,'Overview - Section A'!$B$43:$B$49,0))&lt;&gt;0,(INDEX('Overview - Section A'!A$43:A$49,MATCH('Print View'!$N9,'Overview - Section A'!$B$43:$B$49,0))),""),"")</f>
        <v>44197</v>
      </c>
      <c r="P9" s="524"/>
      <c r="Q9" s="521">
        <f>IFERROR(IF(INDEX('Overview - Section A'!E$43:E$49,MATCH('Print View'!$N9,'Overview - Section A'!$B$43:$B$49,0))&lt;&gt;0,(INDEX('Overview - Section A'!E$43:E$49,MATCH('Print View'!$N9,'Overview - Section A'!$B$43:$B$49,0))),""),"")</f>
        <v>44561</v>
      </c>
      <c r="R9" s="522"/>
      <c r="S9" s="279"/>
      <c r="T9" s="279"/>
      <c r="U9" s="279"/>
      <c r="V9" s="279"/>
      <c r="W9" s="279"/>
      <c r="X9" s="279"/>
      <c r="Y9" s="279"/>
      <c r="Z9" s="279"/>
      <c r="AA9" s="279"/>
      <c r="AB9" s="278"/>
      <c r="AC9" s="278"/>
      <c r="AD9" s="278"/>
      <c r="AE9" s="278"/>
      <c r="AF9" s="278"/>
      <c r="AG9" s="278"/>
      <c r="AH9" s="278"/>
      <c r="AI9" s="278"/>
      <c r="AJ9" s="278"/>
      <c r="AQ9" s="276"/>
      <c r="AR9" s="276"/>
    </row>
    <row r="10" spans="1:44" ht="90.75" thickBot="1" x14ac:dyDescent="0.3">
      <c r="A10" s="278"/>
      <c r="B10" s="218" t="str">
        <f>'Overview - Section A'!A10</f>
        <v>Allocation Utilization Period End Date</v>
      </c>
      <c r="C10" s="217">
        <f>'Overview - Section A'!E10</f>
        <v>44196</v>
      </c>
      <c r="D10" s="280">
        <v>5</v>
      </c>
      <c r="E10" s="504" t="str">
        <f>IFERROR(IF(INDEX('Overview - Section A'!E$25:E$35,MATCH('Print View'!D10,'Overview - Section A'!$A$25:$A$35,0))&lt;&gt;0,(INDEX('Overview - Section A'!$E$25:$E$35,MATCH('Print View'!D10,'Overview - Section A'!$A$25:$A$35,0))),""),"")</f>
        <v/>
      </c>
      <c r="F10" s="505"/>
      <c r="G10" s="505"/>
      <c r="H10" s="506"/>
      <c r="I10" s="504" t="str">
        <f>IFERROR(IF(INDEX('Overview - Section A'!K$25:K$35,MATCH('Print View'!D10,'Overview - Section A'!$A$25:$A$35,0))&lt;&gt;0,(INDEX('Overview - Section A'!K$25:K$35,MATCH('Print View'!D10,'Overview - Section A'!$A$25:$A$35,0))),""),"")</f>
        <v/>
      </c>
      <c r="J10" s="505"/>
      <c r="K10" s="505"/>
      <c r="L10" s="506"/>
      <c r="M10" s="279"/>
      <c r="N10" s="280">
        <v>6</v>
      </c>
      <c r="O10" s="518">
        <f>IFERROR(IF(INDEX('Overview - Section A'!A$43:A$49,MATCH('Print View'!$N10,'Overview - Section A'!$B$43:$B$49,0))&lt;&gt;0,(INDEX('Overview - Section A'!A$43:A$49,MATCH('Print View'!$N10,'Overview - Section A'!$B$43:$B$49,0))),""),"")</f>
        <v>44562</v>
      </c>
      <c r="P10" s="519"/>
      <c r="Q10" s="516">
        <f>IFERROR(IF(INDEX('Overview - Section A'!E$43:E$49,MATCH('Print View'!$N10,'Overview - Section A'!$B$43:$B$49,0))&lt;&gt;0,(INDEX('Overview - Section A'!E$43:E$49,MATCH('Print View'!$N10,'Overview - Section A'!$B$43:$B$49,0))),""),"")</f>
        <v>44926</v>
      </c>
      <c r="R10" s="517"/>
      <c r="S10" s="279"/>
      <c r="T10" s="279"/>
      <c r="U10" s="279"/>
      <c r="V10" s="279"/>
      <c r="W10" s="279"/>
      <c r="X10" s="279"/>
      <c r="Y10" s="279"/>
      <c r="Z10" s="279"/>
      <c r="AA10" s="279"/>
      <c r="AB10" s="278"/>
      <c r="AC10" s="278"/>
      <c r="AD10" s="278"/>
      <c r="AE10" s="278"/>
      <c r="AF10" s="278"/>
      <c r="AG10" s="278"/>
      <c r="AH10" s="278"/>
      <c r="AI10" s="278"/>
      <c r="AJ10" s="278"/>
      <c r="AQ10" s="276"/>
      <c r="AR10" s="276"/>
    </row>
    <row r="11" spans="1:44" ht="30.75" thickBot="1" x14ac:dyDescent="0.3">
      <c r="A11" s="278"/>
      <c r="B11" s="279"/>
      <c r="C11" s="279"/>
      <c r="D11" s="280">
        <v>6</v>
      </c>
      <c r="E11" s="501" t="str">
        <f>IFERROR(IF(INDEX('Overview - Section A'!E$25:E$35,MATCH('Print View'!D11,'Overview - Section A'!$A$25:$A$35,0))&lt;&gt;0,(INDEX('Overview - Section A'!$E$25:$E$35,MATCH('Print View'!D11,'Overview - Section A'!$A$25:$A$35,0))),""),"")</f>
        <v/>
      </c>
      <c r="F11" s="502"/>
      <c r="G11" s="502"/>
      <c r="H11" s="503"/>
      <c r="I11" s="501" t="str">
        <f>IFERROR(IF(INDEX('Overview - Section A'!K$25:K$35,MATCH('Print View'!D11,'Overview - Section A'!$A$25:$A$35,0))&lt;&gt;0,(INDEX('Overview - Section A'!K$25:K$35,MATCH('Print View'!D11,'Overview - Section A'!$A$25:$A$35,0))),""),"")</f>
        <v/>
      </c>
      <c r="J11" s="502"/>
      <c r="K11" s="502"/>
      <c r="L11" s="503"/>
      <c r="M11" s="279"/>
      <c r="N11" s="280">
        <v>7</v>
      </c>
      <c r="O11" s="518" t="str">
        <f>IFERROR(IF(INDEX('Overview - Section A'!A$43:A$49,MATCH('Print View'!$N11,'Overview - Section A'!$B$43:$B$49,0))&lt;&gt;0,(INDEX('Overview - Section A'!A$43:A$49,MATCH('Print View'!$N11,'Overview - Section A'!$B$43:$B$49,0))),""),"")</f>
        <v/>
      </c>
      <c r="P11" s="519"/>
      <c r="Q11" s="516" t="str">
        <f>IFERROR(IF(INDEX('Overview - Section A'!E$43:E$49,MATCH('Print View'!$N11,'Overview - Section A'!$B$43:$B$49,0))&lt;&gt;0,(INDEX('Overview - Section A'!E$43:E$49,MATCH('Print View'!$N11,'Overview - Section A'!$B$43:$B$49,0))),""),"")</f>
        <v/>
      </c>
      <c r="R11" s="517"/>
      <c r="S11" s="279"/>
      <c r="T11" s="279"/>
      <c r="U11" s="279"/>
      <c r="V11" s="279"/>
      <c r="W11" s="279"/>
      <c r="X11" s="279"/>
      <c r="Y11" s="279"/>
      <c r="Z11" s="279"/>
      <c r="AA11" s="279"/>
      <c r="AB11" s="278"/>
      <c r="AC11" s="278"/>
      <c r="AD11" s="278"/>
      <c r="AE11" s="278"/>
      <c r="AF11" s="278"/>
      <c r="AG11" s="278"/>
      <c r="AH11" s="278"/>
      <c r="AI11" s="278"/>
      <c r="AJ11" s="278"/>
      <c r="AQ11" s="276"/>
      <c r="AR11" s="276"/>
    </row>
    <row r="12" spans="1:44" ht="30.75" thickBot="1" x14ac:dyDescent="0.3">
      <c r="A12" s="278"/>
      <c r="B12" s="279"/>
      <c r="C12" s="279"/>
      <c r="D12" s="280">
        <v>7</v>
      </c>
      <c r="E12" s="504" t="str">
        <f>IFERROR(IF(INDEX('Overview - Section A'!E$25:E$35,MATCH('Print View'!D12,'Overview - Section A'!$A$25:$A$35,0))&lt;&gt;0,(INDEX('Overview - Section A'!$E$25:$E$35,MATCH('Print View'!D12,'Overview - Section A'!$A$25:$A$35,0))),""),"")</f>
        <v/>
      </c>
      <c r="F12" s="505"/>
      <c r="G12" s="505"/>
      <c r="H12" s="506"/>
      <c r="I12" s="504" t="str">
        <f>IFERROR(IF(INDEX('Overview - Section A'!K$25:K$35,MATCH('Print View'!D12,'Overview - Section A'!$A$25:$A$35,0))&lt;&gt;0,(INDEX('Overview - Section A'!K$25:K$35,MATCH('Print View'!D12,'Overview - Section A'!$A$25:$A$35,0))),""),"")</f>
        <v/>
      </c>
      <c r="J12" s="505"/>
      <c r="K12" s="505"/>
      <c r="L12" s="506"/>
      <c r="M12" s="279"/>
      <c r="N12" s="280">
        <v>8</v>
      </c>
      <c r="O12" s="523" t="str">
        <f>IFERROR(IF(INDEX('Overview - Section A'!A$43:A$49,MATCH('Print View'!$N12,'Overview - Section A'!$B$43:$B$49,0))&lt;&gt;0,(INDEX('Overview - Section A'!A$43:A$49,MATCH('Print View'!$N12,'Overview - Section A'!$B$43:$B$49,0))),""),"")</f>
        <v/>
      </c>
      <c r="P12" s="524"/>
      <c r="Q12" s="521" t="str">
        <f>IFERROR(IF(INDEX('Overview - Section A'!E$43:E$49,MATCH('Print View'!$N12,'Overview - Section A'!$B$43:$B$49,0))&lt;&gt;0,(INDEX('Overview - Section A'!E$43:E$49,MATCH('Print View'!$N12,'Overview - Section A'!$B$43:$B$49,0))),""),"")</f>
        <v/>
      </c>
      <c r="R12" s="522"/>
      <c r="S12" s="279"/>
      <c r="T12" s="279"/>
      <c r="U12" s="279"/>
      <c r="V12" s="279"/>
      <c r="W12" s="279"/>
      <c r="X12" s="279"/>
      <c r="Y12" s="279"/>
      <c r="Z12" s="279"/>
      <c r="AA12" s="279"/>
      <c r="AB12" s="278"/>
      <c r="AC12" s="278"/>
      <c r="AD12" s="278"/>
      <c r="AE12" s="278"/>
      <c r="AF12" s="278"/>
      <c r="AG12" s="278"/>
      <c r="AH12" s="278"/>
      <c r="AI12" s="278"/>
      <c r="AJ12" s="278"/>
      <c r="AQ12" s="276"/>
      <c r="AR12" s="276"/>
    </row>
    <row r="13" spans="1:44" ht="30.75" thickBot="1" x14ac:dyDescent="0.3">
      <c r="A13" s="278"/>
      <c r="B13" s="279"/>
      <c r="C13" s="279"/>
      <c r="D13" s="280">
        <v>8</v>
      </c>
      <c r="E13" s="501" t="str">
        <f>IFERROR(IF(INDEX('Overview - Section A'!E$25:E$35,MATCH('Print View'!D13,'Overview - Section A'!$A$25:$A$35,0))&lt;&gt;0,(INDEX('Overview - Section A'!$E$25:$E$35,MATCH('Print View'!D13,'Overview - Section A'!$A$25:$A$35,0))),""),"")</f>
        <v/>
      </c>
      <c r="F13" s="502"/>
      <c r="G13" s="502"/>
      <c r="H13" s="503"/>
      <c r="I13" s="501" t="str">
        <f>IFERROR(IF(INDEX('Overview - Section A'!K$25:K$35,MATCH('Print View'!D13,'Overview - Section A'!$A$25:$A$35,0))&lt;&gt;0,(INDEX('Overview - Section A'!K$25:K$35,MATCH('Print View'!D13,'Overview - Section A'!$A$25:$A$35,0))),""),"")</f>
        <v/>
      </c>
      <c r="J13" s="502"/>
      <c r="K13" s="502"/>
      <c r="L13" s="503"/>
      <c r="M13" s="279"/>
      <c r="N13" s="280">
        <v>9</v>
      </c>
      <c r="O13" s="525" t="str">
        <f>IFERROR(IF(INDEX('Overview - Section A'!A$43:A$49,MATCH('Print View'!$N13,'Overview - Section A'!$B$43:$B$49,0))&lt;&gt;0,(INDEX('Overview - Section A'!A$43:A$49,MATCH('Print View'!$N13,'Overview - Section A'!$B$43:$B$49,0))),""),"")</f>
        <v/>
      </c>
      <c r="P13" s="526"/>
      <c r="Q13" s="536" t="str">
        <f>IFERROR(IF(INDEX('Overview - Section A'!E$43:E$49,MATCH('Print View'!$N13,'Overview - Section A'!$B$43:$B$49,0))&lt;&gt;0,(INDEX('Overview - Section A'!E$43:E$49,MATCH('Print View'!$N13,'Overview - Section A'!$B$43:$B$49,0))),""),"")</f>
        <v/>
      </c>
      <c r="R13" s="537"/>
      <c r="S13" s="279"/>
      <c r="T13" s="279"/>
      <c r="U13" s="279"/>
      <c r="V13" s="279"/>
      <c r="W13" s="279"/>
      <c r="X13" s="279"/>
      <c r="Y13" s="279"/>
      <c r="Z13" s="279"/>
      <c r="AA13" s="279"/>
      <c r="AB13" s="278"/>
      <c r="AC13" s="278"/>
      <c r="AD13" s="278"/>
      <c r="AE13" s="278"/>
      <c r="AF13" s="278"/>
      <c r="AG13" s="278"/>
      <c r="AH13" s="278"/>
      <c r="AI13" s="278"/>
      <c r="AJ13" s="278"/>
      <c r="AQ13" s="276"/>
      <c r="AR13" s="276"/>
    </row>
    <row r="14" spans="1:44" ht="30.75" thickBot="1" x14ac:dyDescent="0.3">
      <c r="A14" s="278"/>
      <c r="B14" s="279"/>
      <c r="C14" s="279"/>
      <c r="D14" s="280">
        <v>9</v>
      </c>
      <c r="E14" s="504" t="str">
        <f>IFERROR(IF(INDEX('Overview - Section A'!E$25:E$35,MATCH('Print View'!D14,'Overview - Section A'!$A$25:$A$35,0))&lt;&gt;0,(INDEX('Overview - Section A'!$E$25:$E$35,MATCH('Print View'!D14,'Overview - Section A'!$A$25:$A$35,0))),""),"")</f>
        <v/>
      </c>
      <c r="F14" s="505"/>
      <c r="G14" s="505"/>
      <c r="H14" s="506"/>
      <c r="I14" s="504" t="str">
        <f>IFERROR(IF(INDEX('Overview - Section A'!K$25:K$35,MATCH('Print View'!D14,'Overview - Section A'!$A$25:$A$35,0))&lt;&gt;0,(INDEX('Overview - Section A'!K$25:K$35,MATCH('Print View'!D14,'Overview - Section A'!$A$25:$A$35,0))),""),"")</f>
        <v/>
      </c>
      <c r="J14" s="505"/>
      <c r="K14" s="505"/>
      <c r="L14" s="506"/>
      <c r="M14" s="279"/>
      <c r="N14" s="279"/>
      <c r="O14" s="279"/>
      <c r="P14" s="279"/>
      <c r="Q14" s="279"/>
      <c r="R14" s="279"/>
      <c r="S14" s="279"/>
      <c r="T14" s="279"/>
      <c r="U14" s="279"/>
      <c r="V14" s="279"/>
      <c r="W14" s="279"/>
      <c r="X14" s="279"/>
      <c r="Y14" s="279"/>
      <c r="Z14" s="279"/>
      <c r="AA14" s="279"/>
      <c r="AB14" s="278"/>
      <c r="AC14" s="278"/>
      <c r="AD14" s="278"/>
      <c r="AE14" s="278"/>
      <c r="AF14" s="278"/>
      <c r="AG14" s="278"/>
      <c r="AH14" s="278"/>
      <c r="AI14" s="278"/>
      <c r="AJ14" s="278"/>
      <c r="AQ14" s="276"/>
      <c r="AR14" s="276"/>
    </row>
    <row r="15" spans="1:44" ht="30" x14ac:dyDescent="0.25">
      <c r="A15" s="278"/>
      <c r="B15" s="279"/>
      <c r="C15" s="279"/>
      <c r="D15" s="279"/>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8"/>
      <c r="AC15" s="278"/>
      <c r="AD15" s="278"/>
      <c r="AE15" s="278"/>
      <c r="AF15" s="278"/>
      <c r="AG15" s="278"/>
      <c r="AH15" s="278"/>
      <c r="AI15" s="278"/>
      <c r="AJ15" s="278"/>
      <c r="AQ15" s="276"/>
      <c r="AR15" s="276"/>
    </row>
    <row r="16" spans="1:44" ht="30.75" thickBot="1" x14ac:dyDescent="0.3">
      <c r="A16" s="278"/>
      <c r="B16" s="279"/>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8"/>
      <c r="AC16" s="278"/>
      <c r="AD16" s="278"/>
      <c r="AE16" s="278"/>
      <c r="AF16" s="278"/>
      <c r="AG16" s="278"/>
      <c r="AH16" s="278"/>
      <c r="AI16" s="278"/>
      <c r="AJ16" s="278"/>
      <c r="AQ16" s="276"/>
      <c r="AR16" s="276"/>
    </row>
    <row r="17" spans="1:44" ht="45" x14ac:dyDescent="0.25">
      <c r="A17" s="278"/>
      <c r="B17" s="533" t="str">
        <f>'Overview - Section A'!A55</f>
        <v>Goals</v>
      </c>
      <c r="C17" s="534"/>
      <c r="D17" s="534"/>
      <c r="E17" s="534"/>
      <c r="F17" s="534"/>
      <c r="G17" s="534"/>
      <c r="H17" s="534"/>
      <c r="I17" s="534"/>
      <c r="J17" s="534"/>
      <c r="K17" s="534"/>
      <c r="L17" s="535"/>
      <c r="M17" s="279"/>
      <c r="N17" s="279"/>
      <c r="O17" s="533" t="str">
        <f>'Overview - Section A'!A73</f>
        <v>Objectives</v>
      </c>
      <c r="P17" s="534"/>
      <c r="Q17" s="534"/>
      <c r="R17" s="534"/>
      <c r="S17" s="534"/>
      <c r="T17" s="534"/>
      <c r="U17" s="534"/>
      <c r="V17" s="534"/>
      <c r="W17" s="534"/>
      <c r="X17" s="534"/>
      <c r="Y17" s="534"/>
      <c r="Z17" s="534"/>
      <c r="AA17" s="535"/>
      <c r="AB17" s="278"/>
      <c r="AC17" s="278"/>
      <c r="AD17" s="278"/>
      <c r="AE17" s="278"/>
      <c r="AF17" s="278"/>
      <c r="AG17" s="278"/>
      <c r="AH17" s="278"/>
      <c r="AI17" s="278"/>
      <c r="AJ17" s="278"/>
      <c r="AQ17" s="276"/>
      <c r="AR17" s="276"/>
    </row>
    <row r="18" spans="1:44" ht="30" x14ac:dyDescent="0.25">
      <c r="A18" s="276">
        <v>1</v>
      </c>
      <c r="B18" s="527" t="str">
        <f>IFERROR(IF(INDEX('Overview - Section A'!$E$57:$E$70,MATCH('Print View'!$A18,'Overview - Section A'!$A$57:$A$70,0))&lt;&gt;0,INDEX('Overview - Section A'!$E$57:$E$70,MATCH('Print View'!$A18,'Overview - Section A'!$A$57:$A$70,0)),""),"")</f>
        <v>To achieve a rapid decining burden of TB , morbidity and mortality while working towards elimination of TB in India by 2025</v>
      </c>
      <c r="C18" s="528"/>
      <c r="D18" s="528"/>
      <c r="E18" s="528"/>
      <c r="F18" s="528"/>
      <c r="G18" s="528"/>
      <c r="H18" s="528"/>
      <c r="I18" s="528"/>
      <c r="J18" s="528"/>
      <c r="K18" s="528"/>
      <c r="L18" s="529"/>
      <c r="M18" s="281"/>
      <c r="N18" s="281"/>
      <c r="O18" s="527" t="str">
        <f>IFERROR(IF(INDEX('Overview - Section A'!$E$75:$E$88,MATCH('Print View'!$A18,'Overview - Section A'!$A$75:$A$88,0))&lt;&gt;0,INDEX('Overview - Section A'!$E$75:$E$88,MATCH('Print View'!$A18,'Overview - Section A'!$A$75:$A$88,0)),""),"")</f>
        <v>Early detection of TB cases by Active Case finding in targeted groups and initiate treatment promptly</v>
      </c>
      <c r="P18" s="528"/>
      <c r="Q18" s="528"/>
      <c r="R18" s="528"/>
      <c r="S18" s="528"/>
      <c r="T18" s="528"/>
      <c r="U18" s="528"/>
      <c r="V18" s="528"/>
      <c r="W18" s="528"/>
      <c r="X18" s="528"/>
      <c r="Y18" s="528"/>
      <c r="Z18" s="528"/>
      <c r="AA18" s="529"/>
      <c r="AB18" s="278"/>
      <c r="AC18" s="278"/>
      <c r="AD18" s="278"/>
      <c r="AE18" s="278"/>
      <c r="AF18" s="278"/>
      <c r="AG18" s="278"/>
      <c r="AH18" s="278"/>
      <c r="AI18" s="278"/>
      <c r="AJ18" s="278"/>
      <c r="AQ18" s="276"/>
      <c r="AR18" s="276"/>
    </row>
    <row r="19" spans="1:44" ht="30" x14ac:dyDescent="0.25">
      <c r="A19" s="276">
        <v>2</v>
      </c>
      <c r="B19" s="530" t="str">
        <f>IFERROR(IF(INDEX('Overview - Section A'!$E$57:$E$70,MATCH('Print View'!$A19,'Overview - Section A'!$A$57:$A$70,0))&lt;&gt;0,INDEX('Overview - Section A'!$E$57:$E$70,MATCH('Print View'!$A19,'Overview - Section A'!$A$57:$A$70,0)),""),"")</f>
        <v/>
      </c>
      <c r="C19" s="531"/>
      <c r="D19" s="531"/>
      <c r="E19" s="531"/>
      <c r="F19" s="531"/>
      <c r="G19" s="531"/>
      <c r="H19" s="531"/>
      <c r="I19" s="531"/>
      <c r="J19" s="531"/>
      <c r="K19" s="531"/>
      <c r="L19" s="532"/>
      <c r="M19" s="281"/>
      <c r="N19" s="281"/>
      <c r="O19" s="530" t="str">
        <f>IFERROR(IF(INDEX('Overview - Section A'!$E$75:$E$88,MATCH('Print View'!$A19,'Overview - Section A'!$A$75:$A$88,0))&lt;&gt;0,INDEX('Overview - Section A'!$E$75:$E$88,MATCH('Print View'!$A19,'Overview - Section A'!$A$75:$A$88,0)),""),"")</f>
        <v>Systematically engage the private provides  with an increase in case notification to 2 million cases annually</v>
      </c>
      <c r="P19" s="531"/>
      <c r="Q19" s="531"/>
      <c r="R19" s="531"/>
      <c r="S19" s="531"/>
      <c r="T19" s="531"/>
      <c r="U19" s="531"/>
      <c r="V19" s="531"/>
      <c r="W19" s="531"/>
      <c r="X19" s="531"/>
      <c r="Y19" s="531"/>
      <c r="Z19" s="531"/>
      <c r="AA19" s="532"/>
      <c r="AB19" s="278"/>
      <c r="AC19" s="278"/>
      <c r="AD19" s="278"/>
      <c r="AE19" s="278"/>
      <c r="AF19" s="278"/>
      <c r="AG19" s="278"/>
      <c r="AH19" s="278"/>
      <c r="AI19" s="278"/>
      <c r="AJ19" s="278"/>
      <c r="AQ19" s="276"/>
      <c r="AR19" s="276"/>
    </row>
    <row r="20" spans="1:44" ht="30" x14ac:dyDescent="0.25">
      <c r="A20" s="276">
        <v>3</v>
      </c>
      <c r="B20" s="527" t="str">
        <f>IFERROR(IF(INDEX('Overview - Section A'!$E$57:$E$70,MATCH('Print View'!$A20,'Overview - Section A'!$A$57:$A$70,0))&lt;&gt;0,INDEX('Overview - Section A'!$E$57:$E$70,MATCH('Print View'!$A20,'Overview - Section A'!$A$57:$A$70,0)),""),"")</f>
        <v/>
      </c>
      <c r="C20" s="528"/>
      <c r="D20" s="528"/>
      <c r="E20" s="528"/>
      <c r="F20" s="528"/>
      <c r="G20" s="528"/>
      <c r="H20" s="528"/>
      <c r="I20" s="528"/>
      <c r="J20" s="528"/>
      <c r="K20" s="528"/>
      <c r="L20" s="529"/>
      <c r="M20" s="281"/>
      <c r="N20" s="281"/>
      <c r="O20" s="527" t="str">
        <f>IFERROR(IF(INDEX('Overview - Section A'!$E$75:$E$88,MATCH('Print View'!$A20,'Overview - Section A'!$A$75:$A$88,0))&lt;&gt;0,INDEX('Overview - Section A'!$E$75:$E$88,MATCH('Print View'!$A20,'Overview - Section A'!$A$75:$A$88,0)),""),"")</f>
        <v>Improving treatment adherence and treatment support byadoption of iCT tools and partnerships</v>
      </c>
      <c r="P20" s="528"/>
      <c r="Q20" s="528"/>
      <c r="R20" s="528"/>
      <c r="S20" s="528"/>
      <c r="T20" s="528"/>
      <c r="U20" s="528"/>
      <c r="V20" s="528"/>
      <c r="W20" s="528"/>
      <c r="X20" s="528"/>
      <c r="Y20" s="528"/>
      <c r="Z20" s="528"/>
      <c r="AA20" s="529"/>
      <c r="AB20" s="278"/>
      <c r="AC20" s="278"/>
      <c r="AD20" s="278"/>
      <c r="AE20" s="278"/>
      <c r="AF20" s="278"/>
      <c r="AG20" s="278"/>
      <c r="AH20" s="278"/>
      <c r="AI20" s="278"/>
      <c r="AJ20" s="278"/>
      <c r="AQ20" s="276"/>
      <c r="AR20" s="276"/>
    </row>
    <row r="21" spans="1:44" ht="30" x14ac:dyDescent="0.25">
      <c r="A21" s="276">
        <v>4</v>
      </c>
      <c r="B21" s="530" t="str">
        <f>IFERROR(IF(INDEX('Overview - Section A'!$E$57:$E$70,MATCH('Print View'!$A21,'Overview - Section A'!$A$57:$A$70,0))&lt;&gt;0,INDEX('Overview - Section A'!$E$57:$E$70,MATCH('Print View'!$A21,'Overview - Section A'!$A$57:$A$70,0)),""),"")</f>
        <v/>
      </c>
      <c r="C21" s="531"/>
      <c r="D21" s="531"/>
      <c r="E21" s="531"/>
      <c r="F21" s="531"/>
      <c r="G21" s="531"/>
      <c r="H21" s="531"/>
      <c r="I21" s="531"/>
      <c r="J21" s="531"/>
      <c r="K21" s="531"/>
      <c r="L21" s="532"/>
      <c r="M21" s="281"/>
      <c r="N21" s="281"/>
      <c r="O21" s="530" t="str">
        <f>IFERROR(IF(INDEX('Overview - Section A'!$E$75:$E$88,MATCH('Print View'!$A21,'Overview - Section A'!$A$75:$A$88,0))&lt;&gt;0,INDEX('Overview - Section A'!$E$75:$E$88,MATCH('Print View'!$A21,'Overview - Section A'!$A$75:$A$88,0)),""),"")</f>
        <v xml:space="preserve">Strengthen linkages with the Pharmacovigilance program of india ( PvPI) for monitoring, identification and detection of signals. </v>
      </c>
      <c r="P21" s="531"/>
      <c r="Q21" s="531"/>
      <c r="R21" s="531"/>
      <c r="S21" s="531"/>
      <c r="T21" s="531"/>
      <c r="U21" s="531"/>
      <c r="V21" s="531"/>
      <c r="W21" s="531"/>
      <c r="X21" s="531"/>
      <c r="Y21" s="531"/>
      <c r="Z21" s="531"/>
      <c r="AA21" s="532"/>
      <c r="AB21" s="278"/>
      <c r="AC21" s="278"/>
      <c r="AD21" s="278"/>
      <c r="AE21" s="278"/>
      <c r="AF21" s="278"/>
      <c r="AG21" s="278"/>
      <c r="AH21" s="278"/>
      <c r="AI21" s="278"/>
      <c r="AJ21" s="278"/>
      <c r="AQ21" s="276"/>
      <c r="AR21" s="276"/>
    </row>
    <row r="22" spans="1:44" ht="30" x14ac:dyDescent="0.25">
      <c r="A22" s="276">
        <v>5</v>
      </c>
      <c r="B22" s="527" t="str">
        <f>IFERROR(IF(INDEX('Overview - Section A'!$E$57:$E$70,MATCH('Print View'!$A22,'Overview - Section A'!$A$57:$A$70,0))&lt;&gt;0,INDEX('Overview - Section A'!$E$57:$E$70,MATCH('Print View'!$A22,'Overview - Section A'!$A$57:$A$70,0)),""),"")</f>
        <v/>
      </c>
      <c r="C22" s="528"/>
      <c r="D22" s="528"/>
      <c r="E22" s="528"/>
      <c r="F22" s="528"/>
      <c r="G22" s="528"/>
      <c r="H22" s="528"/>
      <c r="I22" s="528"/>
      <c r="J22" s="528"/>
      <c r="K22" s="528"/>
      <c r="L22" s="529"/>
      <c r="M22" s="281"/>
      <c r="N22" s="281"/>
      <c r="O22" s="527" t="str">
        <f>IFERROR(IF(INDEX('Overview - Section A'!$E$75:$E$88,MATCH('Print View'!$A22,'Overview - Section A'!$A$75:$A$88,0))&lt;&gt;0,INDEX('Overview - Section A'!$E$75:$E$88,MATCH('Print View'!$A22,'Overview - Section A'!$A$75:$A$88,0)),""),"")</f>
        <v xml:space="preserve">Health system strengthening with focus on mechanisms for critical mangement reforms, restructuring HR and Financial norms. </v>
      </c>
      <c r="P22" s="528"/>
      <c r="Q22" s="528"/>
      <c r="R22" s="528"/>
      <c r="S22" s="528"/>
      <c r="T22" s="528"/>
      <c r="U22" s="528"/>
      <c r="V22" s="528"/>
      <c r="W22" s="528"/>
      <c r="X22" s="528"/>
      <c r="Y22" s="528"/>
      <c r="Z22" s="528"/>
      <c r="AA22" s="529"/>
      <c r="AB22" s="278"/>
      <c r="AC22" s="278"/>
      <c r="AD22" s="278"/>
      <c r="AE22" s="278"/>
      <c r="AF22" s="278"/>
      <c r="AG22" s="278"/>
      <c r="AH22" s="278"/>
      <c r="AI22" s="278"/>
      <c r="AJ22" s="278"/>
      <c r="AQ22" s="276"/>
      <c r="AR22" s="276"/>
    </row>
    <row r="23" spans="1:44" ht="30" x14ac:dyDescent="0.25">
      <c r="A23" s="276">
        <v>6</v>
      </c>
      <c r="B23" s="530" t="str">
        <f>IFERROR(IF(INDEX('Overview - Section A'!$E$57:$E$70,MATCH('Print View'!$A23,'Overview - Section A'!$A$57:$A$70,0))&lt;&gt;0,INDEX('Overview - Section A'!$E$57:$E$70,MATCH('Print View'!$A23,'Overview - Section A'!$A$57:$A$70,0)),""),"")</f>
        <v/>
      </c>
      <c r="C23" s="531"/>
      <c r="D23" s="531"/>
      <c r="E23" s="531"/>
      <c r="F23" s="531"/>
      <c r="G23" s="531"/>
      <c r="H23" s="531"/>
      <c r="I23" s="531"/>
      <c r="J23" s="531"/>
      <c r="K23" s="531"/>
      <c r="L23" s="532"/>
      <c r="M23" s="281"/>
      <c r="N23" s="281"/>
      <c r="O23" s="530" t="str">
        <f>IFERROR(IF(INDEX('Overview - Section A'!$E$75:$E$88,MATCH('Print View'!$A23,'Overview - Section A'!$A$75:$A$88,0))&lt;&gt;0,INDEX('Overview - Section A'!$E$75:$E$88,MATCH('Print View'!$A23,'Overview - Section A'!$A$75:$A$88,0)),""),"")</f>
        <v xml:space="preserve">Promote Research on issues which are the key relevance to guide interventions and to monitor and evaluate the impact of the program through collaboration with specialized institutions. </v>
      </c>
      <c r="P23" s="531"/>
      <c r="Q23" s="531"/>
      <c r="R23" s="531"/>
      <c r="S23" s="531"/>
      <c r="T23" s="531"/>
      <c r="U23" s="531"/>
      <c r="V23" s="531"/>
      <c r="W23" s="531"/>
      <c r="X23" s="531"/>
      <c r="Y23" s="531"/>
      <c r="Z23" s="531"/>
      <c r="AA23" s="532"/>
      <c r="AB23" s="278"/>
      <c r="AC23" s="278"/>
      <c r="AD23" s="278"/>
      <c r="AE23" s="278"/>
      <c r="AF23" s="278"/>
      <c r="AG23" s="278"/>
      <c r="AH23" s="278"/>
      <c r="AI23" s="278"/>
      <c r="AJ23" s="278"/>
      <c r="AQ23" s="276"/>
      <c r="AR23" s="276"/>
    </row>
    <row r="24" spans="1:44" ht="30" x14ac:dyDescent="0.25">
      <c r="A24" s="276">
        <v>7</v>
      </c>
      <c r="B24" s="527" t="str">
        <f>IFERROR(IF(INDEX('Overview - Section A'!$E$57:$E$70,MATCH('Print View'!$A24,'Overview - Section A'!$A$57:$A$70,0))&lt;&gt;0,INDEX('Overview - Section A'!$E$57:$E$70,MATCH('Print View'!$A24,'Overview - Section A'!$A$57:$A$70,0)),""),"")</f>
        <v/>
      </c>
      <c r="C24" s="528"/>
      <c r="D24" s="528"/>
      <c r="E24" s="528"/>
      <c r="F24" s="528"/>
      <c r="G24" s="528"/>
      <c r="H24" s="528"/>
      <c r="I24" s="528"/>
      <c r="J24" s="528"/>
      <c r="K24" s="528"/>
      <c r="L24" s="529"/>
      <c r="M24" s="281"/>
      <c r="N24" s="281"/>
      <c r="O24" s="527" t="str">
        <f>IFERROR(IF(INDEX('Overview - Section A'!$E$75:$E$88,MATCH('Print View'!$A24,'Overview - Section A'!$A$75:$A$88,0))&lt;&gt;0,INDEX('Overview - Section A'!$E$75:$E$88,MATCH('Print View'!$A24,'Overview - Section A'!$A$75:$A$88,0)),""),"")</f>
        <v/>
      </c>
      <c r="P24" s="528"/>
      <c r="Q24" s="528"/>
      <c r="R24" s="528"/>
      <c r="S24" s="528"/>
      <c r="T24" s="528"/>
      <c r="U24" s="528"/>
      <c r="V24" s="528"/>
      <c r="W24" s="528"/>
      <c r="X24" s="528"/>
      <c r="Y24" s="528"/>
      <c r="Z24" s="528"/>
      <c r="AA24" s="529"/>
      <c r="AB24" s="278"/>
      <c r="AC24" s="278"/>
      <c r="AD24" s="278"/>
      <c r="AE24" s="278"/>
      <c r="AF24" s="278"/>
      <c r="AG24" s="278"/>
      <c r="AH24" s="278"/>
      <c r="AI24" s="278"/>
      <c r="AJ24" s="278"/>
      <c r="AQ24" s="276"/>
      <c r="AR24" s="276"/>
    </row>
    <row r="25" spans="1:44" ht="30" x14ac:dyDescent="0.25">
      <c r="A25" s="276">
        <v>8</v>
      </c>
      <c r="B25" s="530" t="str">
        <f>IFERROR(IF(INDEX('Overview - Section A'!$E$57:$E$70,MATCH('Print View'!$A25,'Overview - Section A'!$A$57:$A$70,0))&lt;&gt;0,INDEX('Overview - Section A'!$E$57:$E$70,MATCH('Print View'!$A25,'Overview - Section A'!$A$57:$A$70,0)),""),"")</f>
        <v/>
      </c>
      <c r="C25" s="531"/>
      <c r="D25" s="531"/>
      <c r="E25" s="531"/>
      <c r="F25" s="531"/>
      <c r="G25" s="531"/>
      <c r="H25" s="531"/>
      <c r="I25" s="531"/>
      <c r="J25" s="531"/>
      <c r="K25" s="531"/>
      <c r="L25" s="532"/>
      <c r="M25" s="281"/>
      <c r="N25" s="281"/>
      <c r="O25" s="530" t="str">
        <f>IFERROR(IF(INDEX('Overview - Section A'!$E$75:$E$88,MATCH('Print View'!$A25,'Overview - Section A'!$A$75:$A$88,0))&lt;&gt;0,INDEX('Overview - Section A'!$E$75:$E$88,MATCH('Print View'!$A25,'Overview - Section A'!$A$75:$A$88,0)),""),"")</f>
        <v/>
      </c>
      <c r="P25" s="531"/>
      <c r="Q25" s="531"/>
      <c r="R25" s="531"/>
      <c r="S25" s="531"/>
      <c r="T25" s="531"/>
      <c r="U25" s="531"/>
      <c r="V25" s="531"/>
      <c r="W25" s="531"/>
      <c r="X25" s="531"/>
      <c r="Y25" s="531"/>
      <c r="Z25" s="531"/>
      <c r="AA25" s="532"/>
      <c r="AB25" s="278"/>
      <c r="AC25" s="278"/>
      <c r="AD25" s="278"/>
      <c r="AE25" s="278"/>
      <c r="AF25" s="278"/>
      <c r="AG25" s="278"/>
      <c r="AH25" s="278"/>
      <c r="AI25" s="278"/>
      <c r="AJ25" s="278"/>
      <c r="AQ25" s="276"/>
      <c r="AR25" s="276"/>
    </row>
    <row r="26" spans="1:44" ht="30" x14ac:dyDescent="0.25">
      <c r="A26" s="276">
        <v>9</v>
      </c>
      <c r="B26" s="527" t="str">
        <f>IFERROR(IF(INDEX('Overview - Section A'!$E$57:$E$70,MATCH('Print View'!$A26,'Overview - Section A'!$A$57:$A$70,0))&lt;&gt;0,INDEX('Overview - Section A'!$E$57:$E$70,MATCH('Print View'!$A26,'Overview - Section A'!$A$57:$A$70,0)),""),"")</f>
        <v/>
      </c>
      <c r="C26" s="528"/>
      <c r="D26" s="528"/>
      <c r="E26" s="528"/>
      <c r="F26" s="528"/>
      <c r="G26" s="528"/>
      <c r="H26" s="528"/>
      <c r="I26" s="528"/>
      <c r="J26" s="528"/>
      <c r="K26" s="528"/>
      <c r="L26" s="529"/>
      <c r="M26" s="281"/>
      <c r="N26" s="281"/>
      <c r="O26" s="527" t="str">
        <f>IFERROR(IF(INDEX('Overview - Section A'!$E$75:$E$88,MATCH('Print View'!$A26,'Overview - Section A'!$A$75:$A$88,0))&lt;&gt;0,INDEX('Overview - Section A'!$E$75:$E$88,MATCH('Print View'!$A26,'Overview - Section A'!$A$75:$A$88,0)),""),"")</f>
        <v/>
      </c>
      <c r="P26" s="528"/>
      <c r="Q26" s="528"/>
      <c r="R26" s="528"/>
      <c r="S26" s="528"/>
      <c r="T26" s="528"/>
      <c r="U26" s="528"/>
      <c r="V26" s="528"/>
      <c r="W26" s="528"/>
      <c r="X26" s="528"/>
      <c r="Y26" s="528"/>
      <c r="Z26" s="528"/>
      <c r="AA26" s="529"/>
      <c r="AB26" s="278"/>
      <c r="AC26" s="278"/>
      <c r="AD26" s="278"/>
      <c r="AE26" s="278"/>
      <c r="AF26" s="278"/>
      <c r="AG26" s="278"/>
      <c r="AH26" s="278"/>
      <c r="AI26" s="278"/>
      <c r="AJ26" s="278"/>
      <c r="AQ26" s="276"/>
      <c r="AR26" s="276"/>
    </row>
    <row r="27" spans="1:44" ht="30" x14ac:dyDescent="0.25">
      <c r="A27" s="276">
        <v>10</v>
      </c>
      <c r="B27" s="530" t="str">
        <f>IFERROR(IF(INDEX('Overview - Section A'!$E$57:$E$70,MATCH('Print View'!$A27,'Overview - Section A'!$A$57:$A$70,0))&lt;&gt;0,INDEX('Overview - Section A'!$E$57:$E$70,MATCH('Print View'!$A27,'Overview - Section A'!$A$57:$A$70,0)),""),"")</f>
        <v/>
      </c>
      <c r="C27" s="531"/>
      <c r="D27" s="531"/>
      <c r="E27" s="531"/>
      <c r="F27" s="531"/>
      <c r="G27" s="531"/>
      <c r="H27" s="531"/>
      <c r="I27" s="531"/>
      <c r="J27" s="531"/>
      <c r="K27" s="531"/>
      <c r="L27" s="532"/>
      <c r="M27" s="281"/>
      <c r="N27" s="281"/>
      <c r="O27" s="530" t="str">
        <f>IFERROR(IF(INDEX('Overview - Section A'!$E$75:$E$88,MATCH('Print View'!$A27,'Overview - Section A'!$A$75:$A$88,0))&lt;&gt;0,INDEX('Overview - Section A'!$E$75:$E$88,MATCH('Print View'!$A27,'Overview - Section A'!$A$75:$A$88,0)),""),"")</f>
        <v/>
      </c>
      <c r="P27" s="531"/>
      <c r="Q27" s="531"/>
      <c r="R27" s="531"/>
      <c r="S27" s="531"/>
      <c r="T27" s="531"/>
      <c r="U27" s="531"/>
      <c r="V27" s="531"/>
      <c r="W27" s="531"/>
      <c r="X27" s="531"/>
      <c r="Y27" s="531"/>
      <c r="Z27" s="531"/>
      <c r="AA27" s="532"/>
      <c r="AB27" s="278"/>
      <c r="AC27" s="278"/>
      <c r="AD27" s="278"/>
      <c r="AE27" s="278"/>
      <c r="AF27" s="278"/>
      <c r="AG27" s="278"/>
      <c r="AH27" s="278"/>
      <c r="AI27" s="278"/>
      <c r="AJ27" s="278"/>
      <c r="AQ27" s="276"/>
      <c r="AR27" s="276"/>
    </row>
    <row r="28" spans="1:44" ht="30" x14ac:dyDescent="0.25">
      <c r="A28" s="276">
        <v>11</v>
      </c>
      <c r="B28" s="527" t="str">
        <f>IFERROR(IF(INDEX('Overview - Section A'!$E$57:$E$70,MATCH('Print View'!$A28,'Overview - Section A'!$A$57:$A$70,0))&lt;&gt;0,INDEX('Overview - Section A'!$E$57:$E$70,MATCH('Print View'!$A28,'Overview - Section A'!$A$57:$A$70,0)),""),"")</f>
        <v/>
      </c>
      <c r="C28" s="528"/>
      <c r="D28" s="528"/>
      <c r="E28" s="528"/>
      <c r="F28" s="528"/>
      <c r="G28" s="528"/>
      <c r="H28" s="528"/>
      <c r="I28" s="528"/>
      <c r="J28" s="528"/>
      <c r="K28" s="528"/>
      <c r="L28" s="529"/>
      <c r="M28" s="281"/>
      <c r="N28" s="281"/>
      <c r="O28" s="527" t="str">
        <f>IFERROR(IF(INDEX('Overview - Section A'!$E$75:$E$88,MATCH('Print View'!$A28,'Overview - Section A'!$A$75:$A$88,0))&lt;&gt;0,INDEX('Overview - Section A'!$E$75:$E$88,MATCH('Print View'!$A28,'Overview - Section A'!$A$75:$A$88,0)),""),"")</f>
        <v/>
      </c>
      <c r="P28" s="528"/>
      <c r="Q28" s="528"/>
      <c r="R28" s="528"/>
      <c r="S28" s="528"/>
      <c r="T28" s="528"/>
      <c r="U28" s="528"/>
      <c r="V28" s="528"/>
      <c r="W28" s="528"/>
      <c r="X28" s="528"/>
      <c r="Y28" s="528"/>
      <c r="Z28" s="528"/>
      <c r="AA28" s="529"/>
      <c r="AB28" s="278"/>
      <c r="AC28" s="278"/>
      <c r="AD28" s="278"/>
      <c r="AE28" s="278"/>
      <c r="AF28" s="278"/>
      <c r="AG28" s="278"/>
      <c r="AH28" s="278"/>
      <c r="AI28" s="278"/>
      <c r="AJ28" s="278"/>
      <c r="AQ28" s="276"/>
      <c r="AR28" s="276"/>
    </row>
    <row r="29" spans="1:44" ht="30" x14ac:dyDescent="0.25">
      <c r="A29" s="276">
        <v>12</v>
      </c>
      <c r="B29" s="530" t="str">
        <f>IFERROR(IF(INDEX('Overview - Section A'!$E$57:$E$70,MATCH('Print View'!$A29,'Overview - Section A'!$A$57:$A$70,0))&lt;&gt;0,INDEX('Overview - Section A'!$E$57:$E$70,MATCH('Print View'!$A29,'Overview - Section A'!$A$57:$A$70,0)),""),"")</f>
        <v/>
      </c>
      <c r="C29" s="531"/>
      <c r="D29" s="531"/>
      <c r="E29" s="531"/>
      <c r="F29" s="531"/>
      <c r="G29" s="531"/>
      <c r="H29" s="531"/>
      <c r="I29" s="531"/>
      <c r="J29" s="531"/>
      <c r="K29" s="531"/>
      <c r="L29" s="532"/>
      <c r="M29" s="281"/>
      <c r="N29" s="281"/>
      <c r="O29" s="530" t="str">
        <f>IFERROR(IF(INDEX('Overview - Section A'!$E$75:$E$88,MATCH('Print View'!$A29,'Overview - Section A'!$A$75:$A$88,0))&lt;&gt;0,INDEX('Overview - Section A'!$E$75:$E$88,MATCH('Print View'!$A29,'Overview - Section A'!$A$75:$A$88,0)),""),"")</f>
        <v/>
      </c>
      <c r="P29" s="531"/>
      <c r="Q29" s="531"/>
      <c r="R29" s="531"/>
      <c r="S29" s="531"/>
      <c r="T29" s="531"/>
      <c r="U29" s="531"/>
      <c r="V29" s="531"/>
      <c r="W29" s="531"/>
      <c r="X29" s="531"/>
      <c r="Y29" s="531"/>
      <c r="Z29" s="531"/>
      <c r="AA29" s="532"/>
      <c r="AB29" s="278"/>
      <c r="AC29" s="278"/>
      <c r="AD29" s="278"/>
      <c r="AE29" s="278"/>
      <c r="AF29" s="278"/>
      <c r="AG29" s="278"/>
      <c r="AH29" s="278"/>
      <c r="AI29" s="278"/>
      <c r="AJ29" s="278"/>
      <c r="AQ29" s="276"/>
      <c r="AR29" s="276"/>
    </row>
    <row r="30" spans="1:44" x14ac:dyDescent="0.25">
      <c r="A30" s="278"/>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Q30" s="276"/>
      <c r="AR30" s="276"/>
    </row>
    <row r="31" spans="1:44" x14ac:dyDescent="0.25">
      <c r="A31" s="278"/>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c r="AQ31" s="276"/>
      <c r="AR31" s="276"/>
    </row>
    <row r="32" spans="1:44" x14ac:dyDescent="0.25">
      <c r="A32" s="278"/>
      <c r="B32" s="278"/>
      <c r="C32" s="278"/>
      <c r="D32" s="278"/>
      <c r="E32" s="278"/>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Q32" s="276"/>
      <c r="AR32" s="276"/>
    </row>
    <row r="33" spans="1:44" ht="16.5" thickBot="1" x14ac:dyDescent="0.3">
      <c r="A33" s="278"/>
      <c r="B33" s="278"/>
      <c r="C33" s="278"/>
      <c r="D33" s="278"/>
      <c r="E33" s="278"/>
      <c r="F33" s="278"/>
      <c r="G33" s="278"/>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Q33" s="276"/>
      <c r="AR33" s="276"/>
    </row>
    <row r="34" spans="1:44" ht="45.75" thickBot="1" x14ac:dyDescent="0.3">
      <c r="A34" s="538" t="str">
        <f>'Impact Indicators - Section B'!A7:J7</f>
        <v>Impact Indicators</v>
      </c>
      <c r="B34" s="539"/>
      <c r="C34" s="539"/>
      <c r="D34" s="539"/>
      <c r="E34" s="539"/>
      <c r="F34" s="539"/>
      <c r="G34" s="539"/>
      <c r="H34" s="539"/>
      <c r="I34" s="540"/>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Q34" s="276"/>
      <c r="AR34" s="276"/>
    </row>
    <row r="35" spans="1:44" ht="16.5" thickBot="1" x14ac:dyDescent="0.3">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Q35" s="276"/>
      <c r="AR35" s="276"/>
    </row>
    <row r="36" spans="1:44" ht="30.75" thickBot="1" x14ac:dyDescent="0.3">
      <c r="A36" s="541" t="s">
        <v>225</v>
      </c>
      <c r="B36" s="545" t="str">
        <f>'Impact Indicators - Section B'!B8</f>
        <v>Standard Indicator</v>
      </c>
      <c r="C36" s="545" t="str">
        <f>'Impact Indicators - Section B'!C8</f>
        <v>Custom Indicator</v>
      </c>
      <c r="D36" s="545" t="str">
        <f>'Impact Indicators - Section B'!D8</f>
        <v>Baseline Value</v>
      </c>
      <c r="E36" s="545" t="str">
        <f>'Impact Indicators - Section B'!E8</f>
        <v>Baseline Year</v>
      </c>
      <c r="F36" s="603" t="str">
        <f>'Impact Indicators - Section B'!F8</f>
        <v>Baseline Source</v>
      </c>
      <c r="G36" s="547" t="str">
        <f>'Impact Indicators - Section B'!G8</f>
        <v>Required Disaggregation</v>
      </c>
      <c r="H36" s="545" t="str">
        <f>'Impact Indicators - Section B'!H8</f>
        <v>Responsible PR</v>
      </c>
      <c r="I36" s="543" t="str">
        <f>'Impact Indicators - Section B'!O8</f>
        <v>Country</v>
      </c>
      <c r="J36" s="587">
        <f>IFERROR(INDEX(YEAR('Overview - Section A'!A$43:A$49),MATCH('Print View'!$N$6,'Overview - Section A'!B$43:B$49,0)),"")</f>
        <v>2018</v>
      </c>
      <c r="K36" s="588"/>
      <c r="L36" s="588"/>
      <c r="M36" s="588"/>
      <c r="N36" s="589"/>
      <c r="O36" s="590">
        <f>IFERROR(J36+1,"")</f>
        <v>2019</v>
      </c>
      <c r="P36" s="591"/>
      <c r="Q36" s="591"/>
      <c r="R36" s="591"/>
      <c r="S36" s="592"/>
      <c r="T36" s="590">
        <f>IFERROR(O36+1,"")</f>
        <v>2020</v>
      </c>
      <c r="U36" s="591"/>
      <c r="V36" s="591"/>
      <c r="W36" s="591"/>
      <c r="X36" s="592"/>
      <c r="Y36" s="590">
        <f>IFERROR(T36+1,"")</f>
        <v>2021</v>
      </c>
      <c r="Z36" s="591"/>
      <c r="AA36" s="591"/>
      <c r="AB36" s="591"/>
      <c r="AC36" s="592"/>
      <c r="AD36" s="590">
        <f>IFERROR(Y36+1,"")</f>
        <v>2022</v>
      </c>
      <c r="AE36" s="591"/>
      <c r="AF36" s="591"/>
      <c r="AG36" s="591"/>
      <c r="AH36" s="592"/>
      <c r="AI36" s="219"/>
      <c r="AJ36" s="605" t="str">
        <f>'Impact Indicators - Section B'!P8</f>
        <v>Comments</v>
      </c>
      <c r="AQ36" s="276"/>
      <c r="AR36" s="276"/>
    </row>
    <row r="37" spans="1:44" ht="90.75" thickBot="1" x14ac:dyDescent="0.3">
      <c r="A37" s="551"/>
      <c r="B37" s="549"/>
      <c r="C37" s="549"/>
      <c r="D37" s="549"/>
      <c r="E37" s="549"/>
      <c r="F37" s="604"/>
      <c r="G37" s="548"/>
      <c r="H37" s="549"/>
      <c r="I37" s="550"/>
      <c r="J37" s="274" t="str">
        <f>'Impact Indicators - Section B'!D28</f>
        <v>Target N#</v>
      </c>
      <c r="K37" s="273" t="str">
        <f>'Impact Indicators - Section B'!E28</f>
        <v>Target D#</v>
      </c>
      <c r="L37" s="273" t="str">
        <f>'Impact Indicators - Section B'!F28</f>
        <v>Target %</v>
      </c>
      <c r="M37" s="273" t="str">
        <f>'Impact Indicators - Section B'!G28</f>
        <v>Report Due Date</v>
      </c>
      <c r="N37" s="226" t="str">
        <f>'Impact Indicators - Section B'!H28</f>
        <v>Mark if target is TBD?</v>
      </c>
      <c r="O37" s="274" t="str">
        <f>'Impact Indicators - Section B'!D28</f>
        <v>Target N#</v>
      </c>
      <c r="P37" s="273" t="str">
        <f>'Impact Indicators - Section B'!E28</f>
        <v>Target D#</v>
      </c>
      <c r="Q37" s="273" t="str">
        <f>'Impact Indicators - Section B'!F28</f>
        <v>Target %</v>
      </c>
      <c r="R37" s="273" t="str">
        <f>'Impact Indicators - Section B'!G28</f>
        <v>Report Due Date</v>
      </c>
      <c r="S37" s="226" t="str">
        <f>'Impact Indicators - Section B'!H28</f>
        <v>Mark if target is TBD?</v>
      </c>
      <c r="T37" s="274" t="str">
        <f>'Impact Indicators - Section B'!D28</f>
        <v>Target N#</v>
      </c>
      <c r="U37" s="273" t="str">
        <f>'Impact Indicators - Section B'!E28</f>
        <v>Target D#</v>
      </c>
      <c r="V37" s="273" t="str">
        <f>'Impact Indicators - Section B'!F28</f>
        <v>Target %</v>
      </c>
      <c r="W37" s="273" t="str">
        <f>'Impact Indicators - Section B'!G28</f>
        <v>Report Due Date</v>
      </c>
      <c r="X37" s="226" t="str">
        <f>'Impact Indicators - Section B'!H28</f>
        <v>Mark if target is TBD?</v>
      </c>
      <c r="Y37" s="274" t="str">
        <f>'Impact Indicators - Section B'!D28</f>
        <v>Target N#</v>
      </c>
      <c r="Z37" s="273" t="str">
        <f>'Impact Indicators - Section B'!E28</f>
        <v>Target D#</v>
      </c>
      <c r="AA37" s="273" t="str">
        <f>'Impact Indicators - Section B'!F28</f>
        <v>Target %</v>
      </c>
      <c r="AB37" s="273" t="str">
        <f>'Impact Indicators - Section B'!G28</f>
        <v>Report Due Date</v>
      </c>
      <c r="AC37" s="227" t="str">
        <f>'Impact Indicators - Section B'!H28</f>
        <v>Mark if target is TBD?</v>
      </c>
      <c r="AD37" s="274" t="str">
        <f>'Impact Indicators - Section B'!D28</f>
        <v>Target N#</v>
      </c>
      <c r="AE37" s="273" t="str">
        <f>'Impact Indicators - Section B'!E28</f>
        <v>Target D#</v>
      </c>
      <c r="AF37" s="273" t="str">
        <f>'Impact Indicators - Section B'!F28</f>
        <v>Target %</v>
      </c>
      <c r="AG37" s="273" t="str">
        <f>'Impact Indicators - Section B'!G28</f>
        <v>Report Due Date</v>
      </c>
      <c r="AH37" s="226" t="str">
        <f>'Impact Indicators - Section B'!H28</f>
        <v>Mark if target is TBD?</v>
      </c>
      <c r="AI37" s="220"/>
      <c r="AJ37" s="606"/>
      <c r="AQ37" s="276"/>
      <c r="AR37" s="276"/>
    </row>
    <row r="38" spans="1:44" s="285" customFormat="1" ht="150" x14ac:dyDescent="0.25">
      <c r="A38" s="212">
        <v>1</v>
      </c>
      <c r="B38" s="283" t="str">
        <f>IFERROR(IF(INDEX('Impact Indicators - Section B'!B$9:B$25,MATCH('Print View'!$A38,'Impact Indicators - Section B'!$A$9:$A$25,0))&lt;&gt;0,INDEX('Impact Indicators - Section B'!B$9:B$25,MATCH('Print View'!$A38,'Impact Indicators - Section B'!$A$9:$A$25,0)),""),"")</f>
        <v>TB I-2: TB incidence rate per 100,000 population</v>
      </c>
      <c r="C38" s="283" t="str">
        <f>IFERROR(IF(INDEX('Impact Indicators - Section B'!C$9:C$25,MATCH('Print View'!$A38,'Impact Indicators - Section B'!$A$9:$A$25,0))&lt;&gt;0,INDEX('Impact Indicators - Section B'!C$9:C$25,MATCH('Print View'!$A38,'Impact Indicators - Section B'!$A$9:$A$25,0)),""),"")</f>
        <v/>
      </c>
      <c r="D38" s="283" t="str">
        <f>IFERROR(IF(INDEX('Impact Indicators - Section B'!D$9:D$25,MATCH('Print View'!$A38,'Impact Indicators - Section B'!$A$9:$A$25,0))&lt;&gt;0,INDEX('Impact Indicators - Section B'!D$9:D$25,MATCH('Print View'!$A38,'Impact Indicators - Section B'!$A$9:$A$25,0)),""),"")</f>
        <v>217</v>
      </c>
      <c r="E38" s="283" t="str">
        <f>IFERROR(IF(INDEX('Impact Indicators - Section B'!E$9:E$25,MATCH('Print View'!$A38,'Impact Indicators - Section B'!$A$9:$A$25,0))&lt;&gt;0,INDEX('Impact Indicators - Section B'!E$9:E$25,MATCH('Print View'!$A38,'Impact Indicators - Section B'!$A$9:$A$25,0)),""),"")</f>
        <v>2015</v>
      </c>
      <c r="F38" s="283" t="str">
        <f>IFERROR(IF(INDEX('Impact Indicators - Section B'!F$9:F$25,MATCH('Print View'!$A38,'Impact Indicators - Section B'!$A$9:$A$25,0))&lt;&gt;0,INDEX('Impact Indicators - Section B'!F$9:F$25,MATCH('Print View'!$A38,'Impact Indicators - Section B'!$A$9:$A$25,0)),""),"")</f>
        <v>WHO Global TB Report 2016</v>
      </c>
      <c r="G38" s="283" t="str">
        <f>IFERROR(IF(INDEX('Impact Indicators - Section B'!G$9:G$25,MATCH('Print View'!$A38,'Impact Indicators - Section B'!$A$9:$A$25,0))&lt;&gt;0,INDEX('Impact Indicators - Section B'!G$9:G$25,MATCH('Print View'!$A38,'Impact Indicators - Section B'!$A$9:$A$25,0)),""),"")</f>
        <v/>
      </c>
      <c r="H38" s="283" t="str">
        <f>IFERROR(IF(INDEX('Impact Indicators - Section B'!H$9:H$25,MATCH('Print View'!$A38,'Impact Indicators - Section B'!$A$9:$A$25,0))&lt;&gt;0,INDEX('Impact Indicators - Section B'!H$9:H$25,MATCH('Print View'!$A38,'Impact Indicators - Section B'!$A$9:$A$25,0)),""),"")</f>
        <v>DEA</v>
      </c>
      <c r="I38" s="283" t="str">
        <f>IFERROR(IF(INDEX('Impact Indicators - Section B'!O$9:O$25,MATCH('Print View'!$A38,'Impact Indicators - Section B'!$A$9:$A$25,0))&lt;&gt;0,INDEX('Impact Indicators - Section B'!O$9:O$25,MATCH('Print View'!$A38,'Impact Indicators - Section B'!$A$9:$A$25,0)),""),"")</f>
        <v>India</v>
      </c>
      <c r="J38" s="264">
        <f t="array" ref="J38">IFERROR(IF(INDEX('Impact Indicators - Section B'!D$29:D$105,MATCH('Print View'!$A38&amp;'Print View'!$J$36,'Impact Indicators - Section B'!$A$29:$A$105&amp;'Impact Indicators - Section B'!$C$29:$C$105,0))&lt;&gt;0,INDEX('Impact Indicators - Section B'!D$29:D$105,MATCH('Print View'!$A38&amp;'Print View'!$J$36,'Impact Indicators - Section B'!$A$29:$A$105&amp;'Impact Indicators - Section B'!$C$29:$C$105,0)),""),"")</f>
        <v>180</v>
      </c>
      <c r="K38" s="250" t="str">
        <f t="array" ref="K38">IFERROR(IF(INDEX('Impact Indicators - Section B'!E$29:E$105,MATCH('Print View'!$A38&amp;'Print View'!$J$36,'Impact Indicators - Section B'!$A$29:$A$105&amp;'Impact Indicators - Section B'!$C$29:$C$105,0))&lt;&gt;0,INDEX('Impact Indicators - Section B'!E$29:E$105,MATCH('Print View'!$A38&amp;'Print View'!$J$36,'Impact Indicators - Section B'!$A$29:$A$105&amp;'Impact Indicators - Section B'!$C$29:$C$105,0)),""),"")</f>
        <v/>
      </c>
      <c r="L38" s="253" t="str">
        <f t="array" ref="L38">IFERROR(IF(INDEX('Impact Indicators - Section B'!F$29:F$105,MATCH('Print View'!$A38&amp;'Print View'!$J$36,'Impact Indicators - Section B'!$A$29:$A$105&amp;'Impact Indicators - Section B'!$C$29:$C$105,0))&lt;&gt;0,INDEX('Impact Indicators - Section B'!F$29:F$105,MATCH('Print View'!$A38&amp;'Print View'!$J$36,'Impact Indicators - Section B'!$A$29:$A$105&amp;'Impact Indicators - Section B'!$C$29:$C$105,0)),""),"")</f>
        <v/>
      </c>
      <c r="M38" s="269">
        <f t="array" ref="M38">IFERROR(IF(INDEX('Impact Indicators - Section B'!G$29:G$105,MATCH('Print View'!$A38&amp;'Print View'!$J$36,'Impact Indicators - Section B'!$A$29:$A$105&amp;'Impact Indicators - Section B'!$C$29:$C$105,0))&lt;&gt;0,INDEX('Impact Indicators - Section B'!G$29:G$105,MATCH('Print View'!$A38&amp;'Print View'!$J$36,'Impact Indicators - Section B'!$A$29:$A$105&amp;'Impact Indicators - Section B'!$C$29:$C$105,0)),""),"")</f>
        <v>43739</v>
      </c>
      <c r="N38" s="173" t="str">
        <f t="array" ref="N38">IFERROR(IF(INDEX('Impact Indicators - Section B'!H$29:H$105,MATCH('Print View'!$A38&amp;'Print View'!$J$36,'Impact Indicators - Section B'!$A$29:$A$105&amp;'Impact Indicators - Section B'!$C$29:$C$105,0))&lt;&gt;0,INDEX('Impact Indicators - Section B'!H$29:H$105,MATCH('Print View'!$A38&amp;'Print View'!$J$36,'Impact Indicators - Section B'!$A$29:$A$105&amp;'Impact Indicators - Section B'!$C$29:$C$105,0)),""),"")</f>
        <v/>
      </c>
      <c r="O38" s="238">
        <f t="array" ref="O38">IFERROR(IF(INDEX('Impact Indicators - Section B'!D$29:D$105,MATCH('Print View'!$A38&amp;'Print View'!$O$36,'Impact Indicators - Section B'!$A$29:$A$105&amp;'Impact Indicators - Section B'!$C$29:$C$105,0))&lt;&gt;0,INDEX('Impact Indicators - Section B'!D$29:D$105,MATCH('Print View'!$A38&amp;'Print View'!$O$36,'Impact Indicators - Section B'!$A$29:$A$105&amp;'Impact Indicators - Section B'!$C$29:$C$105,0)),""),"")</f>
        <v>162</v>
      </c>
      <c r="P38" s="239" t="str">
        <f t="array" ref="P38">IFERROR(IF(INDEX('Impact Indicators - Section B'!E$29:E$105,MATCH('Print View'!$A38&amp;'Print View'!$O$36,'Impact Indicators - Section B'!$A$29:$A$105&amp;'Impact Indicators - Section B'!$C$29:$C$105,0))&lt;&gt;0,INDEX('Impact Indicators - Section B'!E$29:E$105,MATCH('Print View'!$A38&amp;'Print View'!$O$36,'Impact Indicators - Section B'!$A$29:$A$105&amp;'Impact Indicators - Section B'!$C$29:$C$105,0)),""),"")</f>
        <v/>
      </c>
      <c r="Q38" s="253" t="str">
        <f t="array" ref="Q38">IFERROR(IF(INDEX('Impact Indicators - Section B'!F$29:F$105,MATCH('Print View'!$A38&amp;'Print View'!$O$36,'Impact Indicators - Section B'!$A$29:$A$105&amp;'Impact Indicators - Section B'!$C$29:$C$105,0))&lt;&gt;0,INDEX('Impact Indicators - Section B'!F$29:F$105,MATCH('Print View'!$A38&amp;'Print View'!$O$36,'Impact Indicators - Section B'!$A$29:$A$105&amp;'Impact Indicators - Section B'!$C$29:$C$105,0)),""),"")</f>
        <v/>
      </c>
      <c r="R38" s="269">
        <f t="array" ref="R38">IFERROR(IF(INDEX('Impact Indicators - Section B'!G$29:G$105,MATCH('Print View'!$A38&amp;'Print View'!$O$36,'Impact Indicators - Section B'!$A$29:$A$105&amp;'Impact Indicators - Section B'!$C$29:$C$105,0))&lt;&gt;0,INDEX('Impact Indicators - Section B'!G$29:G$105,MATCH('Print View'!$A38&amp;'Print View'!$O$36,'Impact Indicators - Section B'!$A$29:$A$105&amp;'Impact Indicators - Section B'!$C$29:$C$105,0)),""),"")</f>
        <v>44105</v>
      </c>
      <c r="S38" s="173" t="str">
        <f t="array" ref="S38">IFERROR(IF(INDEX('Impact Indicators - Section B'!H$29:H$105,MATCH('Print View'!$A38&amp;'Print View'!$O$36,'Impact Indicators - Section B'!$A$29:$A$105&amp;'Impact Indicators - Section B'!$C$29:$C$105,0))&lt;&gt;0,INDEX('Impact Indicators - Section B'!H$29:H$105,MATCH('Print View'!$A38&amp;'Print View'!$O$36,'Impact Indicators - Section B'!$A$29:$A$105&amp;'Impact Indicators - Section B'!$C$29:$C$105,0)),""),"")</f>
        <v/>
      </c>
      <c r="T38" s="238">
        <f t="array" ref="T38">IFERROR(IF(INDEX('Impact Indicators - Section B'!D$29:D$105,MATCH('Print View'!$A38&amp;'Print View'!$T$36,'Impact Indicators - Section B'!$A$29:$A$105&amp;'Impact Indicators - Section B'!$C$29:$C$105,0))&lt;&gt;0,INDEX('Impact Indicators - Section B'!D$29:D$105,MATCH('Print View'!$A38&amp;'Print View'!$T$36,'Impact Indicators - Section B'!$A$29:$A$105&amp;'Impact Indicators - Section B'!$C$29:$C$105,0)),""),"")</f>
        <v>142</v>
      </c>
      <c r="U38" s="239" t="str">
        <f t="array" ref="U38">IFERROR(IF(INDEX('Impact Indicators - Section B'!E$29:E$105,MATCH('Print View'!$A38&amp;'Print View'!$T$36,'Impact Indicators - Section B'!$A$29:$A$105&amp;'Impact Indicators - Section B'!$C$29:$C$105,0))&lt;&gt;0,INDEX('Impact Indicators - Section B'!E$29:E$105,MATCH('Print View'!$A38&amp;'Print View'!$T$36,'Impact Indicators - Section B'!$A$29:$A$105&amp;'Impact Indicators - Section B'!$C$29:$C$105,0)),""),"")</f>
        <v/>
      </c>
      <c r="V38" s="253" t="str">
        <f t="array" ref="V38">IFERROR(IF(INDEX('Impact Indicators - Section B'!F$29:F$105,MATCH('Print View'!$A38&amp;'Print View'!$T$36,'Impact Indicators - Section B'!$A$29:$A$105&amp;'Impact Indicators - Section B'!$C$29:$C$105,0))&lt;&gt;0,INDEX('Impact Indicators - Section B'!F$29:F$105,MATCH('Print View'!$A38&amp;'Print View'!$T$36,'Impact Indicators - Section B'!$A$29:$A$105&amp;'Impact Indicators - Section B'!$C$29:$C$105,0)),""),"")</f>
        <v/>
      </c>
      <c r="W38" s="269">
        <f t="array" ref="W38">IFERROR(IF(INDEX('Impact Indicators - Section B'!G$29:G$105,MATCH('Print View'!$A38&amp;'Print View'!$T$36,'Impact Indicators - Section B'!$A$29:$A$105&amp;'Impact Indicators - Section B'!$C$29:$C$105,0))&lt;&gt;0,INDEX('Impact Indicators - Section B'!G$29:G$105,MATCH('Print View'!$A38&amp;'Print View'!$T$36,'Impact Indicators - Section B'!$A$29:$A$105&amp;'Impact Indicators - Section B'!$C$29:$C$105,0)),""),"")</f>
        <v>44470</v>
      </c>
      <c r="X38" s="174" t="str">
        <f t="array" ref="X38">IFERROR(IF(INDEX('Impact Indicators - Section B'!H$29:H$105,MATCH('Print View'!$A38&amp;'Print View'!$T$36,'Impact Indicators - Section B'!$A$29:$A$105&amp;'Impact Indicators - Section B'!$C$29:$C$105,0))&lt;&gt;0,INDEX('Impact Indicators - Section B'!H$29:H$105,MATCH('Print View'!$A38&amp;'Print View'!$T$36,'Impact Indicators - Section B'!$A$29:$A$105&amp;'Impact Indicators - Section B'!$C$29:$C$105,0)),""),"")</f>
        <v/>
      </c>
      <c r="Y38" s="238" t="str">
        <f t="array" ref="Y38">IFERROR(IF(INDEX('Impact Indicators - Section B'!D$29:D$105,MATCH('Print View'!$A38&amp;'Print View'!$Y$36,'Impact Indicators - Section B'!$A$29:$A$105&amp;'Impact Indicators - Section B'!$C$29:$C$105,0))&lt;&gt;0,INDEX('Impact Indicators - Section B'!D$29:D$105,MATCH('Print View'!$A38&amp;'Print View'!$Y$36,'Impact Indicators - Section B'!$A$29:$A$105&amp;'Impact Indicators - Section B'!$C$29:$C$105,0)),""),"")</f>
        <v/>
      </c>
      <c r="Z38" s="239" t="str">
        <f t="array" ref="Z38">IFERROR(IF(INDEX('Impact Indicators - Section B'!E$29:E$105,MATCH('Print View'!$A38&amp;'Print View'!$Y$36,'Impact Indicators - Section B'!$A$29:$A$105&amp;'Impact Indicators - Section B'!$C$29:$C$105,0))&lt;&gt;0,INDEX('Impact Indicators - Section B'!E$29:E$105,MATCH('Print View'!$A38&amp;'Print View'!$Y$36,'Impact Indicators - Section B'!$A$29:$A$105&amp;'Impact Indicators - Section B'!$C$29:$C$105,0)),""),"")</f>
        <v/>
      </c>
      <c r="AA38" s="253" t="str">
        <f t="array" ref="AA38">IFERROR(IF(INDEX('Impact Indicators - Section B'!F$29:F$105,MATCH('Print View'!$A38&amp;'Print View'!$Y$36,'Impact Indicators - Section B'!$A$29:$A$105&amp;'Impact Indicators - Section B'!$C$29:$C$105,0))&lt;&gt;0,INDEX('Impact Indicators - Section B'!F$29:F$105,MATCH('Print View'!$A38&amp;'Print View'!$Y$36,'Impact Indicators - Section B'!$A$29:$A$105&amp;'Impact Indicators - Section B'!$C$29:$C$105,0)),""),"")</f>
        <v/>
      </c>
      <c r="AB38" s="269" t="str">
        <f t="array" ref="AB38">IFERROR(IF(INDEX('Impact Indicators - Section B'!G$29:G$105,MATCH('Print View'!$A38&amp;'Print View'!$Y$36,'Impact Indicators - Section B'!$A$29:$A$105&amp;'Impact Indicators - Section B'!$C$29:$C$105,0))&lt;&gt;0,INDEX('Impact Indicators - Section B'!G$29:G$105,MATCH('Print View'!$A38&amp;'Print View'!$Y$36,'Impact Indicators - Section B'!$A$29:$A$105&amp;'Impact Indicators - Section B'!$C$29:$C$105,0)),""),"")</f>
        <v/>
      </c>
      <c r="AC38" s="175" t="str">
        <f t="array" ref="AC38">IFERROR(IF(INDEX('Impact Indicators - Section B'!H$29:H$105,MATCH('Print View'!$A38&amp;'Print View'!$Y$36,'Impact Indicators - Section B'!$A$29:$A$105&amp;'Impact Indicators - Section B'!$C$29:$C$105,0))&lt;&gt;0,INDEX('Impact Indicators - Section B'!H$29:H$105,MATCH('Print View'!$A38&amp;'Print View'!$Y$36,'Impact Indicators - Section B'!$A$29:$A$105&amp;'Impact Indicators - Section B'!$C$29:$C$105,0)),""),"")</f>
        <v/>
      </c>
      <c r="AD38" s="238" t="str">
        <f t="array" ref="AD38">IFERROR(IF(INDEX('Impact Indicators - Section B'!D$29:D$105,MATCH('Print View'!$A38&amp;'Print View'!$AD$36,'Impact Indicators - Section B'!$A$29:$A$105&amp;'Impact Indicators - Section B'!$C$29:$C$105,0))&lt;&gt;0,INDEX('Impact Indicators - Section B'!D$29:D$105,MATCH('Print View'!$A38&amp;'Print View'!$AD$36,'Impact Indicators - Section B'!$A$29:$A$105&amp;'Impact Indicators - Section B'!$C$29:$C$105,0)),""),"")</f>
        <v/>
      </c>
      <c r="AE38" s="239" t="str">
        <f t="array" ref="AE38">IFERROR(IF(INDEX('Impact Indicators - Section B'!E$29:E$105,MATCH('Print View'!$A38&amp;'Print View'!$AD$36,'Impact Indicators - Section B'!$A$29:$A$105&amp;'Impact Indicators - Section B'!$C$29:$C$105,0))&lt;&gt;0,INDEX('Impact Indicators - Section B'!E$29:E$105,MATCH('Print View'!$A38&amp;'Print View'!$AD$36,'Impact Indicators - Section B'!$A$29:$A$105&amp;'Impact Indicators - Section B'!$C$29:$C$105,0)),""),"")</f>
        <v/>
      </c>
      <c r="AF38" s="253" t="str">
        <f t="array" ref="AF38">IFERROR(IF(INDEX('Impact Indicators - Section B'!F$29:F$105,MATCH('Print View'!$A38&amp;'Print View'!$AD$36,'Impact Indicators - Section B'!$A$29:$A$105&amp;'Impact Indicators - Section B'!$C$29:$C$105,0))&lt;&gt;0,INDEX('Impact Indicators - Section B'!F$29:F$105,MATCH('Print View'!$A38&amp;'Print View'!$AD$36,'Impact Indicators - Section B'!$A$29:$A$105&amp;'Impact Indicators - Section B'!$C$29:$C$105,0)),""),"")</f>
        <v/>
      </c>
      <c r="AG38" s="269" t="str">
        <f t="array" ref="AG38">IFERROR(IF(INDEX('Impact Indicators - Section B'!G$29:G$105,MATCH('Print View'!$A38&amp;'Print View'!$AD$36,'Impact Indicators - Section B'!$A$29:$A$105&amp;'Impact Indicators - Section B'!$C$29:$C$105,0))&lt;&gt;0,INDEX('Impact Indicators - Section B'!G$29:G$105,MATCH('Print View'!$A38&amp;'Print View'!$AD$36,'Impact Indicators - Section B'!$A$29:$A$105&amp;'Impact Indicators - Section B'!$C$29:$C$105,0)),""),"")</f>
        <v/>
      </c>
      <c r="AH38" s="174" t="str">
        <f t="array" ref="AH38">IFERROR(IF(INDEX('Impact Indicators - Section B'!H$29:H$105,MATCH('Print View'!$A38&amp;'Print View'!$AD$36,'Impact Indicators - Section B'!$A$29:$A$105&amp;'Impact Indicators - Section B'!$C$29:$C$105,0))&lt;&gt;0,INDEX('Impact Indicators - Section B'!H$29:H$105,MATCH('Print View'!$A38&amp;'Print View'!$AD$36,'Impact Indicators - Section B'!$A$29:$A$105&amp;'Impact Indicators - Section B'!$C$29:$C$105,0)),""),"")</f>
        <v/>
      </c>
      <c r="AI38" s="221"/>
      <c r="AJ38" s="223" t="str">
        <f>IFERROR(IF(INDEX('Impact Indicators - Section B'!P$9:P$25,MATCH('Print View'!A38,'Impact Indicators - Section B'!$A$9:$A$25,0))&lt;&gt;0,INDEX('Impact Indicators - Section B'!P$9:P$25,MATCH('Print View'!$A38,'Impact Indicators - Section B'!$A$9:$A$25,0)),""),"")</f>
        <v/>
      </c>
      <c r="AK38" s="284"/>
      <c r="AL38" s="284"/>
      <c r="AM38" s="284"/>
      <c r="AN38" s="284"/>
      <c r="AO38" s="284"/>
      <c r="AP38" s="284"/>
      <c r="AQ38" s="284"/>
      <c r="AR38" s="284"/>
    </row>
    <row r="39" spans="1:44" s="285" customFormat="1" ht="150" x14ac:dyDescent="0.25">
      <c r="A39" s="177">
        <v>2</v>
      </c>
      <c r="B39" s="286" t="str">
        <f>IFERROR(IF(INDEX('Impact Indicators - Section B'!B$9:B$25,MATCH('Print View'!$A39,'Impact Indicators - Section B'!$A$9:$A$25,0))&lt;&gt;0,INDEX('Impact Indicators - Section B'!B$9:B$25,MATCH('Print View'!$A39,'Impact Indicators - Section B'!$A$9:$A$25,0)),""),"")</f>
        <v>TB I-3(M): TB mortality rate per 100,000 population</v>
      </c>
      <c r="C39" s="286" t="str">
        <f>IFERROR(IF(INDEX('Impact Indicators - Section B'!C$9:C$25,MATCH('Print View'!$A39,'Impact Indicators - Section B'!$A$9:$A$25,0))&lt;&gt;0,INDEX('Impact Indicators - Section B'!C$9:C$25,MATCH('Print View'!$A39,'Impact Indicators - Section B'!$A$9:$A$25,0)),""),"")</f>
        <v/>
      </c>
      <c r="D39" s="286" t="str">
        <f>IFERROR(IF(INDEX('Impact Indicators - Section B'!D$9:D$25,MATCH('Print View'!$A39,'Impact Indicators - Section B'!$A$9:$A$25,0))&lt;&gt;0,INDEX('Impact Indicators - Section B'!D$9:D$25,MATCH('Print View'!$A39,'Impact Indicators - Section B'!$A$9:$A$25,0)),""),"")</f>
        <v>37</v>
      </c>
      <c r="E39" s="286" t="str">
        <f>IFERROR(IF(INDEX('Impact Indicators - Section B'!E$9:E$25,MATCH('Print View'!$A39,'Impact Indicators - Section B'!$A$9:$A$25,0))&lt;&gt;0,INDEX('Impact Indicators - Section B'!E$9:E$25,MATCH('Print View'!$A39,'Impact Indicators - Section B'!$A$9:$A$25,0)),""),"")</f>
        <v>2015</v>
      </c>
      <c r="F39" s="286" t="str">
        <f>IFERROR(IF(INDEX('Impact Indicators - Section B'!F$9:F$25,MATCH('Print View'!$A39,'Impact Indicators - Section B'!$A$9:$A$25,0))&lt;&gt;0,INDEX('Impact Indicators - Section B'!F$9:F$25,MATCH('Print View'!$A39,'Impact Indicators - Section B'!$A$9:$A$25,0)),""),"")</f>
        <v>WHO Global TB Report 2016</v>
      </c>
      <c r="G39" s="286" t="str">
        <f>IFERROR(IF(INDEX('Impact Indicators - Section B'!G$9:G$25,MATCH('Print View'!$A39,'Impact Indicators - Section B'!$A$9:$A$25,0))&lt;&gt;0,INDEX('Impact Indicators - Section B'!G$9:G$25,MATCH('Print View'!$A39,'Impact Indicators - Section B'!$A$9:$A$25,0)),""),"")</f>
        <v/>
      </c>
      <c r="H39" s="286" t="str">
        <f>IFERROR(IF(INDEX('Impact Indicators - Section B'!H$9:H$25,MATCH('Print View'!$A39,'Impact Indicators - Section B'!$A$9:$A$25,0))&lt;&gt;0,INDEX('Impact Indicators - Section B'!H$9:H$25,MATCH('Print View'!$A39,'Impact Indicators - Section B'!$A$9:$A$25,0)),""),"")</f>
        <v>DEA</v>
      </c>
      <c r="I39" s="286" t="str">
        <f>IFERROR(IF(INDEX('Impact Indicators - Section B'!O$9:O$25,MATCH('Print View'!$A39,'Impact Indicators - Section B'!$A$9:$A$25,0))&lt;&gt;0,INDEX('Impact Indicators - Section B'!O$9:O$25,MATCH('Print View'!$A39,'Impact Indicators - Section B'!$A$9:$A$25,0)),""),"")</f>
        <v>India</v>
      </c>
      <c r="J39" s="263">
        <f t="array" ref="J39">IFERROR(IF(INDEX('Impact Indicators - Section B'!D$29:D$105,MATCH('Print View'!$A39&amp;'Print View'!$J$36,'Impact Indicators - Section B'!$A$29:$A$105&amp;'Impact Indicators - Section B'!$C$29:$C$105,0))&lt;&gt;0,INDEX('Impact Indicators - Section B'!D$29:D$105,MATCH('Print View'!$A39&amp;'Print View'!$J$36,'Impact Indicators - Section B'!$A$29:$A$105&amp;'Impact Indicators - Section B'!$C$29:$C$105,0)),""),"")</f>
        <v>23</v>
      </c>
      <c r="K39" s="248" t="str">
        <f t="array" ref="K39">IFERROR(IF(INDEX('Impact Indicators - Section B'!E$29:E$105,MATCH('Print View'!$A39&amp;'Print View'!$J$36,'Impact Indicators - Section B'!$A$29:$A$105&amp;'Impact Indicators - Section B'!$C$29:$C$105,0))&lt;&gt;0,INDEX('Impact Indicators - Section B'!E$29:E$105,MATCH('Print View'!$A39&amp;'Print View'!$J$36,'Impact Indicators - Section B'!$A$29:$A$105&amp;'Impact Indicators - Section B'!$C$29:$C$105,0)),""),"")</f>
        <v/>
      </c>
      <c r="L39" s="256" t="str">
        <f t="array" ref="L39">IFERROR(IF(INDEX('Impact Indicators - Section B'!F$29:F$105,MATCH('Print View'!$A39&amp;'Print View'!$J$36,'Impact Indicators - Section B'!$A$29:$A$105&amp;'Impact Indicators - Section B'!$C$29:$C$105,0))&lt;&gt;0,INDEX('Impact Indicators - Section B'!F$29:F$105,MATCH('Print View'!$A39&amp;'Print View'!$J$36,'Impact Indicators - Section B'!$A$29:$A$105&amp;'Impact Indicators - Section B'!$C$29:$C$105,0)),""),"")</f>
        <v/>
      </c>
      <c r="M39" s="270">
        <f t="array" ref="M39">IFERROR(IF(INDEX('Impact Indicators - Section B'!G$29:G$105,MATCH('Print View'!$A39&amp;'Print View'!$J$36,'Impact Indicators - Section B'!$A$29:$A$105&amp;'Impact Indicators - Section B'!$C$29:$C$105,0))&lt;&gt;0,INDEX('Impact Indicators - Section B'!G$29:G$105,MATCH('Print View'!$A39&amp;'Print View'!$J$36,'Impact Indicators - Section B'!$A$29:$A$105&amp;'Impact Indicators - Section B'!$C$29:$C$105,0)),""),"")</f>
        <v>43739</v>
      </c>
      <c r="N39" s="179" t="str">
        <f t="array" ref="N39">IFERROR(IF(INDEX('Impact Indicators - Section B'!H$29:H$105,MATCH('Print View'!$A39&amp;'Print View'!$J$36,'Impact Indicators - Section B'!$A$29:$A$105&amp;'Impact Indicators - Section B'!$C$29:$C$105,0))&lt;&gt;0,INDEX('Impact Indicators - Section B'!H$29:H$105,MATCH('Print View'!$A39&amp;'Print View'!$J$36,'Impact Indicators - Section B'!$A$29:$A$105&amp;'Impact Indicators - Section B'!$C$29:$C$105,0)),""),"")</f>
        <v/>
      </c>
      <c r="O39" s="263">
        <f t="array" ref="O39">IFERROR(IF(INDEX('Impact Indicators - Section B'!D$29:D$105,MATCH('Print View'!$A39&amp;'Print View'!$O$36,'Impact Indicators - Section B'!$A$29:$A$105&amp;'Impact Indicators - Section B'!$C$29:$C$105,0))&lt;&gt;0,INDEX('Impact Indicators - Section B'!D$29:D$105,MATCH('Print View'!$A39&amp;'Print View'!$O$36,'Impact Indicators - Section B'!$A$29:$A$105&amp;'Impact Indicators - Section B'!$C$29:$C$105,0)),""),"")</f>
        <v>19</v>
      </c>
      <c r="P39" s="248" t="str">
        <f t="array" ref="P39">IFERROR(IF(INDEX('Impact Indicators - Section B'!E$29:E$105,MATCH('Print View'!$A39&amp;'Print View'!$O$36,'Impact Indicators - Section B'!$A$29:$A$105&amp;'Impact Indicators - Section B'!$C$29:$C$105,0))&lt;&gt;0,INDEX('Impact Indicators - Section B'!E$29:E$105,MATCH('Print View'!$A39&amp;'Print View'!$O$36,'Impact Indicators - Section B'!$A$29:$A$105&amp;'Impact Indicators - Section B'!$C$29:$C$105,0)),""),"")</f>
        <v/>
      </c>
      <c r="Q39" s="256" t="str">
        <f t="array" ref="Q39">IFERROR(IF(INDEX('Impact Indicators - Section B'!F$29:F$105,MATCH('Print View'!$A39&amp;'Print View'!$O$36,'Impact Indicators - Section B'!$A$29:$A$105&amp;'Impact Indicators - Section B'!$C$29:$C$105,0))&lt;&gt;0,INDEX('Impact Indicators - Section B'!F$29:F$105,MATCH('Print View'!$A39&amp;'Print View'!$O$36,'Impact Indicators - Section B'!$A$29:$A$105&amp;'Impact Indicators - Section B'!$C$29:$C$105,0)),""),"")</f>
        <v/>
      </c>
      <c r="R39" s="270">
        <f t="array" ref="R39">IFERROR(IF(INDEX('Impact Indicators - Section B'!G$29:G$105,MATCH('Print View'!$A39&amp;'Print View'!$O$36,'Impact Indicators - Section B'!$A$29:$A$105&amp;'Impact Indicators - Section B'!$C$29:$C$105,0))&lt;&gt;0,INDEX('Impact Indicators - Section B'!G$29:G$105,MATCH('Print View'!$A39&amp;'Print View'!$O$36,'Impact Indicators - Section B'!$A$29:$A$105&amp;'Impact Indicators - Section B'!$C$29:$C$105,0)),""),"")</f>
        <v>44105</v>
      </c>
      <c r="S39" s="179" t="str">
        <f t="array" ref="S39">IFERROR(IF(INDEX('Impact Indicators - Section B'!H$29:H$105,MATCH('Print View'!$A39&amp;'Print View'!$O$36,'Impact Indicators - Section B'!$A$29:$A$105&amp;'Impact Indicators - Section B'!$C$29:$C$105,0))&lt;&gt;0,INDEX('Impact Indicators - Section B'!H$29:H$105,MATCH('Print View'!$A39&amp;'Print View'!$O$36,'Impact Indicators - Section B'!$A$29:$A$105&amp;'Impact Indicators - Section B'!$C$29:$C$105,0)),""),"")</f>
        <v/>
      </c>
      <c r="T39" s="263">
        <f t="array" ref="T39">IFERROR(IF(INDEX('Impact Indicators - Section B'!D$29:D$105,MATCH('Print View'!$A39&amp;'Print View'!$T$36,'Impact Indicators - Section B'!$A$29:$A$105&amp;'Impact Indicators - Section B'!$C$29:$C$105,0))&lt;&gt;0,INDEX('Impact Indicators - Section B'!D$29:D$105,MATCH('Print View'!$A39&amp;'Print View'!$T$36,'Impact Indicators - Section B'!$A$29:$A$105&amp;'Impact Indicators - Section B'!$C$29:$C$105,0)),""),"")</f>
        <v>15</v>
      </c>
      <c r="U39" s="248" t="str">
        <f t="array" ref="U39">IFERROR(IF(INDEX('Impact Indicators - Section B'!E$29:E$105,MATCH('Print View'!$A39&amp;'Print View'!$T$36,'Impact Indicators - Section B'!$A$29:$A$105&amp;'Impact Indicators - Section B'!$C$29:$C$105,0))&lt;&gt;0,INDEX('Impact Indicators - Section B'!E$29:E$105,MATCH('Print View'!$A39&amp;'Print View'!$T$36,'Impact Indicators - Section B'!$A$29:$A$105&amp;'Impact Indicators - Section B'!$C$29:$C$105,0)),""),"")</f>
        <v/>
      </c>
      <c r="V39" s="256" t="str">
        <f t="array" ref="V39">IFERROR(IF(INDEX('Impact Indicators - Section B'!F$29:F$105,MATCH('Print View'!$A39&amp;'Print View'!$T$36,'Impact Indicators - Section B'!$A$29:$A$105&amp;'Impact Indicators - Section B'!$C$29:$C$105,0))&lt;&gt;0,INDEX('Impact Indicators - Section B'!F$29:F$105,MATCH('Print View'!$A39&amp;'Print View'!$T$36,'Impact Indicators - Section B'!$A$29:$A$105&amp;'Impact Indicators - Section B'!$C$29:$C$105,0)),""),"")</f>
        <v/>
      </c>
      <c r="W39" s="270">
        <f t="array" ref="W39">IFERROR(IF(INDEX('Impact Indicators - Section B'!G$29:G$105,MATCH('Print View'!$A39&amp;'Print View'!$T$36,'Impact Indicators - Section B'!$A$29:$A$105&amp;'Impact Indicators - Section B'!$C$29:$C$105,0))&lt;&gt;0,INDEX('Impact Indicators - Section B'!G$29:G$105,MATCH('Print View'!$A39&amp;'Print View'!$T$36,'Impact Indicators - Section B'!$A$29:$A$105&amp;'Impact Indicators - Section B'!$C$29:$C$105,0)),""),"")</f>
        <v>44470</v>
      </c>
      <c r="X39" s="180" t="str">
        <f t="array" ref="X39">IFERROR(IF(INDEX('Impact Indicators - Section B'!H$29:H$105,MATCH('Print View'!$A39&amp;'Print View'!$T$36,'Impact Indicators - Section B'!$A$29:$A$105&amp;'Impact Indicators - Section B'!$C$29:$C$105,0))&lt;&gt;0,INDEX('Impact Indicators - Section B'!H$29:H$105,MATCH('Print View'!$A39&amp;'Print View'!$T$36,'Impact Indicators - Section B'!$A$29:$A$105&amp;'Impact Indicators - Section B'!$C$29:$C$105,0)),""),"")</f>
        <v/>
      </c>
      <c r="Y39" s="263" t="str">
        <f t="array" ref="Y39">IFERROR(IF(INDEX('Impact Indicators - Section B'!D$29:D$105,MATCH('Print View'!$A39&amp;'Print View'!$Y$36,'Impact Indicators - Section B'!$A$29:$A$105&amp;'Impact Indicators - Section B'!$C$29:$C$105,0))&lt;&gt;0,INDEX('Impact Indicators - Section B'!D$29:D$105,MATCH('Print View'!$A39&amp;'Print View'!$Y$36,'Impact Indicators - Section B'!$A$29:$A$105&amp;'Impact Indicators - Section B'!$C$29:$C$105,0)),""),"")</f>
        <v/>
      </c>
      <c r="Z39" s="248" t="str">
        <f t="array" ref="Z39">IFERROR(IF(INDEX('Impact Indicators - Section B'!E$29:E$105,MATCH('Print View'!$A39&amp;'Print View'!$Y$36,'Impact Indicators - Section B'!$A$29:$A$105&amp;'Impact Indicators - Section B'!$C$29:$C$105,0))&lt;&gt;0,INDEX('Impact Indicators - Section B'!E$29:E$105,MATCH('Print View'!$A39&amp;'Print View'!$Y$36,'Impact Indicators - Section B'!$A$29:$A$105&amp;'Impact Indicators - Section B'!$C$29:$C$105,0)),""),"")</f>
        <v/>
      </c>
      <c r="AA39" s="256" t="str">
        <f t="array" ref="AA39">IFERROR(IF(INDEX('Impact Indicators - Section B'!F$29:F$105,MATCH('Print View'!$A39&amp;'Print View'!$Y$36,'Impact Indicators - Section B'!$A$29:$A$105&amp;'Impact Indicators - Section B'!$C$29:$C$105,0))&lt;&gt;0,INDEX('Impact Indicators - Section B'!F$29:F$105,MATCH('Print View'!$A39&amp;'Print View'!$Y$36,'Impact Indicators - Section B'!$A$29:$A$105&amp;'Impact Indicators - Section B'!$C$29:$C$105,0)),""),"")</f>
        <v/>
      </c>
      <c r="AB39" s="270" t="str">
        <f t="array" ref="AB39">IFERROR(IF(INDEX('Impact Indicators - Section B'!G$29:G$105,MATCH('Print View'!$A39&amp;'Print View'!$Y$36,'Impact Indicators - Section B'!$A$29:$A$105&amp;'Impact Indicators - Section B'!$C$29:$C$105,0))&lt;&gt;0,INDEX('Impact Indicators - Section B'!G$29:G$105,MATCH('Print View'!$A39&amp;'Print View'!$Y$36,'Impact Indicators - Section B'!$A$29:$A$105&amp;'Impact Indicators - Section B'!$C$29:$C$105,0)),""),"")</f>
        <v/>
      </c>
      <c r="AC39" s="181" t="str">
        <f t="array" ref="AC39">IFERROR(IF(INDEX('Impact Indicators - Section B'!H$29:H$105,MATCH('Print View'!$A39&amp;'Print View'!$Y$36,'Impact Indicators - Section B'!$A$29:$A$105&amp;'Impact Indicators - Section B'!$C$29:$C$105,0))&lt;&gt;0,INDEX('Impact Indicators - Section B'!H$29:H$105,MATCH('Print View'!$A39&amp;'Print View'!$Y$36,'Impact Indicators - Section B'!$A$29:$A$105&amp;'Impact Indicators - Section B'!$C$29:$C$105,0)),""),"")</f>
        <v/>
      </c>
      <c r="AD39" s="263" t="str">
        <f t="array" ref="AD39">IFERROR(IF(INDEX('Impact Indicators - Section B'!D$29:D$105,MATCH('Print View'!$A39&amp;'Print View'!$AD$36,'Impact Indicators - Section B'!$A$29:$A$105&amp;'Impact Indicators - Section B'!$C$29:$C$105,0))&lt;&gt;0,INDEX('Impact Indicators - Section B'!D$29:D$105,MATCH('Print View'!$A39&amp;'Print View'!$AD$36,'Impact Indicators - Section B'!$A$29:$A$105&amp;'Impact Indicators - Section B'!$C$29:$C$105,0)),""),"")</f>
        <v/>
      </c>
      <c r="AE39" s="248" t="str">
        <f t="array" ref="AE39">IFERROR(IF(INDEX('Impact Indicators - Section B'!E$29:E$105,MATCH('Print View'!$A39&amp;'Print View'!$AD$36,'Impact Indicators - Section B'!$A$29:$A$105&amp;'Impact Indicators - Section B'!$C$29:$C$105,0))&lt;&gt;0,INDEX('Impact Indicators - Section B'!E$29:E$105,MATCH('Print View'!$A39&amp;'Print View'!$AD$36,'Impact Indicators - Section B'!$A$29:$A$105&amp;'Impact Indicators - Section B'!$C$29:$C$105,0)),""),"")</f>
        <v/>
      </c>
      <c r="AF39" s="256" t="str">
        <f t="array" ref="AF39">IFERROR(IF(INDEX('Impact Indicators - Section B'!F$29:F$105,MATCH('Print View'!$A39&amp;'Print View'!$AD$36,'Impact Indicators - Section B'!$A$29:$A$105&amp;'Impact Indicators - Section B'!$C$29:$C$105,0))&lt;&gt;0,INDEX('Impact Indicators - Section B'!F$29:F$105,MATCH('Print View'!$A39&amp;'Print View'!$AD$36,'Impact Indicators - Section B'!$A$29:$A$105&amp;'Impact Indicators - Section B'!$C$29:$C$105,0)),""),"")</f>
        <v/>
      </c>
      <c r="AG39" s="270" t="str">
        <f t="array" ref="AG39">IFERROR(IF(INDEX('Impact Indicators - Section B'!G$29:G$105,MATCH('Print View'!$A39&amp;'Print View'!$AD$36,'Impact Indicators - Section B'!$A$29:$A$105&amp;'Impact Indicators - Section B'!$C$29:$C$105,0))&lt;&gt;0,INDEX('Impact Indicators - Section B'!G$29:G$105,MATCH('Print View'!$A39&amp;'Print View'!$AD$36,'Impact Indicators - Section B'!$A$29:$A$105&amp;'Impact Indicators - Section B'!$C$29:$C$105,0)),""),"")</f>
        <v/>
      </c>
      <c r="AH39" s="180" t="str">
        <f t="array" ref="AH39">IFERROR(IF(INDEX('Impact Indicators - Section B'!H$29:H$105,MATCH('Print View'!$A39&amp;'Print View'!$AD$36,'Impact Indicators - Section B'!$A$29:$A$105&amp;'Impact Indicators - Section B'!$C$29:$C$105,0))&lt;&gt;0,INDEX('Impact Indicators - Section B'!H$29:H$105,MATCH('Print View'!$A39&amp;'Print View'!$AD$36,'Impact Indicators - Section B'!$A$29:$A$105&amp;'Impact Indicators - Section B'!$C$29:$C$105,0)),""),"")</f>
        <v/>
      </c>
      <c r="AI39" s="221"/>
      <c r="AJ39" s="224" t="str">
        <f>IFERROR(IF(INDEX('Impact Indicators - Section B'!P$9:P$25,MATCH('Print View'!A39,'Impact Indicators - Section B'!$A$9:$A$25,0))&lt;&gt;0,INDEX('Impact Indicators - Section B'!P$9:P$25,MATCH('Print View'!$A39,'Impact Indicators - Section B'!$A$9:$A$25,0)),""),"")</f>
        <v/>
      </c>
      <c r="AK39" s="284"/>
      <c r="AL39" s="284"/>
      <c r="AM39" s="284"/>
      <c r="AN39" s="284"/>
      <c r="AO39" s="284"/>
      <c r="AP39" s="284"/>
      <c r="AQ39" s="284"/>
      <c r="AR39" s="284"/>
    </row>
    <row r="40" spans="1:44" s="285" customFormat="1" ht="150" x14ac:dyDescent="0.25">
      <c r="A40" s="213">
        <v>3</v>
      </c>
      <c r="B40" s="283" t="str">
        <f>IFERROR(IF(INDEX('Impact Indicators - Section B'!B$9:B$25,MATCH('Print View'!$A40,'Impact Indicators - Section B'!$A$9:$A$25,0))&lt;&gt;0,INDEX('Impact Indicators - Section B'!B$9:B$25,MATCH('Print View'!$A40,'Impact Indicators - Section B'!$A$9:$A$25,0)),""),"")</f>
        <v>TB I-1: TB prevalence rate per 100,000 population</v>
      </c>
      <c r="C40" s="283" t="str">
        <f>IFERROR(IF(INDEX('Impact Indicators - Section B'!C$9:C$25,MATCH('Print View'!$A40,'Impact Indicators - Section B'!$A$9:$A$25,0))&lt;&gt;0,INDEX('Impact Indicators - Section B'!C$9:C$25,MATCH('Print View'!$A40,'Impact Indicators - Section B'!$A$9:$A$25,0)),""),"")</f>
        <v/>
      </c>
      <c r="D40" s="283" t="str">
        <f>IFERROR(IF(INDEX('Impact Indicators - Section B'!D$9:D$25,MATCH('Print View'!$A40,'Impact Indicators - Section B'!$A$9:$A$25,0))&lt;&gt;0,INDEX('Impact Indicators - Section B'!D$9:D$25,MATCH('Print View'!$A40,'Impact Indicators - Section B'!$A$9:$A$25,0)),""),"")</f>
        <v>250</v>
      </c>
      <c r="E40" s="283" t="str">
        <f>IFERROR(IF(INDEX('Impact Indicators - Section B'!E$9:E$25,MATCH('Print View'!$A40,'Impact Indicators - Section B'!$A$9:$A$25,0))&lt;&gt;0,INDEX('Impact Indicators - Section B'!E$9:E$25,MATCH('Print View'!$A40,'Impact Indicators - Section B'!$A$9:$A$25,0)),""),"")</f>
        <v>2014</v>
      </c>
      <c r="F40" s="283" t="str">
        <f>IFERROR(IF(INDEX('Impact Indicators - Section B'!F$9:F$25,MATCH('Print View'!$A40,'Impact Indicators - Section B'!$A$9:$A$25,0))&lt;&gt;0,INDEX('Impact Indicators - Section B'!F$9:F$25,MATCH('Print View'!$A40,'Impact Indicators - Section B'!$A$9:$A$25,0)),""),"")</f>
        <v>WHO Global TB Report 2015</v>
      </c>
      <c r="G40" s="283" t="str">
        <f>IFERROR(IF(INDEX('Impact Indicators - Section B'!G$9:G$25,MATCH('Print View'!$A40,'Impact Indicators - Section B'!$A$9:$A$25,0))&lt;&gt;0,INDEX('Impact Indicators - Section B'!G$9:G$25,MATCH('Print View'!$A40,'Impact Indicators - Section B'!$A$9:$A$25,0)),""),"")</f>
        <v/>
      </c>
      <c r="H40" s="283" t="str">
        <f>IFERROR(IF(INDEX('Impact Indicators - Section B'!H$9:H$25,MATCH('Print View'!$A40,'Impact Indicators - Section B'!$A$9:$A$25,0))&lt;&gt;0,INDEX('Impact Indicators - Section B'!H$9:H$25,MATCH('Print View'!$A40,'Impact Indicators - Section B'!$A$9:$A$25,0)),""),"")</f>
        <v>DEA</v>
      </c>
      <c r="I40" s="283" t="str">
        <f>IFERROR(IF(INDEX('Impact Indicators - Section B'!O$9:O$25,MATCH('Print View'!$A40,'Impact Indicators - Section B'!$A$9:$A$25,0))&lt;&gt;0,INDEX('Impact Indicators - Section B'!O$9:O$25,MATCH('Print View'!$A40,'Impact Indicators - Section B'!$A$9:$A$25,0)),""),"")</f>
        <v>India</v>
      </c>
      <c r="J40" s="264">
        <f t="array" ref="J40">IFERROR(IF(INDEX('Impact Indicators - Section B'!D$29:D$105,MATCH('Print View'!$A40&amp;'Print View'!$J$36,'Impact Indicators - Section B'!$A$29:$A$105&amp;'Impact Indicators - Section B'!$C$29:$C$105,0))&lt;&gt;0,INDEX('Impact Indicators - Section B'!D$29:D$105,MATCH('Print View'!$A40&amp;'Print View'!$J$36,'Impact Indicators - Section B'!$A$29:$A$105&amp;'Impact Indicators - Section B'!$C$29:$C$105,0)),""),"")</f>
        <v>255</v>
      </c>
      <c r="K40" s="250" t="str">
        <f t="array" ref="K40">IFERROR(IF(INDEX('Impact Indicators - Section B'!E$29:E$105,MATCH('Print View'!$A40&amp;'Print View'!$J$36,'Impact Indicators - Section B'!$A$29:$A$105&amp;'Impact Indicators - Section B'!$C$29:$C$105,0))&lt;&gt;0,INDEX('Impact Indicators - Section B'!E$29:E$105,MATCH('Print View'!$A40&amp;'Print View'!$J$36,'Impact Indicators - Section B'!$A$29:$A$105&amp;'Impact Indicators - Section B'!$C$29:$C$105,0)),""),"")</f>
        <v/>
      </c>
      <c r="L40" s="257" t="str">
        <f t="array" ref="L40">IFERROR(IF(INDEX('Impact Indicators - Section B'!F$29:F$105,MATCH('Print View'!$A40&amp;'Print View'!$J$36,'Impact Indicators - Section B'!$A$29:$A$105&amp;'Impact Indicators - Section B'!$C$29:$C$105,0))&lt;&gt;0,INDEX('Impact Indicators - Section B'!F$29:F$105,MATCH('Print View'!$A40&amp;'Print View'!$J$36,'Impact Indicators - Section B'!$A$29:$A$105&amp;'Impact Indicators - Section B'!$C$29:$C$105,0)),""),"")</f>
        <v/>
      </c>
      <c r="M40" s="271">
        <f t="array" ref="M40">IFERROR(IF(INDEX('Impact Indicators - Section B'!G$29:G$105,MATCH('Print View'!$A40&amp;'Print View'!$J$36,'Impact Indicators - Section B'!$A$29:$A$105&amp;'Impact Indicators - Section B'!$C$29:$C$105,0))&lt;&gt;0,INDEX('Impact Indicators - Section B'!G$29:G$105,MATCH('Print View'!$A40&amp;'Print View'!$J$36,'Impact Indicators - Section B'!$A$29:$A$105&amp;'Impact Indicators - Section B'!$C$29:$C$105,0)),""),"")</f>
        <v>43739</v>
      </c>
      <c r="N40" s="184" t="str">
        <f t="array" ref="N40">IFERROR(IF(INDEX('Impact Indicators - Section B'!H$29:H$105,MATCH('Print View'!$A40&amp;'Print View'!$J$36,'Impact Indicators - Section B'!$A$29:$A$105&amp;'Impact Indicators - Section B'!$C$29:$C$105,0))&lt;&gt;0,INDEX('Impact Indicators - Section B'!H$29:H$105,MATCH('Print View'!$A40&amp;'Print View'!$J$36,'Impact Indicators - Section B'!$A$29:$A$105&amp;'Impact Indicators - Section B'!$C$29:$C$105,0)),""),"")</f>
        <v/>
      </c>
      <c r="O40" s="264">
        <f t="array" ref="O40">IFERROR(IF(INDEX('Impact Indicators - Section B'!D$29:D$105,MATCH('Print View'!$A40&amp;'Print View'!$O$36,'Impact Indicators - Section B'!$A$29:$A$105&amp;'Impact Indicators - Section B'!$C$29:$C$105,0))&lt;&gt;0,INDEX('Impact Indicators - Section B'!D$29:D$105,MATCH('Print View'!$A40&amp;'Print View'!$O$36,'Impact Indicators - Section B'!$A$29:$A$105&amp;'Impact Indicators - Section B'!$C$29:$C$105,0)),""),"")</f>
        <v>210</v>
      </c>
      <c r="P40" s="250" t="str">
        <f t="array" ref="P40">IFERROR(IF(INDEX('Impact Indicators - Section B'!E$29:E$105,MATCH('Print View'!$A40&amp;'Print View'!$O$36,'Impact Indicators - Section B'!$A$29:$A$105&amp;'Impact Indicators - Section B'!$C$29:$C$105,0))&lt;&gt;0,INDEX('Impact Indicators - Section B'!E$29:E$105,MATCH('Print View'!$A40&amp;'Print View'!$O$36,'Impact Indicators - Section B'!$A$29:$A$105&amp;'Impact Indicators - Section B'!$C$29:$C$105,0)),""),"")</f>
        <v/>
      </c>
      <c r="Q40" s="257" t="str">
        <f t="array" ref="Q40">IFERROR(IF(INDEX('Impact Indicators - Section B'!F$29:F$105,MATCH('Print View'!$A40&amp;'Print View'!$O$36,'Impact Indicators - Section B'!$A$29:$A$105&amp;'Impact Indicators - Section B'!$C$29:$C$105,0))&lt;&gt;0,INDEX('Impact Indicators - Section B'!F$29:F$105,MATCH('Print View'!$A40&amp;'Print View'!$O$36,'Impact Indicators - Section B'!$A$29:$A$105&amp;'Impact Indicators - Section B'!$C$29:$C$105,0)),""),"")</f>
        <v/>
      </c>
      <c r="R40" s="271">
        <f t="array" ref="R40">IFERROR(IF(INDEX('Impact Indicators - Section B'!G$29:G$105,MATCH('Print View'!$A40&amp;'Print View'!$O$36,'Impact Indicators - Section B'!$A$29:$A$105&amp;'Impact Indicators - Section B'!$C$29:$C$105,0))&lt;&gt;0,INDEX('Impact Indicators - Section B'!G$29:G$105,MATCH('Print View'!$A40&amp;'Print View'!$O$36,'Impact Indicators - Section B'!$A$29:$A$105&amp;'Impact Indicators - Section B'!$C$29:$C$105,0)),""),"")</f>
        <v>44105</v>
      </c>
      <c r="S40" s="184" t="str">
        <f t="array" ref="S40">IFERROR(IF(INDEX('Impact Indicators - Section B'!H$29:H$105,MATCH('Print View'!$A40&amp;'Print View'!$O$36,'Impact Indicators - Section B'!$A$29:$A$105&amp;'Impact Indicators - Section B'!$C$29:$C$105,0))&lt;&gt;0,INDEX('Impact Indicators - Section B'!H$29:H$105,MATCH('Print View'!$A40&amp;'Print View'!$O$36,'Impact Indicators - Section B'!$A$29:$A$105&amp;'Impact Indicators - Section B'!$C$29:$C$105,0)),""),"")</f>
        <v/>
      </c>
      <c r="T40" s="264">
        <f t="array" ref="T40">IFERROR(IF(INDEX('Impact Indicators - Section B'!D$29:D$105,MATCH('Print View'!$A40&amp;'Print View'!$T$36,'Impact Indicators - Section B'!$A$29:$A$105&amp;'Impact Indicators - Section B'!$C$29:$C$105,0))&lt;&gt;0,INDEX('Impact Indicators - Section B'!D$29:D$105,MATCH('Print View'!$A40&amp;'Print View'!$T$36,'Impact Indicators - Section B'!$A$29:$A$105&amp;'Impact Indicators - Section B'!$C$29:$C$105,0)),""),"")</f>
        <v>170</v>
      </c>
      <c r="U40" s="250" t="str">
        <f t="array" ref="U40">IFERROR(IF(INDEX('Impact Indicators - Section B'!E$29:E$105,MATCH('Print View'!$A40&amp;'Print View'!$T$36,'Impact Indicators - Section B'!$A$29:$A$105&amp;'Impact Indicators - Section B'!$C$29:$C$105,0))&lt;&gt;0,INDEX('Impact Indicators - Section B'!E$29:E$105,MATCH('Print View'!$A40&amp;'Print View'!$T$36,'Impact Indicators - Section B'!$A$29:$A$105&amp;'Impact Indicators - Section B'!$C$29:$C$105,0)),""),"")</f>
        <v/>
      </c>
      <c r="V40" s="257" t="str">
        <f t="array" ref="V40">IFERROR(IF(INDEX('Impact Indicators - Section B'!F$29:F$105,MATCH('Print View'!$A40&amp;'Print View'!$T$36,'Impact Indicators - Section B'!$A$29:$A$105&amp;'Impact Indicators - Section B'!$C$29:$C$105,0))&lt;&gt;0,INDEX('Impact Indicators - Section B'!F$29:F$105,MATCH('Print View'!$A40&amp;'Print View'!$T$36,'Impact Indicators - Section B'!$A$29:$A$105&amp;'Impact Indicators - Section B'!$C$29:$C$105,0)),""),"")</f>
        <v/>
      </c>
      <c r="W40" s="271">
        <f t="array" ref="W40">IFERROR(IF(INDEX('Impact Indicators - Section B'!G$29:G$105,MATCH('Print View'!$A40&amp;'Print View'!$T$36,'Impact Indicators - Section B'!$A$29:$A$105&amp;'Impact Indicators - Section B'!$C$29:$C$105,0))&lt;&gt;0,INDEX('Impact Indicators - Section B'!G$29:G$105,MATCH('Print View'!$A40&amp;'Print View'!$T$36,'Impact Indicators - Section B'!$A$29:$A$105&amp;'Impact Indicators - Section B'!$C$29:$C$105,0)),""),"")</f>
        <v>44470</v>
      </c>
      <c r="X40" s="185" t="str">
        <f t="array" ref="X40">IFERROR(IF(INDEX('Impact Indicators - Section B'!H$29:H$105,MATCH('Print View'!$A40&amp;'Print View'!$T$36,'Impact Indicators - Section B'!$A$29:$A$105&amp;'Impact Indicators - Section B'!$C$29:$C$105,0))&lt;&gt;0,INDEX('Impact Indicators - Section B'!H$29:H$105,MATCH('Print View'!$A40&amp;'Print View'!$T$36,'Impact Indicators - Section B'!$A$29:$A$105&amp;'Impact Indicators - Section B'!$C$29:$C$105,0)),""),"")</f>
        <v/>
      </c>
      <c r="Y40" s="264" t="str">
        <f t="array" ref="Y40">IFERROR(IF(INDEX('Impact Indicators - Section B'!D$29:D$105,MATCH('Print View'!$A40&amp;'Print View'!$Y$36,'Impact Indicators - Section B'!$A$29:$A$105&amp;'Impact Indicators - Section B'!$C$29:$C$105,0))&lt;&gt;0,INDEX('Impact Indicators - Section B'!D$29:D$105,MATCH('Print View'!$A40&amp;'Print View'!$Y$36,'Impact Indicators - Section B'!$A$29:$A$105&amp;'Impact Indicators - Section B'!$C$29:$C$105,0)),""),"")</f>
        <v/>
      </c>
      <c r="Z40" s="250" t="str">
        <f t="array" ref="Z40">IFERROR(IF(INDEX('Impact Indicators - Section B'!E$29:E$105,MATCH('Print View'!$A40&amp;'Print View'!$Y$36,'Impact Indicators - Section B'!$A$29:$A$105&amp;'Impact Indicators - Section B'!$C$29:$C$105,0))&lt;&gt;0,INDEX('Impact Indicators - Section B'!E$29:E$105,MATCH('Print View'!$A40&amp;'Print View'!$Y$36,'Impact Indicators - Section B'!$A$29:$A$105&amp;'Impact Indicators - Section B'!$C$29:$C$105,0)),""),"")</f>
        <v/>
      </c>
      <c r="AA40" s="257" t="str">
        <f t="array" ref="AA40">IFERROR(IF(INDEX('Impact Indicators - Section B'!F$29:F$105,MATCH('Print View'!$A40&amp;'Print View'!$Y$36,'Impact Indicators - Section B'!$A$29:$A$105&amp;'Impact Indicators - Section B'!$C$29:$C$105,0))&lt;&gt;0,INDEX('Impact Indicators - Section B'!F$29:F$105,MATCH('Print View'!$A40&amp;'Print View'!$Y$36,'Impact Indicators - Section B'!$A$29:$A$105&amp;'Impact Indicators - Section B'!$C$29:$C$105,0)),""),"")</f>
        <v/>
      </c>
      <c r="AB40" s="271" t="str">
        <f t="array" ref="AB40">IFERROR(IF(INDEX('Impact Indicators - Section B'!G$29:G$105,MATCH('Print View'!$A40&amp;'Print View'!$Y$36,'Impact Indicators - Section B'!$A$29:$A$105&amp;'Impact Indicators - Section B'!$C$29:$C$105,0))&lt;&gt;0,INDEX('Impact Indicators - Section B'!G$29:G$105,MATCH('Print View'!$A40&amp;'Print View'!$Y$36,'Impact Indicators - Section B'!$A$29:$A$105&amp;'Impact Indicators - Section B'!$C$29:$C$105,0)),""),"")</f>
        <v/>
      </c>
      <c r="AC40" s="186" t="str">
        <f t="array" ref="AC40">IFERROR(IF(INDEX('Impact Indicators - Section B'!H$29:H$105,MATCH('Print View'!$A40&amp;'Print View'!$Y$36,'Impact Indicators - Section B'!$A$29:$A$105&amp;'Impact Indicators - Section B'!$C$29:$C$105,0))&lt;&gt;0,INDEX('Impact Indicators - Section B'!H$29:H$105,MATCH('Print View'!$A40&amp;'Print View'!$Y$36,'Impact Indicators - Section B'!$A$29:$A$105&amp;'Impact Indicators - Section B'!$C$29:$C$105,0)),""),"")</f>
        <v/>
      </c>
      <c r="AD40" s="264" t="str">
        <f t="array" ref="AD40">IFERROR(IF(INDEX('Impact Indicators - Section B'!D$29:D$105,MATCH('Print View'!$A40&amp;'Print View'!$AD$36,'Impact Indicators - Section B'!$A$29:$A$105&amp;'Impact Indicators - Section B'!$C$29:$C$105,0))&lt;&gt;0,INDEX('Impact Indicators - Section B'!D$29:D$105,MATCH('Print View'!$A40&amp;'Print View'!$AD$36,'Impact Indicators - Section B'!$A$29:$A$105&amp;'Impact Indicators - Section B'!$C$29:$C$105,0)),""),"")</f>
        <v/>
      </c>
      <c r="AE40" s="250" t="str">
        <f t="array" ref="AE40">IFERROR(IF(INDEX('Impact Indicators - Section B'!E$29:E$105,MATCH('Print View'!$A40&amp;'Print View'!$AD$36,'Impact Indicators - Section B'!$A$29:$A$105&amp;'Impact Indicators - Section B'!$C$29:$C$105,0))&lt;&gt;0,INDEX('Impact Indicators - Section B'!E$29:E$105,MATCH('Print View'!$A40&amp;'Print View'!$AD$36,'Impact Indicators - Section B'!$A$29:$A$105&amp;'Impact Indicators - Section B'!$C$29:$C$105,0)),""),"")</f>
        <v/>
      </c>
      <c r="AF40" s="257" t="str">
        <f t="array" ref="AF40">IFERROR(IF(INDEX('Impact Indicators - Section B'!F$29:F$105,MATCH('Print View'!$A40&amp;'Print View'!$AD$36,'Impact Indicators - Section B'!$A$29:$A$105&amp;'Impact Indicators - Section B'!$C$29:$C$105,0))&lt;&gt;0,INDEX('Impact Indicators - Section B'!F$29:F$105,MATCH('Print View'!$A40&amp;'Print View'!$AD$36,'Impact Indicators - Section B'!$A$29:$A$105&amp;'Impact Indicators - Section B'!$C$29:$C$105,0)),""),"")</f>
        <v/>
      </c>
      <c r="AG40" s="271" t="str">
        <f t="array" ref="AG40">IFERROR(IF(INDEX('Impact Indicators - Section B'!G$29:G$105,MATCH('Print View'!$A40&amp;'Print View'!$AD$36,'Impact Indicators - Section B'!$A$29:$A$105&amp;'Impact Indicators - Section B'!$C$29:$C$105,0))&lt;&gt;0,INDEX('Impact Indicators - Section B'!G$29:G$105,MATCH('Print View'!$A40&amp;'Print View'!$AD$36,'Impact Indicators - Section B'!$A$29:$A$105&amp;'Impact Indicators - Section B'!$C$29:$C$105,0)),""),"")</f>
        <v/>
      </c>
      <c r="AH40" s="185" t="str">
        <f t="array" ref="AH40">IFERROR(IF(INDEX('Impact Indicators - Section B'!H$29:H$105,MATCH('Print View'!$A40&amp;'Print View'!$AD$36,'Impact Indicators - Section B'!$A$29:$A$105&amp;'Impact Indicators - Section B'!$C$29:$C$105,0))&lt;&gt;0,INDEX('Impact Indicators - Section B'!H$29:H$105,MATCH('Print View'!$A40&amp;'Print View'!$AD$36,'Impact Indicators - Section B'!$A$29:$A$105&amp;'Impact Indicators - Section B'!$C$29:$C$105,0)),""),"")</f>
        <v/>
      </c>
      <c r="AI40" s="221"/>
      <c r="AJ40" s="223" t="str">
        <f>IFERROR(IF(INDEX('Impact Indicators - Section B'!P$9:P$25,MATCH('Print View'!A40,'Impact Indicators - Section B'!$A$9:$A$25,0))&lt;&gt;0,INDEX('Impact Indicators - Section B'!P$9:P$25,MATCH('Print View'!$A40,'Impact Indicators - Section B'!$A$9:$A$25,0)),""),"")</f>
        <v xml:space="preserve">This indicator is not been reported in the 2016 Global TB Report, thus 2015 is considered </v>
      </c>
      <c r="AK40" s="284"/>
      <c r="AL40" s="284"/>
      <c r="AM40" s="284"/>
      <c r="AN40" s="284"/>
      <c r="AO40" s="284"/>
      <c r="AP40" s="284"/>
      <c r="AQ40" s="284"/>
      <c r="AR40" s="284"/>
    </row>
    <row r="41" spans="1:44" s="285" customFormat="1" ht="210" x14ac:dyDescent="0.25">
      <c r="A41" s="177">
        <v>4</v>
      </c>
      <c r="B41" s="286" t="str">
        <f>IFERROR(IF(INDEX('Impact Indicators - Section B'!B$9:B$25,MATCH('Print View'!$A41,'Impact Indicators - Section B'!$A$9:$A$25,0))&lt;&gt;0,INDEX('Impact Indicators - Section B'!B$9:B$25,MATCH('Print View'!$A41,'Impact Indicators - Section B'!$A$9:$A$25,0)),""),"")</f>
        <v>TB I-4(M): RR-TB and/or MDR-TB prevalence among new TB patients: Proportion of new TB cases with RR-TB and/or MDR-TB</v>
      </c>
      <c r="C41" s="286" t="str">
        <f>IFERROR(IF(INDEX('Impact Indicators - Section B'!C$9:C$25,MATCH('Print View'!$A41,'Impact Indicators - Section B'!$A$9:$A$25,0))&lt;&gt;0,INDEX('Impact Indicators - Section B'!C$9:C$25,MATCH('Print View'!$A41,'Impact Indicators - Section B'!$A$9:$A$25,0)),""),"")</f>
        <v/>
      </c>
      <c r="D41" s="286" t="str">
        <f>IFERROR(IF(INDEX('Impact Indicators - Section B'!D$9:D$25,MATCH('Print View'!$A41,'Impact Indicators - Section B'!$A$9:$A$25,0))&lt;&gt;0,INDEX('Impact Indicators - Section B'!D$9:D$25,MATCH('Print View'!$A41,'Impact Indicators - Section B'!$A$9:$A$25,0)),""),"")</f>
        <v>2.84%</v>
      </c>
      <c r="E41" s="286" t="str">
        <f>IFERROR(IF(INDEX('Impact Indicators - Section B'!E$9:E$25,MATCH('Print View'!$A41,'Impact Indicators - Section B'!$A$9:$A$25,0))&lt;&gt;0,INDEX('Impact Indicators - Section B'!E$9:E$25,MATCH('Print View'!$A41,'Impact Indicators - Section B'!$A$9:$A$25,0)),""),"")</f>
        <v>2015</v>
      </c>
      <c r="F41" s="286" t="str">
        <f>IFERROR(IF(INDEX('Impact Indicators - Section B'!F$9:F$25,MATCH('Print View'!$A41,'Impact Indicators - Section B'!$A$9:$A$25,0))&lt;&gt;0,INDEX('Impact Indicators - Section B'!F$9:F$25,MATCH('Print View'!$A41,'Impact Indicators - Section B'!$A$9:$A$25,0)),""),"")</f>
        <v xml:space="preserve"> NDRS results yet to be published </v>
      </c>
      <c r="G41" s="286" t="str">
        <f>IFERROR(IF(INDEX('Impact Indicators - Section B'!G$9:G$25,MATCH('Print View'!$A41,'Impact Indicators - Section B'!$A$9:$A$25,0))&lt;&gt;0,INDEX('Impact Indicators - Section B'!G$9:G$25,MATCH('Print View'!$A41,'Impact Indicators - Section B'!$A$9:$A$25,0)),""),"")</f>
        <v/>
      </c>
      <c r="H41" s="286" t="str">
        <f>IFERROR(IF(INDEX('Impact Indicators - Section B'!H$9:H$25,MATCH('Print View'!$A41,'Impact Indicators - Section B'!$A$9:$A$25,0))&lt;&gt;0,INDEX('Impact Indicators - Section B'!H$9:H$25,MATCH('Print View'!$A41,'Impact Indicators - Section B'!$A$9:$A$25,0)),""),"")</f>
        <v>DEA</v>
      </c>
      <c r="I41" s="286" t="str">
        <f>IFERROR(IF(INDEX('Impact Indicators - Section B'!O$9:O$25,MATCH('Print View'!$A41,'Impact Indicators - Section B'!$A$9:$A$25,0))&lt;&gt;0,INDEX('Impact Indicators - Section B'!O$9:O$25,MATCH('Print View'!$A41,'Impact Indicators - Section B'!$A$9:$A$25,0)),""),"")</f>
        <v>India</v>
      </c>
      <c r="J41" s="263" t="str">
        <f t="array" ref="J41">IFERROR(IF(INDEX('Impact Indicators - Section B'!D$29:D$105,MATCH('Print View'!$A41&amp;'Print View'!$J$36,'Impact Indicators - Section B'!$A$29:$A$105&amp;'Impact Indicators - Section B'!$C$29:$C$105,0))&lt;&gt;0,INDEX('Impact Indicators - Section B'!D$29:D$105,MATCH('Print View'!$A41&amp;'Print View'!$J$36,'Impact Indicators - Section B'!$A$29:$A$105&amp;'Impact Indicators - Section B'!$C$29:$C$105,0)),""),"")</f>
        <v/>
      </c>
      <c r="K41" s="248" t="str">
        <f t="array" ref="K41">IFERROR(IF(INDEX('Impact Indicators - Section B'!E$29:E$105,MATCH('Print View'!$A41&amp;'Print View'!$J$36,'Impact Indicators - Section B'!$A$29:$A$105&amp;'Impact Indicators - Section B'!$C$29:$C$105,0))&lt;&gt;0,INDEX('Impact Indicators - Section B'!E$29:E$105,MATCH('Print View'!$A41&amp;'Print View'!$J$36,'Impact Indicators - Section B'!$A$29:$A$105&amp;'Impact Indicators - Section B'!$C$29:$C$105,0)),""),"")</f>
        <v/>
      </c>
      <c r="L41" s="256" t="str">
        <f t="array" ref="L41">IFERROR(IF(INDEX('Impact Indicators - Section B'!F$29:F$105,MATCH('Print View'!$A41&amp;'Print View'!$J$36,'Impact Indicators - Section B'!$A$29:$A$105&amp;'Impact Indicators - Section B'!$C$29:$C$105,0))&lt;&gt;0,INDEX('Impact Indicators - Section B'!F$29:F$105,MATCH('Print View'!$A41&amp;'Print View'!$J$36,'Impact Indicators - Section B'!$A$29:$A$105&amp;'Impact Indicators - Section B'!$C$29:$C$105,0)),""),"")</f>
        <v/>
      </c>
      <c r="M41" s="270" t="str">
        <f t="array" ref="M41">IFERROR(IF(INDEX('Impact Indicators - Section B'!G$29:G$105,MATCH('Print View'!$A41&amp;'Print View'!$J$36,'Impact Indicators - Section B'!$A$29:$A$105&amp;'Impact Indicators - Section B'!$C$29:$C$105,0))&lt;&gt;0,INDEX('Impact Indicators - Section B'!G$29:G$105,MATCH('Print View'!$A41&amp;'Print View'!$J$36,'Impact Indicators - Section B'!$A$29:$A$105&amp;'Impact Indicators - Section B'!$C$29:$C$105,0)),""),"")</f>
        <v/>
      </c>
      <c r="N41" s="179" t="str">
        <f t="array" ref="N41">IFERROR(IF(INDEX('Impact Indicators - Section B'!H$29:H$105,MATCH('Print View'!$A41&amp;'Print View'!$J$36,'Impact Indicators - Section B'!$A$29:$A$105&amp;'Impact Indicators - Section B'!$C$29:$C$105,0))&lt;&gt;0,INDEX('Impact Indicators - Section B'!H$29:H$105,MATCH('Print View'!$A41&amp;'Print View'!$J$36,'Impact Indicators - Section B'!$A$29:$A$105&amp;'Impact Indicators - Section B'!$C$29:$C$105,0)),""),"")</f>
        <v/>
      </c>
      <c r="O41" s="263" t="str">
        <f t="array" ref="O41">IFERROR(IF(INDEX('Impact Indicators - Section B'!D$29:D$105,MATCH('Print View'!$A41&amp;'Print View'!$O$36,'Impact Indicators - Section B'!$A$29:$A$105&amp;'Impact Indicators - Section B'!$C$29:$C$105,0))&lt;&gt;0,INDEX('Impact Indicators - Section B'!D$29:D$105,MATCH('Print View'!$A41&amp;'Print View'!$O$36,'Impact Indicators - Section B'!$A$29:$A$105&amp;'Impact Indicators - Section B'!$C$29:$C$105,0)),""),"")</f>
        <v/>
      </c>
      <c r="P41" s="248" t="str">
        <f t="array" ref="P41">IFERROR(IF(INDEX('Impact Indicators - Section B'!E$29:E$105,MATCH('Print View'!$A41&amp;'Print View'!$O$36,'Impact Indicators - Section B'!$A$29:$A$105&amp;'Impact Indicators - Section B'!$C$29:$C$105,0))&lt;&gt;0,INDEX('Impact Indicators - Section B'!E$29:E$105,MATCH('Print View'!$A41&amp;'Print View'!$O$36,'Impact Indicators - Section B'!$A$29:$A$105&amp;'Impact Indicators - Section B'!$C$29:$C$105,0)),""),"")</f>
        <v/>
      </c>
      <c r="Q41" s="256" t="str">
        <f t="array" ref="Q41">IFERROR(IF(INDEX('Impact Indicators - Section B'!F$29:F$105,MATCH('Print View'!$A41&amp;'Print View'!$O$36,'Impact Indicators - Section B'!$A$29:$A$105&amp;'Impact Indicators - Section B'!$C$29:$C$105,0))&lt;&gt;0,INDEX('Impact Indicators - Section B'!F$29:F$105,MATCH('Print View'!$A41&amp;'Print View'!$O$36,'Impact Indicators - Section B'!$A$29:$A$105&amp;'Impact Indicators - Section B'!$C$29:$C$105,0)),""),"")</f>
        <v/>
      </c>
      <c r="R41" s="270" t="str">
        <f t="array" ref="R41">IFERROR(IF(INDEX('Impact Indicators - Section B'!G$29:G$105,MATCH('Print View'!$A41&amp;'Print View'!$O$36,'Impact Indicators - Section B'!$A$29:$A$105&amp;'Impact Indicators - Section B'!$C$29:$C$105,0))&lt;&gt;0,INDEX('Impact Indicators - Section B'!G$29:G$105,MATCH('Print View'!$A41&amp;'Print View'!$O$36,'Impact Indicators - Section B'!$A$29:$A$105&amp;'Impact Indicators - Section B'!$C$29:$C$105,0)),""),"")</f>
        <v/>
      </c>
      <c r="S41" s="179" t="str">
        <f t="array" ref="S41">IFERROR(IF(INDEX('Impact Indicators - Section B'!H$29:H$105,MATCH('Print View'!$A41&amp;'Print View'!$O$36,'Impact Indicators - Section B'!$A$29:$A$105&amp;'Impact Indicators - Section B'!$C$29:$C$105,0))&lt;&gt;0,INDEX('Impact Indicators - Section B'!H$29:H$105,MATCH('Print View'!$A41&amp;'Print View'!$O$36,'Impact Indicators - Section B'!$A$29:$A$105&amp;'Impact Indicators - Section B'!$C$29:$C$105,0)),""),"")</f>
        <v/>
      </c>
      <c r="T41" s="263" t="str">
        <f t="array" ref="T41">IFERROR(IF(INDEX('Impact Indicators - Section B'!D$29:D$105,MATCH('Print View'!$A41&amp;'Print View'!$T$36,'Impact Indicators - Section B'!$A$29:$A$105&amp;'Impact Indicators - Section B'!$C$29:$C$105,0))&lt;&gt;0,INDEX('Impact Indicators - Section B'!D$29:D$105,MATCH('Print View'!$A41&amp;'Print View'!$T$36,'Impact Indicators - Section B'!$A$29:$A$105&amp;'Impact Indicators - Section B'!$C$29:$C$105,0)),""),"")</f>
        <v/>
      </c>
      <c r="U41" s="248" t="str">
        <f t="array" ref="U41">IFERROR(IF(INDEX('Impact Indicators - Section B'!E$29:E$105,MATCH('Print View'!$A41&amp;'Print View'!$T$36,'Impact Indicators - Section B'!$A$29:$A$105&amp;'Impact Indicators - Section B'!$C$29:$C$105,0))&lt;&gt;0,INDEX('Impact Indicators - Section B'!E$29:E$105,MATCH('Print View'!$A41&amp;'Print View'!$T$36,'Impact Indicators - Section B'!$A$29:$A$105&amp;'Impact Indicators - Section B'!$C$29:$C$105,0)),""),"")</f>
        <v/>
      </c>
      <c r="V41" s="256" t="str">
        <f t="array" ref="V41">IFERROR(IF(INDEX('Impact Indicators - Section B'!F$29:F$105,MATCH('Print View'!$A41&amp;'Print View'!$T$36,'Impact Indicators - Section B'!$A$29:$A$105&amp;'Impact Indicators - Section B'!$C$29:$C$105,0))&lt;&gt;0,INDEX('Impact Indicators - Section B'!F$29:F$105,MATCH('Print View'!$A41&amp;'Print View'!$T$36,'Impact Indicators - Section B'!$A$29:$A$105&amp;'Impact Indicators - Section B'!$C$29:$C$105,0)),""),"")</f>
        <v/>
      </c>
      <c r="W41" s="270" t="str">
        <f t="array" ref="W41">IFERROR(IF(INDEX('Impact Indicators - Section B'!G$29:G$105,MATCH('Print View'!$A41&amp;'Print View'!$T$36,'Impact Indicators - Section B'!$A$29:$A$105&amp;'Impact Indicators - Section B'!$C$29:$C$105,0))&lt;&gt;0,INDEX('Impact Indicators - Section B'!G$29:G$105,MATCH('Print View'!$A41&amp;'Print View'!$T$36,'Impact Indicators - Section B'!$A$29:$A$105&amp;'Impact Indicators - Section B'!$C$29:$C$105,0)),""),"")</f>
        <v/>
      </c>
      <c r="X41" s="180" t="str">
        <f t="array" ref="X41">IFERROR(IF(INDEX('Impact Indicators - Section B'!H$29:H$105,MATCH('Print View'!$A41&amp;'Print View'!$T$36,'Impact Indicators - Section B'!$A$29:$A$105&amp;'Impact Indicators - Section B'!$C$29:$C$105,0))&lt;&gt;0,INDEX('Impact Indicators - Section B'!H$29:H$105,MATCH('Print View'!$A41&amp;'Print View'!$T$36,'Impact Indicators - Section B'!$A$29:$A$105&amp;'Impact Indicators - Section B'!$C$29:$C$105,0)),""),"")</f>
        <v/>
      </c>
      <c r="Y41" s="263" t="str">
        <f t="array" ref="Y41">IFERROR(IF(INDEX('Impact Indicators - Section B'!D$29:D$105,MATCH('Print View'!$A41&amp;'Print View'!$Y$36,'Impact Indicators - Section B'!$A$29:$A$105&amp;'Impact Indicators - Section B'!$C$29:$C$105,0))&lt;&gt;0,INDEX('Impact Indicators - Section B'!D$29:D$105,MATCH('Print View'!$A41&amp;'Print View'!$Y$36,'Impact Indicators - Section B'!$A$29:$A$105&amp;'Impact Indicators - Section B'!$C$29:$C$105,0)),""),"")</f>
        <v/>
      </c>
      <c r="Z41" s="248" t="str">
        <f t="array" ref="Z41">IFERROR(IF(INDEX('Impact Indicators - Section B'!E$29:E$105,MATCH('Print View'!$A41&amp;'Print View'!$Y$36,'Impact Indicators - Section B'!$A$29:$A$105&amp;'Impact Indicators - Section B'!$C$29:$C$105,0))&lt;&gt;0,INDEX('Impact Indicators - Section B'!E$29:E$105,MATCH('Print View'!$A41&amp;'Print View'!$Y$36,'Impact Indicators - Section B'!$A$29:$A$105&amp;'Impact Indicators - Section B'!$C$29:$C$105,0)),""),"")</f>
        <v/>
      </c>
      <c r="AA41" s="256" t="str">
        <f t="array" ref="AA41">IFERROR(IF(INDEX('Impact Indicators - Section B'!F$29:F$105,MATCH('Print View'!$A41&amp;'Print View'!$Y$36,'Impact Indicators - Section B'!$A$29:$A$105&amp;'Impact Indicators - Section B'!$C$29:$C$105,0))&lt;&gt;0,INDEX('Impact Indicators - Section B'!F$29:F$105,MATCH('Print View'!$A41&amp;'Print View'!$Y$36,'Impact Indicators - Section B'!$A$29:$A$105&amp;'Impact Indicators - Section B'!$C$29:$C$105,0)),""),"")</f>
        <v/>
      </c>
      <c r="AB41" s="270" t="str">
        <f t="array" ref="AB41">IFERROR(IF(INDEX('Impact Indicators - Section B'!G$29:G$105,MATCH('Print View'!$A41&amp;'Print View'!$Y$36,'Impact Indicators - Section B'!$A$29:$A$105&amp;'Impact Indicators - Section B'!$C$29:$C$105,0))&lt;&gt;0,INDEX('Impact Indicators - Section B'!G$29:G$105,MATCH('Print View'!$A41&amp;'Print View'!$Y$36,'Impact Indicators - Section B'!$A$29:$A$105&amp;'Impact Indicators - Section B'!$C$29:$C$105,0)),""),"")</f>
        <v/>
      </c>
      <c r="AC41" s="181" t="str">
        <f t="array" ref="AC41">IFERROR(IF(INDEX('Impact Indicators - Section B'!H$29:H$105,MATCH('Print View'!$A41&amp;'Print View'!$Y$36,'Impact Indicators - Section B'!$A$29:$A$105&amp;'Impact Indicators - Section B'!$C$29:$C$105,0))&lt;&gt;0,INDEX('Impact Indicators - Section B'!H$29:H$105,MATCH('Print View'!$A41&amp;'Print View'!$Y$36,'Impact Indicators - Section B'!$A$29:$A$105&amp;'Impact Indicators - Section B'!$C$29:$C$105,0)),""),"")</f>
        <v/>
      </c>
      <c r="AD41" s="263" t="str">
        <f t="array" ref="AD41">IFERROR(IF(INDEX('Impact Indicators - Section B'!D$29:D$105,MATCH('Print View'!$A41&amp;'Print View'!$AD$36,'Impact Indicators - Section B'!$A$29:$A$105&amp;'Impact Indicators - Section B'!$C$29:$C$105,0))&lt;&gt;0,INDEX('Impact Indicators - Section B'!D$29:D$105,MATCH('Print View'!$A41&amp;'Print View'!$AD$36,'Impact Indicators - Section B'!$A$29:$A$105&amp;'Impact Indicators - Section B'!$C$29:$C$105,0)),""),"")</f>
        <v/>
      </c>
      <c r="AE41" s="248" t="str">
        <f t="array" ref="AE41">IFERROR(IF(INDEX('Impact Indicators - Section B'!E$29:E$105,MATCH('Print View'!$A41&amp;'Print View'!$AD$36,'Impact Indicators - Section B'!$A$29:$A$105&amp;'Impact Indicators - Section B'!$C$29:$C$105,0))&lt;&gt;0,INDEX('Impact Indicators - Section B'!E$29:E$105,MATCH('Print View'!$A41&amp;'Print View'!$AD$36,'Impact Indicators - Section B'!$A$29:$A$105&amp;'Impact Indicators - Section B'!$C$29:$C$105,0)),""),"")</f>
        <v/>
      </c>
      <c r="AF41" s="256" t="str">
        <f t="array" ref="AF41">IFERROR(IF(INDEX('Impact Indicators - Section B'!F$29:F$105,MATCH('Print View'!$A41&amp;'Print View'!$AD$36,'Impact Indicators - Section B'!$A$29:$A$105&amp;'Impact Indicators - Section B'!$C$29:$C$105,0))&lt;&gt;0,INDEX('Impact Indicators - Section B'!F$29:F$105,MATCH('Print View'!$A41&amp;'Print View'!$AD$36,'Impact Indicators - Section B'!$A$29:$A$105&amp;'Impact Indicators - Section B'!$C$29:$C$105,0)),""),"")</f>
        <v/>
      </c>
      <c r="AG41" s="270" t="str">
        <f t="array" ref="AG41">IFERROR(IF(INDEX('Impact Indicators - Section B'!G$29:G$105,MATCH('Print View'!$A41&amp;'Print View'!$AD$36,'Impact Indicators - Section B'!$A$29:$A$105&amp;'Impact Indicators - Section B'!$C$29:$C$105,0))&lt;&gt;0,INDEX('Impact Indicators - Section B'!G$29:G$105,MATCH('Print View'!$A41&amp;'Print View'!$AD$36,'Impact Indicators - Section B'!$A$29:$A$105&amp;'Impact Indicators - Section B'!$C$29:$C$105,0)),""),"")</f>
        <v/>
      </c>
      <c r="AH41" s="180" t="str">
        <f t="array" ref="AH41">IFERROR(IF(INDEX('Impact Indicators - Section B'!H$29:H$105,MATCH('Print View'!$A41&amp;'Print View'!$AD$36,'Impact Indicators - Section B'!$A$29:$A$105&amp;'Impact Indicators - Section B'!$C$29:$C$105,0))&lt;&gt;0,INDEX('Impact Indicators - Section B'!H$29:H$105,MATCH('Print View'!$A41&amp;'Print View'!$AD$36,'Impact Indicators - Section B'!$A$29:$A$105&amp;'Impact Indicators - Section B'!$C$29:$C$105,0)),""),"")</f>
        <v/>
      </c>
      <c r="AI41" s="221"/>
      <c r="AJ41" s="224" t="str">
        <f>IFERROR(IF(INDEX('Impact Indicators - Section B'!P$9:P$25,MATCH('Print View'!A41,'Impact Indicators - Section B'!$A$9:$A$25,0))&lt;&gt;0,INDEX('Impact Indicators - Section B'!P$9:P$25,MATCH('Print View'!$A41,'Impact Indicators - Section B'!$A$9:$A$25,0)),""),"")</f>
        <v xml:space="preserve">The proportion of MDR tb is only for new smear positive cases and not all new cases </v>
      </c>
      <c r="AK41" s="284"/>
      <c r="AL41" s="284"/>
      <c r="AM41" s="284"/>
      <c r="AN41" s="284"/>
      <c r="AO41" s="284"/>
      <c r="AP41" s="284"/>
      <c r="AQ41" s="284"/>
      <c r="AR41" s="284"/>
    </row>
    <row r="42" spans="1:44" s="285" customFormat="1" ht="31.5" x14ac:dyDescent="0.25">
      <c r="A42" s="213">
        <v>5</v>
      </c>
      <c r="B42" s="283" t="str">
        <f>IFERROR(IF(INDEX('Impact Indicators - Section B'!B$9:B$25,MATCH('Print View'!$A42,'Impact Indicators - Section B'!$A$9:$A$25,0))&lt;&gt;0,INDEX('Impact Indicators - Section B'!B$9:B$25,MATCH('Print View'!$A42,'Impact Indicators - Section B'!$A$9:$A$25,0)),""),"")</f>
        <v/>
      </c>
      <c r="C42" s="283" t="str">
        <f>IFERROR(IF(INDEX('Impact Indicators - Section B'!C$9:C$25,MATCH('Print View'!$A42,'Impact Indicators - Section B'!$A$9:$A$25,0))&lt;&gt;0,INDEX('Impact Indicators - Section B'!C$9:C$25,MATCH('Print View'!$A42,'Impact Indicators - Section B'!$A$9:$A$25,0)),""),"")</f>
        <v/>
      </c>
      <c r="D42" s="283" t="str">
        <f>IFERROR(IF(INDEX('Impact Indicators - Section B'!D$9:D$25,MATCH('Print View'!$A42,'Impact Indicators - Section B'!$A$9:$A$25,0))&lt;&gt;0,INDEX('Impact Indicators - Section B'!D$9:D$25,MATCH('Print View'!$A42,'Impact Indicators - Section B'!$A$9:$A$25,0)),""),"")</f>
        <v/>
      </c>
      <c r="E42" s="283" t="str">
        <f>IFERROR(IF(INDEX('Impact Indicators - Section B'!E$9:E$25,MATCH('Print View'!$A42,'Impact Indicators - Section B'!$A$9:$A$25,0))&lt;&gt;0,INDEX('Impact Indicators - Section B'!E$9:E$25,MATCH('Print View'!$A42,'Impact Indicators - Section B'!$A$9:$A$25,0)),""),"")</f>
        <v/>
      </c>
      <c r="F42" s="283" t="str">
        <f>IFERROR(IF(INDEX('Impact Indicators - Section B'!F$9:F$25,MATCH('Print View'!$A42,'Impact Indicators - Section B'!$A$9:$A$25,0))&lt;&gt;0,INDEX('Impact Indicators - Section B'!F$9:F$25,MATCH('Print View'!$A42,'Impact Indicators - Section B'!$A$9:$A$25,0)),""),"")</f>
        <v/>
      </c>
      <c r="G42" s="283" t="str">
        <f>IFERROR(IF(INDEX('Impact Indicators - Section B'!G$9:G$25,MATCH('Print View'!$A42,'Impact Indicators - Section B'!$A$9:$A$25,0))&lt;&gt;0,INDEX('Impact Indicators - Section B'!G$9:G$25,MATCH('Print View'!$A42,'Impact Indicators - Section B'!$A$9:$A$25,0)),""),"")</f>
        <v/>
      </c>
      <c r="H42" s="283" t="str">
        <f>IFERROR(IF(INDEX('Impact Indicators - Section B'!H$9:H$25,MATCH('Print View'!$A42,'Impact Indicators - Section B'!$A$9:$A$25,0))&lt;&gt;0,INDEX('Impact Indicators - Section B'!H$9:H$25,MATCH('Print View'!$A42,'Impact Indicators - Section B'!$A$9:$A$25,0)),""),"")</f>
        <v/>
      </c>
      <c r="I42" s="283" t="str">
        <f>IFERROR(IF(INDEX('Impact Indicators - Section B'!O$9:O$25,MATCH('Print View'!$A42,'Impact Indicators - Section B'!$A$9:$A$25,0))&lt;&gt;0,INDEX('Impact Indicators - Section B'!O$9:O$25,MATCH('Print View'!$A42,'Impact Indicators - Section B'!$A$9:$A$25,0)),""),"")</f>
        <v/>
      </c>
      <c r="J42" s="264" t="str">
        <f t="array" ref="J42">IFERROR(IF(INDEX('Impact Indicators - Section B'!D$29:D$105,MATCH('Print View'!$A42&amp;'Print View'!$J$36,'Impact Indicators - Section B'!$A$29:$A$105&amp;'Impact Indicators - Section B'!$C$29:$C$105,0))&lt;&gt;0,INDEX('Impact Indicators - Section B'!D$29:D$105,MATCH('Print View'!$A42&amp;'Print View'!$J$36,'Impact Indicators - Section B'!$A$29:$A$105&amp;'Impact Indicators - Section B'!$C$29:$C$105,0)),""),"")</f>
        <v/>
      </c>
      <c r="K42" s="250" t="str">
        <f t="array" ref="K42">IFERROR(IF(INDEX('Impact Indicators - Section B'!E$29:E$105,MATCH('Print View'!$A42&amp;'Print View'!$J$36,'Impact Indicators - Section B'!$A$29:$A$105&amp;'Impact Indicators - Section B'!$C$29:$C$105,0))&lt;&gt;0,INDEX('Impact Indicators - Section B'!E$29:E$105,MATCH('Print View'!$A42&amp;'Print View'!$J$36,'Impact Indicators - Section B'!$A$29:$A$105&amp;'Impact Indicators - Section B'!$C$29:$C$105,0)),""),"")</f>
        <v/>
      </c>
      <c r="L42" s="257" t="str">
        <f t="array" ref="L42">IFERROR(IF(INDEX('Impact Indicators - Section B'!F$29:F$105,MATCH('Print View'!$A42&amp;'Print View'!$J$36,'Impact Indicators - Section B'!$A$29:$A$105&amp;'Impact Indicators - Section B'!$C$29:$C$105,0))&lt;&gt;0,INDEX('Impact Indicators - Section B'!F$29:F$105,MATCH('Print View'!$A42&amp;'Print View'!$J$36,'Impact Indicators - Section B'!$A$29:$A$105&amp;'Impact Indicators - Section B'!$C$29:$C$105,0)),""),"")</f>
        <v/>
      </c>
      <c r="M42" s="271" t="str">
        <f t="array" ref="M42">IFERROR(IF(INDEX('Impact Indicators - Section B'!G$29:G$105,MATCH('Print View'!$A42&amp;'Print View'!$J$36,'Impact Indicators - Section B'!$A$29:$A$105&amp;'Impact Indicators - Section B'!$C$29:$C$105,0))&lt;&gt;0,INDEX('Impact Indicators - Section B'!G$29:G$105,MATCH('Print View'!$A42&amp;'Print View'!$J$36,'Impact Indicators - Section B'!$A$29:$A$105&amp;'Impact Indicators - Section B'!$C$29:$C$105,0)),""),"")</f>
        <v/>
      </c>
      <c r="N42" s="184" t="str">
        <f t="array" ref="N42">IFERROR(IF(INDEX('Impact Indicators - Section B'!H$29:H$105,MATCH('Print View'!$A42&amp;'Print View'!$J$36,'Impact Indicators - Section B'!$A$29:$A$105&amp;'Impact Indicators - Section B'!$C$29:$C$105,0))&lt;&gt;0,INDEX('Impact Indicators - Section B'!H$29:H$105,MATCH('Print View'!$A42&amp;'Print View'!$J$36,'Impact Indicators - Section B'!$A$29:$A$105&amp;'Impact Indicators - Section B'!$C$29:$C$105,0)),""),"")</f>
        <v/>
      </c>
      <c r="O42" s="264" t="str">
        <f t="array" ref="O42">IFERROR(IF(INDEX('Impact Indicators - Section B'!D$29:D$105,MATCH('Print View'!$A42&amp;'Print View'!$O$36,'Impact Indicators - Section B'!$A$29:$A$105&amp;'Impact Indicators - Section B'!$C$29:$C$105,0))&lt;&gt;0,INDEX('Impact Indicators - Section B'!D$29:D$105,MATCH('Print View'!$A42&amp;'Print View'!$O$36,'Impact Indicators - Section B'!$A$29:$A$105&amp;'Impact Indicators - Section B'!$C$29:$C$105,0)),""),"")</f>
        <v/>
      </c>
      <c r="P42" s="250" t="str">
        <f t="array" ref="P42">IFERROR(IF(INDEX('Impact Indicators - Section B'!E$29:E$105,MATCH('Print View'!$A42&amp;'Print View'!$O$36,'Impact Indicators - Section B'!$A$29:$A$105&amp;'Impact Indicators - Section B'!$C$29:$C$105,0))&lt;&gt;0,INDEX('Impact Indicators - Section B'!E$29:E$105,MATCH('Print View'!$A42&amp;'Print View'!$O$36,'Impact Indicators - Section B'!$A$29:$A$105&amp;'Impact Indicators - Section B'!$C$29:$C$105,0)),""),"")</f>
        <v/>
      </c>
      <c r="Q42" s="257" t="str">
        <f t="array" ref="Q42">IFERROR(IF(INDEX('Impact Indicators - Section B'!F$29:F$105,MATCH('Print View'!$A42&amp;'Print View'!$O$36,'Impact Indicators - Section B'!$A$29:$A$105&amp;'Impact Indicators - Section B'!$C$29:$C$105,0))&lt;&gt;0,INDEX('Impact Indicators - Section B'!F$29:F$105,MATCH('Print View'!$A42&amp;'Print View'!$O$36,'Impact Indicators - Section B'!$A$29:$A$105&amp;'Impact Indicators - Section B'!$C$29:$C$105,0)),""),"")</f>
        <v/>
      </c>
      <c r="R42" s="271" t="str">
        <f t="array" ref="R42">IFERROR(IF(INDEX('Impact Indicators - Section B'!G$29:G$105,MATCH('Print View'!$A42&amp;'Print View'!$O$36,'Impact Indicators - Section B'!$A$29:$A$105&amp;'Impact Indicators - Section B'!$C$29:$C$105,0))&lt;&gt;0,INDEX('Impact Indicators - Section B'!G$29:G$105,MATCH('Print View'!$A42&amp;'Print View'!$O$36,'Impact Indicators - Section B'!$A$29:$A$105&amp;'Impact Indicators - Section B'!$C$29:$C$105,0)),""),"")</f>
        <v/>
      </c>
      <c r="S42" s="184" t="str">
        <f t="array" ref="S42">IFERROR(IF(INDEX('Impact Indicators - Section B'!H$29:H$105,MATCH('Print View'!$A42&amp;'Print View'!$O$36,'Impact Indicators - Section B'!$A$29:$A$105&amp;'Impact Indicators - Section B'!$C$29:$C$105,0))&lt;&gt;0,INDEX('Impact Indicators - Section B'!H$29:H$105,MATCH('Print View'!$A42&amp;'Print View'!$O$36,'Impact Indicators - Section B'!$A$29:$A$105&amp;'Impact Indicators - Section B'!$C$29:$C$105,0)),""),"")</f>
        <v/>
      </c>
      <c r="T42" s="264" t="str">
        <f t="array" ref="T42">IFERROR(IF(INDEX('Impact Indicators - Section B'!D$29:D$105,MATCH('Print View'!$A42&amp;'Print View'!$T$36,'Impact Indicators - Section B'!$A$29:$A$105&amp;'Impact Indicators - Section B'!$C$29:$C$105,0))&lt;&gt;0,INDEX('Impact Indicators - Section B'!D$29:D$105,MATCH('Print View'!$A42&amp;'Print View'!$T$36,'Impact Indicators - Section B'!$A$29:$A$105&amp;'Impact Indicators - Section B'!$C$29:$C$105,0)),""),"")</f>
        <v/>
      </c>
      <c r="U42" s="250" t="str">
        <f t="array" ref="U42">IFERROR(IF(INDEX('Impact Indicators - Section B'!E$29:E$105,MATCH('Print View'!$A42&amp;'Print View'!$T$36,'Impact Indicators - Section B'!$A$29:$A$105&amp;'Impact Indicators - Section B'!$C$29:$C$105,0))&lt;&gt;0,INDEX('Impact Indicators - Section B'!E$29:E$105,MATCH('Print View'!$A42&amp;'Print View'!$T$36,'Impact Indicators - Section B'!$A$29:$A$105&amp;'Impact Indicators - Section B'!$C$29:$C$105,0)),""),"")</f>
        <v/>
      </c>
      <c r="V42" s="257" t="str">
        <f t="array" ref="V42">IFERROR(IF(INDEX('Impact Indicators - Section B'!F$29:F$105,MATCH('Print View'!$A42&amp;'Print View'!$T$36,'Impact Indicators - Section B'!$A$29:$A$105&amp;'Impact Indicators - Section B'!$C$29:$C$105,0))&lt;&gt;0,INDEX('Impact Indicators - Section B'!F$29:F$105,MATCH('Print View'!$A42&amp;'Print View'!$T$36,'Impact Indicators - Section B'!$A$29:$A$105&amp;'Impact Indicators - Section B'!$C$29:$C$105,0)),""),"")</f>
        <v/>
      </c>
      <c r="W42" s="271" t="str">
        <f t="array" ref="W42">IFERROR(IF(INDEX('Impact Indicators - Section B'!G$29:G$105,MATCH('Print View'!$A42&amp;'Print View'!$T$36,'Impact Indicators - Section B'!$A$29:$A$105&amp;'Impact Indicators - Section B'!$C$29:$C$105,0))&lt;&gt;0,INDEX('Impact Indicators - Section B'!G$29:G$105,MATCH('Print View'!$A42&amp;'Print View'!$T$36,'Impact Indicators - Section B'!$A$29:$A$105&amp;'Impact Indicators - Section B'!$C$29:$C$105,0)),""),"")</f>
        <v/>
      </c>
      <c r="X42" s="185" t="str">
        <f t="array" ref="X42">IFERROR(IF(INDEX('Impact Indicators - Section B'!H$29:H$105,MATCH('Print View'!$A42&amp;'Print View'!$T$36,'Impact Indicators - Section B'!$A$29:$A$105&amp;'Impact Indicators - Section B'!$C$29:$C$105,0))&lt;&gt;0,INDEX('Impact Indicators - Section B'!H$29:H$105,MATCH('Print View'!$A42&amp;'Print View'!$T$36,'Impact Indicators - Section B'!$A$29:$A$105&amp;'Impact Indicators - Section B'!$C$29:$C$105,0)),""),"")</f>
        <v/>
      </c>
      <c r="Y42" s="264" t="str">
        <f t="array" ref="Y42">IFERROR(IF(INDEX('Impact Indicators - Section B'!D$29:D$105,MATCH('Print View'!$A42&amp;'Print View'!$Y$36,'Impact Indicators - Section B'!$A$29:$A$105&amp;'Impact Indicators - Section B'!$C$29:$C$105,0))&lt;&gt;0,INDEX('Impact Indicators - Section B'!D$29:D$105,MATCH('Print View'!$A42&amp;'Print View'!$Y$36,'Impact Indicators - Section B'!$A$29:$A$105&amp;'Impact Indicators - Section B'!$C$29:$C$105,0)),""),"")</f>
        <v/>
      </c>
      <c r="Z42" s="250" t="str">
        <f t="array" ref="Z42">IFERROR(IF(INDEX('Impact Indicators - Section B'!E$29:E$105,MATCH('Print View'!$A42&amp;'Print View'!$Y$36,'Impact Indicators - Section B'!$A$29:$A$105&amp;'Impact Indicators - Section B'!$C$29:$C$105,0))&lt;&gt;0,INDEX('Impact Indicators - Section B'!E$29:E$105,MATCH('Print View'!$A42&amp;'Print View'!$Y$36,'Impact Indicators - Section B'!$A$29:$A$105&amp;'Impact Indicators - Section B'!$C$29:$C$105,0)),""),"")</f>
        <v/>
      </c>
      <c r="AA42" s="257" t="str">
        <f t="array" ref="AA42">IFERROR(IF(INDEX('Impact Indicators - Section B'!F$29:F$105,MATCH('Print View'!$A42&amp;'Print View'!$Y$36,'Impact Indicators - Section B'!$A$29:$A$105&amp;'Impact Indicators - Section B'!$C$29:$C$105,0))&lt;&gt;0,INDEX('Impact Indicators - Section B'!F$29:F$105,MATCH('Print View'!$A42&amp;'Print View'!$Y$36,'Impact Indicators - Section B'!$A$29:$A$105&amp;'Impact Indicators - Section B'!$C$29:$C$105,0)),""),"")</f>
        <v/>
      </c>
      <c r="AB42" s="271" t="str">
        <f t="array" ref="AB42">IFERROR(IF(INDEX('Impact Indicators - Section B'!G$29:G$105,MATCH('Print View'!$A42&amp;'Print View'!$Y$36,'Impact Indicators - Section B'!$A$29:$A$105&amp;'Impact Indicators - Section B'!$C$29:$C$105,0))&lt;&gt;0,INDEX('Impact Indicators - Section B'!G$29:G$105,MATCH('Print View'!$A42&amp;'Print View'!$Y$36,'Impact Indicators - Section B'!$A$29:$A$105&amp;'Impact Indicators - Section B'!$C$29:$C$105,0)),""),"")</f>
        <v/>
      </c>
      <c r="AC42" s="186" t="str">
        <f t="array" ref="AC42">IFERROR(IF(INDEX('Impact Indicators - Section B'!H$29:H$105,MATCH('Print View'!$A42&amp;'Print View'!$Y$36,'Impact Indicators - Section B'!$A$29:$A$105&amp;'Impact Indicators - Section B'!$C$29:$C$105,0))&lt;&gt;0,INDEX('Impact Indicators - Section B'!H$29:H$105,MATCH('Print View'!$A42&amp;'Print View'!$Y$36,'Impact Indicators - Section B'!$A$29:$A$105&amp;'Impact Indicators - Section B'!$C$29:$C$105,0)),""),"")</f>
        <v/>
      </c>
      <c r="AD42" s="264" t="str">
        <f t="array" ref="AD42">IFERROR(IF(INDEX('Impact Indicators - Section B'!D$29:D$105,MATCH('Print View'!$A42&amp;'Print View'!$AD$36,'Impact Indicators - Section B'!$A$29:$A$105&amp;'Impact Indicators - Section B'!$C$29:$C$105,0))&lt;&gt;0,INDEX('Impact Indicators - Section B'!D$29:D$105,MATCH('Print View'!$A42&amp;'Print View'!$AD$36,'Impact Indicators - Section B'!$A$29:$A$105&amp;'Impact Indicators - Section B'!$C$29:$C$105,0)),""),"")</f>
        <v/>
      </c>
      <c r="AE42" s="250" t="str">
        <f t="array" ref="AE42">IFERROR(IF(INDEX('Impact Indicators - Section B'!E$29:E$105,MATCH('Print View'!$A42&amp;'Print View'!$AD$36,'Impact Indicators - Section B'!$A$29:$A$105&amp;'Impact Indicators - Section B'!$C$29:$C$105,0))&lt;&gt;0,INDEX('Impact Indicators - Section B'!E$29:E$105,MATCH('Print View'!$A42&amp;'Print View'!$AD$36,'Impact Indicators - Section B'!$A$29:$A$105&amp;'Impact Indicators - Section B'!$C$29:$C$105,0)),""),"")</f>
        <v/>
      </c>
      <c r="AF42" s="257" t="str">
        <f t="array" ref="AF42">IFERROR(IF(INDEX('Impact Indicators - Section B'!F$29:F$105,MATCH('Print View'!$A42&amp;'Print View'!$AD$36,'Impact Indicators - Section B'!$A$29:$A$105&amp;'Impact Indicators - Section B'!$C$29:$C$105,0))&lt;&gt;0,INDEX('Impact Indicators - Section B'!F$29:F$105,MATCH('Print View'!$A42&amp;'Print View'!$AD$36,'Impact Indicators - Section B'!$A$29:$A$105&amp;'Impact Indicators - Section B'!$C$29:$C$105,0)),""),"")</f>
        <v/>
      </c>
      <c r="AG42" s="271" t="str">
        <f t="array" ref="AG42">IFERROR(IF(INDEX('Impact Indicators - Section B'!G$29:G$105,MATCH('Print View'!$A42&amp;'Print View'!$AD$36,'Impact Indicators - Section B'!$A$29:$A$105&amp;'Impact Indicators - Section B'!$C$29:$C$105,0))&lt;&gt;0,INDEX('Impact Indicators - Section B'!G$29:G$105,MATCH('Print View'!$A42&amp;'Print View'!$AD$36,'Impact Indicators - Section B'!$A$29:$A$105&amp;'Impact Indicators - Section B'!$C$29:$C$105,0)),""),"")</f>
        <v/>
      </c>
      <c r="AH42" s="185" t="str">
        <f t="array" ref="AH42">IFERROR(IF(INDEX('Impact Indicators - Section B'!H$29:H$105,MATCH('Print View'!$A42&amp;'Print View'!$AD$36,'Impact Indicators - Section B'!$A$29:$A$105&amp;'Impact Indicators - Section B'!$C$29:$C$105,0))&lt;&gt;0,INDEX('Impact Indicators - Section B'!H$29:H$105,MATCH('Print View'!$A42&amp;'Print View'!$AD$36,'Impact Indicators - Section B'!$A$29:$A$105&amp;'Impact Indicators - Section B'!$C$29:$C$105,0)),""),"")</f>
        <v/>
      </c>
      <c r="AI42" s="221"/>
      <c r="AJ42" s="223" t="str">
        <f>IFERROR(IF(INDEX('Impact Indicators - Section B'!P$9:P$25,MATCH('Print View'!A42,'Impact Indicators - Section B'!$A$9:$A$25,0))&lt;&gt;0,INDEX('Impact Indicators - Section B'!P$9:P$25,MATCH('Print View'!$A42,'Impact Indicators - Section B'!$A$9:$A$25,0)),""),"")</f>
        <v/>
      </c>
      <c r="AK42" s="284"/>
      <c r="AL42" s="284"/>
      <c r="AM42" s="284"/>
      <c r="AN42" s="284"/>
      <c r="AO42" s="284"/>
      <c r="AP42" s="284"/>
      <c r="AQ42" s="284"/>
      <c r="AR42" s="284"/>
    </row>
    <row r="43" spans="1:44" s="285" customFormat="1" ht="31.5" x14ac:dyDescent="0.25">
      <c r="A43" s="171">
        <v>6</v>
      </c>
      <c r="B43" s="286" t="str">
        <f>IFERROR(IF(INDEX('Impact Indicators - Section B'!B$9:B$25,MATCH('Print View'!$A43,'Impact Indicators - Section B'!$A$9:$A$25,0))&lt;&gt;0,INDEX('Impact Indicators - Section B'!B$9:B$25,MATCH('Print View'!$A43,'Impact Indicators - Section B'!$A$9:$A$25,0)),""),"")</f>
        <v/>
      </c>
      <c r="C43" s="286" t="str">
        <f>IFERROR(IF(INDEX('Impact Indicators - Section B'!C$9:C$25,MATCH('Print View'!$A43,'Impact Indicators - Section B'!$A$9:$A$25,0))&lt;&gt;0,INDEX('Impact Indicators - Section B'!C$9:C$25,MATCH('Print View'!$A43,'Impact Indicators - Section B'!$A$9:$A$25,0)),""),"")</f>
        <v/>
      </c>
      <c r="D43" s="286" t="str">
        <f>IFERROR(IF(INDEX('Impact Indicators - Section B'!D$9:D$25,MATCH('Print View'!$A43,'Impact Indicators - Section B'!$A$9:$A$25,0))&lt;&gt;0,INDEX('Impact Indicators - Section B'!D$9:D$25,MATCH('Print View'!$A43,'Impact Indicators - Section B'!$A$9:$A$25,0)),""),"")</f>
        <v/>
      </c>
      <c r="E43" s="286" t="str">
        <f>IFERROR(IF(INDEX('Impact Indicators - Section B'!E$9:E$25,MATCH('Print View'!$A43,'Impact Indicators - Section B'!$A$9:$A$25,0))&lt;&gt;0,INDEX('Impact Indicators - Section B'!E$9:E$25,MATCH('Print View'!$A43,'Impact Indicators - Section B'!$A$9:$A$25,0)),""),"")</f>
        <v/>
      </c>
      <c r="F43" s="286" t="str">
        <f>IFERROR(IF(INDEX('Impact Indicators - Section B'!F$9:F$25,MATCH('Print View'!$A43,'Impact Indicators - Section B'!$A$9:$A$25,0))&lt;&gt;0,INDEX('Impact Indicators - Section B'!F$9:F$25,MATCH('Print View'!$A43,'Impact Indicators - Section B'!$A$9:$A$25,0)),""),"")</f>
        <v/>
      </c>
      <c r="G43" s="286" t="str">
        <f>IFERROR(IF(INDEX('Impact Indicators - Section B'!G$9:G$25,MATCH('Print View'!$A43,'Impact Indicators - Section B'!$A$9:$A$25,0))&lt;&gt;0,INDEX('Impact Indicators - Section B'!G$9:G$25,MATCH('Print View'!$A43,'Impact Indicators - Section B'!$A$9:$A$25,0)),""),"")</f>
        <v/>
      </c>
      <c r="H43" s="286" t="str">
        <f>IFERROR(IF(INDEX('Impact Indicators - Section B'!H$9:H$25,MATCH('Print View'!$A43,'Impact Indicators - Section B'!$A$9:$A$25,0))&lt;&gt;0,INDEX('Impact Indicators - Section B'!H$9:H$25,MATCH('Print View'!$A43,'Impact Indicators - Section B'!$A$9:$A$25,0)),""),"")</f>
        <v/>
      </c>
      <c r="I43" s="286" t="str">
        <f>IFERROR(IF(INDEX('Impact Indicators - Section B'!O$9:O$25,MATCH('Print View'!$A43,'Impact Indicators - Section B'!$A$9:$A$25,0))&lt;&gt;0,INDEX('Impact Indicators - Section B'!O$9:O$25,MATCH('Print View'!$A43,'Impact Indicators - Section B'!$A$9:$A$25,0)),""),"")</f>
        <v/>
      </c>
      <c r="J43" s="263" t="str">
        <f t="array" ref="J43">IFERROR(IF(INDEX('Impact Indicators - Section B'!D$29:D$105,MATCH('Print View'!$A43&amp;'Print View'!$J$36,'Impact Indicators - Section B'!$A$29:$A$105&amp;'Impact Indicators - Section B'!$C$29:$C$105,0))&lt;&gt;0,INDEX('Impact Indicators - Section B'!D$29:D$105,MATCH('Print View'!$A43&amp;'Print View'!$J$36,'Impact Indicators - Section B'!$A$29:$A$105&amp;'Impact Indicators - Section B'!$C$29:$C$105,0)),""),"")</f>
        <v/>
      </c>
      <c r="K43" s="248" t="str">
        <f t="array" ref="K43">IFERROR(IF(INDEX('Impact Indicators - Section B'!E$29:E$105,MATCH('Print View'!$A43&amp;'Print View'!$J$36,'Impact Indicators - Section B'!$A$29:$A$105&amp;'Impact Indicators - Section B'!$C$29:$C$105,0))&lt;&gt;0,INDEX('Impact Indicators - Section B'!E$29:E$105,MATCH('Print View'!$A43&amp;'Print View'!$J$36,'Impact Indicators - Section B'!$A$29:$A$105&amp;'Impact Indicators - Section B'!$C$29:$C$105,0)),""),"")</f>
        <v/>
      </c>
      <c r="L43" s="256" t="str">
        <f t="array" ref="L43">IFERROR(IF(INDEX('Impact Indicators - Section B'!F$29:F$105,MATCH('Print View'!$A43&amp;'Print View'!$J$36,'Impact Indicators - Section B'!$A$29:$A$105&amp;'Impact Indicators - Section B'!$C$29:$C$105,0))&lt;&gt;0,INDEX('Impact Indicators - Section B'!F$29:F$105,MATCH('Print View'!$A43&amp;'Print View'!$J$36,'Impact Indicators - Section B'!$A$29:$A$105&amp;'Impact Indicators - Section B'!$C$29:$C$105,0)),""),"")</f>
        <v/>
      </c>
      <c r="M43" s="270" t="str">
        <f t="array" ref="M43">IFERROR(IF(INDEX('Impact Indicators - Section B'!G$29:G$105,MATCH('Print View'!$A43&amp;'Print View'!$J$36,'Impact Indicators - Section B'!$A$29:$A$105&amp;'Impact Indicators - Section B'!$C$29:$C$105,0))&lt;&gt;0,INDEX('Impact Indicators - Section B'!G$29:G$105,MATCH('Print View'!$A43&amp;'Print View'!$J$36,'Impact Indicators - Section B'!$A$29:$A$105&amp;'Impact Indicators - Section B'!$C$29:$C$105,0)),""),"")</f>
        <v/>
      </c>
      <c r="N43" s="179" t="str">
        <f t="array" ref="N43">IFERROR(IF(INDEX('Impact Indicators - Section B'!H$29:H$105,MATCH('Print View'!$A43&amp;'Print View'!$J$36,'Impact Indicators - Section B'!$A$29:$A$105&amp;'Impact Indicators - Section B'!$C$29:$C$105,0))&lt;&gt;0,INDEX('Impact Indicators - Section B'!H$29:H$105,MATCH('Print View'!$A43&amp;'Print View'!$J$36,'Impact Indicators - Section B'!$A$29:$A$105&amp;'Impact Indicators - Section B'!$C$29:$C$105,0)),""),"")</f>
        <v/>
      </c>
      <c r="O43" s="263" t="str">
        <f t="array" ref="O43">IFERROR(IF(INDEX('Impact Indicators - Section B'!D$29:D$105,MATCH('Print View'!$A43&amp;'Print View'!$O$36,'Impact Indicators - Section B'!$A$29:$A$105&amp;'Impact Indicators - Section B'!$C$29:$C$105,0))&lt;&gt;0,INDEX('Impact Indicators - Section B'!D$29:D$105,MATCH('Print View'!$A43&amp;'Print View'!$O$36,'Impact Indicators - Section B'!$A$29:$A$105&amp;'Impact Indicators - Section B'!$C$29:$C$105,0)),""),"")</f>
        <v/>
      </c>
      <c r="P43" s="248" t="str">
        <f t="array" ref="P43">IFERROR(IF(INDEX('Impact Indicators - Section B'!E$29:E$105,MATCH('Print View'!$A43&amp;'Print View'!$O$36,'Impact Indicators - Section B'!$A$29:$A$105&amp;'Impact Indicators - Section B'!$C$29:$C$105,0))&lt;&gt;0,INDEX('Impact Indicators - Section B'!E$29:E$105,MATCH('Print View'!$A43&amp;'Print View'!$O$36,'Impact Indicators - Section B'!$A$29:$A$105&amp;'Impact Indicators - Section B'!$C$29:$C$105,0)),""),"")</f>
        <v/>
      </c>
      <c r="Q43" s="256" t="str">
        <f t="array" ref="Q43">IFERROR(IF(INDEX('Impact Indicators - Section B'!F$29:F$105,MATCH('Print View'!$A43&amp;'Print View'!$O$36,'Impact Indicators - Section B'!$A$29:$A$105&amp;'Impact Indicators - Section B'!$C$29:$C$105,0))&lt;&gt;0,INDEX('Impact Indicators - Section B'!F$29:F$105,MATCH('Print View'!$A43&amp;'Print View'!$O$36,'Impact Indicators - Section B'!$A$29:$A$105&amp;'Impact Indicators - Section B'!$C$29:$C$105,0)),""),"")</f>
        <v/>
      </c>
      <c r="R43" s="270" t="str">
        <f t="array" ref="R43">IFERROR(IF(INDEX('Impact Indicators - Section B'!G$29:G$105,MATCH('Print View'!$A43&amp;'Print View'!$O$36,'Impact Indicators - Section B'!$A$29:$A$105&amp;'Impact Indicators - Section B'!$C$29:$C$105,0))&lt;&gt;0,INDEX('Impact Indicators - Section B'!G$29:G$105,MATCH('Print View'!$A43&amp;'Print View'!$O$36,'Impact Indicators - Section B'!$A$29:$A$105&amp;'Impact Indicators - Section B'!$C$29:$C$105,0)),""),"")</f>
        <v/>
      </c>
      <c r="S43" s="179" t="str">
        <f t="array" ref="S43">IFERROR(IF(INDEX('Impact Indicators - Section B'!H$29:H$105,MATCH('Print View'!$A43&amp;'Print View'!$O$36,'Impact Indicators - Section B'!$A$29:$A$105&amp;'Impact Indicators - Section B'!$C$29:$C$105,0))&lt;&gt;0,INDEX('Impact Indicators - Section B'!H$29:H$105,MATCH('Print View'!$A43&amp;'Print View'!$O$36,'Impact Indicators - Section B'!$A$29:$A$105&amp;'Impact Indicators - Section B'!$C$29:$C$105,0)),""),"")</f>
        <v/>
      </c>
      <c r="T43" s="263" t="str">
        <f t="array" ref="T43">IFERROR(IF(INDEX('Impact Indicators - Section B'!D$29:D$105,MATCH('Print View'!$A43&amp;'Print View'!$T$36,'Impact Indicators - Section B'!$A$29:$A$105&amp;'Impact Indicators - Section B'!$C$29:$C$105,0))&lt;&gt;0,INDEX('Impact Indicators - Section B'!D$29:D$105,MATCH('Print View'!$A43&amp;'Print View'!$T$36,'Impact Indicators - Section B'!$A$29:$A$105&amp;'Impact Indicators - Section B'!$C$29:$C$105,0)),""),"")</f>
        <v/>
      </c>
      <c r="U43" s="248" t="str">
        <f t="array" ref="U43">IFERROR(IF(INDEX('Impact Indicators - Section B'!E$29:E$105,MATCH('Print View'!$A43&amp;'Print View'!$T$36,'Impact Indicators - Section B'!$A$29:$A$105&amp;'Impact Indicators - Section B'!$C$29:$C$105,0))&lt;&gt;0,INDEX('Impact Indicators - Section B'!E$29:E$105,MATCH('Print View'!$A43&amp;'Print View'!$T$36,'Impact Indicators - Section B'!$A$29:$A$105&amp;'Impact Indicators - Section B'!$C$29:$C$105,0)),""),"")</f>
        <v/>
      </c>
      <c r="V43" s="256" t="str">
        <f t="array" ref="V43">IFERROR(IF(INDEX('Impact Indicators - Section B'!F$29:F$105,MATCH('Print View'!$A43&amp;'Print View'!$T$36,'Impact Indicators - Section B'!$A$29:$A$105&amp;'Impact Indicators - Section B'!$C$29:$C$105,0))&lt;&gt;0,INDEX('Impact Indicators - Section B'!F$29:F$105,MATCH('Print View'!$A43&amp;'Print View'!$T$36,'Impact Indicators - Section B'!$A$29:$A$105&amp;'Impact Indicators - Section B'!$C$29:$C$105,0)),""),"")</f>
        <v/>
      </c>
      <c r="W43" s="270" t="str">
        <f t="array" ref="W43">IFERROR(IF(INDEX('Impact Indicators - Section B'!G$29:G$105,MATCH('Print View'!$A43&amp;'Print View'!$T$36,'Impact Indicators - Section B'!$A$29:$A$105&amp;'Impact Indicators - Section B'!$C$29:$C$105,0))&lt;&gt;0,INDEX('Impact Indicators - Section B'!G$29:G$105,MATCH('Print View'!$A43&amp;'Print View'!$T$36,'Impact Indicators - Section B'!$A$29:$A$105&amp;'Impact Indicators - Section B'!$C$29:$C$105,0)),""),"")</f>
        <v/>
      </c>
      <c r="X43" s="180" t="str">
        <f t="array" ref="X43">IFERROR(IF(INDEX('Impact Indicators - Section B'!H$29:H$105,MATCH('Print View'!$A43&amp;'Print View'!$T$36,'Impact Indicators - Section B'!$A$29:$A$105&amp;'Impact Indicators - Section B'!$C$29:$C$105,0))&lt;&gt;0,INDEX('Impact Indicators - Section B'!H$29:H$105,MATCH('Print View'!$A43&amp;'Print View'!$T$36,'Impact Indicators - Section B'!$A$29:$A$105&amp;'Impact Indicators - Section B'!$C$29:$C$105,0)),""),"")</f>
        <v/>
      </c>
      <c r="Y43" s="263" t="str">
        <f t="array" ref="Y43">IFERROR(IF(INDEX('Impact Indicators - Section B'!D$29:D$105,MATCH('Print View'!$A43&amp;'Print View'!$Y$36,'Impact Indicators - Section B'!$A$29:$A$105&amp;'Impact Indicators - Section B'!$C$29:$C$105,0))&lt;&gt;0,INDEX('Impact Indicators - Section B'!D$29:D$105,MATCH('Print View'!$A43&amp;'Print View'!$Y$36,'Impact Indicators - Section B'!$A$29:$A$105&amp;'Impact Indicators - Section B'!$C$29:$C$105,0)),""),"")</f>
        <v/>
      </c>
      <c r="Z43" s="248" t="str">
        <f t="array" ref="Z43">IFERROR(IF(INDEX('Impact Indicators - Section B'!E$29:E$105,MATCH('Print View'!$A43&amp;'Print View'!$Y$36,'Impact Indicators - Section B'!$A$29:$A$105&amp;'Impact Indicators - Section B'!$C$29:$C$105,0))&lt;&gt;0,INDEX('Impact Indicators - Section B'!E$29:E$105,MATCH('Print View'!$A43&amp;'Print View'!$Y$36,'Impact Indicators - Section B'!$A$29:$A$105&amp;'Impact Indicators - Section B'!$C$29:$C$105,0)),""),"")</f>
        <v/>
      </c>
      <c r="AA43" s="256" t="str">
        <f t="array" ref="AA43">IFERROR(IF(INDEX('Impact Indicators - Section B'!F$29:F$105,MATCH('Print View'!$A43&amp;'Print View'!$Y$36,'Impact Indicators - Section B'!$A$29:$A$105&amp;'Impact Indicators - Section B'!$C$29:$C$105,0))&lt;&gt;0,INDEX('Impact Indicators - Section B'!F$29:F$105,MATCH('Print View'!$A43&amp;'Print View'!$Y$36,'Impact Indicators - Section B'!$A$29:$A$105&amp;'Impact Indicators - Section B'!$C$29:$C$105,0)),""),"")</f>
        <v/>
      </c>
      <c r="AB43" s="270" t="str">
        <f t="array" ref="AB43">IFERROR(IF(INDEX('Impact Indicators - Section B'!G$29:G$105,MATCH('Print View'!$A43&amp;'Print View'!$Y$36,'Impact Indicators - Section B'!$A$29:$A$105&amp;'Impact Indicators - Section B'!$C$29:$C$105,0))&lt;&gt;0,INDEX('Impact Indicators - Section B'!G$29:G$105,MATCH('Print View'!$A43&amp;'Print View'!$Y$36,'Impact Indicators - Section B'!$A$29:$A$105&amp;'Impact Indicators - Section B'!$C$29:$C$105,0)),""),"")</f>
        <v/>
      </c>
      <c r="AC43" s="181" t="str">
        <f t="array" ref="AC43">IFERROR(IF(INDEX('Impact Indicators - Section B'!H$29:H$105,MATCH('Print View'!$A43&amp;'Print View'!$Y$36,'Impact Indicators - Section B'!$A$29:$A$105&amp;'Impact Indicators - Section B'!$C$29:$C$105,0))&lt;&gt;0,INDEX('Impact Indicators - Section B'!H$29:H$105,MATCH('Print View'!$A43&amp;'Print View'!$Y$36,'Impact Indicators - Section B'!$A$29:$A$105&amp;'Impact Indicators - Section B'!$C$29:$C$105,0)),""),"")</f>
        <v/>
      </c>
      <c r="AD43" s="263" t="str">
        <f t="array" ref="AD43">IFERROR(IF(INDEX('Impact Indicators - Section B'!D$29:D$105,MATCH('Print View'!$A43&amp;'Print View'!$AD$36,'Impact Indicators - Section B'!$A$29:$A$105&amp;'Impact Indicators - Section B'!$C$29:$C$105,0))&lt;&gt;0,INDEX('Impact Indicators - Section B'!D$29:D$105,MATCH('Print View'!$A43&amp;'Print View'!$AD$36,'Impact Indicators - Section B'!$A$29:$A$105&amp;'Impact Indicators - Section B'!$C$29:$C$105,0)),""),"")</f>
        <v/>
      </c>
      <c r="AE43" s="248" t="str">
        <f t="array" ref="AE43">IFERROR(IF(INDEX('Impact Indicators - Section B'!E$29:E$105,MATCH('Print View'!$A43&amp;'Print View'!$AD$36,'Impact Indicators - Section B'!$A$29:$A$105&amp;'Impact Indicators - Section B'!$C$29:$C$105,0))&lt;&gt;0,INDEX('Impact Indicators - Section B'!E$29:E$105,MATCH('Print View'!$A43&amp;'Print View'!$AD$36,'Impact Indicators - Section B'!$A$29:$A$105&amp;'Impact Indicators - Section B'!$C$29:$C$105,0)),""),"")</f>
        <v/>
      </c>
      <c r="AF43" s="256" t="str">
        <f t="array" ref="AF43">IFERROR(IF(INDEX('Impact Indicators - Section B'!F$29:F$105,MATCH('Print View'!$A43&amp;'Print View'!$AD$36,'Impact Indicators - Section B'!$A$29:$A$105&amp;'Impact Indicators - Section B'!$C$29:$C$105,0))&lt;&gt;0,INDEX('Impact Indicators - Section B'!F$29:F$105,MATCH('Print View'!$A43&amp;'Print View'!$AD$36,'Impact Indicators - Section B'!$A$29:$A$105&amp;'Impact Indicators - Section B'!$C$29:$C$105,0)),""),"")</f>
        <v/>
      </c>
      <c r="AG43" s="270" t="str">
        <f t="array" ref="AG43">IFERROR(IF(INDEX('Impact Indicators - Section B'!G$29:G$105,MATCH('Print View'!$A43&amp;'Print View'!$AD$36,'Impact Indicators - Section B'!$A$29:$A$105&amp;'Impact Indicators - Section B'!$C$29:$C$105,0))&lt;&gt;0,INDEX('Impact Indicators - Section B'!G$29:G$105,MATCH('Print View'!$A43&amp;'Print View'!$AD$36,'Impact Indicators - Section B'!$A$29:$A$105&amp;'Impact Indicators - Section B'!$C$29:$C$105,0)),""),"")</f>
        <v/>
      </c>
      <c r="AH43" s="180" t="str">
        <f t="array" ref="AH43">IFERROR(IF(INDEX('Impact Indicators - Section B'!H$29:H$105,MATCH('Print View'!$A43&amp;'Print View'!$AD$36,'Impact Indicators - Section B'!$A$29:$A$105&amp;'Impact Indicators - Section B'!$C$29:$C$105,0))&lt;&gt;0,INDEX('Impact Indicators - Section B'!H$29:H$105,MATCH('Print View'!$A43&amp;'Print View'!$AD$36,'Impact Indicators - Section B'!$A$29:$A$105&amp;'Impact Indicators - Section B'!$C$29:$C$105,0)),""),"")</f>
        <v/>
      </c>
      <c r="AI43" s="221"/>
      <c r="AJ43" s="224" t="str">
        <f>IFERROR(IF(INDEX('Impact Indicators - Section B'!P$9:P$25,MATCH('Print View'!A43,'Impact Indicators - Section B'!$A$9:$A$25,0))&lt;&gt;0,INDEX('Impact Indicators - Section B'!P$9:P$25,MATCH('Print View'!$A43,'Impact Indicators - Section B'!$A$9:$A$25,0)),""),"")</f>
        <v/>
      </c>
      <c r="AK43" s="284"/>
      <c r="AL43" s="284"/>
      <c r="AM43" s="284"/>
      <c r="AN43" s="284"/>
      <c r="AO43" s="284"/>
      <c r="AP43" s="284"/>
      <c r="AQ43" s="284"/>
      <c r="AR43" s="284"/>
    </row>
    <row r="44" spans="1:44" s="285" customFormat="1" ht="31.5" x14ac:dyDescent="0.25">
      <c r="A44" s="213">
        <v>7</v>
      </c>
      <c r="B44" s="283" t="str">
        <f>IFERROR(IF(INDEX('Impact Indicators - Section B'!B$9:B$25,MATCH('Print View'!$A44,'Impact Indicators - Section B'!$A$9:$A$25,0))&lt;&gt;0,INDEX('Impact Indicators - Section B'!B$9:B$25,MATCH('Print View'!$A44,'Impact Indicators - Section B'!$A$9:$A$25,0)),""),"")</f>
        <v/>
      </c>
      <c r="C44" s="283" t="str">
        <f>IFERROR(IF(INDEX('Impact Indicators - Section B'!C$9:C$25,MATCH('Print View'!$A44,'Impact Indicators - Section B'!$A$9:$A$25,0))&lt;&gt;0,INDEX('Impact Indicators - Section B'!C$9:C$25,MATCH('Print View'!$A44,'Impact Indicators - Section B'!$A$9:$A$25,0)),""),"")</f>
        <v/>
      </c>
      <c r="D44" s="283" t="str">
        <f>IFERROR(IF(INDEX('Impact Indicators - Section B'!D$9:D$25,MATCH('Print View'!$A44,'Impact Indicators - Section B'!$A$9:$A$25,0))&lt;&gt;0,INDEX('Impact Indicators - Section B'!D$9:D$25,MATCH('Print View'!$A44,'Impact Indicators - Section B'!$A$9:$A$25,0)),""),"")</f>
        <v/>
      </c>
      <c r="E44" s="283" t="str">
        <f>IFERROR(IF(INDEX('Impact Indicators - Section B'!E$9:E$25,MATCH('Print View'!$A44,'Impact Indicators - Section B'!$A$9:$A$25,0))&lt;&gt;0,INDEX('Impact Indicators - Section B'!E$9:E$25,MATCH('Print View'!$A44,'Impact Indicators - Section B'!$A$9:$A$25,0)),""),"")</f>
        <v/>
      </c>
      <c r="F44" s="283" t="str">
        <f>IFERROR(IF(INDEX('Impact Indicators - Section B'!F$9:F$25,MATCH('Print View'!$A44,'Impact Indicators - Section B'!$A$9:$A$25,0))&lt;&gt;0,INDEX('Impact Indicators - Section B'!F$9:F$25,MATCH('Print View'!$A44,'Impact Indicators - Section B'!$A$9:$A$25,0)),""),"")</f>
        <v/>
      </c>
      <c r="G44" s="283" t="str">
        <f>IFERROR(IF(INDEX('Impact Indicators - Section B'!G$9:G$25,MATCH('Print View'!$A44,'Impact Indicators - Section B'!$A$9:$A$25,0))&lt;&gt;0,INDEX('Impact Indicators - Section B'!G$9:G$25,MATCH('Print View'!$A44,'Impact Indicators - Section B'!$A$9:$A$25,0)),""),"")</f>
        <v/>
      </c>
      <c r="H44" s="283" t="str">
        <f>IFERROR(IF(INDEX('Impact Indicators - Section B'!H$9:H$25,MATCH('Print View'!$A44,'Impact Indicators - Section B'!$A$9:$A$25,0))&lt;&gt;0,INDEX('Impact Indicators - Section B'!H$9:H$25,MATCH('Print View'!$A44,'Impact Indicators - Section B'!$A$9:$A$25,0)),""),"")</f>
        <v/>
      </c>
      <c r="I44" s="283" t="str">
        <f>IFERROR(IF(INDEX('Impact Indicators - Section B'!O$9:O$25,MATCH('Print View'!$A44,'Impact Indicators - Section B'!$A$9:$A$25,0))&lt;&gt;0,INDEX('Impact Indicators - Section B'!O$9:O$25,MATCH('Print View'!$A44,'Impact Indicators - Section B'!$A$9:$A$25,0)),""),"")</f>
        <v/>
      </c>
      <c r="J44" s="264" t="str">
        <f t="array" ref="J44">IFERROR(IF(INDEX('Impact Indicators - Section B'!D$29:D$105,MATCH('Print View'!$A44&amp;'Print View'!$J$36,'Impact Indicators - Section B'!$A$29:$A$105&amp;'Impact Indicators - Section B'!$C$29:$C$105,0))&lt;&gt;0,INDEX('Impact Indicators - Section B'!D$29:D$105,MATCH('Print View'!$A44&amp;'Print View'!$J$36,'Impact Indicators - Section B'!$A$29:$A$105&amp;'Impact Indicators - Section B'!$C$29:$C$105,0)),""),"")</f>
        <v/>
      </c>
      <c r="K44" s="250" t="str">
        <f t="array" ref="K44">IFERROR(IF(INDEX('Impact Indicators - Section B'!E$29:E$105,MATCH('Print View'!$A44&amp;'Print View'!$J$36,'Impact Indicators - Section B'!$A$29:$A$105&amp;'Impact Indicators - Section B'!$C$29:$C$105,0))&lt;&gt;0,INDEX('Impact Indicators - Section B'!E$29:E$105,MATCH('Print View'!$A44&amp;'Print View'!$J$36,'Impact Indicators - Section B'!$A$29:$A$105&amp;'Impact Indicators - Section B'!$C$29:$C$105,0)),""),"")</f>
        <v/>
      </c>
      <c r="L44" s="257" t="str">
        <f t="array" ref="L44">IFERROR(IF(INDEX('Impact Indicators - Section B'!F$29:F$105,MATCH('Print View'!$A44&amp;'Print View'!$J$36,'Impact Indicators - Section B'!$A$29:$A$105&amp;'Impact Indicators - Section B'!$C$29:$C$105,0))&lt;&gt;0,INDEX('Impact Indicators - Section B'!F$29:F$105,MATCH('Print View'!$A44&amp;'Print View'!$J$36,'Impact Indicators - Section B'!$A$29:$A$105&amp;'Impact Indicators - Section B'!$C$29:$C$105,0)),""),"")</f>
        <v/>
      </c>
      <c r="M44" s="271" t="str">
        <f t="array" ref="M44">IFERROR(IF(INDEX('Impact Indicators - Section B'!G$29:G$105,MATCH('Print View'!$A44&amp;'Print View'!$J$36,'Impact Indicators - Section B'!$A$29:$A$105&amp;'Impact Indicators - Section B'!$C$29:$C$105,0))&lt;&gt;0,INDEX('Impact Indicators - Section B'!G$29:G$105,MATCH('Print View'!$A44&amp;'Print View'!$J$36,'Impact Indicators - Section B'!$A$29:$A$105&amp;'Impact Indicators - Section B'!$C$29:$C$105,0)),""),"")</f>
        <v/>
      </c>
      <c r="N44" s="184" t="str">
        <f t="array" ref="N44">IFERROR(IF(INDEX('Impact Indicators - Section B'!H$29:H$105,MATCH('Print View'!$A44&amp;'Print View'!$J$36,'Impact Indicators - Section B'!$A$29:$A$105&amp;'Impact Indicators - Section B'!$C$29:$C$105,0))&lt;&gt;0,INDEX('Impact Indicators - Section B'!H$29:H$105,MATCH('Print View'!$A44&amp;'Print View'!$J$36,'Impact Indicators - Section B'!$A$29:$A$105&amp;'Impact Indicators - Section B'!$C$29:$C$105,0)),""),"")</f>
        <v/>
      </c>
      <c r="O44" s="264" t="str">
        <f t="array" ref="O44">IFERROR(IF(INDEX('Impact Indicators - Section B'!D$29:D$105,MATCH('Print View'!$A44&amp;'Print View'!$O$36,'Impact Indicators - Section B'!$A$29:$A$105&amp;'Impact Indicators - Section B'!$C$29:$C$105,0))&lt;&gt;0,INDEX('Impact Indicators - Section B'!D$29:D$105,MATCH('Print View'!$A44&amp;'Print View'!$O$36,'Impact Indicators - Section B'!$A$29:$A$105&amp;'Impact Indicators - Section B'!$C$29:$C$105,0)),""),"")</f>
        <v/>
      </c>
      <c r="P44" s="250" t="str">
        <f t="array" ref="P44">IFERROR(IF(INDEX('Impact Indicators - Section B'!E$29:E$105,MATCH('Print View'!$A44&amp;'Print View'!$O$36,'Impact Indicators - Section B'!$A$29:$A$105&amp;'Impact Indicators - Section B'!$C$29:$C$105,0))&lt;&gt;0,INDEX('Impact Indicators - Section B'!E$29:E$105,MATCH('Print View'!$A44&amp;'Print View'!$O$36,'Impact Indicators - Section B'!$A$29:$A$105&amp;'Impact Indicators - Section B'!$C$29:$C$105,0)),""),"")</f>
        <v/>
      </c>
      <c r="Q44" s="257" t="str">
        <f t="array" ref="Q44">IFERROR(IF(INDEX('Impact Indicators - Section B'!F$29:F$105,MATCH('Print View'!$A44&amp;'Print View'!$O$36,'Impact Indicators - Section B'!$A$29:$A$105&amp;'Impact Indicators - Section B'!$C$29:$C$105,0))&lt;&gt;0,INDEX('Impact Indicators - Section B'!F$29:F$105,MATCH('Print View'!$A44&amp;'Print View'!$O$36,'Impact Indicators - Section B'!$A$29:$A$105&amp;'Impact Indicators - Section B'!$C$29:$C$105,0)),""),"")</f>
        <v/>
      </c>
      <c r="R44" s="271" t="str">
        <f t="array" ref="R44">IFERROR(IF(INDEX('Impact Indicators - Section B'!G$29:G$105,MATCH('Print View'!$A44&amp;'Print View'!$O$36,'Impact Indicators - Section B'!$A$29:$A$105&amp;'Impact Indicators - Section B'!$C$29:$C$105,0))&lt;&gt;0,INDEX('Impact Indicators - Section B'!G$29:G$105,MATCH('Print View'!$A44&amp;'Print View'!$O$36,'Impact Indicators - Section B'!$A$29:$A$105&amp;'Impact Indicators - Section B'!$C$29:$C$105,0)),""),"")</f>
        <v/>
      </c>
      <c r="S44" s="184" t="str">
        <f t="array" ref="S44">IFERROR(IF(INDEX('Impact Indicators - Section B'!H$29:H$105,MATCH('Print View'!$A44&amp;'Print View'!$O$36,'Impact Indicators - Section B'!$A$29:$A$105&amp;'Impact Indicators - Section B'!$C$29:$C$105,0))&lt;&gt;0,INDEX('Impact Indicators - Section B'!H$29:H$105,MATCH('Print View'!$A44&amp;'Print View'!$O$36,'Impact Indicators - Section B'!$A$29:$A$105&amp;'Impact Indicators - Section B'!$C$29:$C$105,0)),""),"")</f>
        <v/>
      </c>
      <c r="T44" s="264" t="str">
        <f t="array" ref="T44">IFERROR(IF(INDEX('Impact Indicators - Section B'!D$29:D$105,MATCH('Print View'!$A44&amp;'Print View'!$T$36,'Impact Indicators - Section B'!$A$29:$A$105&amp;'Impact Indicators - Section B'!$C$29:$C$105,0))&lt;&gt;0,INDEX('Impact Indicators - Section B'!D$29:D$105,MATCH('Print View'!$A44&amp;'Print View'!$T$36,'Impact Indicators - Section B'!$A$29:$A$105&amp;'Impact Indicators - Section B'!$C$29:$C$105,0)),""),"")</f>
        <v/>
      </c>
      <c r="U44" s="250" t="str">
        <f t="array" ref="U44">IFERROR(IF(INDEX('Impact Indicators - Section B'!E$29:E$105,MATCH('Print View'!$A44&amp;'Print View'!$T$36,'Impact Indicators - Section B'!$A$29:$A$105&amp;'Impact Indicators - Section B'!$C$29:$C$105,0))&lt;&gt;0,INDEX('Impact Indicators - Section B'!E$29:E$105,MATCH('Print View'!$A44&amp;'Print View'!$T$36,'Impact Indicators - Section B'!$A$29:$A$105&amp;'Impact Indicators - Section B'!$C$29:$C$105,0)),""),"")</f>
        <v/>
      </c>
      <c r="V44" s="257" t="str">
        <f t="array" ref="V44">IFERROR(IF(INDEX('Impact Indicators - Section B'!F$29:F$105,MATCH('Print View'!$A44&amp;'Print View'!$T$36,'Impact Indicators - Section B'!$A$29:$A$105&amp;'Impact Indicators - Section B'!$C$29:$C$105,0))&lt;&gt;0,INDEX('Impact Indicators - Section B'!F$29:F$105,MATCH('Print View'!$A44&amp;'Print View'!$T$36,'Impact Indicators - Section B'!$A$29:$A$105&amp;'Impact Indicators - Section B'!$C$29:$C$105,0)),""),"")</f>
        <v/>
      </c>
      <c r="W44" s="271" t="str">
        <f t="array" ref="W44">IFERROR(IF(INDEX('Impact Indicators - Section B'!G$29:G$105,MATCH('Print View'!$A44&amp;'Print View'!$T$36,'Impact Indicators - Section B'!$A$29:$A$105&amp;'Impact Indicators - Section B'!$C$29:$C$105,0))&lt;&gt;0,INDEX('Impact Indicators - Section B'!G$29:G$105,MATCH('Print View'!$A44&amp;'Print View'!$T$36,'Impact Indicators - Section B'!$A$29:$A$105&amp;'Impact Indicators - Section B'!$C$29:$C$105,0)),""),"")</f>
        <v/>
      </c>
      <c r="X44" s="185" t="str">
        <f t="array" ref="X44">IFERROR(IF(INDEX('Impact Indicators - Section B'!H$29:H$105,MATCH('Print View'!$A44&amp;'Print View'!$T$36,'Impact Indicators - Section B'!$A$29:$A$105&amp;'Impact Indicators - Section B'!$C$29:$C$105,0))&lt;&gt;0,INDEX('Impact Indicators - Section B'!H$29:H$105,MATCH('Print View'!$A44&amp;'Print View'!$T$36,'Impact Indicators - Section B'!$A$29:$A$105&amp;'Impact Indicators - Section B'!$C$29:$C$105,0)),""),"")</f>
        <v/>
      </c>
      <c r="Y44" s="264" t="str">
        <f t="array" ref="Y44">IFERROR(IF(INDEX('Impact Indicators - Section B'!D$29:D$105,MATCH('Print View'!$A44&amp;'Print View'!$Y$36,'Impact Indicators - Section B'!$A$29:$A$105&amp;'Impact Indicators - Section B'!$C$29:$C$105,0))&lt;&gt;0,INDEX('Impact Indicators - Section B'!D$29:D$105,MATCH('Print View'!$A44&amp;'Print View'!$Y$36,'Impact Indicators - Section B'!$A$29:$A$105&amp;'Impact Indicators - Section B'!$C$29:$C$105,0)),""),"")</f>
        <v/>
      </c>
      <c r="Z44" s="250" t="str">
        <f t="array" ref="Z44">IFERROR(IF(INDEX('Impact Indicators - Section B'!E$29:E$105,MATCH('Print View'!$A44&amp;'Print View'!$Y$36,'Impact Indicators - Section B'!$A$29:$A$105&amp;'Impact Indicators - Section B'!$C$29:$C$105,0))&lt;&gt;0,INDEX('Impact Indicators - Section B'!E$29:E$105,MATCH('Print View'!$A44&amp;'Print View'!$Y$36,'Impact Indicators - Section B'!$A$29:$A$105&amp;'Impact Indicators - Section B'!$C$29:$C$105,0)),""),"")</f>
        <v/>
      </c>
      <c r="AA44" s="257" t="str">
        <f t="array" ref="AA44">IFERROR(IF(INDEX('Impact Indicators - Section B'!F$29:F$105,MATCH('Print View'!$A44&amp;'Print View'!$Y$36,'Impact Indicators - Section B'!$A$29:$A$105&amp;'Impact Indicators - Section B'!$C$29:$C$105,0))&lt;&gt;0,INDEX('Impact Indicators - Section B'!F$29:F$105,MATCH('Print View'!$A44&amp;'Print View'!$Y$36,'Impact Indicators - Section B'!$A$29:$A$105&amp;'Impact Indicators - Section B'!$C$29:$C$105,0)),""),"")</f>
        <v/>
      </c>
      <c r="AB44" s="271" t="str">
        <f t="array" ref="AB44">IFERROR(IF(INDEX('Impact Indicators - Section B'!G$29:G$105,MATCH('Print View'!$A44&amp;'Print View'!$Y$36,'Impact Indicators - Section B'!$A$29:$A$105&amp;'Impact Indicators - Section B'!$C$29:$C$105,0))&lt;&gt;0,INDEX('Impact Indicators - Section B'!G$29:G$105,MATCH('Print View'!$A44&amp;'Print View'!$Y$36,'Impact Indicators - Section B'!$A$29:$A$105&amp;'Impact Indicators - Section B'!$C$29:$C$105,0)),""),"")</f>
        <v/>
      </c>
      <c r="AC44" s="186" t="str">
        <f t="array" ref="AC44">IFERROR(IF(INDEX('Impact Indicators - Section B'!H$29:H$105,MATCH('Print View'!$A44&amp;'Print View'!$Y$36,'Impact Indicators - Section B'!$A$29:$A$105&amp;'Impact Indicators - Section B'!$C$29:$C$105,0))&lt;&gt;0,INDEX('Impact Indicators - Section B'!H$29:H$105,MATCH('Print View'!$A44&amp;'Print View'!$Y$36,'Impact Indicators - Section B'!$A$29:$A$105&amp;'Impact Indicators - Section B'!$C$29:$C$105,0)),""),"")</f>
        <v/>
      </c>
      <c r="AD44" s="264" t="str">
        <f t="array" ref="AD44">IFERROR(IF(INDEX('Impact Indicators - Section B'!D$29:D$105,MATCH('Print View'!$A44&amp;'Print View'!$AD$36,'Impact Indicators - Section B'!$A$29:$A$105&amp;'Impact Indicators - Section B'!$C$29:$C$105,0))&lt;&gt;0,INDEX('Impact Indicators - Section B'!D$29:D$105,MATCH('Print View'!$A44&amp;'Print View'!$AD$36,'Impact Indicators - Section B'!$A$29:$A$105&amp;'Impact Indicators - Section B'!$C$29:$C$105,0)),""),"")</f>
        <v/>
      </c>
      <c r="AE44" s="250" t="str">
        <f t="array" ref="AE44">IFERROR(IF(INDEX('Impact Indicators - Section B'!E$29:E$105,MATCH('Print View'!$A44&amp;'Print View'!$AD$36,'Impact Indicators - Section B'!$A$29:$A$105&amp;'Impact Indicators - Section B'!$C$29:$C$105,0))&lt;&gt;0,INDEX('Impact Indicators - Section B'!E$29:E$105,MATCH('Print View'!$A44&amp;'Print View'!$AD$36,'Impact Indicators - Section B'!$A$29:$A$105&amp;'Impact Indicators - Section B'!$C$29:$C$105,0)),""),"")</f>
        <v/>
      </c>
      <c r="AF44" s="257" t="str">
        <f t="array" ref="AF44">IFERROR(IF(INDEX('Impact Indicators - Section B'!F$29:F$105,MATCH('Print View'!$A44&amp;'Print View'!$AD$36,'Impact Indicators - Section B'!$A$29:$A$105&amp;'Impact Indicators - Section B'!$C$29:$C$105,0))&lt;&gt;0,INDEX('Impact Indicators - Section B'!F$29:F$105,MATCH('Print View'!$A44&amp;'Print View'!$AD$36,'Impact Indicators - Section B'!$A$29:$A$105&amp;'Impact Indicators - Section B'!$C$29:$C$105,0)),""),"")</f>
        <v/>
      </c>
      <c r="AG44" s="271" t="str">
        <f t="array" ref="AG44">IFERROR(IF(INDEX('Impact Indicators - Section B'!G$29:G$105,MATCH('Print View'!$A44&amp;'Print View'!$AD$36,'Impact Indicators - Section B'!$A$29:$A$105&amp;'Impact Indicators - Section B'!$C$29:$C$105,0))&lt;&gt;0,INDEX('Impact Indicators - Section B'!G$29:G$105,MATCH('Print View'!$A44&amp;'Print View'!$AD$36,'Impact Indicators - Section B'!$A$29:$A$105&amp;'Impact Indicators - Section B'!$C$29:$C$105,0)),""),"")</f>
        <v/>
      </c>
      <c r="AH44" s="185" t="str">
        <f t="array" ref="AH44">IFERROR(IF(INDEX('Impact Indicators - Section B'!H$29:H$105,MATCH('Print View'!$A44&amp;'Print View'!$AD$36,'Impact Indicators - Section B'!$A$29:$A$105&amp;'Impact Indicators - Section B'!$C$29:$C$105,0))&lt;&gt;0,INDEX('Impact Indicators - Section B'!H$29:H$105,MATCH('Print View'!$A44&amp;'Print View'!$AD$36,'Impact Indicators - Section B'!$A$29:$A$105&amp;'Impact Indicators - Section B'!$C$29:$C$105,0)),""),"")</f>
        <v/>
      </c>
      <c r="AI44" s="221"/>
      <c r="AJ44" s="223" t="str">
        <f>IFERROR(IF(INDEX('Impact Indicators - Section B'!P$9:P$25,MATCH('Print View'!A44,'Impact Indicators - Section B'!$A$9:$A$25,0))&lt;&gt;0,INDEX('Impact Indicators - Section B'!P$9:P$25,MATCH('Print View'!$A44,'Impact Indicators - Section B'!$A$9:$A$25,0)),""),"")</f>
        <v/>
      </c>
      <c r="AK44" s="284"/>
      <c r="AL44" s="284"/>
      <c r="AM44" s="284"/>
      <c r="AN44" s="284"/>
      <c r="AO44" s="284"/>
      <c r="AP44" s="284"/>
      <c r="AQ44" s="284"/>
      <c r="AR44" s="284"/>
    </row>
    <row r="45" spans="1:44" s="285" customFormat="1" ht="31.5" x14ac:dyDescent="0.25">
      <c r="A45" s="177">
        <v>8</v>
      </c>
      <c r="B45" s="286" t="str">
        <f>IFERROR(IF(INDEX('Impact Indicators - Section B'!B$9:B$25,MATCH('Print View'!$A45,'Impact Indicators - Section B'!$A$9:$A$25,0))&lt;&gt;0,INDEX('Impact Indicators - Section B'!B$9:B$25,MATCH('Print View'!$A45,'Impact Indicators - Section B'!$A$9:$A$25,0)),""),"")</f>
        <v/>
      </c>
      <c r="C45" s="286" t="str">
        <f>IFERROR(IF(INDEX('Impact Indicators - Section B'!C$9:C$25,MATCH('Print View'!$A45,'Impact Indicators - Section B'!$A$9:$A$25,0))&lt;&gt;0,INDEX('Impact Indicators - Section B'!C$9:C$25,MATCH('Print View'!$A45,'Impact Indicators - Section B'!$A$9:$A$25,0)),""),"")</f>
        <v/>
      </c>
      <c r="D45" s="286" t="str">
        <f>IFERROR(IF(INDEX('Impact Indicators - Section B'!D$9:D$25,MATCH('Print View'!$A45,'Impact Indicators - Section B'!$A$9:$A$25,0))&lt;&gt;0,INDEX('Impact Indicators - Section B'!D$9:D$25,MATCH('Print View'!$A45,'Impact Indicators - Section B'!$A$9:$A$25,0)),""),"")</f>
        <v/>
      </c>
      <c r="E45" s="286" t="str">
        <f>IFERROR(IF(INDEX('Impact Indicators - Section B'!E$9:E$25,MATCH('Print View'!$A45,'Impact Indicators - Section B'!$A$9:$A$25,0))&lt;&gt;0,INDEX('Impact Indicators - Section B'!E$9:E$25,MATCH('Print View'!$A45,'Impact Indicators - Section B'!$A$9:$A$25,0)),""),"")</f>
        <v/>
      </c>
      <c r="F45" s="286" t="str">
        <f>IFERROR(IF(INDEX('Impact Indicators - Section B'!F$9:F$25,MATCH('Print View'!$A45,'Impact Indicators - Section B'!$A$9:$A$25,0))&lt;&gt;0,INDEX('Impact Indicators - Section B'!F$9:F$25,MATCH('Print View'!$A45,'Impact Indicators - Section B'!$A$9:$A$25,0)),""),"")</f>
        <v/>
      </c>
      <c r="G45" s="286" t="str">
        <f>IFERROR(IF(INDEX('Impact Indicators - Section B'!G$9:G$25,MATCH('Print View'!$A45,'Impact Indicators - Section B'!$A$9:$A$25,0))&lt;&gt;0,INDEX('Impact Indicators - Section B'!G$9:G$25,MATCH('Print View'!$A45,'Impact Indicators - Section B'!$A$9:$A$25,0)),""),"")</f>
        <v/>
      </c>
      <c r="H45" s="286" t="str">
        <f>IFERROR(IF(INDEX('Impact Indicators - Section B'!H$9:H$25,MATCH('Print View'!$A45,'Impact Indicators - Section B'!$A$9:$A$25,0))&lt;&gt;0,INDEX('Impact Indicators - Section B'!H$9:H$25,MATCH('Print View'!$A45,'Impact Indicators - Section B'!$A$9:$A$25,0)),""),"")</f>
        <v/>
      </c>
      <c r="I45" s="286" t="str">
        <f>IFERROR(IF(INDEX('Impact Indicators - Section B'!O$9:O$25,MATCH('Print View'!$A45,'Impact Indicators - Section B'!$A$9:$A$25,0))&lt;&gt;0,INDEX('Impact Indicators - Section B'!O$9:O$25,MATCH('Print View'!$A45,'Impact Indicators - Section B'!$A$9:$A$25,0)),""),"")</f>
        <v/>
      </c>
      <c r="J45" s="263" t="str">
        <f t="array" ref="J45">IFERROR(IF(INDEX('Impact Indicators - Section B'!D$29:D$105,MATCH('Print View'!$A45&amp;'Print View'!$J$36,'Impact Indicators - Section B'!$A$29:$A$105&amp;'Impact Indicators - Section B'!$C$29:$C$105,0))&lt;&gt;0,INDEX('Impact Indicators - Section B'!D$29:D$105,MATCH('Print View'!$A45&amp;'Print View'!$J$36,'Impact Indicators - Section B'!$A$29:$A$105&amp;'Impact Indicators - Section B'!$C$29:$C$105,0)),""),"")</f>
        <v/>
      </c>
      <c r="K45" s="248" t="str">
        <f t="array" ref="K45">IFERROR(IF(INDEX('Impact Indicators - Section B'!E$29:E$105,MATCH('Print View'!$A45&amp;'Print View'!$J$36,'Impact Indicators - Section B'!$A$29:$A$105&amp;'Impact Indicators - Section B'!$C$29:$C$105,0))&lt;&gt;0,INDEX('Impact Indicators - Section B'!E$29:E$105,MATCH('Print View'!$A45&amp;'Print View'!$J$36,'Impact Indicators - Section B'!$A$29:$A$105&amp;'Impact Indicators - Section B'!$C$29:$C$105,0)),""),"")</f>
        <v/>
      </c>
      <c r="L45" s="256" t="str">
        <f t="array" ref="L45">IFERROR(IF(INDEX('Impact Indicators - Section B'!F$29:F$105,MATCH('Print View'!$A45&amp;'Print View'!$J$36,'Impact Indicators - Section B'!$A$29:$A$105&amp;'Impact Indicators - Section B'!$C$29:$C$105,0))&lt;&gt;0,INDEX('Impact Indicators - Section B'!F$29:F$105,MATCH('Print View'!$A45&amp;'Print View'!$J$36,'Impact Indicators - Section B'!$A$29:$A$105&amp;'Impact Indicators - Section B'!$C$29:$C$105,0)),""),"")</f>
        <v/>
      </c>
      <c r="M45" s="270" t="str">
        <f t="array" ref="M45">IFERROR(IF(INDEX('Impact Indicators - Section B'!G$29:G$105,MATCH('Print View'!$A45&amp;'Print View'!$J$36,'Impact Indicators - Section B'!$A$29:$A$105&amp;'Impact Indicators - Section B'!$C$29:$C$105,0))&lt;&gt;0,INDEX('Impact Indicators - Section B'!G$29:G$105,MATCH('Print View'!$A45&amp;'Print View'!$J$36,'Impact Indicators - Section B'!$A$29:$A$105&amp;'Impact Indicators - Section B'!$C$29:$C$105,0)),""),"")</f>
        <v/>
      </c>
      <c r="N45" s="179" t="str">
        <f t="array" ref="N45">IFERROR(IF(INDEX('Impact Indicators - Section B'!H$29:H$105,MATCH('Print View'!$A45&amp;'Print View'!$J$36,'Impact Indicators - Section B'!$A$29:$A$105&amp;'Impact Indicators - Section B'!$C$29:$C$105,0))&lt;&gt;0,INDEX('Impact Indicators - Section B'!H$29:H$105,MATCH('Print View'!$A45&amp;'Print View'!$J$36,'Impact Indicators - Section B'!$A$29:$A$105&amp;'Impact Indicators - Section B'!$C$29:$C$105,0)),""),"")</f>
        <v/>
      </c>
      <c r="O45" s="263" t="str">
        <f t="array" ref="O45">IFERROR(IF(INDEX('Impact Indicators - Section B'!D$29:D$105,MATCH('Print View'!$A45&amp;'Print View'!$O$36,'Impact Indicators - Section B'!$A$29:$A$105&amp;'Impact Indicators - Section B'!$C$29:$C$105,0))&lt;&gt;0,INDEX('Impact Indicators - Section B'!D$29:D$105,MATCH('Print View'!$A45&amp;'Print View'!$O$36,'Impact Indicators - Section B'!$A$29:$A$105&amp;'Impact Indicators - Section B'!$C$29:$C$105,0)),""),"")</f>
        <v/>
      </c>
      <c r="P45" s="248" t="str">
        <f t="array" ref="P45">IFERROR(IF(INDEX('Impact Indicators - Section B'!E$29:E$105,MATCH('Print View'!$A45&amp;'Print View'!$O$36,'Impact Indicators - Section B'!$A$29:$A$105&amp;'Impact Indicators - Section B'!$C$29:$C$105,0))&lt;&gt;0,INDEX('Impact Indicators - Section B'!E$29:E$105,MATCH('Print View'!$A45&amp;'Print View'!$O$36,'Impact Indicators - Section B'!$A$29:$A$105&amp;'Impact Indicators - Section B'!$C$29:$C$105,0)),""),"")</f>
        <v/>
      </c>
      <c r="Q45" s="256" t="str">
        <f t="array" ref="Q45">IFERROR(IF(INDEX('Impact Indicators - Section B'!F$29:F$105,MATCH('Print View'!$A45&amp;'Print View'!$O$36,'Impact Indicators - Section B'!$A$29:$A$105&amp;'Impact Indicators - Section B'!$C$29:$C$105,0))&lt;&gt;0,INDEX('Impact Indicators - Section B'!F$29:F$105,MATCH('Print View'!$A45&amp;'Print View'!$O$36,'Impact Indicators - Section B'!$A$29:$A$105&amp;'Impact Indicators - Section B'!$C$29:$C$105,0)),""),"")</f>
        <v/>
      </c>
      <c r="R45" s="270" t="str">
        <f t="array" ref="R45">IFERROR(IF(INDEX('Impact Indicators - Section B'!G$29:G$105,MATCH('Print View'!$A45&amp;'Print View'!$O$36,'Impact Indicators - Section B'!$A$29:$A$105&amp;'Impact Indicators - Section B'!$C$29:$C$105,0))&lt;&gt;0,INDEX('Impact Indicators - Section B'!G$29:G$105,MATCH('Print View'!$A45&amp;'Print View'!$O$36,'Impact Indicators - Section B'!$A$29:$A$105&amp;'Impact Indicators - Section B'!$C$29:$C$105,0)),""),"")</f>
        <v/>
      </c>
      <c r="S45" s="179" t="str">
        <f t="array" ref="S45">IFERROR(IF(INDEX('Impact Indicators - Section B'!H$29:H$105,MATCH('Print View'!$A45&amp;'Print View'!$O$36,'Impact Indicators - Section B'!$A$29:$A$105&amp;'Impact Indicators - Section B'!$C$29:$C$105,0))&lt;&gt;0,INDEX('Impact Indicators - Section B'!H$29:H$105,MATCH('Print View'!$A45&amp;'Print View'!$O$36,'Impact Indicators - Section B'!$A$29:$A$105&amp;'Impact Indicators - Section B'!$C$29:$C$105,0)),""),"")</f>
        <v/>
      </c>
      <c r="T45" s="263" t="str">
        <f t="array" ref="T45">IFERROR(IF(INDEX('Impact Indicators - Section B'!D$29:D$105,MATCH('Print View'!$A45&amp;'Print View'!$T$36,'Impact Indicators - Section B'!$A$29:$A$105&amp;'Impact Indicators - Section B'!$C$29:$C$105,0))&lt;&gt;0,INDEX('Impact Indicators - Section B'!D$29:D$105,MATCH('Print View'!$A45&amp;'Print View'!$T$36,'Impact Indicators - Section B'!$A$29:$A$105&amp;'Impact Indicators - Section B'!$C$29:$C$105,0)),""),"")</f>
        <v/>
      </c>
      <c r="U45" s="248" t="str">
        <f t="array" ref="U45">IFERROR(IF(INDEX('Impact Indicators - Section B'!E$29:E$105,MATCH('Print View'!$A45&amp;'Print View'!$T$36,'Impact Indicators - Section B'!$A$29:$A$105&amp;'Impact Indicators - Section B'!$C$29:$C$105,0))&lt;&gt;0,INDEX('Impact Indicators - Section B'!E$29:E$105,MATCH('Print View'!$A45&amp;'Print View'!$T$36,'Impact Indicators - Section B'!$A$29:$A$105&amp;'Impact Indicators - Section B'!$C$29:$C$105,0)),""),"")</f>
        <v/>
      </c>
      <c r="V45" s="256" t="str">
        <f t="array" ref="V45">IFERROR(IF(INDEX('Impact Indicators - Section B'!F$29:F$105,MATCH('Print View'!$A45&amp;'Print View'!$T$36,'Impact Indicators - Section B'!$A$29:$A$105&amp;'Impact Indicators - Section B'!$C$29:$C$105,0))&lt;&gt;0,INDEX('Impact Indicators - Section B'!F$29:F$105,MATCH('Print View'!$A45&amp;'Print View'!$T$36,'Impact Indicators - Section B'!$A$29:$A$105&amp;'Impact Indicators - Section B'!$C$29:$C$105,0)),""),"")</f>
        <v/>
      </c>
      <c r="W45" s="270" t="str">
        <f t="array" ref="W45">IFERROR(IF(INDEX('Impact Indicators - Section B'!G$29:G$105,MATCH('Print View'!$A45&amp;'Print View'!$T$36,'Impact Indicators - Section B'!$A$29:$A$105&amp;'Impact Indicators - Section B'!$C$29:$C$105,0))&lt;&gt;0,INDEX('Impact Indicators - Section B'!G$29:G$105,MATCH('Print View'!$A45&amp;'Print View'!$T$36,'Impact Indicators - Section B'!$A$29:$A$105&amp;'Impact Indicators - Section B'!$C$29:$C$105,0)),""),"")</f>
        <v/>
      </c>
      <c r="X45" s="180" t="str">
        <f t="array" ref="X45">IFERROR(IF(INDEX('Impact Indicators - Section B'!H$29:H$105,MATCH('Print View'!$A45&amp;'Print View'!$T$36,'Impact Indicators - Section B'!$A$29:$A$105&amp;'Impact Indicators - Section B'!$C$29:$C$105,0))&lt;&gt;0,INDEX('Impact Indicators - Section B'!H$29:H$105,MATCH('Print View'!$A45&amp;'Print View'!$T$36,'Impact Indicators - Section B'!$A$29:$A$105&amp;'Impact Indicators - Section B'!$C$29:$C$105,0)),""),"")</f>
        <v/>
      </c>
      <c r="Y45" s="263" t="str">
        <f t="array" ref="Y45">IFERROR(IF(INDEX('Impact Indicators - Section B'!D$29:D$105,MATCH('Print View'!$A45&amp;'Print View'!$Y$36,'Impact Indicators - Section B'!$A$29:$A$105&amp;'Impact Indicators - Section B'!$C$29:$C$105,0))&lt;&gt;0,INDEX('Impact Indicators - Section B'!D$29:D$105,MATCH('Print View'!$A45&amp;'Print View'!$Y$36,'Impact Indicators - Section B'!$A$29:$A$105&amp;'Impact Indicators - Section B'!$C$29:$C$105,0)),""),"")</f>
        <v/>
      </c>
      <c r="Z45" s="248" t="str">
        <f t="array" ref="Z45">IFERROR(IF(INDEX('Impact Indicators - Section B'!E$29:E$105,MATCH('Print View'!$A45&amp;'Print View'!$Y$36,'Impact Indicators - Section B'!$A$29:$A$105&amp;'Impact Indicators - Section B'!$C$29:$C$105,0))&lt;&gt;0,INDEX('Impact Indicators - Section B'!E$29:E$105,MATCH('Print View'!$A45&amp;'Print View'!$Y$36,'Impact Indicators - Section B'!$A$29:$A$105&amp;'Impact Indicators - Section B'!$C$29:$C$105,0)),""),"")</f>
        <v/>
      </c>
      <c r="AA45" s="256" t="str">
        <f t="array" ref="AA45">IFERROR(IF(INDEX('Impact Indicators - Section B'!F$29:F$105,MATCH('Print View'!$A45&amp;'Print View'!$Y$36,'Impact Indicators - Section B'!$A$29:$A$105&amp;'Impact Indicators - Section B'!$C$29:$C$105,0))&lt;&gt;0,INDEX('Impact Indicators - Section B'!F$29:F$105,MATCH('Print View'!$A45&amp;'Print View'!$Y$36,'Impact Indicators - Section B'!$A$29:$A$105&amp;'Impact Indicators - Section B'!$C$29:$C$105,0)),""),"")</f>
        <v/>
      </c>
      <c r="AB45" s="270" t="str">
        <f t="array" ref="AB45">IFERROR(IF(INDEX('Impact Indicators - Section B'!G$29:G$105,MATCH('Print View'!$A45&amp;'Print View'!$Y$36,'Impact Indicators - Section B'!$A$29:$A$105&amp;'Impact Indicators - Section B'!$C$29:$C$105,0))&lt;&gt;0,INDEX('Impact Indicators - Section B'!G$29:G$105,MATCH('Print View'!$A45&amp;'Print View'!$Y$36,'Impact Indicators - Section B'!$A$29:$A$105&amp;'Impact Indicators - Section B'!$C$29:$C$105,0)),""),"")</f>
        <v/>
      </c>
      <c r="AC45" s="181" t="str">
        <f t="array" ref="AC45">IFERROR(IF(INDEX('Impact Indicators - Section B'!H$29:H$105,MATCH('Print View'!$A45&amp;'Print View'!$Y$36,'Impact Indicators - Section B'!$A$29:$A$105&amp;'Impact Indicators - Section B'!$C$29:$C$105,0))&lt;&gt;0,INDEX('Impact Indicators - Section B'!H$29:H$105,MATCH('Print View'!$A45&amp;'Print View'!$Y$36,'Impact Indicators - Section B'!$A$29:$A$105&amp;'Impact Indicators - Section B'!$C$29:$C$105,0)),""),"")</f>
        <v/>
      </c>
      <c r="AD45" s="263" t="str">
        <f t="array" ref="AD45">IFERROR(IF(INDEX('Impact Indicators - Section B'!D$29:D$105,MATCH('Print View'!$A45&amp;'Print View'!$AD$36,'Impact Indicators - Section B'!$A$29:$A$105&amp;'Impact Indicators - Section B'!$C$29:$C$105,0))&lt;&gt;0,INDEX('Impact Indicators - Section B'!D$29:D$105,MATCH('Print View'!$A45&amp;'Print View'!$AD$36,'Impact Indicators - Section B'!$A$29:$A$105&amp;'Impact Indicators - Section B'!$C$29:$C$105,0)),""),"")</f>
        <v/>
      </c>
      <c r="AE45" s="248" t="str">
        <f t="array" ref="AE45">IFERROR(IF(INDEX('Impact Indicators - Section B'!E$29:E$105,MATCH('Print View'!$A45&amp;'Print View'!$AD$36,'Impact Indicators - Section B'!$A$29:$A$105&amp;'Impact Indicators - Section B'!$C$29:$C$105,0))&lt;&gt;0,INDEX('Impact Indicators - Section B'!E$29:E$105,MATCH('Print View'!$A45&amp;'Print View'!$AD$36,'Impact Indicators - Section B'!$A$29:$A$105&amp;'Impact Indicators - Section B'!$C$29:$C$105,0)),""),"")</f>
        <v/>
      </c>
      <c r="AF45" s="256" t="str">
        <f t="array" ref="AF45">IFERROR(IF(INDEX('Impact Indicators - Section B'!F$29:F$105,MATCH('Print View'!$A45&amp;'Print View'!$AD$36,'Impact Indicators - Section B'!$A$29:$A$105&amp;'Impact Indicators - Section B'!$C$29:$C$105,0))&lt;&gt;0,INDEX('Impact Indicators - Section B'!F$29:F$105,MATCH('Print View'!$A45&amp;'Print View'!$AD$36,'Impact Indicators - Section B'!$A$29:$A$105&amp;'Impact Indicators - Section B'!$C$29:$C$105,0)),""),"")</f>
        <v/>
      </c>
      <c r="AG45" s="270" t="str">
        <f t="array" ref="AG45">IFERROR(IF(INDEX('Impact Indicators - Section B'!G$29:G$105,MATCH('Print View'!$A45&amp;'Print View'!$AD$36,'Impact Indicators - Section B'!$A$29:$A$105&amp;'Impact Indicators - Section B'!$C$29:$C$105,0))&lt;&gt;0,INDEX('Impact Indicators - Section B'!G$29:G$105,MATCH('Print View'!$A45&amp;'Print View'!$AD$36,'Impact Indicators - Section B'!$A$29:$A$105&amp;'Impact Indicators - Section B'!$C$29:$C$105,0)),""),"")</f>
        <v/>
      </c>
      <c r="AH45" s="180" t="str">
        <f t="array" ref="AH45">IFERROR(IF(INDEX('Impact Indicators - Section B'!H$29:H$105,MATCH('Print View'!$A45&amp;'Print View'!$AD$36,'Impact Indicators - Section B'!$A$29:$A$105&amp;'Impact Indicators - Section B'!$C$29:$C$105,0))&lt;&gt;0,INDEX('Impact Indicators - Section B'!H$29:H$105,MATCH('Print View'!$A45&amp;'Print View'!$AD$36,'Impact Indicators - Section B'!$A$29:$A$105&amp;'Impact Indicators - Section B'!$C$29:$C$105,0)),""),"")</f>
        <v/>
      </c>
      <c r="AI45" s="221"/>
      <c r="AJ45" s="224" t="str">
        <f>IFERROR(IF(INDEX('Impact Indicators - Section B'!P$9:P$25,MATCH('Print View'!A45,'Impact Indicators - Section B'!$A$9:$A$25,0))&lt;&gt;0,INDEX('Impact Indicators - Section B'!P$9:P$25,MATCH('Print View'!$A45,'Impact Indicators - Section B'!$A$9:$A$25,0)),""),"")</f>
        <v/>
      </c>
      <c r="AK45" s="284"/>
      <c r="AL45" s="284"/>
      <c r="AM45" s="284"/>
      <c r="AN45" s="284"/>
      <c r="AO45" s="284"/>
      <c r="AP45" s="284"/>
      <c r="AQ45" s="284"/>
      <c r="AR45" s="284"/>
    </row>
    <row r="46" spans="1:44" s="285" customFormat="1" ht="31.5" x14ac:dyDescent="0.25">
      <c r="A46" s="213">
        <v>9</v>
      </c>
      <c r="B46" s="283" t="str">
        <f>IFERROR(IF(INDEX('Impact Indicators - Section B'!B$9:B$25,MATCH('Print View'!$A46,'Impact Indicators - Section B'!$A$9:$A$25,0))&lt;&gt;0,INDEX('Impact Indicators - Section B'!B$9:B$25,MATCH('Print View'!$A46,'Impact Indicators - Section B'!$A$9:$A$25,0)),""),"")</f>
        <v/>
      </c>
      <c r="C46" s="283" t="str">
        <f>IFERROR(IF(INDEX('Impact Indicators - Section B'!C$9:C$25,MATCH('Print View'!$A46,'Impact Indicators - Section B'!$A$9:$A$25,0))&lt;&gt;0,INDEX('Impact Indicators - Section B'!C$9:C$25,MATCH('Print View'!$A46,'Impact Indicators - Section B'!$A$9:$A$25,0)),""),"")</f>
        <v/>
      </c>
      <c r="D46" s="283" t="str">
        <f>IFERROR(IF(INDEX('Impact Indicators - Section B'!D$9:D$25,MATCH('Print View'!$A46,'Impact Indicators - Section B'!$A$9:$A$25,0))&lt;&gt;0,INDEX('Impact Indicators - Section B'!D$9:D$25,MATCH('Print View'!$A46,'Impact Indicators - Section B'!$A$9:$A$25,0)),""),"")</f>
        <v/>
      </c>
      <c r="E46" s="283" t="str">
        <f>IFERROR(IF(INDEX('Impact Indicators - Section B'!E$9:E$25,MATCH('Print View'!$A46,'Impact Indicators - Section B'!$A$9:$A$25,0))&lt;&gt;0,INDEX('Impact Indicators - Section B'!E$9:E$25,MATCH('Print View'!$A46,'Impact Indicators - Section B'!$A$9:$A$25,0)),""),"")</f>
        <v/>
      </c>
      <c r="F46" s="283" t="str">
        <f>IFERROR(IF(INDEX('Impact Indicators - Section B'!F$9:F$25,MATCH('Print View'!$A46,'Impact Indicators - Section B'!$A$9:$A$25,0))&lt;&gt;0,INDEX('Impact Indicators - Section B'!F$9:F$25,MATCH('Print View'!$A46,'Impact Indicators - Section B'!$A$9:$A$25,0)),""),"")</f>
        <v/>
      </c>
      <c r="G46" s="283" t="str">
        <f>IFERROR(IF(INDEX('Impact Indicators - Section B'!G$9:G$25,MATCH('Print View'!$A46,'Impact Indicators - Section B'!$A$9:$A$25,0))&lt;&gt;0,INDEX('Impact Indicators - Section B'!G$9:G$25,MATCH('Print View'!$A46,'Impact Indicators - Section B'!$A$9:$A$25,0)),""),"")</f>
        <v/>
      </c>
      <c r="H46" s="283" t="str">
        <f>IFERROR(IF(INDEX('Impact Indicators - Section B'!H$9:H$25,MATCH('Print View'!$A46,'Impact Indicators - Section B'!$A$9:$A$25,0))&lt;&gt;0,INDEX('Impact Indicators - Section B'!H$9:H$25,MATCH('Print View'!$A46,'Impact Indicators - Section B'!$A$9:$A$25,0)),""),"")</f>
        <v/>
      </c>
      <c r="I46" s="283" t="str">
        <f>IFERROR(IF(INDEX('Impact Indicators - Section B'!O$9:O$25,MATCH('Print View'!$A46,'Impact Indicators - Section B'!$A$9:$A$25,0))&lt;&gt;0,INDEX('Impact Indicators - Section B'!O$9:O$25,MATCH('Print View'!$A46,'Impact Indicators - Section B'!$A$9:$A$25,0)),""),"")</f>
        <v/>
      </c>
      <c r="J46" s="264" t="str">
        <f t="array" ref="J46">IFERROR(IF(INDEX('Impact Indicators - Section B'!D$29:D$105,MATCH('Print View'!$A46&amp;'Print View'!$J$36,'Impact Indicators - Section B'!$A$29:$A$105&amp;'Impact Indicators - Section B'!$C$29:$C$105,0))&lt;&gt;0,INDEX('Impact Indicators - Section B'!D$29:D$105,MATCH('Print View'!$A46&amp;'Print View'!$J$36,'Impact Indicators - Section B'!$A$29:$A$105&amp;'Impact Indicators - Section B'!$C$29:$C$105,0)),""),"")</f>
        <v/>
      </c>
      <c r="K46" s="250" t="str">
        <f t="array" ref="K46">IFERROR(IF(INDEX('Impact Indicators - Section B'!E$29:E$105,MATCH('Print View'!$A46&amp;'Print View'!$J$36,'Impact Indicators - Section B'!$A$29:$A$105&amp;'Impact Indicators - Section B'!$C$29:$C$105,0))&lt;&gt;0,INDEX('Impact Indicators - Section B'!E$29:E$105,MATCH('Print View'!$A46&amp;'Print View'!$J$36,'Impact Indicators - Section B'!$A$29:$A$105&amp;'Impact Indicators - Section B'!$C$29:$C$105,0)),""),"")</f>
        <v/>
      </c>
      <c r="L46" s="257" t="str">
        <f t="array" ref="L46">IFERROR(IF(INDEX('Impact Indicators - Section B'!F$29:F$105,MATCH('Print View'!$A46&amp;'Print View'!$J$36,'Impact Indicators - Section B'!$A$29:$A$105&amp;'Impact Indicators - Section B'!$C$29:$C$105,0))&lt;&gt;0,INDEX('Impact Indicators - Section B'!F$29:F$105,MATCH('Print View'!$A46&amp;'Print View'!$J$36,'Impact Indicators - Section B'!$A$29:$A$105&amp;'Impact Indicators - Section B'!$C$29:$C$105,0)),""),"")</f>
        <v/>
      </c>
      <c r="M46" s="271" t="str">
        <f t="array" ref="M46">IFERROR(IF(INDEX('Impact Indicators - Section B'!G$29:G$105,MATCH('Print View'!$A46&amp;'Print View'!$J$36,'Impact Indicators - Section B'!$A$29:$A$105&amp;'Impact Indicators - Section B'!$C$29:$C$105,0))&lt;&gt;0,INDEX('Impact Indicators - Section B'!G$29:G$105,MATCH('Print View'!$A46&amp;'Print View'!$J$36,'Impact Indicators - Section B'!$A$29:$A$105&amp;'Impact Indicators - Section B'!$C$29:$C$105,0)),""),"")</f>
        <v/>
      </c>
      <c r="N46" s="184" t="str">
        <f t="array" ref="N46">IFERROR(IF(INDEX('Impact Indicators - Section B'!H$29:H$105,MATCH('Print View'!$A46&amp;'Print View'!$J$36,'Impact Indicators - Section B'!$A$29:$A$105&amp;'Impact Indicators - Section B'!$C$29:$C$105,0))&lt;&gt;0,INDEX('Impact Indicators - Section B'!H$29:H$105,MATCH('Print View'!$A46&amp;'Print View'!$J$36,'Impact Indicators - Section B'!$A$29:$A$105&amp;'Impact Indicators - Section B'!$C$29:$C$105,0)),""),"")</f>
        <v/>
      </c>
      <c r="O46" s="264" t="str">
        <f t="array" ref="O46">IFERROR(IF(INDEX('Impact Indicators - Section B'!D$29:D$105,MATCH('Print View'!$A46&amp;'Print View'!$O$36,'Impact Indicators - Section B'!$A$29:$A$105&amp;'Impact Indicators - Section B'!$C$29:$C$105,0))&lt;&gt;0,INDEX('Impact Indicators - Section B'!D$29:D$105,MATCH('Print View'!$A46&amp;'Print View'!$O$36,'Impact Indicators - Section B'!$A$29:$A$105&amp;'Impact Indicators - Section B'!$C$29:$C$105,0)),""),"")</f>
        <v/>
      </c>
      <c r="P46" s="250" t="str">
        <f t="array" ref="P46">IFERROR(IF(INDEX('Impact Indicators - Section B'!E$29:E$105,MATCH('Print View'!$A46&amp;'Print View'!$O$36,'Impact Indicators - Section B'!$A$29:$A$105&amp;'Impact Indicators - Section B'!$C$29:$C$105,0))&lt;&gt;0,INDEX('Impact Indicators - Section B'!E$29:E$105,MATCH('Print View'!$A46&amp;'Print View'!$O$36,'Impact Indicators - Section B'!$A$29:$A$105&amp;'Impact Indicators - Section B'!$C$29:$C$105,0)),""),"")</f>
        <v/>
      </c>
      <c r="Q46" s="257" t="str">
        <f t="array" ref="Q46">IFERROR(IF(INDEX('Impact Indicators - Section B'!F$29:F$105,MATCH('Print View'!$A46&amp;'Print View'!$O$36,'Impact Indicators - Section B'!$A$29:$A$105&amp;'Impact Indicators - Section B'!$C$29:$C$105,0))&lt;&gt;0,INDEX('Impact Indicators - Section B'!F$29:F$105,MATCH('Print View'!$A46&amp;'Print View'!$O$36,'Impact Indicators - Section B'!$A$29:$A$105&amp;'Impact Indicators - Section B'!$C$29:$C$105,0)),""),"")</f>
        <v/>
      </c>
      <c r="R46" s="271" t="str">
        <f t="array" ref="R46">IFERROR(IF(INDEX('Impact Indicators - Section B'!G$29:G$105,MATCH('Print View'!$A46&amp;'Print View'!$O$36,'Impact Indicators - Section B'!$A$29:$A$105&amp;'Impact Indicators - Section B'!$C$29:$C$105,0))&lt;&gt;0,INDEX('Impact Indicators - Section B'!G$29:G$105,MATCH('Print View'!$A46&amp;'Print View'!$O$36,'Impact Indicators - Section B'!$A$29:$A$105&amp;'Impact Indicators - Section B'!$C$29:$C$105,0)),""),"")</f>
        <v/>
      </c>
      <c r="S46" s="184" t="str">
        <f t="array" ref="S46">IFERROR(IF(INDEX('Impact Indicators - Section B'!H$29:H$105,MATCH('Print View'!$A46&amp;'Print View'!$O$36,'Impact Indicators - Section B'!$A$29:$A$105&amp;'Impact Indicators - Section B'!$C$29:$C$105,0))&lt;&gt;0,INDEX('Impact Indicators - Section B'!H$29:H$105,MATCH('Print View'!$A46&amp;'Print View'!$O$36,'Impact Indicators - Section B'!$A$29:$A$105&amp;'Impact Indicators - Section B'!$C$29:$C$105,0)),""),"")</f>
        <v/>
      </c>
      <c r="T46" s="264" t="str">
        <f t="array" ref="T46">IFERROR(IF(INDEX('Impact Indicators - Section B'!D$29:D$105,MATCH('Print View'!$A46&amp;'Print View'!$T$36,'Impact Indicators - Section B'!$A$29:$A$105&amp;'Impact Indicators - Section B'!$C$29:$C$105,0))&lt;&gt;0,INDEX('Impact Indicators - Section B'!D$29:D$105,MATCH('Print View'!$A46&amp;'Print View'!$T$36,'Impact Indicators - Section B'!$A$29:$A$105&amp;'Impact Indicators - Section B'!$C$29:$C$105,0)),""),"")</f>
        <v/>
      </c>
      <c r="U46" s="250" t="str">
        <f t="array" ref="U46">IFERROR(IF(INDEX('Impact Indicators - Section B'!E$29:E$105,MATCH('Print View'!$A46&amp;'Print View'!$T$36,'Impact Indicators - Section B'!$A$29:$A$105&amp;'Impact Indicators - Section B'!$C$29:$C$105,0))&lt;&gt;0,INDEX('Impact Indicators - Section B'!E$29:E$105,MATCH('Print View'!$A46&amp;'Print View'!$T$36,'Impact Indicators - Section B'!$A$29:$A$105&amp;'Impact Indicators - Section B'!$C$29:$C$105,0)),""),"")</f>
        <v/>
      </c>
      <c r="V46" s="257" t="str">
        <f t="array" ref="V46">IFERROR(IF(INDEX('Impact Indicators - Section B'!F$29:F$105,MATCH('Print View'!$A46&amp;'Print View'!$T$36,'Impact Indicators - Section B'!$A$29:$A$105&amp;'Impact Indicators - Section B'!$C$29:$C$105,0))&lt;&gt;0,INDEX('Impact Indicators - Section B'!F$29:F$105,MATCH('Print View'!$A46&amp;'Print View'!$T$36,'Impact Indicators - Section B'!$A$29:$A$105&amp;'Impact Indicators - Section B'!$C$29:$C$105,0)),""),"")</f>
        <v/>
      </c>
      <c r="W46" s="271" t="str">
        <f t="array" ref="W46">IFERROR(IF(INDEX('Impact Indicators - Section B'!G$29:G$105,MATCH('Print View'!$A46&amp;'Print View'!$T$36,'Impact Indicators - Section B'!$A$29:$A$105&amp;'Impact Indicators - Section B'!$C$29:$C$105,0))&lt;&gt;0,INDEX('Impact Indicators - Section B'!G$29:G$105,MATCH('Print View'!$A46&amp;'Print View'!$T$36,'Impact Indicators - Section B'!$A$29:$A$105&amp;'Impact Indicators - Section B'!$C$29:$C$105,0)),""),"")</f>
        <v/>
      </c>
      <c r="X46" s="185" t="str">
        <f t="array" ref="X46">IFERROR(IF(INDEX('Impact Indicators - Section B'!H$29:H$105,MATCH('Print View'!$A46&amp;'Print View'!$T$36,'Impact Indicators - Section B'!$A$29:$A$105&amp;'Impact Indicators - Section B'!$C$29:$C$105,0))&lt;&gt;0,INDEX('Impact Indicators - Section B'!H$29:H$105,MATCH('Print View'!$A46&amp;'Print View'!$T$36,'Impact Indicators - Section B'!$A$29:$A$105&amp;'Impact Indicators - Section B'!$C$29:$C$105,0)),""),"")</f>
        <v/>
      </c>
      <c r="Y46" s="264" t="str">
        <f t="array" ref="Y46">IFERROR(IF(INDEX('Impact Indicators - Section B'!D$29:D$105,MATCH('Print View'!$A46&amp;'Print View'!$Y$36,'Impact Indicators - Section B'!$A$29:$A$105&amp;'Impact Indicators - Section B'!$C$29:$C$105,0))&lt;&gt;0,INDEX('Impact Indicators - Section B'!D$29:D$105,MATCH('Print View'!$A46&amp;'Print View'!$Y$36,'Impact Indicators - Section B'!$A$29:$A$105&amp;'Impact Indicators - Section B'!$C$29:$C$105,0)),""),"")</f>
        <v/>
      </c>
      <c r="Z46" s="250" t="str">
        <f t="array" ref="Z46">IFERROR(IF(INDEX('Impact Indicators - Section B'!E$29:E$105,MATCH('Print View'!$A46&amp;'Print View'!$Y$36,'Impact Indicators - Section B'!$A$29:$A$105&amp;'Impact Indicators - Section B'!$C$29:$C$105,0))&lt;&gt;0,INDEX('Impact Indicators - Section B'!E$29:E$105,MATCH('Print View'!$A46&amp;'Print View'!$Y$36,'Impact Indicators - Section B'!$A$29:$A$105&amp;'Impact Indicators - Section B'!$C$29:$C$105,0)),""),"")</f>
        <v/>
      </c>
      <c r="AA46" s="257" t="str">
        <f t="array" ref="AA46">IFERROR(IF(INDEX('Impact Indicators - Section B'!F$29:F$105,MATCH('Print View'!$A46&amp;'Print View'!$Y$36,'Impact Indicators - Section B'!$A$29:$A$105&amp;'Impact Indicators - Section B'!$C$29:$C$105,0))&lt;&gt;0,INDEX('Impact Indicators - Section B'!F$29:F$105,MATCH('Print View'!$A46&amp;'Print View'!$Y$36,'Impact Indicators - Section B'!$A$29:$A$105&amp;'Impact Indicators - Section B'!$C$29:$C$105,0)),""),"")</f>
        <v/>
      </c>
      <c r="AB46" s="271" t="str">
        <f t="array" ref="AB46">IFERROR(IF(INDEX('Impact Indicators - Section B'!G$29:G$105,MATCH('Print View'!$A46&amp;'Print View'!$Y$36,'Impact Indicators - Section B'!$A$29:$A$105&amp;'Impact Indicators - Section B'!$C$29:$C$105,0))&lt;&gt;0,INDEX('Impact Indicators - Section B'!G$29:G$105,MATCH('Print View'!$A46&amp;'Print View'!$Y$36,'Impact Indicators - Section B'!$A$29:$A$105&amp;'Impact Indicators - Section B'!$C$29:$C$105,0)),""),"")</f>
        <v/>
      </c>
      <c r="AC46" s="186" t="str">
        <f t="array" ref="AC46">IFERROR(IF(INDEX('Impact Indicators - Section B'!H$29:H$105,MATCH('Print View'!$A46&amp;'Print View'!$Y$36,'Impact Indicators - Section B'!$A$29:$A$105&amp;'Impact Indicators - Section B'!$C$29:$C$105,0))&lt;&gt;0,INDEX('Impact Indicators - Section B'!H$29:H$105,MATCH('Print View'!$A46&amp;'Print View'!$Y$36,'Impact Indicators - Section B'!$A$29:$A$105&amp;'Impact Indicators - Section B'!$C$29:$C$105,0)),""),"")</f>
        <v/>
      </c>
      <c r="AD46" s="264" t="str">
        <f t="array" ref="AD46">IFERROR(IF(INDEX('Impact Indicators - Section B'!D$29:D$105,MATCH('Print View'!$A46&amp;'Print View'!$AD$36,'Impact Indicators - Section B'!$A$29:$A$105&amp;'Impact Indicators - Section B'!$C$29:$C$105,0))&lt;&gt;0,INDEX('Impact Indicators - Section B'!D$29:D$105,MATCH('Print View'!$A46&amp;'Print View'!$AD$36,'Impact Indicators - Section B'!$A$29:$A$105&amp;'Impact Indicators - Section B'!$C$29:$C$105,0)),""),"")</f>
        <v/>
      </c>
      <c r="AE46" s="250" t="str">
        <f t="array" ref="AE46">IFERROR(IF(INDEX('Impact Indicators - Section B'!E$29:E$105,MATCH('Print View'!$A46&amp;'Print View'!$AD$36,'Impact Indicators - Section B'!$A$29:$A$105&amp;'Impact Indicators - Section B'!$C$29:$C$105,0))&lt;&gt;0,INDEX('Impact Indicators - Section B'!E$29:E$105,MATCH('Print View'!$A46&amp;'Print View'!$AD$36,'Impact Indicators - Section B'!$A$29:$A$105&amp;'Impact Indicators - Section B'!$C$29:$C$105,0)),""),"")</f>
        <v/>
      </c>
      <c r="AF46" s="257" t="str">
        <f t="array" ref="AF46">IFERROR(IF(INDEX('Impact Indicators - Section B'!F$29:F$105,MATCH('Print View'!$A46&amp;'Print View'!$AD$36,'Impact Indicators - Section B'!$A$29:$A$105&amp;'Impact Indicators - Section B'!$C$29:$C$105,0))&lt;&gt;0,INDEX('Impact Indicators - Section B'!F$29:F$105,MATCH('Print View'!$A46&amp;'Print View'!$AD$36,'Impact Indicators - Section B'!$A$29:$A$105&amp;'Impact Indicators - Section B'!$C$29:$C$105,0)),""),"")</f>
        <v/>
      </c>
      <c r="AG46" s="271" t="str">
        <f t="array" ref="AG46">IFERROR(IF(INDEX('Impact Indicators - Section B'!G$29:G$105,MATCH('Print View'!$A46&amp;'Print View'!$AD$36,'Impact Indicators - Section B'!$A$29:$A$105&amp;'Impact Indicators - Section B'!$C$29:$C$105,0))&lt;&gt;0,INDEX('Impact Indicators - Section B'!G$29:G$105,MATCH('Print View'!$A46&amp;'Print View'!$AD$36,'Impact Indicators - Section B'!$A$29:$A$105&amp;'Impact Indicators - Section B'!$C$29:$C$105,0)),""),"")</f>
        <v/>
      </c>
      <c r="AH46" s="185" t="str">
        <f t="array" ref="AH46">IFERROR(IF(INDEX('Impact Indicators - Section B'!H$29:H$105,MATCH('Print View'!$A46&amp;'Print View'!$AD$36,'Impact Indicators - Section B'!$A$29:$A$105&amp;'Impact Indicators - Section B'!$C$29:$C$105,0))&lt;&gt;0,INDEX('Impact Indicators - Section B'!H$29:H$105,MATCH('Print View'!$A46&amp;'Print View'!$AD$36,'Impact Indicators - Section B'!$A$29:$A$105&amp;'Impact Indicators - Section B'!$C$29:$C$105,0)),""),"")</f>
        <v/>
      </c>
      <c r="AI46" s="221"/>
      <c r="AJ46" s="223" t="str">
        <f>IFERROR(IF(INDEX('Impact Indicators - Section B'!P$9:P$25,MATCH('Print View'!A46,'Impact Indicators - Section B'!$A$9:$A$25,0))&lt;&gt;0,INDEX('Impact Indicators - Section B'!P$9:P$25,MATCH('Print View'!$A46,'Impact Indicators - Section B'!$A$9:$A$25,0)),""),"")</f>
        <v/>
      </c>
      <c r="AK46" s="284"/>
      <c r="AL46" s="284"/>
      <c r="AM46" s="284"/>
      <c r="AN46" s="284"/>
      <c r="AO46" s="284"/>
      <c r="AP46" s="284"/>
      <c r="AQ46" s="284"/>
      <c r="AR46" s="284"/>
    </row>
    <row r="47" spans="1:44" s="285" customFormat="1" ht="31.5" x14ac:dyDescent="0.25">
      <c r="A47" s="177">
        <v>10</v>
      </c>
      <c r="B47" s="286" t="str">
        <f>IFERROR(IF(INDEX('Impact Indicators - Section B'!B$9:B$25,MATCH('Print View'!$A47,'Impact Indicators - Section B'!$A$9:$A$25,0))&lt;&gt;0,INDEX('Impact Indicators - Section B'!B$9:B$25,MATCH('Print View'!$A47,'Impact Indicators - Section B'!$A$9:$A$25,0)),""),"")</f>
        <v/>
      </c>
      <c r="C47" s="286" t="str">
        <f>IFERROR(IF(INDEX('Impact Indicators - Section B'!C$9:C$25,MATCH('Print View'!$A47,'Impact Indicators - Section B'!$A$9:$A$25,0))&lt;&gt;0,INDEX('Impact Indicators - Section B'!C$9:C$25,MATCH('Print View'!$A47,'Impact Indicators - Section B'!$A$9:$A$25,0)),""),"")</f>
        <v/>
      </c>
      <c r="D47" s="286" t="str">
        <f>IFERROR(IF(INDEX('Impact Indicators - Section B'!D$9:D$25,MATCH('Print View'!$A47,'Impact Indicators - Section B'!$A$9:$A$25,0))&lt;&gt;0,INDEX('Impact Indicators - Section B'!D$9:D$25,MATCH('Print View'!$A47,'Impact Indicators - Section B'!$A$9:$A$25,0)),""),"")</f>
        <v/>
      </c>
      <c r="E47" s="286" t="str">
        <f>IFERROR(IF(INDEX('Impact Indicators - Section B'!E$9:E$25,MATCH('Print View'!$A47,'Impact Indicators - Section B'!$A$9:$A$25,0))&lt;&gt;0,INDEX('Impact Indicators - Section B'!E$9:E$25,MATCH('Print View'!$A47,'Impact Indicators - Section B'!$A$9:$A$25,0)),""),"")</f>
        <v/>
      </c>
      <c r="F47" s="286" t="str">
        <f>IFERROR(IF(INDEX('Impact Indicators - Section B'!F$9:F$25,MATCH('Print View'!$A47,'Impact Indicators - Section B'!$A$9:$A$25,0))&lt;&gt;0,INDEX('Impact Indicators - Section B'!F$9:F$25,MATCH('Print View'!$A47,'Impact Indicators - Section B'!$A$9:$A$25,0)),""),"")</f>
        <v/>
      </c>
      <c r="G47" s="286" t="str">
        <f>IFERROR(IF(INDEX('Impact Indicators - Section B'!G$9:G$25,MATCH('Print View'!$A47,'Impact Indicators - Section B'!$A$9:$A$25,0))&lt;&gt;0,INDEX('Impact Indicators - Section B'!G$9:G$25,MATCH('Print View'!$A47,'Impact Indicators - Section B'!$A$9:$A$25,0)),""),"")</f>
        <v/>
      </c>
      <c r="H47" s="286" t="str">
        <f>IFERROR(IF(INDEX('Impact Indicators - Section B'!H$9:H$25,MATCH('Print View'!$A47,'Impact Indicators - Section B'!$A$9:$A$25,0))&lt;&gt;0,INDEX('Impact Indicators - Section B'!H$9:H$25,MATCH('Print View'!$A47,'Impact Indicators - Section B'!$A$9:$A$25,0)),""),"")</f>
        <v/>
      </c>
      <c r="I47" s="286" t="str">
        <f>IFERROR(IF(INDEX('Impact Indicators - Section B'!O$9:O$25,MATCH('Print View'!$A47,'Impact Indicators - Section B'!$A$9:$A$25,0))&lt;&gt;0,INDEX('Impact Indicators - Section B'!O$9:O$25,MATCH('Print View'!$A47,'Impact Indicators - Section B'!$A$9:$A$25,0)),""),"")</f>
        <v/>
      </c>
      <c r="J47" s="263" t="str">
        <f t="array" ref="J47">IFERROR(IF(INDEX('Impact Indicators - Section B'!D$29:D$105,MATCH('Print View'!$A47&amp;'Print View'!$J$36,'Impact Indicators - Section B'!$A$29:$A$105&amp;'Impact Indicators - Section B'!$C$29:$C$105,0))&lt;&gt;0,INDEX('Impact Indicators - Section B'!D$29:D$105,MATCH('Print View'!$A47&amp;'Print View'!$J$36,'Impact Indicators - Section B'!$A$29:$A$105&amp;'Impact Indicators - Section B'!$C$29:$C$105,0)),""),"")</f>
        <v/>
      </c>
      <c r="K47" s="248" t="str">
        <f t="array" ref="K47">IFERROR(IF(INDEX('Impact Indicators - Section B'!E$29:E$105,MATCH('Print View'!$A47&amp;'Print View'!$J$36,'Impact Indicators - Section B'!$A$29:$A$105&amp;'Impact Indicators - Section B'!$C$29:$C$105,0))&lt;&gt;0,INDEX('Impact Indicators - Section B'!E$29:E$105,MATCH('Print View'!$A47&amp;'Print View'!$J$36,'Impact Indicators - Section B'!$A$29:$A$105&amp;'Impact Indicators - Section B'!$C$29:$C$105,0)),""),"")</f>
        <v/>
      </c>
      <c r="L47" s="256" t="str">
        <f t="array" ref="L47">IFERROR(IF(INDEX('Impact Indicators - Section B'!F$29:F$105,MATCH('Print View'!$A47&amp;'Print View'!$J$36,'Impact Indicators - Section B'!$A$29:$A$105&amp;'Impact Indicators - Section B'!$C$29:$C$105,0))&lt;&gt;0,INDEX('Impact Indicators - Section B'!F$29:F$105,MATCH('Print View'!$A47&amp;'Print View'!$J$36,'Impact Indicators - Section B'!$A$29:$A$105&amp;'Impact Indicators - Section B'!$C$29:$C$105,0)),""),"")</f>
        <v/>
      </c>
      <c r="M47" s="270" t="str">
        <f t="array" ref="M47">IFERROR(IF(INDEX('Impact Indicators - Section B'!G$29:G$105,MATCH('Print View'!$A47&amp;'Print View'!$J$36,'Impact Indicators - Section B'!$A$29:$A$105&amp;'Impact Indicators - Section B'!$C$29:$C$105,0))&lt;&gt;0,INDEX('Impact Indicators - Section B'!G$29:G$105,MATCH('Print View'!$A47&amp;'Print View'!$J$36,'Impact Indicators - Section B'!$A$29:$A$105&amp;'Impact Indicators - Section B'!$C$29:$C$105,0)),""),"")</f>
        <v/>
      </c>
      <c r="N47" s="179" t="str">
        <f t="array" ref="N47">IFERROR(IF(INDEX('Impact Indicators - Section B'!H$29:H$105,MATCH('Print View'!$A47&amp;'Print View'!$J$36,'Impact Indicators - Section B'!$A$29:$A$105&amp;'Impact Indicators - Section B'!$C$29:$C$105,0))&lt;&gt;0,INDEX('Impact Indicators - Section B'!H$29:H$105,MATCH('Print View'!$A47&amp;'Print View'!$J$36,'Impact Indicators - Section B'!$A$29:$A$105&amp;'Impact Indicators - Section B'!$C$29:$C$105,0)),""),"")</f>
        <v/>
      </c>
      <c r="O47" s="263" t="str">
        <f t="array" ref="O47">IFERROR(IF(INDEX('Impact Indicators - Section B'!D$29:D$105,MATCH('Print View'!$A47&amp;'Print View'!$O$36,'Impact Indicators - Section B'!$A$29:$A$105&amp;'Impact Indicators - Section B'!$C$29:$C$105,0))&lt;&gt;0,INDEX('Impact Indicators - Section B'!D$29:D$105,MATCH('Print View'!$A47&amp;'Print View'!$O$36,'Impact Indicators - Section B'!$A$29:$A$105&amp;'Impact Indicators - Section B'!$C$29:$C$105,0)),""),"")</f>
        <v/>
      </c>
      <c r="P47" s="248" t="str">
        <f t="array" ref="P47">IFERROR(IF(INDEX('Impact Indicators - Section B'!E$29:E$105,MATCH('Print View'!$A47&amp;'Print View'!$O$36,'Impact Indicators - Section B'!$A$29:$A$105&amp;'Impact Indicators - Section B'!$C$29:$C$105,0))&lt;&gt;0,INDEX('Impact Indicators - Section B'!E$29:E$105,MATCH('Print View'!$A47&amp;'Print View'!$O$36,'Impact Indicators - Section B'!$A$29:$A$105&amp;'Impact Indicators - Section B'!$C$29:$C$105,0)),""),"")</f>
        <v/>
      </c>
      <c r="Q47" s="256" t="str">
        <f t="array" ref="Q47">IFERROR(IF(INDEX('Impact Indicators - Section B'!F$29:F$105,MATCH('Print View'!$A47&amp;'Print View'!$O$36,'Impact Indicators - Section B'!$A$29:$A$105&amp;'Impact Indicators - Section B'!$C$29:$C$105,0))&lt;&gt;0,INDEX('Impact Indicators - Section B'!F$29:F$105,MATCH('Print View'!$A47&amp;'Print View'!$O$36,'Impact Indicators - Section B'!$A$29:$A$105&amp;'Impact Indicators - Section B'!$C$29:$C$105,0)),""),"")</f>
        <v/>
      </c>
      <c r="R47" s="270" t="str">
        <f t="array" ref="R47">IFERROR(IF(INDEX('Impact Indicators - Section B'!G$29:G$105,MATCH('Print View'!$A47&amp;'Print View'!$O$36,'Impact Indicators - Section B'!$A$29:$A$105&amp;'Impact Indicators - Section B'!$C$29:$C$105,0))&lt;&gt;0,INDEX('Impact Indicators - Section B'!G$29:G$105,MATCH('Print View'!$A47&amp;'Print View'!$O$36,'Impact Indicators - Section B'!$A$29:$A$105&amp;'Impact Indicators - Section B'!$C$29:$C$105,0)),""),"")</f>
        <v/>
      </c>
      <c r="S47" s="179" t="str">
        <f t="array" ref="S47">IFERROR(IF(INDEX('Impact Indicators - Section B'!H$29:H$105,MATCH('Print View'!$A47&amp;'Print View'!$O$36,'Impact Indicators - Section B'!$A$29:$A$105&amp;'Impact Indicators - Section B'!$C$29:$C$105,0))&lt;&gt;0,INDEX('Impact Indicators - Section B'!H$29:H$105,MATCH('Print View'!$A47&amp;'Print View'!$O$36,'Impact Indicators - Section B'!$A$29:$A$105&amp;'Impact Indicators - Section B'!$C$29:$C$105,0)),""),"")</f>
        <v/>
      </c>
      <c r="T47" s="263" t="str">
        <f t="array" ref="T47">IFERROR(IF(INDEX('Impact Indicators - Section B'!D$29:D$105,MATCH('Print View'!$A47&amp;'Print View'!$T$36,'Impact Indicators - Section B'!$A$29:$A$105&amp;'Impact Indicators - Section B'!$C$29:$C$105,0))&lt;&gt;0,INDEX('Impact Indicators - Section B'!D$29:D$105,MATCH('Print View'!$A47&amp;'Print View'!$T$36,'Impact Indicators - Section B'!$A$29:$A$105&amp;'Impact Indicators - Section B'!$C$29:$C$105,0)),""),"")</f>
        <v/>
      </c>
      <c r="U47" s="248" t="str">
        <f t="array" ref="U47">IFERROR(IF(INDEX('Impact Indicators - Section B'!E$29:E$105,MATCH('Print View'!$A47&amp;'Print View'!$T$36,'Impact Indicators - Section B'!$A$29:$A$105&amp;'Impact Indicators - Section B'!$C$29:$C$105,0))&lt;&gt;0,INDEX('Impact Indicators - Section B'!E$29:E$105,MATCH('Print View'!$A47&amp;'Print View'!$T$36,'Impact Indicators - Section B'!$A$29:$A$105&amp;'Impact Indicators - Section B'!$C$29:$C$105,0)),""),"")</f>
        <v/>
      </c>
      <c r="V47" s="256" t="str">
        <f t="array" ref="V47">IFERROR(IF(INDEX('Impact Indicators - Section B'!F$29:F$105,MATCH('Print View'!$A47&amp;'Print View'!$T$36,'Impact Indicators - Section B'!$A$29:$A$105&amp;'Impact Indicators - Section B'!$C$29:$C$105,0))&lt;&gt;0,INDEX('Impact Indicators - Section B'!F$29:F$105,MATCH('Print View'!$A47&amp;'Print View'!$T$36,'Impact Indicators - Section B'!$A$29:$A$105&amp;'Impact Indicators - Section B'!$C$29:$C$105,0)),""),"")</f>
        <v/>
      </c>
      <c r="W47" s="270" t="str">
        <f t="array" ref="W47">IFERROR(IF(INDEX('Impact Indicators - Section B'!G$29:G$105,MATCH('Print View'!$A47&amp;'Print View'!$T$36,'Impact Indicators - Section B'!$A$29:$A$105&amp;'Impact Indicators - Section B'!$C$29:$C$105,0))&lt;&gt;0,INDEX('Impact Indicators - Section B'!G$29:G$105,MATCH('Print View'!$A47&amp;'Print View'!$T$36,'Impact Indicators - Section B'!$A$29:$A$105&amp;'Impact Indicators - Section B'!$C$29:$C$105,0)),""),"")</f>
        <v/>
      </c>
      <c r="X47" s="180" t="str">
        <f t="array" ref="X47">IFERROR(IF(INDEX('Impact Indicators - Section B'!H$29:H$105,MATCH('Print View'!$A47&amp;'Print View'!$T$36,'Impact Indicators - Section B'!$A$29:$A$105&amp;'Impact Indicators - Section B'!$C$29:$C$105,0))&lt;&gt;0,INDEX('Impact Indicators - Section B'!H$29:H$105,MATCH('Print View'!$A47&amp;'Print View'!$T$36,'Impact Indicators - Section B'!$A$29:$A$105&amp;'Impact Indicators - Section B'!$C$29:$C$105,0)),""),"")</f>
        <v/>
      </c>
      <c r="Y47" s="263" t="str">
        <f t="array" ref="Y47">IFERROR(IF(INDEX('Impact Indicators - Section B'!D$29:D$105,MATCH('Print View'!$A47&amp;'Print View'!$Y$36,'Impact Indicators - Section B'!$A$29:$A$105&amp;'Impact Indicators - Section B'!$C$29:$C$105,0))&lt;&gt;0,INDEX('Impact Indicators - Section B'!D$29:D$105,MATCH('Print View'!$A47&amp;'Print View'!$Y$36,'Impact Indicators - Section B'!$A$29:$A$105&amp;'Impact Indicators - Section B'!$C$29:$C$105,0)),""),"")</f>
        <v/>
      </c>
      <c r="Z47" s="248" t="str">
        <f t="array" ref="Z47">IFERROR(IF(INDEX('Impact Indicators - Section B'!E$29:E$105,MATCH('Print View'!$A47&amp;'Print View'!$Y$36,'Impact Indicators - Section B'!$A$29:$A$105&amp;'Impact Indicators - Section B'!$C$29:$C$105,0))&lt;&gt;0,INDEX('Impact Indicators - Section B'!E$29:E$105,MATCH('Print View'!$A47&amp;'Print View'!$Y$36,'Impact Indicators - Section B'!$A$29:$A$105&amp;'Impact Indicators - Section B'!$C$29:$C$105,0)),""),"")</f>
        <v/>
      </c>
      <c r="AA47" s="256" t="str">
        <f t="array" ref="AA47">IFERROR(IF(INDEX('Impact Indicators - Section B'!F$29:F$105,MATCH('Print View'!$A47&amp;'Print View'!$Y$36,'Impact Indicators - Section B'!$A$29:$A$105&amp;'Impact Indicators - Section B'!$C$29:$C$105,0))&lt;&gt;0,INDEX('Impact Indicators - Section B'!F$29:F$105,MATCH('Print View'!$A47&amp;'Print View'!$Y$36,'Impact Indicators - Section B'!$A$29:$A$105&amp;'Impact Indicators - Section B'!$C$29:$C$105,0)),""),"")</f>
        <v/>
      </c>
      <c r="AB47" s="270" t="str">
        <f t="array" ref="AB47">IFERROR(IF(INDEX('Impact Indicators - Section B'!G$29:G$105,MATCH('Print View'!$A47&amp;'Print View'!$Y$36,'Impact Indicators - Section B'!$A$29:$A$105&amp;'Impact Indicators - Section B'!$C$29:$C$105,0))&lt;&gt;0,INDEX('Impact Indicators - Section B'!G$29:G$105,MATCH('Print View'!$A47&amp;'Print View'!$Y$36,'Impact Indicators - Section B'!$A$29:$A$105&amp;'Impact Indicators - Section B'!$C$29:$C$105,0)),""),"")</f>
        <v/>
      </c>
      <c r="AC47" s="181" t="str">
        <f t="array" ref="AC47">IFERROR(IF(INDEX('Impact Indicators - Section B'!H$29:H$105,MATCH('Print View'!$A47&amp;'Print View'!$Y$36,'Impact Indicators - Section B'!$A$29:$A$105&amp;'Impact Indicators - Section B'!$C$29:$C$105,0))&lt;&gt;0,INDEX('Impact Indicators - Section B'!H$29:H$105,MATCH('Print View'!$A47&amp;'Print View'!$Y$36,'Impact Indicators - Section B'!$A$29:$A$105&amp;'Impact Indicators - Section B'!$C$29:$C$105,0)),""),"")</f>
        <v/>
      </c>
      <c r="AD47" s="263" t="str">
        <f t="array" ref="AD47">IFERROR(IF(INDEX('Impact Indicators - Section B'!D$29:D$105,MATCH('Print View'!$A47&amp;'Print View'!$AD$36,'Impact Indicators - Section B'!$A$29:$A$105&amp;'Impact Indicators - Section B'!$C$29:$C$105,0))&lt;&gt;0,INDEX('Impact Indicators - Section B'!D$29:D$105,MATCH('Print View'!$A47&amp;'Print View'!$AD$36,'Impact Indicators - Section B'!$A$29:$A$105&amp;'Impact Indicators - Section B'!$C$29:$C$105,0)),""),"")</f>
        <v/>
      </c>
      <c r="AE47" s="248" t="str">
        <f t="array" ref="AE47">IFERROR(IF(INDEX('Impact Indicators - Section B'!E$29:E$105,MATCH('Print View'!$A47&amp;'Print View'!$AD$36,'Impact Indicators - Section B'!$A$29:$A$105&amp;'Impact Indicators - Section B'!$C$29:$C$105,0))&lt;&gt;0,INDEX('Impact Indicators - Section B'!E$29:E$105,MATCH('Print View'!$A47&amp;'Print View'!$AD$36,'Impact Indicators - Section B'!$A$29:$A$105&amp;'Impact Indicators - Section B'!$C$29:$C$105,0)),""),"")</f>
        <v/>
      </c>
      <c r="AF47" s="256" t="str">
        <f t="array" ref="AF47">IFERROR(IF(INDEX('Impact Indicators - Section B'!F$29:F$105,MATCH('Print View'!$A47&amp;'Print View'!$AD$36,'Impact Indicators - Section B'!$A$29:$A$105&amp;'Impact Indicators - Section B'!$C$29:$C$105,0))&lt;&gt;0,INDEX('Impact Indicators - Section B'!F$29:F$105,MATCH('Print View'!$A47&amp;'Print View'!$AD$36,'Impact Indicators - Section B'!$A$29:$A$105&amp;'Impact Indicators - Section B'!$C$29:$C$105,0)),""),"")</f>
        <v/>
      </c>
      <c r="AG47" s="270" t="str">
        <f t="array" ref="AG47">IFERROR(IF(INDEX('Impact Indicators - Section B'!G$29:G$105,MATCH('Print View'!$A47&amp;'Print View'!$AD$36,'Impact Indicators - Section B'!$A$29:$A$105&amp;'Impact Indicators - Section B'!$C$29:$C$105,0))&lt;&gt;0,INDEX('Impact Indicators - Section B'!G$29:G$105,MATCH('Print View'!$A47&amp;'Print View'!$AD$36,'Impact Indicators - Section B'!$A$29:$A$105&amp;'Impact Indicators - Section B'!$C$29:$C$105,0)),""),"")</f>
        <v/>
      </c>
      <c r="AH47" s="180" t="str">
        <f t="array" ref="AH47">IFERROR(IF(INDEX('Impact Indicators - Section B'!H$29:H$105,MATCH('Print View'!$A47&amp;'Print View'!$AD$36,'Impact Indicators - Section B'!$A$29:$A$105&amp;'Impact Indicators - Section B'!$C$29:$C$105,0))&lt;&gt;0,INDEX('Impact Indicators - Section B'!H$29:H$105,MATCH('Print View'!$A47&amp;'Print View'!$AD$36,'Impact Indicators - Section B'!$A$29:$A$105&amp;'Impact Indicators - Section B'!$C$29:$C$105,0)),""),"")</f>
        <v/>
      </c>
      <c r="AI47" s="221"/>
      <c r="AJ47" s="224" t="str">
        <f>IFERROR(IF(INDEX('Impact Indicators - Section B'!P$9:P$25,MATCH('Print View'!A47,'Impact Indicators - Section B'!$A$9:$A$25,0))&lt;&gt;0,INDEX('Impact Indicators - Section B'!P$9:P$25,MATCH('Print View'!$A47,'Impact Indicators - Section B'!$A$9:$A$25,0)),""),"")</f>
        <v/>
      </c>
      <c r="AK47" s="284"/>
      <c r="AL47" s="284"/>
      <c r="AM47" s="284"/>
      <c r="AN47" s="284"/>
      <c r="AO47" s="284"/>
      <c r="AP47" s="284"/>
      <c r="AQ47" s="284"/>
      <c r="AR47" s="284"/>
    </row>
    <row r="48" spans="1:44" s="285" customFormat="1" ht="31.5" x14ac:dyDescent="0.25">
      <c r="A48" s="212">
        <v>11</v>
      </c>
      <c r="B48" s="283" t="str">
        <f>IFERROR(IF(INDEX('Impact Indicators - Section B'!B$9:B$25,MATCH('Print View'!$A48,'Impact Indicators - Section B'!$A$9:$A$25,0))&lt;&gt;0,INDEX('Impact Indicators - Section B'!B$9:B$25,MATCH('Print View'!$A48,'Impact Indicators - Section B'!$A$9:$A$25,0)),""),"")</f>
        <v/>
      </c>
      <c r="C48" s="283" t="str">
        <f>IFERROR(IF(INDEX('Impact Indicators - Section B'!C$9:C$25,MATCH('Print View'!$A48,'Impact Indicators - Section B'!$A$9:$A$25,0))&lt;&gt;0,INDEX('Impact Indicators - Section B'!C$9:C$25,MATCH('Print View'!$A48,'Impact Indicators - Section B'!$A$9:$A$25,0)),""),"")</f>
        <v/>
      </c>
      <c r="D48" s="283" t="str">
        <f>IFERROR(IF(INDEX('Impact Indicators - Section B'!D$9:D$25,MATCH('Print View'!$A48,'Impact Indicators - Section B'!$A$9:$A$25,0))&lt;&gt;0,INDEX('Impact Indicators - Section B'!D$9:D$25,MATCH('Print View'!$A48,'Impact Indicators - Section B'!$A$9:$A$25,0)),""),"")</f>
        <v/>
      </c>
      <c r="E48" s="283" t="str">
        <f>IFERROR(IF(INDEX('Impact Indicators - Section B'!E$9:E$25,MATCH('Print View'!$A48,'Impact Indicators - Section B'!$A$9:$A$25,0))&lt;&gt;0,INDEX('Impact Indicators - Section B'!E$9:E$25,MATCH('Print View'!$A48,'Impact Indicators - Section B'!$A$9:$A$25,0)),""),"")</f>
        <v/>
      </c>
      <c r="F48" s="283" t="str">
        <f>IFERROR(IF(INDEX('Impact Indicators - Section B'!F$9:F$25,MATCH('Print View'!$A48,'Impact Indicators - Section B'!$A$9:$A$25,0))&lt;&gt;0,INDEX('Impact Indicators - Section B'!F$9:F$25,MATCH('Print View'!$A48,'Impact Indicators - Section B'!$A$9:$A$25,0)),""),"")</f>
        <v/>
      </c>
      <c r="G48" s="283" t="str">
        <f>IFERROR(IF(INDEX('Impact Indicators - Section B'!G$9:G$25,MATCH('Print View'!$A48,'Impact Indicators - Section B'!$A$9:$A$25,0))&lt;&gt;0,INDEX('Impact Indicators - Section B'!G$9:G$25,MATCH('Print View'!$A48,'Impact Indicators - Section B'!$A$9:$A$25,0)),""),"")</f>
        <v/>
      </c>
      <c r="H48" s="283" t="str">
        <f>IFERROR(IF(INDEX('Impact Indicators - Section B'!H$9:H$25,MATCH('Print View'!$A48,'Impact Indicators - Section B'!$A$9:$A$25,0))&lt;&gt;0,INDEX('Impact Indicators - Section B'!H$9:H$25,MATCH('Print View'!$A48,'Impact Indicators - Section B'!$A$9:$A$25,0)),""),"")</f>
        <v/>
      </c>
      <c r="I48" s="283" t="str">
        <f>IFERROR(IF(INDEX('Impact Indicators - Section B'!O$9:O$25,MATCH('Print View'!$A48,'Impact Indicators - Section B'!$A$9:$A$25,0))&lt;&gt;0,INDEX('Impact Indicators - Section B'!O$9:O$25,MATCH('Print View'!$A48,'Impact Indicators - Section B'!$A$9:$A$25,0)),""),"")</f>
        <v/>
      </c>
      <c r="J48" s="264" t="str">
        <f t="array" ref="J48">IFERROR(IF(INDEX('Impact Indicators - Section B'!D$29:D$105,MATCH('Print View'!$A48&amp;'Print View'!$J$36,'Impact Indicators - Section B'!$A$29:$A$105&amp;'Impact Indicators - Section B'!$C$29:$C$105,0))&lt;&gt;0,INDEX('Impact Indicators - Section B'!D$29:D$105,MATCH('Print View'!$A48&amp;'Print View'!$J$36,'Impact Indicators - Section B'!$A$29:$A$105&amp;'Impact Indicators - Section B'!$C$29:$C$105,0)),""),"")</f>
        <v/>
      </c>
      <c r="K48" s="250" t="str">
        <f t="array" ref="K48">IFERROR(IF(INDEX('Impact Indicators - Section B'!E$29:E$105,MATCH('Print View'!$A48&amp;'Print View'!$J$36,'Impact Indicators - Section B'!$A$29:$A$105&amp;'Impact Indicators - Section B'!$C$29:$C$105,0))&lt;&gt;0,INDEX('Impact Indicators - Section B'!E$29:E$105,MATCH('Print View'!$A48&amp;'Print View'!$J$36,'Impact Indicators - Section B'!$A$29:$A$105&amp;'Impact Indicators - Section B'!$C$29:$C$105,0)),""),"")</f>
        <v/>
      </c>
      <c r="L48" s="257" t="str">
        <f t="array" ref="L48">IFERROR(IF(INDEX('Impact Indicators - Section B'!F$29:F$105,MATCH('Print View'!$A48&amp;'Print View'!$J$36,'Impact Indicators - Section B'!$A$29:$A$105&amp;'Impact Indicators - Section B'!$C$29:$C$105,0))&lt;&gt;0,INDEX('Impact Indicators - Section B'!F$29:F$105,MATCH('Print View'!$A48&amp;'Print View'!$J$36,'Impact Indicators - Section B'!$A$29:$A$105&amp;'Impact Indicators - Section B'!$C$29:$C$105,0)),""),"")</f>
        <v/>
      </c>
      <c r="M48" s="271" t="str">
        <f t="array" ref="M48">IFERROR(IF(INDEX('Impact Indicators - Section B'!G$29:G$105,MATCH('Print View'!$A48&amp;'Print View'!$J$36,'Impact Indicators - Section B'!$A$29:$A$105&amp;'Impact Indicators - Section B'!$C$29:$C$105,0))&lt;&gt;0,INDEX('Impact Indicators - Section B'!G$29:G$105,MATCH('Print View'!$A48&amp;'Print View'!$J$36,'Impact Indicators - Section B'!$A$29:$A$105&amp;'Impact Indicators - Section B'!$C$29:$C$105,0)),""),"")</f>
        <v/>
      </c>
      <c r="N48" s="184" t="str">
        <f t="array" ref="N48">IFERROR(IF(INDEX('Impact Indicators - Section B'!H$29:H$105,MATCH('Print View'!$A48&amp;'Print View'!$J$36,'Impact Indicators - Section B'!$A$29:$A$105&amp;'Impact Indicators - Section B'!$C$29:$C$105,0))&lt;&gt;0,INDEX('Impact Indicators - Section B'!H$29:H$105,MATCH('Print View'!$A48&amp;'Print View'!$J$36,'Impact Indicators - Section B'!$A$29:$A$105&amp;'Impact Indicators - Section B'!$C$29:$C$105,0)),""),"")</f>
        <v/>
      </c>
      <c r="O48" s="264" t="str">
        <f t="array" ref="O48">IFERROR(IF(INDEX('Impact Indicators - Section B'!D$29:D$105,MATCH('Print View'!$A48&amp;'Print View'!$O$36,'Impact Indicators - Section B'!$A$29:$A$105&amp;'Impact Indicators - Section B'!$C$29:$C$105,0))&lt;&gt;0,INDEX('Impact Indicators - Section B'!D$29:D$105,MATCH('Print View'!$A48&amp;'Print View'!$O$36,'Impact Indicators - Section B'!$A$29:$A$105&amp;'Impact Indicators - Section B'!$C$29:$C$105,0)),""),"")</f>
        <v/>
      </c>
      <c r="P48" s="250" t="str">
        <f t="array" ref="P48">IFERROR(IF(INDEX('Impact Indicators - Section B'!E$29:E$105,MATCH('Print View'!$A48&amp;'Print View'!$O$36,'Impact Indicators - Section B'!$A$29:$A$105&amp;'Impact Indicators - Section B'!$C$29:$C$105,0))&lt;&gt;0,INDEX('Impact Indicators - Section B'!E$29:E$105,MATCH('Print View'!$A48&amp;'Print View'!$O$36,'Impact Indicators - Section B'!$A$29:$A$105&amp;'Impact Indicators - Section B'!$C$29:$C$105,0)),""),"")</f>
        <v/>
      </c>
      <c r="Q48" s="257" t="str">
        <f t="array" ref="Q48">IFERROR(IF(INDEX('Impact Indicators - Section B'!F$29:F$105,MATCH('Print View'!$A48&amp;'Print View'!$O$36,'Impact Indicators - Section B'!$A$29:$A$105&amp;'Impact Indicators - Section B'!$C$29:$C$105,0))&lt;&gt;0,INDEX('Impact Indicators - Section B'!F$29:F$105,MATCH('Print View'!$A48&amp;'Print View'!$O$36,'Impact Indicators - Section B'!$A$29:$A$105&amp;'Impact Indicators - Section B'!$C$29:$C$105,0)),""),"")</f>
        <v/>
      </c>
      <c r="R48" s="271" t="str">
        <f t="array" ref="R48">IFERROR(IF(INDEX('Impact Indicators - Section B'!G$29:G$105,MATCH('Print View'!$A48&amp;'Print View'!$O$36,'Impact Indicators - Section B'!$A$29:$A$105&amp;'Impact Indicators - Section B'!$C$29:$C$105,0))&lt;&gt;0,INDEX('Impact Indicators - Section B'!G$29:G$105,MATCH('Print View'!$A48&amp;'Print View'!$O$36,'Impact Indicators - Section B'!$A$29:$A$105&amp;'Impact Indicators - Section B'!$C$29:$C$105,0)),""),"")</f>
        <v/>
      </c>
      <c r="S48" s="184" t="str">
        <f t="array" ref="S48">IFERROR(IF(INDEX('Impact Indicators - Section B'!H$29:H$105,MATCH('Print View'!$A48&amp;'Print View'!$O$36,'Impact Indicators - Section B'!$A$29:$A$105&amp;'Impact Indicators - Section B'!$C$29:$C$105,0))&lt;&gt;0,INDEX('Impact Indicators - Section B'!H$29:H$105,MATCH('Print View'!$A48&amp;'Print View'!$O$36,'Impact Indicators - Section B'!$A$29:$A$105&amp;'Impact Indicators - Section B'!$C$29:$C$105,0)),""),"")</f>
        <v/>
      </c>
      <c r="T48" s="264" t="str">
        <f t="array" ref="T48">IFERROR(IF(INDEX('Impact Indicators - Section B'!D$29:D$105,MATCH('Print View'!$A48&amp;'Print View'!$T$36,'Impact Indicators - Section B'!$A$29:$A$105&amp;'Impact Indicators - Section B'!$C$29:$C$105,0))&lt;&gt;0,INDEX('Impact Indicators - Section B'!D$29:D$105,MATCH('Print View'!$A48&amp;'Print View'!$T$36,'Impact Indicators - Section B'!$A$29:$A$105&amp;'Impact Indicators - Section B'!$C$29:$C$105,0)),""),"")</f>
        <v/>
      </c>
      <c r="U48" s="250" t="str">
        <f t="array" ref="U48">IFERROR(IF(INDEX('Impact Indicators - Section B'!E$29:E$105,MATCH('Print View'!$A48&amp;'Print View'!$T$36,'Impact Indicators - Section B'!$A$29:$A$105&amp;'Impact Indicators - Section B'!$C$29:$C$105,0))&lt;&gt;0,INDEX('Impact Indicators - Section B'!E$29:E$105,MATCH('Print View'!$A48&amp;'Print View'!$T$36,'Impact Indicators - Section B'!$A$29:$A$105&amp;'Impact Indicators - Section B'!$C$29:$C$105,0)),""),"")</f>
        <v/>
      </c>
      <c r="V48" s="257" t="str">
        <f t="array" ref="V48">IFERROR(IF(INDEX('Impact Indicators - Section B'!F$29:F$105,MATCH('Print View'!$A48&amp;'Print View'!$T$36,'Impact Indicators - Section B'!$A$29:$A$105&amp;'Impact Indicators - Section B'!$C$29:$C$105,0))&lt;&gt;0,INDEX('Impact Indicators - Section B'!F$29:F$105,MATCH('Print View'!$A48&amp;'Print View'!$T$36,'Impact Indicators - Section B'!$A$29:$A$105&amp;'Impact Indicators - Section B'!$C$29:$C$105,0)),""),"")</f>
        <v/>
      </c>
      <c r="W48" s="271" t="str">
        <f t="array" ref="W48">IFERROR(IF(INDEX('Impact Indicators - Section B'!G$29:G$105,MATCH('Print View'!$A48&amp;'Print View'!$T$36,'Impact Indicators - Section B'!$A$29:$A$105&amp;'Impact Indicators - Section B'!$C$29:$C$105,0))&lt;&gt;0,INDEX('Impact Indicators - Section B'!G$29:G$105,MATCH('Print View'!$A48&amp;'Print View'!$T$36,'Impact Indicators - Section B'!$A$29:$A$105&amp;'Impact Indicators - Section B'!$C$29:$C$105,0)),""),"")</f>
        <v/>
      </c>
      <c r="X48" s="185" t="str">
        <f t="array" ref="X48">IFERROR(IF(INDEX('Impact Indicators - Section B'!H$29:H$105,MATCH('Print View'!$A48&amp;'Print View'!$T$36,'Impact Indicators - Section B'!$A$29:$A$105&amp;'Impact Indicators - Section B'!$C$29:$C$105,0))&lt;&gt;0,INDEX('Impact Indicators - Section B'!H$29:H$105,MATCH('Print View'!$A48&amp;'Print View'!$T$36,'Impact Indicators - Section B'!$A$29:$A$105&amp;'Impact Indicators - Section B'!$C$29:$C$105,0)),""),"")</f>
        <v/>
      </c>
      <c r="Y48" s="264" t="str">
        <f t="array" ref="Y48">IFERROR(IF(INDEX('Impact Indicators - Section B'!D$29:D$105,MATCH('Print View'!$A48&amp;'Print View'!$Y$36,'Impact Indicators - Section B'!$A$29:$A$105&amp;'Impact Indicators - Section B'!$C$29:$C$105,0))&lt;&gt;0,INDEX('Impact Indicators - Section B'!D$29:D$105,MATCH('Print View'!$A48&amp;'Print View'!$Y$36,'Impact Indicators - Section B'!$A$29:$A$105&amp;'Impact Indicators - Section B'!$C$29:$C$105,0)),""),"")</f>
        <v/>
      </c>
      <c r="Z48" s="250" t="str">
        <f t="array" ref="Z48">IFERROR(IF(INDEX('Impact Indicators - Section B'!E$29:E$105,MATCH('Print View'!$A48&amp;'Print View'!$Y$36,'Impact Indicators - Section B'!$A$29:$A$105&amp;'Impact Indicators - Section B'!$C$29:$C$105,0))&lt;&gt;0,INDEX('Impact Indicators - Section B'!E$29:E$105,MATCH('Print View'!$A48&amp;'Print View'!$Y$36,'Impact Indicators - Section B'!$A$29:$A$105&amp;'Impact Indicators - Section B'!$C$29:$C$105,0)),""),"")</f>
        <v/>
      </c>
      <c r="AA48" s="257" t="str">
        <f t="array" ref="AA48">IFERROR(IF(INDEX('Impact Indicators - Section B'!F$29:F$105,MATCH('Print View'!$A48&amp;'Print View'!$Y$36,'Impact Indicators - Section B'!$A$29:$A$105&amp;'Impact Indicators - Section B'!$C$29:$C$105,0))&lt;&gt;0,INDEX('Impact Indicators - Section B'!F$29:F$105,MATCH('Print View'!$A48&amp;'Print View'!$Y$36,'Impact Indicators - Section B'!$A$29:$A$105&amp;'Impact Indicators - Section B'!$C$29:$C$105,0)),""),"")</f>
        <v/>
      </c>
      <c r="AB48" s="271" t="str">
        <f t="array" ref="AB48">IFERROR(IF(INDEX('Impact Indicators - Section B'!G$29:G$105,MATCH('Print View'!$A48&amp;'Print View'!$Y$36,'Impact Indicators - Section B'!$A$29:$A$105&amp;'Impact Indicators - Section B'!$C$29:$C$105,0))&lt;&gt;0,INDEX('Impact Indicators - Section B'!G$29:G$105,MATCH('Print View'!$A48&amp;'Print View'!$Y$36,'Impact Indicators - Section B'!$A$29:$A$105&amp;'Impact Indicators - Section B'!$C$29:$C$105,0)),""),"")</f>
        <v/>
      </c>
      <c r="AC48" s="186" t="str">
        <f t="array" ref="AC48">IFERROR(IF(INDEX('Impact Indicators - Section B'!H$29:H$105,MATCH('Print View'!$A48&amp;'Print View'!$Y$36,'Impact Indicators - Section B'!$A$29:$A$105&amp;'Impact Indicators - Section B'!$C$29:$C$105,0))&lt;&gt;0,INDEX('Impact Indicators - Section B'!H$29:H$105,MATCH('Print View'!$A48&amp;'Print View'!$Y$36,'Impact Indicators - Section B'!$A$29:$A$105&amp;'Impact Indicators - Section B'!$C$29:$C$105,0)),""),"")</f>
        <v/>
      </c>
      <c r="AD48" s="264" t="str">
        <f t="array" ref="AD48">IFERROR(IF(INDEX('Impact Indicators - Section B'!D$29:D$105,MATCH('Print View'!$A48&amp;'Print View'!$AD$36,'Impact Indicators - Section B'!$A$29:$A$105&amp;'Impact Indicators - Section B'!$C$29:$C$105,0))&lt;&gt;0,INDEX('Impact Indicators - Section B'!D$29:D$105,MATCH('Print View'!$A48&amp;'Print View'!$AD$36,'Impact Indicators - Section B'!$A$29:$A$105&amp;'Impact Indicators - Section B'!$C$29:$C$105,0)),""),"")</f>
        <v/>
      </c>
      <c r="AE48" s="250" t="str">
        <f t="array" ref="AE48">IFERROR(IF(INDEX('Impact Indicators - Section B'!E$29:E$105,MATCH('Print View'!$A48&amp;'Print View'!$AD$36,'Impact Indicators - Section B'!$A$29:$A$105&amp;'Impact Indicators - Section B'!$C$29:$C$105,0))&lt;&gt;0,INDEX('Impact Indicators - Section B'!E$29:E$105,MATCH('Print View'!$A48&amp;'Print View'!$AD$36,'Impact Indicators - Section B'!$A$29:$A$105&amp;'Impact Indicators - Section B'!$C$29:$C$105,0)),""),"")</f>
        <v/>
      </c>
      <c r="AF48" s="257" t="str">
        <f t="array" ref="AF48">IFERROR(IF(INDEX('Impact Indicators - Section B'!F$29:F$105,MATCH('Print View'!$A48&amp;'Print View'!$AD$36,'Impact Indicators - Section B'!$A$29:$A$105&amp;'Impact Indicators - Section B'!$C$29:$C$105,0))&lt;&gt;0,INDEX('Impact Indicators - Section B'!F$29:F$105,MATCH('Print View'!$A48&amp;'Print View'!$AD$36,'Impact Indicators - Section B'!$A$29:$A$105&amp;'Impact Indicators - Section B'!$C$29:$C$105,0)),""),"")</f>
        <v/>
      </c>
      <c r="AG48" s="271" t="str">
        <f t="array" ref="AG48">IFERROR(IF(INDEX('Impact Indicators - Section B'!G$29:G$105,MATCH('Print View'!$A48&amp;'Print View'!$AD$36,'Impact Indicators - Section B'!$A$29:$A$105&amp;'Impact Indicators - Section B'!$C$29:$C$105,0))&lt;&gt;0,INDEX('Impact Indicators - Section B'!G$29:G$105,MATCH('Print View'!$A48&amp;'Print View'!$AD$36,'Impact Indicators - Section B'!$A$29:$A$105&amp;'Impact Indicators - Section B'!$C$29:$C$105,0)),""),"")</f>
        <v/>
      </c>
      <c r="AH48" s="185" t="str">
        <f t="array" ref="AH48">IFERROR(IF(INDEX('Impact Indicators - Section B'!H$29:H$105,MATCH('Print View'!$A48&amp;'Print View'!$AD$36,'Impact Indicators - Section B'!$A$29:$A$105&amp;'Impact Indicators - Section B'!$C$29:$C$105,0))&lt;&gt;0,INDEX('Impact Indicators - Section B'!H$29:H$105,MATCH('Print View'!$A48&amp;'Print View'!$AD$36,'Impact Indicators - Section B'!$A$29:$A$105&amp;'Impact Indicators - Section B'!$C$29:$C$105,0)),""),"")</f>
        <v/>
      </c>
      <c r="AI48" s="221"/>
      <c r="AJ48" s="223" t="str">
        <f>IFERROR(IF(INDEX('Impact Indicators - Section B'!P$9:P$25,MATCH('Print View'!A48,'Impact Indicators - Section B'!$A$9:$A$25,0))&lt;&gt;0,INDEX('Impact Indicators - Section B'!P$9:P$25,MATCH('Print View'!$A48,'Impact Indicators - Section B'!$A$9:$A$25,0)),""),"")</f>
        <v/>
      </c>
      <c r="AK48" s="284"/>
      <c r="AL48" s="284"/>
      <c r="AM48" s="284"/>
      <c r="AN48" s="284"/>
      <c r="AO48" s="284"/>
      <c r="AP48" s="284"/>
      <c r="AQ48" s="284"/>
      <c r="AR48" s="284"/>
    </row>
    <row r="49" spans="1:44" s="285" customFormat="1" ht="31.5" x14ac:dyDescent="0.25">
      <c r="A49" s="177">
        <v>12</v>
      </c>
      <c r="B49" s="286" t="str">
        <f>IFERROR(IF(INDEX('Impact Indicators - Section B'!B$9:B$25,MATCH('Print View'!$A49,'Impact Indicators - Section B'!$A$9:$A$25,0))&lt;&gt;0,INDEX('Impact Indicators - Section B'!B$9:B$25,MATCH('Print View'!$A49,'Impact Indicators - Section B'!$A$9:$A$25,0)),""),"")</f>
        <v/>
      </c>
      <c r="C49" s="286" t="str">
        <f>IFERROR(IF(INDEX('Impact Indicators - Section B'!C$9:C$25,MATCH('Print View'!$A49,'Impact Indicators - Section B'!$A$9:$A$25,0))&lt;&gt;0,INDEX('Impact Indicators - Section B'!C$9:C$25,MATCH('Print View'!$A49,'Impact Indicators - Section B'!$A$9:$A$25,0)),""),"")</f>
        <v/>
      </c>
      <c r="D49" s="286" t="str">
        <f>IFERROR(IF(INDEX('Impact Indicators - Section B'!D$9:D$25,MATCH('Print View'!$A49,'Impact Indicators - Section B'!$A$9:$A$25,0))&lt;&gt;0,INDEX('Impact Indicators - Section B'!D$9:D$25,MATCH('Print View'!$A49,'Impact Indicators - Section B'!$A$9:$A$25,0)),""),"")</f>
        <v/>
      </c>
      <c r="E49" s="286" t="str">
        <f>IFERROR(IF(INDEX('Impact Indicators - Section B'!E$9:E$25,MATCH('Print View'!$A49,'Impact Indicators - Section B'!$A$9:$A$25,0))&lt;&gt;0,INDEX('Impact Indicators - Section B'!E$9:E$25,MATCH('Print View'!$A49,'Impact Indicators - Section B'!$A$9:$A$25,0)),""),"")</f>
        <v/>
      </c>
      <c r="F49" s="286" t="str">
        <f>IFERROR(IF(INDEX('Impact Indicators - Section B'!F$9:F$25,MATCH('Print View'!$A49,'Impact Indicators - Section B'!$A$9:$A$25,0))&lt;&gt;0,INDEX('Impact Indicators - Section B'!F$9:F$25,MATCH('Print View'!$A49,'Impact Indicators - Section B'!$A$9:$A$25,0)),""),"")</f>
        <v/>
      </c>
      <c r="G49" s="286" t="str">
        <f>IFERROR(IF(INDEX('Impact Indicators - Section B'!G$9:G$25,MATCH('Print View'!$A49,'Impact Indicators - Section B'!$A$9:$A$25,0))&lt;&gt;0,INDEX('Impact Indicators - Section B'!G$9:G$25,MATCH('Print View'!$A49,'Impact Indicators - Section B'!$A$9:$A$25,0)),""),"")</f>
        <v/>
      </c>
      <c r="H49" s="286" t="str">
        <f>IFERROR(IF(INDEX('Impact Indicators - Section B'!H$9:H$25,MATCH('Print View'!$A49,'Impact Indicators - Section B'!$A$9:$A$25,0))&lt;&gt;0,INDEX('Impact Indicators - Section B'!H$9:H$25,MATCH('Print View'!$A49,'Impact Indicators - Section B'!$A$9:$A$25,0)),""),"")</f>
        <v/>
      </c>
      <c r="I49" s="286" t="str">
        <f>IFERROR(IF(INDEX('Impact Indicators - Section B'!O$9:O$25,MATCH('Print View'!$A49,'Impact Indicators - Section B'!$A$9:$A$25,0))&lt;&gt;0,INDEX('Impact Indicators - Section B'!O$9:O$25,MATCH('Print View'!$A49,'Impact Indicators - Section B'!$A$9:$A$25,0)),""),"")</f>
        <v/>
      </c>
      <c r="J49" s="263" t="str">
        <f t="array" ref="J49">IFERROR(IF(INDEX('Impact Indicators - Section B'!D$29:D$105,MATCH('Print View'!$A49&amp;'Print View'!$J$36,'Impact Indicators - Section B'!$A$29:$A$105&amp;'Impact Indicators - Section B'!$C$29:$C$105,0))&lt;&gt;0,INDEX('Impact Indicators - Section B'!D$29:D$105,MATCH('Print View'!$A49&amp;'Print View'!$J$36,'Impact Indicators - Section B'!$A$29:$A$105&amp;'Impact Indicators - Section B'!$C$29:$C$105,0)),""),"")</f>
        <v/>
      </c>
      <c r="K49" s="248" t="str">
        <f t="array" ref="K49">IFERROR(IF(INDEX('Impact Indicators - Section B'!E$29:E$105,MATCH('Print View'!$A49&amp;'Print View'!$J$36,'Impact Indicators - Section B'!$A$29:$A$105&amp;'Impact Indicators - Section B'!$C$29:$C$105,0))&lt;&gt;0,INDEX('Impact Indicators - Section B'!E$29:E$105,MATCH('Print View'!$A49&amp;'Print View'!$J$36,'Impact Indicators - Section B'!$A$29:$A$105&amp;'Impact Indicators - Section B'!$C$29:$C$105,0)),""),"")</f>
        <v/>
      </c>
      <c r="L49" s="256" t="str">
        <f t="array" ref="L49">IFERROR(IF(INDEX('Impact Indicators - Section B'!F$29:F$105,MATCH('Print View'!$A49&amp;'Print View'!$J$36,'Impact Indicators - Section B'!$A$29:$A$105&amp;'Impact Indicators - Section B'!$C$29:$C$105,0))&lt;&gt;0,INDEX('Impact Indicators - Section B'!F$29:F$105,MATCH('Print View'!$A49&amp;'Print View'!$J$36,'Impact Indicators - Section B'!$A$29:$A$105&amp;'Impact Indicators - Section B'!$C$29:$C$105,0)),""),"")</f>
        <v/>
      </c>
      <c r="M49" s="270" t="str">
        <f t="array" ref="M49">IFERROR(IF(INDEX('Impact Indicators - Section B'!G$29:G$105,MATCH('Print View'!$A49&amp;'Print View'!$J$36,'Impact Indicators - Section B'!$A$29:$A$105&amp;'Impact Indicators - Section B'!$C$29:$C$105,0))&lt;&gt;0,INDEX('Impact Indicators - Section B'!G$29:G$105,MATCH('Print View'!$A49&amp;'Print View'!$J$36,'Impact Indicators - Section B'!$A$29:$A$105&amp;'Impact Indicators - Section B'!$C$29:$C$105,0)),""),"")</f>
        <v/>
      </c>
      <c r="N49" s="179" t="str">
        <f t="array" ref="N49">IFERROR(IF(INDEX('Impact Indicators - Section B'!H$29:H$105,MATCH('Print View'!$A49&amp;'Print View'!$J$36,'Impact Indicators - Section B'!$A$29:$A$105&amp;'Impact Indicators - Section B'!$C$29:$C$105,0))&lt;&gt;0,INDEX('Impact Indicators - Section B'!H$29:H$105,MATCH('Print View'!$A49&amp;'Print View'!$J$36,'Impact Indicators - Section B'!$A$29:$A$105&amp;'Impact Indicators - Section B'!$C$29:$C$105,0)),""),"")</f>
        <v/>
      </c>
      <c r="O49" s="263" t="str">
        <f t="array" ref="O49">IFERROR(IF(INDEX('Impact Indicators - Section B'!D$29:D$105,MATCH('Print View'!$A49&amp;'Print View'!$O$36,'Impact Indicators - Section B'!$A$29:$A$105&amp;'Impact Indicators - Section B'!$C$29:$C$105,0))&lt;&gt;0,INDEX('Impact Indicators - Section B'!D$29:D$105,MATCH('Print View'!$A49&amp;'Print View'!$O$36,'Impact Indicators - Section B'!$A$29:$A$105&amp;'Impact Indicators - Section B'!$C$29:$C$105,0)),""),"")</f>
        <v/>
      </c>
      <c r="P49" s="248" t="str">
        <f t="array" ref="P49">IFERROR(IF(INDEX('Impact Indicators - Section B'!E$29:E$105,MATCH('Print View'!$A49&amp;'Print View'!$O$36,'Impact Indicators - Section B'!$A$29:$A$105&amp;'Impact Indicators - Section B'!$C$29:$C$105,0))&lt;&gt;0,INDEX('Impact Indicators - Section B'!E$29:E$105,MATCH('Print View'!$A49&amp;'Print View'!$O$36,'Impact Indicators - Section B'!$A$29:$A$105&amp;'Impact Indicators - Section B'!$C$29:$C$105,0)),""),"")</f>
        <v/>
      </c>
      <c r="Q49" s="256" t="str">
        <f t="array" ref="Q49">IFERROR(IF(INDEX('Impact Indicators - Section B'!F$29:F$105,MATCH('Print View'!$A49&amp;'Print View'!$O$36,'Impact Indicators - Section B'!$A$29:$A$105&amp;'Impact Indicators - Section B'!$C$29:$C$105,0))&lt;&gt;0,INDEX('Impact Indicators - Section B'!F$29:F$105,MATCH('Print View'!$A49&amp;'Print View'!$O$36,'Impact Indicators - Section B'!$A$29:$A$105&amp;'Impact Indicators - Section B'!$C$29:$C$105,0)),""),"")</f>
        <v/>
      </c>
      <c r="R49" s="270" t="str">
        <f t="array" ref="R49">IFERROR(IF(INDEX('Impact Indicators - Section B'!G$29:G$105,MATCH('Print View'!$A49&amp;'Print View'!$O$36,'Impact Indicators - Section B'!$A$29:$A$105&amp;'Impact Indicators - Section B'!$C$29:$C$105,0))&lt;&gt;0,INDEX('Impact Indicators - Section B'!G$29:G$105,MATCH('Print View'!$A49&amp;'Print View'!$O$36,'Impact Indicators - Section B'!$A$29:$A$105&amp;'Impact Indicators - Section B'!$C$29:$C$105,0)),""),"")</f>
        <v/>
      </c>
      <c r="S49" s="179" t="str">
        <f t="array" ref="S49">IFERROR(IF(INDEX('Impact Indicators - Section B'!H$29:H$105,MATCH('Print View'!$A49&amp;'Print View'!$O$36,'Impact Indicators - Section B'!$A$29:$A$105&amp;'Impact Indicators - Section B'!$C$29:$C$105,0))&lt;&gt;0,INDEX('Impact Indicators - Section B'!H$29:H$105,MATCH('Print View'!$A49&amp;'Print View'!$O$36,'Impact Indicators - Section B'!$A$29:$A$105&amp;'Impact Indicators - Section B'!$C$29:$C$105,0)),""),"")</f>
        <v/>
      </c>
      <c r="T49" s="263" t="str">
        <f t="array" ref="T49">IFERROR(IF(INDEX('Impact Indicators - Section B'!D$29:D$105,MATCH('Print View'!$A49&amp;'Print View'!$T$36,'Impact Indicators - Section B'!$A$29:$A$105&amp;'Impact Indicators - Section B'!$C$29:$C$105,0))&lt;&gt;0,INDEX('Impact Indicators - Section B'!D$29:D$105,MATCH('Print View'!$A49&amp;'Print View'!$T$36,'Impact Indicators - Section B'!$A$29:$A$105&amp;'Impact Indicators - Section B'!$C$29:$C$105,0)),""),"")</f>
        <v/>
      </c>
      <c r="U49" s="248" t="str">
        <f t="array" ref="U49">IFERROR(IF(INDEX('Impact Indicators - Section B'!E$29:E$105,MATCH('Print View'!$A49&amp;'Print View'!$T$36,'Impact Indicators - Section B'!$A$29:$A$105&amp;'Impact Indicators - Section B'!$C$29:$C$105,0))&lt;&gt;0,INDEX('Impact Indicators - Section B'!E$29:E$105,MATCH('Print View'!$A49&amp;'Print View'!$T$36,'Impact Indicators - Section B'!$A$29:$A$105&amp;'Impact Indicators - Section B'!$C$29:$C$105,0)),""),"")</f>
        <v/>
      </c>
      <c r="V49" s="256" t="str">
        <f t="array" ref="V49">IFERROR(IF(INDEX('Impact Indicators - Section B'!F$29:F$105,MATCH('Print View'!$A49&amp;'Print View'!$T$36,'Impact Indicators - Section B'!$A$29:$A$105&amp;'Impact Indicators - Section B'!$C$29:$C$105,0))&lt;&gt;0,INDEX('Impact Indicators - Section B'!F$29:F$105,MATCH('Print View'!$A49&amp;'Print View'!$T$36,'Impact Indicators - Section B'!$A$29:$A$105&amp;'Impact Indicators - Section B'!$C$29:$C$105,0)),""),"")</f>
        <v/>
      </c>
      <c r="W49" s="270" t="str">
        <f t="array" ref="W49">IFERROR(IF(INDEX('Impact Indicators - Section B'!G$29:G$105,MATCH('Print View'!$A49&amp;'Print View'!$T$36,'Impact Indicators - Section B'!$A$29:$A$105&amp;'Impact Indicators - Section B'!$C$29:$C$105,0))&lt;&gt;0,INDEX('Impact Indicators - Section B'!G$29:G$105,MATCH('Print View'!$A49&amp;'Print View'!$T$36,'Impact Indicators - Section B'!$A$29:$A$105&amp;'Impact Indicators - Section B'!$C$29:$C$105,0)),""),"")</f>
        <v/>
      </c>
      <c r="X49" s="180" t="str">
        <f t="array" ref="X49">IFERROR(IF(INDEX('Impact Indicators - Section B'!H$29:H$105,MATCH('Print View'!$A49&amp;'Print View'!$T$36,'Impact Indicators - Section B'!$A$29:$A$105&amp;'Impact Indicators - Section B'!$C$29:$C$105,0))&lt;&gt;0,INDEX('Impact Indicators - Section B'!H$29:H$105,MATCH('Print View'!$A49&amp;'Print View'!$T$36,'Impact Indicators - Section B'!$A$29:$A$105&amp;'Impact Indicators - Section B'!$C$29:$C$105,0)),""),"")</f>
        <v/>
      </c>
      <c r="Y49" s="263" t="str">
        <f t="array" ref="Y49">IFERROR(IF(INDEX('Impact Indicators - Section B'!D$29:D$105,MATCH('Print View'!$A49&amp;'Print View'!$Y$36,'Impact Indicators - Section B'!$A$29:$A$105&amp;'Impact Indicators - Section B'!$C$29:$C$105,0))&lt;&gt;0,INDEX('Impact Indicators - Section B'!D$29:D$105,MATCH('Print View'!$A49&amp;'Print View'!$Y$36,'Impact Indicators - Section B'!$A$29:$A$105&amp;'Impact Indicators - Section B'!$C$29:$C$105,0)),""),"")</f>
        <v/>
      </c>
      <c r="Z49" s="248" t="str">
        <f t="array" ref="Z49">IFERROR(IF(INDEX('Impact Indicators - Section B'!E$29:E$105,MATCH('Print View'!$A49&amp;'Print View'!$Y$36,'Impact Indicators - Section B'!$A$29:$A$105&amp;'Impact Indicators - Section B'!$C$29:$C$105,0))&lt;&gt;0,INDEX('Impact Indicators - Section B'!E$29:E$105,MATCH('Print View'!$A49&amp;'Print View'!$Y$36,'Impact Indicators - Section B'!$A$29:$A$105&amp;'Impact Indicators - Section B'!$C$29:$C$105,0)),""),"")</f>
        <v/>
      </c>
      <c r="AA49" s="256" t="str">
        <f t="array" ref="AA49">IFERROR(IF(INDEX('Impact Indicators - Section B'!F$29:F$105,MATCH('Print View'!$A49&amp;'Print View'!$Y$36,'Impact Indicators - Section B'!$A$29:$A$105&amp;'Impact Indicators - Section B'!$C$29:$C$105,0))&lt;&gt;0,INDEX('Impact Indicators - Section B'!F$29:F$105,MATCH('Print View'!$A49&amp;'Print View'!$Y$36,'Impact Indicators - Section B'!$A$29:$A$105&amp;'Impact Indicators - Section B'!$C$29:$C$105,0)),""),"")</f>
        <v/>
      </c>
      <c r="AB49" s="270" t="str">
        <f t="array" ref="AB49">IFERROR(IF(INDEX('Impact Indicators - Section B'!G$29:G$105,MATCH('Print View'!$A49&amp;'Print View'!$Y$36,'Impact Indicators - Section B'!$A$29:$A$105&amp;'Impact Indicators - Section B'!$C$29:$C$105,0))&lt;&gt;0,INDEX('Impact Indicators - Section B'!G$29:G$105,MATCH('Print View'!$A49&amp;'Print View'!$Y$36,'Impact Indicators - Section B'!$A$29:$A$105&amp;'Impact Indicators - Section B'!$C$29:$C$105,0)),""),"")</f>
        <v/>
      </c>
      <c r="AC49" s="181" t="str">
        <f t="array" ref="AC49">IFERROR(IF(INDEX('Impact Indicators - Section B'!H$29:H$105,MATCH('Print View'!$A49&amp;'Print View'!$Y$36,'Impact Indicators - Section B'!$A$29:$A$105&amp;'Impact Indicators - Section B'!$C$29:$C$105,0))&lt;&gt;0,INDEX('Impact Indicators - Section B'!H$29:H$105,MATCH('Print View'!$A49&amp;'Print View'!$Y$36,'Impact Indicators - Section B'!$A$29:$A$105&amp;'Impact Indicators - Section B'!$C$29:$C$105,0)),""),"")</f>
        <v/>
      </c>
      <c r="AD49" s="263" t="str">
        <f t="array" ref="AD49">IFERROR(IF(INDEX('Impact Indicators - Section B'!D$29:D$105,MATCH('Print View'!$A49&amp;'Print View'!$AD$36,'Impact Indicators - Section B'!$A$29:$A$105&amp;'Impact Indicators - Section B'!$C$29:$C$105,0))&lt;&gt;0,INDEX('Impact Indicators - Section B'!D$29:D$105,MATCH('Print View'!$A49&amp;'Print View'!$AD$36,'Impact Indicators - Section B'!$A$29:$A$105&amp;'Impact Indicators - Section B'!$C$29:$C$105,0)),""),"")</f>
        <v/>
      </c>
      <c r="AE49" s="248" t="str">
        <f t="array" ref="AE49">IFERROR(IF(INDEX('Impact Indicators - Section B'!E$29:E$105,MATCH('Print View'!$A49&amp;'Print View'!$AD$36,'Impact Indicators - Section B'!$A$29:$A$105&amp;'Impact Indicators - Section B'!$C$29:$C$105,0))&lt;&gt;0,INDEX('Impact Indicators - Section B'!E$29:E$105,MATCH('Print View'!$A49&amp;'Print View'!$AD$36,'Impact Indicators - Section B'!$A$29:$A$105&amp;'Impact Indicators - Section B'!$C$29:$C$105,0)),""),"")</f>
        <v/>
      </c>
      <c r="AF49" s="256" t="str">
        <f t="array" ref="AF49">IFERROR(IF(INDEX('Impact Indicators - Section B'!F$29:F$105,MATCH('Print View'!$A49&amp;'Print View'!$AD$36,'Impact Indicators - Section B'!$A$29:$A$105&amp;'Impact Indicators - Section B'!$C$29:$C$105,0))&lt;&gt;0,INDEX('Impact Indicators - Section B'!F$29:F$105,MATCH('Print View'!$A49&amp;'Print View'!$AD$36,'Impact Indicators - Section B'!$A$29:$A$105&amp;'Impact Indicators - Section B'!$C$29:$C$105,0)),""),"")</f>
        <v/>
      </c>
      <c r="AG49" s="270" t="str">
        <f t="array" ref="AG49">IFERROR(IF(INDEX('Impact Indicators - Section B'!G$29:G$105,MATCH('Print View'!$A49&amp;'Print View'!$AD$36,'Impact Indicators - Section B'!$A$29:$A$105&amp;'Impact Indicators - Section B'!$C$29:$C$105,0))&lt;&gt;0,INDEX('Impact Indicators - Section B'!G$29:G$105,MATCH('Print View'!$A49&amp;'Print View'!$AD$36,'Impact Indicators - Section B'!$A$29:$A$105&amp;'Impact Indicators - Section B'!$C$29:$C$105,0)),""),"")</f>
        <v/>
      </c>
      <c r="AH49" s="180" t="str">
        <f t="array" ref="AH49">IFERROR(IF(INDEX('Impact Indicators - Section B'!H$29:H$105,MATCH('Print View'!$A49&amp;'Print View'!$AD$36,'Impact Indicators - Section B'!$A$29:$A$105&amp;'Impact Indicators - Section B'!$C$29:$C$105,0))&lt;&gt;0,INDEX('Impact Indicators - Section B'!H$29:H$105,MATCH('Print View'!$A49&amp;'Print View'!$AD$36,'Impact Indicators - Section B'!$A$29:$A$105&amp;'Impact Indicators - Section B'!$C$29:$C$105,0)),""),"")</f>
        <v/>
      </c>
      <c r="AI49" s="221"/>
      <c r="AJ49" s="224" t="str">
        <f>IFERROR(IF(INDEX('Impact Indicators - Section B'!P$9:P$25,MATCH('Print View'!A49,'Impact Indicators - Section B'!$A$9:$A$25,0))&lt;&gt;0,INDEX('Impact Indicators - Section B'!P$9:P$25,MATCH('Print View'!$A49,'Impact Indicators - Section B'!$A$9:$A$25,0)),""),"")</f>
        <v/>
      </c>
      <c r="AK49" s="284"/>
      <c r="AL49" s="284"/>
      <c r="AM49" s="284"/>
      <c r="AN49" s="284"/>
      <c r="AO49" s="284"/>
      <c r="AP49" s="284"/>
      <c r="AQ49" s="284"/>
      <c r="AR49" s="284"/>
    </row>
    <row r="50" spans="1:44" s="285" customFormat="1" ht="31.5" x14ac:dyDescent="0.25">
      <c r="A50" s="213">
        <v>13</v>
      </c>
      <c r="B50" s="283" t="str">
        <f>IFERROR(IF(INDEX('Impact Indicators - Section B'!B$9:B$25,MATCH('Print View'!$A50,'Impact Indicators - Section B'!$A$9:$A$25,0))&lt;&gt;0,INDEX('Impact Indicators - Section B'!B$9:B$25,MATCH('Print View'!$A50,'Impact Indicators - Section B'!$A$9:$A$25,0)),""),"")</f>
        <v/>
      </c>
      <c r="C50" s="283" t="str">
        <f>IFERROR(IF(INDEX('Impact Indicators - Section B'!C$9:C$25,MATCH('Print View'!$A50,'Impact Indicators - Section B'!$A$9:$A$25,0))&lt;&gt;0,INDEX('Impact Indicators - Section B'!C$9:C$25,MATCH('Print View'!$A50,'Impact Indicators - Section B'!$A$9:$A$25,0)),""),"")</f>
        <v/>
      </c>
      <c r="D50" s="283" t="str">
        <f>IFERROR(IF(INDEX('Impact Indicators - Section B'!D$9:D$25,MATCH('Print View'!$A50,'Impact Indicators - Section B'!$A$9:$A$25,0))&lt;&gt;0,INDEX('Impact Indicators - Section B'!D$9:D$25,MATCH('Print View'!$A50,'Impact Indicators - Section B'!$A$9:$A$25,0)),""),"")</f>
        <v/>
      </c>
      <c r="E50" s="283" t="str">
        <f>IFERROR(IF(INDEX('Impact Indicators - Section B'!E$9:E$25,MATCH('Print View'!$A50,'Impact Indicators - Section B'!$A$9:$A$25,0))&lt;&gt;0,INDEX('Impact Indicators - Section B'!E$9:E$25,MATCH('Print View'!$A50,'Impact Indicators - Section B'!$A$9:$A$25,0)),""),"")</f>
        <v/>
      </c>
      <c r="F50" s="283" t="str">
        <f>IFERROR(IF(INDEX('Impact Indicators - Section B'!F$9:F$25,MATCH('Print View'!$A50,'Impact Indicators - Section B'!$A$9:$A$25,0))&lt;&gt;0,INDEX('Impact Indicators - Section B'!F$9:F$25,MATCH('Print View'!$A50,'Impact Indicators - Section B'!$A$9:$A$25,0)),""),"")</f>
        <v/>
      </c>
      <c r="G50" s="283" t="str">
        <f>IFERROR(IF(INDEX('Impact Indicators - Section B'!G$9:G$25,MATCH('Print View'!$A50,'Impact Indicators - Section B'!$A$9:$A$25,0))&lt;&gt;0,INDEX('Impact Indicators - Section B'!G$9:G$25,MATCH('Print View'!$A50,'Impact Indicators - Section B'!$A$9:$A$25,0)),""),"")</f>
        <v/>
      </c>
      <c r="H50" s="283" t="str">
        <f>IFERROR(IF(INDEX('Impact Indicators - Section B'!H$9:H$25,MATCH('Print View'!$A50,'Impact Indicators - Section B'!$A$9:$A$25,0))&lt;&gt;0,INDEX('Impact Indicators - Section B'!H$9:H$25,MATCH('Print View'!$A50,'Impact Indicators - Section B'!$A$9:$A$25,0)),""),"")</f>
        <v/>
      </c>
      <c r="I50" s="283" t="str">
        <f>IFERROR(IF(INDEX('Impact Indicators - Section B'!O$9:O$25,MATCH('Print View'!$A50,'Impact Indicators - Section B'!$A$9:$A$25,0))&lt;&gt;0,INDEX('Impact Indicators - Section B'!O$9:O$25,MATCH('Print View'!$A50,'Impact Indicators - Section B'!$A$9:$A$25,0)),""),"")</f>
        <v/>
      </c>
      <c r="J50" s="264" t="str">
        <f t="array" ref="J50">IFERROR(IF(INDEX('Impact Indicators - Section B'!D$29:D$105,MATCH('Print View'!$A50&amp;'Print View'!$J$36,'Impact Indicators - Section B'!$A$29:$A$105&amp;'Impact Indicators - Section B'!$C$29:$C$105,0))&lt;&gt;0,INDEX('Impact Indicators - Section B'!D$29:D$105,MATCH('Print View'!$A50&amp;'Print View'!$J$36,'Impact Indicators - Section B'!$A$29:$A$105&amp;'Impact Indicators - Section B'!$C$29:$C$105,0)),""),"")</f>
        <v/>
      </c>
      <c r="K50" s="250" t="str">
        <f t="array" ref="K50">IFERROR(IF(INDEX('Impact Indicators - Section B'!E$29:E$105,MATCH('Print View'!$A50&amp;'Print View'!$J$36,'Impact Indicators - Section B'!$A$29:$A$105&amp;'Impact Indicators - Section B'!$C$29:$C$105,0))&lt;&gt;0,INDEX('Impact Indicators - Section B'!E$29:E$105,MATCH('Print View'!$A50&amp;'Print View'!$J$36,'Impact Indicators - Section B'!$A$29:$A$105&amp;'Impact Indicators - Section B'!$C$29:$C$105,0)),""),"")</f>
        <v/>
      </c>
      <c r="L50" s="257" t="str">
        <f t="array" ref="L50">IFERROR(IF(INDEX('Impact Indicators - Section B'!F$29:F$105,MATCH('Print View'!$A50&amp;'Print View'!$J$36,'Impact Indicators - Section B'!$A$29:$A$105&amp;'Impact Indicators - Section B'!$C$29:$C$105,0))&lt;&gt;0,INDEX('Impact Indicators - Section B'!F$29:F$105,MATCH('Print View'!$A50&amp;'Print View'!$J$36,'Impact Indicators - Section B'!$A$29:$A$105&amp;'Impact Indicators - Section B'!$C$29:$C$105,0)),""),"")</f>
        <v/>
      </c>
      <c r="M50" s="271" t="str">
        <f t="array" ref="M50">IFERROR(IF(INDEX('Impact Indicators - Section B'!G$29:G$105,MATCH('Print View'!$A50&amp;'Print View'!$J$36,'Impact Indicators - Section B'!$A$29:$A$105&amp;'Impact Indicators - Section B'!$C$29:$C$105,0))&lt;&gt;0,INDEX('Impact Indicators - Section B'!G$29:G$105,MATCH('Print View'!$A50&amp;'Print View'!$J$36,'Impact Indicators - Section B'!$A$29:$A$105&amp;'Impact Indicators - Section B'!$C$29:$C$105,0)),""),"")</f>
        <v/>
      </c>
      <c r="N50" s="184" t="str">
        <f t="array" ref="N50">IFERROR(IF(INDEX('Impact Indicators - Section B'!H$29:H$105,MATCH('Print View'!$A50&amp;'Print View'!$J$36,'Impact Indicators - Section B'!$A$29:$A$105&amp;'Impact Indicators - Section B'!$C$29:$C$105,0))&lt;&gt;0,INDEX('Impact Indicators - Section B'!H$29:H$105,MATCH('Print View'!$A50&amp;'Print View'!$J$36,'Impact Indicators - Section B'!$A$29:$A$105&amp;'Impact Indicators - Section B'!$C$29:$C$105,0)),""),"")</f>
        <v/>
      </c>
      <c r="O50" s="264" t="str">
        <f t="array" ref="O50">IFERROR(IF(INDEX('Impact Indicators - Section B'!D$29:D$105,MATCH('Print View'!$A50&amp;'Print View'!$O$36,'Impact Indicators - Section B'!$A$29:$A$105&amp;'Impact Indicators - Section B'!$C$29:$C$105,0))&lt;&gt;0,INDEX('Impact Indicators - Section B'!D$29:D$105,MATCH('Print View'!$A50&amp;'Print View'!$O$36,'Impact Indicators - Section B'!$A$29:$A$105&amp;'Impact Indicators - Section B'!$C$29:$C$105,0)),""),"")</f>
        <v/>
      </c>
      <c r="P50" s="250" t="str">
        <f t="array" ref="P50">IFERROR(IF(INDEX('Impact Indicators - Section B'!E$29:E$105,MATCH('Print View'!$A50&amp;'Print View'!$O$36,'Impact Indicators - Section B'!$A$29:$A$105&amp;'Impact Indicators - Section B'!$C$29:$C$105,0))&lt;&gt;0,INDEX('Impact Indicators - Section B'!E$29:E$105,MATCH('Print View'!$A50&amp;'Print View'!$O$36,'Impact Indicators - Section B'!$A$29:$A$105&amp;'Impact Indicators - Section B'!$C$29:$C$105,0)),""),"")</f>
        <v/>
      </c>
      <c r="Q50" s="257" t="str">
        <f t="array" ref="Q50">IFERROR(IF(INDEX('Impact Indicators - Section B'!F$29:F$105,MATCH('Print View'!$A50&amp;'Print View'!$O$36,'Impact Indicators - Section B'!$A$29:$A$105&amp;'Impact Indicators - Section B'!$C$29:$C$105,0))&lt;&gt;0,INDEX('Impact Indicators - Section B'!F$29:F$105,MATCH('Print View'!$A50&amp;'Print View'!$O$36,'Impact Indicators - Section B'!$A$29:$A$105&amp;'Impact Indicators - Section B'!$C$29:$C$105,0)),""),"")</f>
        <v/>
      </c>
      <c r="R50" s="271" t="str">
        <f t="array" ref="R50">IFERROR(IF(INDEX('Impact Indicators - Section B'!G$29:G$105,MATCH('Print View'!$A50&amp;'Print View'!$O$36,'Impact Indicators - Section B'!$A$29:$A$105&amp;'Impact Indicators - Section B'!$C$29:$C$105,0))&lt;&gt;0,INDEX('Impact Indicators - Section B'!G$29:G$105,MATCH('Print View'!$A50&amp;'Print View'!$O$36,'Impact Indicators - Section B'!$A$29:$A$105&amp;'Impact Indicators - Section B'!$C$29:$C$105,0)),""),"")</f>
        <v/>
      </c>
      <c r="S50" s="184" t="str">
        <f t="array" ref="S50">IFERROR(IF(INDEX('Impact Indicators - Section B'!H$29:H$105,MATCH('Print View'!$A50&amp;'Print View'!$O$36,'Impact Indicators - Section B'!$A$29:$A$105&amp;'Impact Indicators - Section B'!$C$29:$C$105,0))&lt;&gt;0,INDEX('Impact Indicators - Section B'!H$29:H$105,MATCH('Print View'!$A50&amp;'Print View'!$O$36,'Impact Indicators - Section B'!$A$29:$A$105&amp;'Impact Indicators - Section B'!$C$29:$C$105,0)),""),"")</f>
        <v/>
      </c>
      <c r="T50" s="264" t="str">
        <f t="array" ref="T50">IFERROR(IF(INDEX('Impact Indicators - Section B'!D$29:D$105,MATCH('Print View'!$A50&amp;'Print View'!$T$36,'Impact Indicators - Section B'!$A$29:$A$105&amp;'Impact Indicators - Section B'!$C$29:$C$105,0))&lt;&gt;0,INDEX('Impact Indicators - Section B'!D$29:D$105,MATCH('Print View'!$A50&amp;'Print View'!$T$36,'Impact Indicators - Section B'!$A$29:$A$105&amp;'Impact Indicators - Section B'!$C$29:$C$105,0)),""),"")</f>
        <v/>
      </c>
      <c r="U50" s="250" t="str">
        <f t="array" ref="U50">IFERROR(IF(INDEX('Impact Indicators - Section B'!E$29:E$105,MATCH('Print View'!$A50&amp;'Print View'!$T$36,'Impact Indicators - Section B'!$A$29:$A$105&amp;'Impact Indicators - Section B'!$C$29:$C$105,0))&lt;&gt;0,INDEX('Impact Indicators - Section B'!E$29:E$105,MATCH('Print View'!$A50&amp;'Print View'!$T$36,'Impact Indicators - Section B'!$A$29:$A$105&amp;'Impact Indicators - Section B'!$C$29:$C$105,0)),""),"")</f>
        <v/>
      </c>
      <c r="V50" s="257" t="str">
        <f t="array" ref="V50">IFERROR(IF(INDEX('Impact Indicators - Section B'!F$29:F$105,MATCH('Print View'!$A50&amp;'Print View'!$T$36,'Impact Indicators - Section B'!$A$29:$A$105&amp;'Impact Indicators - Section B'!$C$29:$C$105,0))&lt;&gt;0,INDEX('Impact Indicators - Section B'!F$29:F$105,MATCH('Print View'!$A50&amp;'Print View'!$T$36,'Impact Indicators - Section B'!$A$29:$A$105&amp;'Impact Indicators - Section B'!$C$29:$C$105,0)),""),"")</f>
        <v/>
      </c>
      <c r="W50" s="271" t="str">
        <f t="array" ref="W50">IFERROR(IF(INDEX('Impact Indicators - Section B'!G$29:G$105,MATCH('Print View'!$A50&amp;'Print View'!$T$36,'Impact Indicators - Section B'!$A$29:$A$105&amp;'Impact Indicators - Section B'!$C$29:$C$105,0))&lt;&gt;0,INDEX('Impact Indicators - Section B'!G$29:G$105,MATCH('Print View'!$A50&amp;'Print View'!$T$36,'Impact Indicators - Section B'!$A$29:$A$105&amp;'Impact Indicators - Section B'!$C$29:$C$105,0)),""),"")</f>
        <v/>
      </c>
      <c r="X50" s="185" t="str">
        <f t="array" ref="X50">IFERROR(IF(INDEX('Impact Indicators - Section B'!H$29:H$105,MATCH('Print View'!$A50&amp;'Print View'!$T$36,'Impact Indicators - Section B'!$A$29:$A$105&amp;'Impact Indicators - Section B'!$C$29:$C$105,0))&lt;&gt;0,INDEX('Impact Indicators - Section B'!H$29:H$105,MATCH('Print View'!$A50&amp;'Print View'!$T$36,'Impact Indicators - Section B'!$A$29:$A$105&amp;'Impact Indicators - Section B'!$C$29:$C$105,0)),""),"")</f>
        <v/>
      </c>
      <c r="Y50" s="264" t="str">
        <f t="array" ref="Y50">IFERROR(IF(INDEX('Impact Indicators - Section B'!D$29:D$105,MATCH('Print View'!$A50&amp;'Print View'!$Y$36,'Impact Indicators - Section B'!$A$29:$A$105&amp;'Impact Indicators - Section B'!$C$29:$C$105,0))&lt;&gt;0,INDEX('Impact Indicators - Section B'!D$29:D$105,MATCH('Print View'!$A50&amp;'Print View'!$Y$36,'Impact Indicators - Section B'!$A$29:$A$105&amp;'Impact Indicators - Section B'!$C$29:$C$105,0)),""),"")</f>
        <v/>
      </c>
      <c r="Z50" s="250" t="str">
        <f t="array" ref="Z50">IFERROR(IF(INDEX('Impact Indicators - Section B'!E$29:E$105,MATCH('Print View'!$A50&amp;'Print View'!$Y$36,'Impact Indicators - Section B'!$A$29:$A$105&amp;'Impact Indicators - Section B'!$C$29:$C$105,0))&lt;&gt;0,INDEX('Impact Indicators - Section B'!E$29:E$105,MATCH('Print View'!$A50&amp;'Print View'!$Y$36,'Impact Indicators - Section B'!$A$29:$A$105&amp;'Impact Indicators - Section B'!$C$29:$C$105,0)),""),"")</f>
        <v/>
      </c>
      <c r="AA50" s="257" t="str">
        <f t="array" ref="AA50">IFERROR(IF(INDEX('Impact Indicators - Section B'!F$29:F$105,MATCH('Print View'!$A50&amp;'Print View'!$Y$36,'Impact Indicators - Section B'!$A$29:$A$105&amp;'Impact Indicators - Section B'!$C$29:$C$105,0))&lt;&gt;0,INDEX('Impact Indicators - Section B'!F$29:F$105,MATCH('Print View'!$A50&amp;'Print View'!$Y$36,'Impact Indicators - Section B'!$A$29:$A$105&amp;'Impact Indicators - Section B'!$C$29:$C$105,0)),""),"")</f>
        <v/>
      </c>
      <c r="AB50" s="271" t="str">
        <f t="array" ref="AB50">IFERROR(IF(INDEX('Impact Indicators - Section B'!G$29:G$105,MATCH('Print View'!$A50&amp;'Print View'!$Y$36,'Impact Indicators - Section B'!$A$29:$A$105&amp;'Impact Indicators - Section B'!$C$29:$C$105,0))&lt;&gt;0,INDEX('Impact Indicators - Section B'!G$29:G$105,MATCH('Print View'!$A50&amp;'Print View'!$Y$36,'Impact Indicators - Section B'!$A$29:$A$105&amp;'Impact Indicators - Section B'!$C$29:$C$105,0)),""),"")</f>
        <v/>
      </c>
      <c r="AC50" s="186" t="str">
        <f t="array" ref="AC50">IFERROR(IF(INDEX('Impact Indicators - Section B'!H$29:H$105,MATCH('Print View'!$A50&amp;'Print View'!$Y$36,'Impact Indicators - Section B'!$A$29:$A$105&amp;'Impact Indicators - Section B'!$C$29:$C$105,0))&lt;&gt;0,INDEX('Impact Indicators - Section B'!H$29:H$105,MATCH('Print View'!$A50&amp;'Print View'!$Y$36,'Impact Indicators - Section B'!$A$29:$A$105&amp;'Impact Indicators - Section B'!$C$29:$C$105,0)),""),"")</f>
        <v/>
      </c>
      <c r="AD50" s="264" t="str">
        <f t="array" ref="AD50">IFERROR(IF(INDEX('Impact Indicators - Section B'!D$29:D$105,MATCH('Print View'!$A50&amp;'Print View'!$AD$36,'Impact Indicators - Section B'!$A$29:$A$105&amp;'Impact Indicators - Section B'!$C$29:$C$105,0))&lt;&gt;0,INDEX('Impact Indicators - Section B'!D$29:D$105,MATCH('Print View'!$A50&amp;'Print View'!$AD$36,'Impact Indicators - Section B'!$A$29:$A$105&amp;'Impact Indicators - Section B'!$C$29:$C$105,0)),""),"")</f>
        <v/>
      </c>
      <c r="AE50" s="250" t="str">
        <f t="array" ref="AE50">IFERROR(IF(INDEX('Impact Indicators - Section B'!E$29:E$105,MATCH('Print View'!$A50&amp;'Print View'!$AD$36,'Impact Indicators - Section B'!$A$29:$A$105&amp;'Impact Indicators - Section B'!$C$29:$C$105,0))&lt;&gt;0,INDEX('Impact Indicators - Section B'!E$29:E$105,MATCH('Print View'!$A50&amp;'Print View'!$AD$36,'Impact Indicators - Section B'!$A$29:$A$105&amp;'Impact Indicators - Section B'!$C$29:$C$105,0)),""),"")</f>
        <v/>
      </c>
      <c r="AF50" s="257" t="str">
        <f t="array" ref="AF50">IFERROR(IF(INDEX('Impact Indicators - Section B'!F$29:F$105,MATCH('Print View'!$A50&amp;'Print View'!$AD$36,'Impact Indicators - Section B'!$A$29:$A$105&amp;'Impact Indicators - Section B'!$C$29:$C$105,0))&lt;&gt;0,INDEX('Impact Indicators - Section B'!F$29:F$105,MATCH('Print View'!$A50&amp;'Print View'!$AD$36,'Impact Indicators - Section B'!$A$29:$A$105&amp;'Impact Indicators - Section B'!$C$29:$C$105,0)),""),"")</f>
        <v/>
      </c>
      <c r="AG50" s="271" t="str">
        <f t="array" ref="AG50">IFERROR(IF(INDEX('Impact Indicators - Section B'!G$29:G$105,MATCH('Print View'!$A50&amp;'Print View'!$AD$36,'Impact Indicators - Section B'!$A$29:$A$105&amp;'Impact Indicators - Section B'!$C$29:$C$105,0))&lt;&gt;0,INDEX('Impact Indicators - Section B'!G$29:G$105,MATCH('Print View'!$A50&amp;'Print View'!$AD$36,'Impact Indicators - Section B'!$A$29:$A$105&amp;'Impact Indicators - Section B'!$C$29:$C$105,0)),""),"")</f>
        <v/>
      </c>
      <c r="AH50" s="185" t="str">
        <f t="array" ref="AH50">IFERROR(IF(INDEX('Impact Indicators - Section B'!H$29:H$105,MATCH('Print View'!$A50&amp;'Print View'!$AD$36,'Impact Indicators - Section B'!$A$29:$A$105&amp;'Impact Indicators - Section B'!$C$29:$C$105,0))&lt;&gt;0,INDEX('Impact Indicators - Section B'!H$29:H$105,MATCH('Print View'!$A50&amp;'Print View'!$AD$36,'Impact Indicators - Section B'!$A$29:$A$105&amp;'Impact Indicators - Section B'!$C$29:$C$105,0)),""),"")</f>
        <v/>
      </c>
      <c r="AI50" s="221"/>
      <c r="AJ50" s="223" t="str">
        <f>IFERROR(IF(INDEX('Impact Indicators - Section B'!P$9:P$25,MATCH('Print View'!A50,'Impact Indicators - Section B'!$A$9:$A$25,0))&lt;&gt;0,INDEX('Impact Indicators - Section B'!P$9:P$25,MATCH('Print View'!$A50,'Impact Indicators - Section B'!$A$9:$A$25,0)),""),"")</f>
        <v/>
      </c>
      <c r="AK50" s="284"/>
      <c r="AL50" s="284"/>
      <c r="AM50" s="284"/>
      <c r="AN50" s="284"/>
      <c r="AO50" s="284"/>
      <c r="AP50" s="284"/>
      <c r="AQ50" s="284"/>
      <c r="AR50" s="284"/>
    </row>
    <row r="51" spans="1:44" s="285" customFormat="1" ht="31.5" x14ac:dyDescent="0.25">
      <c r="A51" s="177">
        <v>14</v>
      </c>
      <c r="B51" s="286" t="str">
        <f>IFERROR(IF(INDEX('Impact Indicators - Section B'!B$9:B$25,MATCH('Print View'!$A51,'Impact Indicators - Section B'!$A$9:$A$25,0))&lt;&gt;0,INDEX('Impact Indicators - Section B'!B$9:B$25,MATCH('Print View'!$A51,'Impact Indicators - Section B'!$A$9:$A$25,0)),""),"")</f>
        <v/>
      </c>
      <c r="C51" s="286" t="str">
        <f>IFERROR(IF(INDEX('Impact Indicators - Section B'!C$9:C$25,MATCH('Print View'!$A51,'Impact Indicators - Section B'!$A$9:$A$25,0))&lt;&gt;0,INDEX('Impact Indicators - Section B'!C$9:C$25,MATCH('Print View'!$A51,'Impact Indicators - Section B'!$A$9:$A$25,0)),""),"")</f>
        <v/>
      </c>
      <c r="D51" s="286" t="str">
        <f>IFERROR(IF(INDEX('Impact Indicators - Section B'!D$9:D$25,MATCH('Print View'!$A51,'Impact Indicators - Section B'!$A$9:$A$25,0))&lt;&gt;0,INDEX('Impact Indicators - Section B'!D$9:D$25,MATCH('Print View'!$A51,'Impact Indicators - Section B'!$A$9:$A$25,0)),""),"")</f>
        <v/>
      </c>
      <c r="E51" s="286" t="str">
        <f>IFERROR(IF(INDEX('Impact Indicators - Section B'!E$9:E$25,MATCH('Print View'!$A51,'Impact Indicators - Section B'!$A$9:$A$25,0))&lt;&gt;0,INDEX('Impact Indicators - Section B'!E$9:E$25,MATCH('Print View'!$A51,'Impact Indicators - Section B'!$A$9:$A$25,0)),""),"")</f>
        <v/>
      </c>
      <c r="F51" s="286" t="str">
        <f>IFERROR(IF(INDEX('Impact Indicators - Section B'!F$9:F$25,MATCH('Print View'!$A51,'Impact Indicators - Section B'!$A$9:$A$25,0))&lt;&gt;0,INDEX('Impact Indicators - Section B'!F$9:F$25,MATCH('Print View'!$A51,'Impact Indicators - Section B'!$A$9:$A$25,0)),""),"")</f>
        <v/>
      </c>
      <c r="G51" s="286" t="str">
        <f>IFERROR(IF(INDEX('Impact Indicators - Section B'!G$9:G$25,MATCH('Print View'!$A51,'Impact Indicators - Section B'!$A$9:$A$25,0))&lt;&gt;0,INDEX('Impact Indicators - Section B'!G$9:G$25,MATCH('Print View'!$A51,'Impact Indicators - Section B'!$A$9:$A$25,0)),""),"")</f>
        <v/>
      </c>
      <c r="H51" s="286" t="str">
        <f>IFERROR(IF(INDEX('Impact Indicators - Section B'!H$9:H$25,MATCH('Print View'!$A51,'Impact Indicators - Section B'!$A$9:$A$25,0))&lt;&gt;0,INDEX('Impact Indicators - Section B'!H$9:H$25,MATCH('Print View'!$A51,'Impact Indicators - Section B'!$A$9:$A$25,0)),""),"")</f>
        <v/>
      </c>
      <c r="I51" s="286" t="str">
        <f>IFERROR(IF(INDEX('Impact Indicators - Section B'!O$9:O$25,MATCH('Print View'!$A51,'Impact Indicators - Section B'!$A$9:$A$25,0))&lt;&gt;0,INDEX('Impact Indicators - Section B'!O$9:O$25,MATCH('Print View'!$A51,'Impact Indicators - Section B'!$A$9:$A$25,0)),""),"")</f>
        <v/>
      </c>
      <c r="J51" s="263" t="str">
        <f t="array" ref="J51">IFERROR(IF(INDEX('Impact Indicators - Section B'!D$29:D$105,MATCH('Print View'!$A51&amp;'Print View'!$J$36,'Impact Indicators - Section B'!$A$29:$A$105&amp;'Impact Indicators - Section B'!$C$29:$C$105,0))&lt;&gt;0,INDEX('Impact Indicators - Section B'!D$29:D$105,MATCH('Print View'!$A51&amp;'Print View'!$J$36,'Impact Indicators - Section B'!$A$29:$A$105&amp;'Impact Indicators - Section B'!$C$29:$C$105,0)),""),"")</f>
        <v/>
      </c>
      <c r="K51" s="248" t="str">
        <f t="array" ref="K51">IFERROR(IF(INDEX('Impact Indicators - Section B'!E$29:E$105,MATCH('Print View'!$A51&amp;'Print View'!$J$36,'Impact Indicators - Section B'!$A$29:$A$105&amp;'Impact Indicators - Section B'!$C$29:$C$105,0))&lt;&gt;0,INDEX('Impact Indicators - Section B'!E$29:E$105,MATCH('Print View'!$A51&amp;'Print View'!$J$36,'Impact Indicators - Section B'!$A$29:$A$105&amp;'Impact Indicators - Section B'!$C$29:$C$105,0)),""),"")</f>
        <v/>
      </c>
      <c r="L51" s="256" t="str">
        <f t="array" ref="L51">IFERROR(IF(INDEX('Impact Indicators - Section B'!F$29:F$105,MATCH('Print View'!$A51&amp;'Print View'!$J$36,'Impact Indicators - Section B'!$A$29:$A$105&amp;'Impact Indicators - Section B'!$C$29:$C$105,0))&lt;&gt;0,INDEX('Impact Indicators - Section B'!F$29:F$105,MATCH('Print View'!$A51&amp;'Print View'!$J$36,'Impact Indicators - Section B'!$A$29:$A$105&amp;'Impact Indicators - Section B'!$C$29:$C$105,0)),""),"")</f>
        <v/>
      </c>
      <c r="M51" s="270" t="str">
        <f t="array" ref="M51">IFERROR(IF(INDEX('Impact Indicators - Section B'!G$29:G$105,MATCH('Print View'!$A51&amp;'Print View'!$J$36,'Impact Indicators - Section B'!$A$29:$A$105&amp;'Impact Indicators - Section B'!$C$29:$C$105,0))&lt;&gt;0,INDEX('Impact Indicators - Section B'!G$29:G$105,MATCH('Print View'!$A51&amp;'Print View'!$J$36,'Impact Indicators - Section B'!$A$29:$A$105&amp;'Impact Indicators - Section B'!$C$29:$C$105,0)),""),"")</f>
        <v/>
      </c>
      <c r="N51" s="179" t="str">
        <f t="array" ref="N51">IFERROR(IF(INDEX('Impact Indicators - Section B'!H$29:H$105,MATCH('Print View'!$A51&amp;'Print View'!$J$36,'Impact Indicators - Section B'!$A$29:$A$105&amp;'Impact Indicators - Section B'!$C$29:$C$105,0))&lt;&gt;0,INDEX('Impact Indicators - Section B'!H$29:H$105,MATCH('Print View'!$A51&amp;'Print View'!$J$36,'Impact Indicators - Section B'!$A$29:$A$105&amp;'Impact Indicators - Section B'!$C$29:$C$105,0)),""),"")</f>
        <v/>
      </c>
      <c r="O51" s="263" t="str">
        <f t="array" ref="O51">IFERROR(IF(INDEX('Impact Indicators - Section B'!D$29:D$105,MATCH('Print View'!$A51&amp;'Print View'!$O$36,'Impact Indicators - Section B'!$A$29:$A$105&amp;'Impact Indicators - Section B'!$C$29:$C$105,0))&lt;&gt;0,INDEX('Impact Indicators - Section B'!D$29:D$105,MATCH('Print View'!$A51&amp;'Print View'!$O$36,'Impact Indicators - Section B'!$A$29:$A$105&amp;'Impact Indicators - Section B'!$C$29:$C$105,0)),""),"")</f>
        <v/>
      </c>
      <c r="P51" s="248" t="str">
        <f t="array" ref="P51">IFERROR(IF(INDEX('Impact Indicators - Section B'!E$29:E$105,MATCH('Print View'!$A51&amp;'Print View'!$O$36,'Impact Indicators - Section B'!$A$29:$A$105&amp;'Impact Indicators - Section B'!$C$29:$C$105,0))&lt;&gt;0,INDEX('Impact Indicators - Section B'!E$29:E$105,MATCH('Print View'!$A51&amp;'Print View'!$O$36,'Impact Indicators - Section B'!$A$29:$A$105&amp;'Impact Indicators - Section B'!$C$29:$C$105,0)),""),"")</f>
        <v/>
      </c>
      <c r="Q51" s="256" t="str">
        <f t="array" ref="Q51">IFERROR(IF(INDEX('Impact Indicators - Section B'!F$29:F$105,MATCH('Print View'!$A51&amp;'Print View'!$O$36,'Impact Indicators - Section B'!$A$29:$A$105&amp;'Impact Indicators - Section B'!$C$29:$C$105,0))&lt;&gt;0,INDEX('Impact Indicators - Section B'!F$29:F$105,MATCH('Print View'!$A51&amp;'Print View'!$O$36,'Impact Indicators - Section B'!$A$29:$A$105&amp;'Impact Indicators - Section B'!$C$29:$C$105,0)),""),"")</f>
        <v/>
      </c>
      <c r="R51" s="270" t="str">
        <f t="array" ref="R51">IFERROR(IF(INDEX('Impact Indicators - Section B'!G$29:G$105,MATCH('Print View'!$A51&amp;'Print View'!$O$36,'Impact Indicators - Section B'!$A$29:$A$105&amp;'Impact Indicators - Section B'!$C$29:$C$105,0))&lt;&gt;0,INDEX('Impact Indicators - Section B'!G$29:G$105,MATCH('Print View'!$A51&amp;'Print View'!$O$36,'Impact Indicators - Section B'!$A$29:$A$105&amp;'Impact Indicators - Section B'!$C$29:$C$105,0)),""),"")</f>
        <v/>
      </c>
      <c r="S51" s="179" t="str">
        <f t="array" ref="S51">IFERROR(IF(INDEX('Impact Indicators - Section B'!H$29:H$105,MATCH('Print View'!$A51&amp;'Print View'!$O$36,'Impact Indicators - Section B'!$A$29:$A$105&amp;'Impact Indicators - Section B'!$C$29:$C$105,0))&lt;&gt;0,INDEX('Impact Indicators - Section B'!H$29:H$105,MATCH('Print View'!$A51&amp;'Print View'!$O$36,'Impact Indicators - Section B'!$A$29:$A$105&amp;'Impact Indicators - Section B'!$C$29:$C$105,0)),""),"")</f>
        <v/>
      </c>
      <c r="T51" s="263" t="str">
        <f t="array" ref="T51">IFERROR(IF(INDEX('Impact Indicators - Section B'!D$29:D$105,MATCH('Print View'!$A51&amp;'Print View'!$T$36,'Impact Indicators - Section B'!$A$29:$A$105&amp;'Impact Indicators - Section B'!$C$29:$C$105,0))&lt;&gt;0,INDEX('Impact Indicators - Section B'!D$29:D$105,MATCH('Print View'!$A51&amp;'Print View'!$T$36,'Impact Indicators - Section B'!$A$29:$A$105&amp;'Impact Indicators - Section B'!$C$29:$C$105,0)),""),"")</f>
        <v/>
      </c>
      <c r="U51" s="248" t="str">
        <f t="array" ref="U51">IFERROR(IF(INDEX('Impact Indicators - Section B'!E$29:E$105,MATCH('Print View'!$A51&amp;'Print View'!$T$36,'Impact Indicators - Section B'!$A$29:$A$105&amp;'Impact Indicators - Section B'!$C$29:$C$105,0))&lt;&gt;0,INDEX('Impact Indicators - Section B'!E$29:E$105,MATCH('Print View'!$A51&amp;'Print View'!$T$36,'Impact Indicators - Section B'!$A$29:$A$105&amp;'Impact Indicators - Section B'!$C$29:$C$105,0)),""),"")</f>
        <v/>
      </c>
      <c r="V51" s="256" t="str">
        <f t="array" ref="V51">IFERROR(IF(INDEX('Impact Indicators - Section B'!F$29:F$105,MATCH('Print View'!$A51&amp;'Print View'!$T$36,'Impact Indicators - Section B'!$A$29:$A$105&amp;'Impact Indicators - Section B'!$C$29:$C$105,0))&lt;&gt;0,INDEX('Impact Indicators - Section B'!F$29:F$105,MATCH('Print View'!$A51&amp;'Print View'!$T$36,'Impact Indicators - Section B'!$A$29:$A$105&amp;'Impact Indicators - Section B'!$C$29:$C$105,0)),""),"")</f>
        <v/>
      </c>
      <c r="W51" s="270" t="str">
        <f t="array" ref="W51">IFERROR(IF(INDEX('Impact Indicators - Section B'!G$29:G$105,MATCH('Print View'!$A51&amp;'Print View'!$T$36,'Impact Indicators - Section B'!$A$29:$A$105&amp;'Impact Indicators - Section B'!$C$29:$C$105,0))&lt;&gt;0,INDEX('Impact Indicators - Section B'!G$29:G$105,MATCH('Print View'!$A51&amp;'Print View'!$T$36,'Impact Indicators - Section B'!$A$29:$A$105&amp;'Impact Indicators - Section B'!$C$29:$C$105,0)),""),"")</f>
        <v/>
      </c>
      <c r="X51" s="180" t="str">
        <f t="array" ref="X51">IFERROR(IF(INDEX('Impact Indicators - Section B'!H$29:H$105,MATCH('Print View'!$A51&amp;'Print View'!$T$36,'Impact Indicators - Section B'!$A$29:$A$105&amp;'Impact Indicators - Section B'!$C$29:$C$105,0))&lt;&gt;0,INDEX('Impact Indicators - Section B'!H$29:H$105,MATCH('Print View'!$A51&amp;'Print View'!$T$36,'Impact Indicators - Section B'!$A$29:$A$105&amp;'Impact Indicators - Section B'!$C$29:$C$105,0)),""),"")</f>
        <v/>
      </c>
      <c r="Y51" s="263" t="str">
        <f t="array" ref="Y51">IFERROR(IF(INDEX('Impact Indicators - Section B'!D$29:D$105,MATCH('Print View'!$A51&amp;'Print View'!$Y$36,'Impact Indicators - Section B'!$A$29:$A$105&amp;'Impact Indicators - Section B'!$C$29:$C$105,0))&lt;&gt;0,INDEX('Impact Indicators - Section B'!D$29:D$105,MATCH('Print View'!$A51&amp;'Print View'!$Y$36,'Impact Indicators - Section B'!$A$29:$A$105&amp;'Impact Indicators - Section B'!$C$29:$C$105,0)),""),"")</f>
        <v/>
      </c>
      <c r="Z51" s="248" t="str">
        <f t="array" ref="Z51">IFERROR(IF(INDEX('Impact Indicators - Section B'!E$29:E$105,MATCH('Print View'!$A51&amp;'Print View'!$Y$36,'Impact Indicators - Section B'!$A$29:$A$105&amp;'Impact Indicators - Section B'!$C$29:$C$105,0))&lt;&gt;0,INDEX('Impact Indicators - Section B'!E$29:E$105,MATCH('Print View'!$A51&amp;'Print View'!$Y$36,'Impact Indicators - Section B'!$A$29:$A$105&amp;'Impact Indicators - Section B'!$C$29:$C$105,0)),""),"")</f>
        <v/>
      </c>
      <c r="AA51" s="256" t="str">
        <f t="array" ref="AA51">IFERROR(IF(INDEX('Impact Indicators - Section B'!F$29:F$105,MATCH('Print View'!$A51&amp;'Print View'!$Y$36,'Impact Indicators - Section B'!$A$29:$A$105&amp;'Impact Indicators - Section B'!$C$29:$C$105,0))&lt;&gt;0,INDEX('Impact Indicators - Section B'!F$29:F$105,MATCH('Print View'!$A51&amp;'Print View'!$Y$36,'Impact Indicators - Section B'!$A$29:$A$105&amp;'Impact Indicators - Section B'!$C$29:$C$105,0)),""),"")</f>
        <v/>
      </c>
      <c r="AB51" s="270" t="str">
        <f t="array" ref="AB51">IFERROR(IF(INDEX('Impact Indicators - Section B'!G$29:G$105,MATCH('Print View'!$A51&amp;'Print View'!$Y$36,'Impact Indicators - Section B'!$A$29:$A$105&amp;'Impact Indicators - Section B'!$C$29:$C$105,0))&lt;&gt;0,INDEX('Impact Indicators - Section B'!G$29:G$105,MATCH('Print View'!$A51&amp;'Print View'!$Y$36,'Impact Indicators - Section B'!$A$29:$A$105&amp;'Impact Indicators - Section B'!$C$29:$C$105,0)),""),"")</f>
        <v/>
      </c>
      <c r="AC51" s="181" t="str">
        <f t="array" ref="AC51">IFERROR(IF(INDEX('Impact Indicators - Section B'!H$29:H$105,MATCH('Print View'!$A51&amp;'Print View'!$Y$36,'Impact Indicators - Section B'!$A$29:$A$105&amp;'Impact Indicators - Section B'!$C$29:$C$105,0))&lt;&gt;0,INDEX('Impact Indicators - Section B'!H$29:H$105,MATCH('Print View'!$A51&amp;'Print View'!$Y$36,'Impact Indicators - Section B'!$A$29:$A$105&amp;'Impact Indicators - Section B'!$C$29:$C$105,0)),""),"")</f>
        <v/>
      </c>
      <c r="AD51" s="263" t="str">
        <f t="array" ref="AD51">IFERROR(IF(INDEX('Impact Indicators - Section B'!D$29:D$105,MATCH('Print View'!$A51&amp;'Print View'!$AD$36,'Impact Indicators - Section B'!$A$29:$A$105&amp;'Impact Indicators - Section B'!$C$29:$C$105,0))&lt;&gt;0,INDEX('Impact Indicators - Section B'!D$29:D$105,MATCH('Print View'!$A51&amp;'Print View'!$AD$36,'Impact Indicators - Section B'!$A$29:$A$105&amp;'Impact Indicators - Section B'!$C$29:$C$105,0)),""),"")</f>
        <v/>
      </c>
      <c r="AE51" s="248" t="str">
        <f t="array" ref="AE51">IFERROR(IF(INDEX('Impact Indicators - Section B'!E$29:E$105,MATCH('Print View'!$A51&amp;'Print View'!$AD$36,'Impact Indicators - Section B'!$A$29:$A$105&amp;'Impact Indicators - Section B'!$C$29:$C$105,0))&lt;&gt;0,INDEX('Impact Indicators - Section B'!E$29:E$105,MATCH('Print View'!$A51&amp;'Print View'!$AD$36,'Impact Indicators - Section B'!$A$29:$A$105&amp;'Impact Indicators - Section B'!$C$29:$C$105,0)),""),"")</f>
        <v/>
      </c>
      <c r="AF51" s="256" t="str">
        <f t="array" ref="AF51">IFERROR(IF(INDEX('Impact Indicators - Section B'!F$29:F$105,MATCH('Print View'!$A51&amp;'Print View'!$AD$36,'Impact Indicators - Section B'!$A$29:$A$105&amp;'Impact Indicators - Section B'!$C$29:$C$105,0))&lt;&gt;0,INDEX('Impact Indicators - Section B'!F$29:F$105,MATCH('Print View'!$A51&amp;'Print View'!$AD$36,'Impact Indicators - Section B'!$A$29:$A$105&amp;'Impact Indicators - Section B'!$C$29:$C$105,0)),""),"")</f>
        <v/>
      </c>
      <c r="AG51" s="270" t="str">
        <f t="array" ref="AG51">IFERROR(IF(INDEX('Impact Indicators - Section B'!G$29:G$105,MATCH('Print View'!$A51&amp;'Print View'!$AD$36,'Impact Indicators - Section B'!$A$29:$A$105&amp;'Impact Indicators - Section B'!$C$29:$C$105,0))&lt;&gt;0,INDEX('Impact Indicators - Section B'!G$29:G$105,MATCH('Print View'!$A51&amp;'Print View'!$AD$36,'Impact Indicators - Section B'!$A$29:$A$105&amp;'Impact Indicators - Section B'!$C$29:$C$105,0)),""),"")</f>
        <v/>
      </c>
      <c r="AH51" s="180" t="str">
        <f t="array" ref="AH51">IFERROR(IF(INDEX('Impact Indicators - Section B'!H$29:H$105,MATCH('Print View'!$A51&amp;'Print View'!$AD$36,'Impact Indicators - Section B'!$A$29:$A$105&amp;'Impact Indicators - Section B'!$C$29:$C$105,0))&lt;&gt;0,INDEX('Impact Indicators - Section B'!H$29:H$105,MATCH('Print View'!$A51&amp;'Print View'!$AD$36,'Impact Indicators - Section B'!$A$29:$A$105&amp;'Impact Indicators - Section B'!$C$29:$C$105,0)),""),"")</f>
        <v/>
      </c>
      <c r="AI51" s="221"/>
      <c r="AJ51" s="224" t="str">
        <f>IFERROR(IF(INDEX('Impact Indicators - Section B'!P$9:P$25,MATCH('Print View'!A51,'Impact Indicators - Section B'!$A$9:$A$25,0))&lt;&gt;0,INDEX('Impact Indicators - Section B'!P$9:P$25,MATCH('Print View'!$A51,'Impact Indicators - Section B'!$A$9:$A$25,0)),""),"")</f>
        <v/>
      </c>
      <c r="AK51" s="284"/>
      <c r="AL51" s="284"/>
      <c r="AM51" s="284"/>
      <c r="AN51" s="284"/>
      <c r="AO51" s="284"/>
      <c r="AP51" s="284"/>
      <c r="AQ51" s="284"/>
      <c r="AR51" s="284"/>
    </row>
    <row r="52" spans="1:44" s="285" customFormat="1" ht="32.25" thickBot="1" x14ac:dyDescent="0.3">
      <c r="A52" s="215">
        <v>15</v>
      </c>
      <c r="B52" s="287" t="str">
        <f>IFERROR(IF(INDEX('Impact Indicators - Section B'!B$9:B$25,MATCH('Print View'!$A52,'Impact Indicators - Section B'!$A$9:$A$25,0))&lt;&gt;0,INDEX('Impact Indicators - Section B'!B$9:B$25,MATCH('Print View'!$A52,'Impact Indicators - Section B'!$A$9:$A$25,0)),""),"")</f>
        <v/>
      </c>
      <c r="C52" s="287" t="str">
        <f>IFERROR(IF(INDEX('Impact Indicators - Section B'!C$9:C$25,MATCH('Print View'!$A52,'Impact Indicators - Section B'!$A$9:$A$25,0))&lt;&gt;0,INDEX('Impact Indicators - Section B'!C$9:C$25,MATCH('Print View'!$A52,'Impact Indicators - Section B'!$A$9:$A$25,0)),""),"")</f>
        <v/>
      </c>
      <c r="D52" s="287" t="str">
        <f>IFERROR(IF(INDEX('Impact Indicators - Section B'!D$9:D$25,MATCH('Print View'!$A52,'Impact Indicators - Section B'!$A$9:$A$25,0))&lt;&gt;0,INDEX('Impact Indicators - Section B'!D$9:D$25,MATCH('Print View'!$A52,'Impact Indicators - Section B'!$A$9:$A$25,0)),""),"")</f>
        <v/>
      </c>
      <c r="E52" s="287" t="str">
        <f>IFERROR(IF(INDEX('Impact Indicators - Section B'!E$9:E$25,MATCH('Print View'!$A52,'Impact Indicators - Section B'!$A$9:$A$25,0))&lt;&gt;0,INDEX('Impact Indicators - Section B'!E$9:E$25,MATCH('Print View'!$A52,'Impact Indicators - Section B'!$A$9:$A$25,0)),""),"")</f>
        <v/>
      </c>
      <c r="F52" s="287" t="str">
        <f>IFERROR(IF(INDEX('Impact Indicators - Section B'!F$9:F$25,MATCH('Print View'!$A52,'Impact Indicators - Section B'!$A$9:$A$25,0))&lt;&gt;0,INDEX('Impact Indicators - Section B'!F$9:F$25,MATCH('Print View'!$A52,'Impact Indicators - Section B'!$A$9:$A$25,0)),""),"")</f>
        <v/>
      </c>
      <c r="G52" s="287" t="str">
        <f>IFERROR(IF(INDEX('Impact Indicators - Section B'!G$9:G$25,MATCH('Print View'!$A52,'Impact Indicators - Section B'!$A$9:$A$25,0))&lt;&gt;0,INDEX('Impact Indicators - Section B'!G$9:G$25,MATCH('Print View'!$A52,'Impact Indicators - Section B'!$A$9:$A$25,0)),""),"")</f>
        <v/>
      </c>
      <c r="H52" s="287" t="str">
        <f>IFERROR(IF(INDEX('Impact Indicators - Section B'!H$9:H$25,MATCH('Print View'!$A52,'Impact Indicators - Section B'!$A$9:$A$25,0))&lt;&gt;0,INDEX('Impact Indicators - Section B'!H$9:H$25,MATCH('Print View'!$A52,'Impact Indicators - Section B'!$A$9:$A$25,0)),""),"")</f>
        <v/>
      </c>
      <c r="I52" s="287" t="str">
        <f>IFERROR(IF(INDEX('Impact Indicators - Section B'!O$9:O$25,MATCH('Print View'!$A52,'Impact Indicators - Section B'!$A$9:$A$25,0))&lt;&gt;0,INDEX('Impact Indicators - Section B'!O$9:O$25,MATCH('Print View'!$A52,'Impact Indicators - Section B'!$A$9:$A$25,0)),""),"")</f>
        <v/>
      </c>
      <c r="J52" s="265" t="str">
        <f t="array" ref="J52">IFERROR(IF(INDEX('Impact Indicators - Section B'!D$29:D$105,MATCH('Print View'!$A52&amp;'Print View'!$J$36,'Impact Indicators - Section B'!$A$29:$A$105&amp;'Impact Indicators - Section B'!$C$29:$C$105,0))&lt;&gt;0,INDEX('Impact Indicators - Section B'!D$29:D$105,MATCH('Print View'!$A52&amp;'Print View'!$J$36,'Impact Indicators - Section B'!$A$29:$A$105&amp;'Impact Indicators - Section B'!$C$29:$C$105,0)),""),"")</f>
        <v/>
      </c>
      <c r="K52" s="266" t="str">
        <f t="array" ref="K52">IFERROR(IF(INDEX('Impact Indicators - Section B'!E$29:E$105,MATCH('Print View'!$A52&amp;'Print View'!$J$36,'Impact Indicators - Section B'!$A$29:$A$105&amp;'Impact Indicators - Section B'!$C$29:$C$105,0))&lt;&gt;0,INDEX('Impact Indicators - Section B'!E$29:E$105,MATCH('Print View'!$A52&amp;'Print View'!$J$36,'Impact Indicators - Section B'!$A$29:$A$105&amp;'Impact Indicators - Section B'!$C$29:$C$105,0)),""),"")</f>
        <v/>
      </c>
      <c r="L52" s="268" t="str">
        <f t="array" ref="L52">IFERROR(IF(INDEX('Impact Indicators - Section B'!F$29:F$105,MATCH('Print View'!$A52&amp;'Print View'!$J$36,'Impact Indicators - Section B'!$A$29:$A$105&amp;'Impact Indicators - Section B'!$C$29:$C$105,0))&lt;&gt;0,INDEX('Impact Indicators - Section B'!F$29:F$105,MATCH('Print View'!$A52&amp;'Print View'!$J$36,'Impact Indicators - Section B'!$A$29:$A$105&amp;'Impact Indicators - Section B'!$C$29:$C$105,0)),""),"")</f>
        <v/>
      </c>
      <c r="M52" s="272" t="str">
        <f t="array" ref="M52">IFERROR(IF(INDEX('Impact Indicators - Section B'!G$29:G$105,MATCH('Print View'!$A52&amp;'Print View'!$J$36,'Impact Indicators - Section B'!$A$29:$A$105&amp;'Impact Indicators - Section B'!$C$29:$C$105,0))&lt;&gt;0,INDEX('Impact Indicators - Section B'!G$29:G$105,MATCH('Print View'!$A52&amp;'Print View'!$J$36,'Impact Indicators - Section B'!$A$29:$A$105&amp;'Impact Indicators - Section B'!$C$29:$C$105,0)),""),"")</f>
        <v/>
      </c>
      <c r="N52" s="191" t="str">
        <f t="array" ref="N52">IFERROR(IF(INDEX('Impact Indicators - Section B'!H$29:H$105,MATCH('Print View'!$A52&amp;'Print View'!$J$36,'Impact Indicators - Section B'!$A$29:$A$105&amp;'Impact Indicators - Section B'!$C$29:$C$105,0))&lt;&gt;0,INDEX('Impact Indicators - Section B'!H$29:H$105,MATCH('Print View'!$A52&amp;'Print View'!$J$36,'Impact Indicators - Section B'!$A$29:$A$105&amp;'Impact Indicators - Section B'!$C$29:$C$105,0)),""),"")</f>
        <v/>
      </c>
      <c r="O52" s="265" t="str">
        <f t="array" ref="O52">IFERROR(IF(INDEX('Impact Indicators - Section B'!D$29:D$105,MATCH('Print View'!$A52&amp;'Print View'!$O$36,'Impact Indicators - Section B'!$A$29:$A$105&amp;'Impact Indicators - Section B'!$C$29:$C$105,0))&lt;&gt;0,INDEX('Impact Indicators - Section B'!D$29:D$105,MATCH('Print View'!$A52&amp;'Print View'!$O$36,'Impact Indicators - Section B'!$A$29:$A$105&amp;'Impact Indicators - Section B'!$C$29:$C$105,0)),""),"")</f>
        <v/>
      </c>
      <c r="P52" s="266" t="str">
        <f t="array" ref="P52">IFERROR(IF(INDEX('Impact Indicators - Section B'!E$29:E$105,MATCH('Print View'!$A52&amp;'Print View'!$O$36,'Impact Indicators - Section B'!$A$29:$A$105&amp;'Impact Indicators - Section B'!$C$29:$C$105,0))&lt;&gt;0,INDEX('Impact Indicators - Section B'!E$29:E$105,MATCH('Print View'!$A52&amp;'Print View'!$O$36,'Impact Indicators - Section B'!$A$29:$A$105&amp;'Impact Indicators - Section B'!$C$29:$C$105,0)),""),"")</f>
        <v/>
      </c>
      <c r="Q52" s="268" t="str">
        <f t="array" ref="Q52">IFERROR(IF(INDEX('Impact Indicators - Section B'!F$29:F$105,MATCH('Print View'!$A52&amp;'Print View'!$O$36,'Impact Indicators - Section B'!$A$29:$A$105&amp;'Impact Indicators - Section B'!$C$29:$C$105,0))&lt;&gt;0,INDEX('Impact Indicators - Section B'!F$29:F$105,MATCH('Print View'!$A52&amp;'Print View'!$O$36,'Impact Indicators - Section B'!$A$29:$A$105&amp;'Impact Indicators - Section B'!$C$29:$C$105,0)),""),"")</f>
        <v/>
      </c>
      <c r="R52" s="272" t="str">
        <f t="array" ref="R52">IFERROR(IF(INDEX('Impact Indicators - Section B'!G$29:G$105,MATCH('Print View'!$A52&amp;'Print View'!$O$36,'Impact Indicators - Section B'!$A$29:$A$105&amp;'Impact Indicators - Section B'!$C$29:$C$105,0))&lt;&gt;0,INDEX('Impact Indicators - Section B'!G$29:G$105,MATCH('Print View'!$A52&amp;'Print View'!$O$36,'Impact Indicators - Section B'!$A$29:$A$105&amp;'Impact Indicators - Section B'!$C$29:$C$105,0)),""),"")</f>
        <v/>
      </c>
      <c r="S52" s="191" t="str">
        <f t="array" ref="S52">IFERROR(IF(INDEX('Impact Indicators - Section B'!H$29:H$105,MATCH('Print View'!$A52&amp;'Print View'!$O$36,'Impact Indicators - Section B'!$A$29:$A$105&amp;'Impact Indicators - Section B'!$C$29:$C$105,0))&lt;&gt;0,INDEX('Impact Indicators - Section B'!H$29:H$105,MATCH('Print View'!$A52&amp;'Print View'!$O$36,'Impact Indicators - Section B'!$A$29:$A$105&amp;'Impact Indicators - Section B'!$C$29:$C$105,0)),""),"")</f>
        <v/>
      </c>
      <c r="T52" s="265" t="str">
        <f t="array" ref="T52">IFERROR(IF(INDEX('Impact Indicators - Section B'!D$29:D$105,MATCH('Print View'!$A52&amp;'Print View'!$T$36,'Impact Indicators - Section B'!$A$29:$A$105&amp;'Impact Indicators - Section B'!$C$29:$C$105,0))&lt;&gt;0,INDEX('Impact Indicators - Section B'!D$29:D$105,MATCH('Print View'!$A52&amp;'Print View'!$T$36,'Impact Indicators - Section B'!$A$29:$A$105&amp;'Impact Indicators - Section B'!$C$29:$C$105,0)),""),"")</f>
        <v/>
      </c>
      <c r="U52" s="266" t="str">
        <f t="array" ref="U52">IFERROR(IF(INDEX('Impact Indicators - Section B'!E$29:E$105,MATCH('Print View'!$A52&amp;'Print View'!$T$36,'Impact Indicators - Section B'!$A$29:$A$105&amp;'Impact Indicators - Section B'!$C$29:$C$105,0))&lt;&gt;0,INDEX('Impact Indicators - Section B'!E$29:E$105,MATCH('Print View'!$A52&amp;'Print View'!$T$36,'Impact Indicators - Section B'!$A$29:$A$105&amp;'Impact Indicators - Section B'!$C$29:$C$105,0)),""),"")</f>
        <v/>
      </c>
      <c r="V52" s="268" t="str">
        <f t="array" ref="V52">IFERROR(IF(INDEX('Impact Indicators - Section B'!F$29:F$105,MATCH('Print View'!$A52&amp;'Print View'!$T$36,'Impact Indicators - Section B'!$A$29:$A$105&amp;'Impact Indicators - Section B'!$C$29:$C$105,0))&lt;&gt;0,INDEX('Impact Indicators - Section B'!F$29:F$105,MATCH('Print View'!$A52&amp;'Print View'!$T$36,'Impact Indicators - Section B'!$A$29:$A$105&amp;'Impact Indicators - Section B'!$C$29:$C$105,0)),""),"")</f>
        <v/>
      </c>
      <c r="W52" s="272" t="str">
        <f t="array" ref="W52">IFERROR(IF(INDEX('Impact Indicators - Section B'!G$29:G$105,MATCH('Print View'!$A52&amp;'Print View'!$T$36,'Impact Indicators - Section B'!$A$29:$A$105&amp;'Impact Indicators - Section B'!$C$29:$C$105,0))&lt;&gt;0,INDEX('Impact Indicators - Section B'!G$29:G$105,MATCH('Print View'!$A52&amp;'Print View'!$T$36,'Impact Indicators - Section B'!$A$29:$A$105&amp;'Impact Indicators - Section B'!$C$29:$C$105,0)),""),"")</f>
        <v/>
      </c>
      <c r="X52" s="192" t="str">
        <f t="array" ref="X52">IFERROR(IF(INDEX('Impact Indicators - Section B'!H$29:H$105,MATCH('Print View'!$A52&amp;'Print View'!$T$36,'Impact Indicators - Section B'!$A$29:$A$105&amp;'Impact Indicators - Section B'!$C$29:$C$105,0))&lt;&gt;0,INDEX('Impact Indicators - Section B'!H$29:H$105,MATCH('Print View'!$A52&amp;'Print View'!$T$36,'Impact Indicators - Section B'!$A$29:$A$105&amp;'Impact Indicators - Section B'!$C$29:$C$105,0)),""),"")</f>
        <v/>
      </c>
      <c r="Y52" s="265" t="str">
        <f t="array" ref="Y52">IFERROR(IF(INDEX('Impact Indicators - Section B'!D$29:D$105,MATCH('Print View'!$A52&amp;'Print View'!$Y$36,'Impact Indicators - Section B'!$A$29:$A$105&amp;'Impact Indicators - Section B'!$C$29:$C$105,0))&lt;&gt;0,INDEX('Impact Indicators - Section B'!D$29:D$105,MATCH('Print View'!$A52&amp;'Print View'!$Y$36,'Impact Indicators - Section B'!$A$29:$A$105&amp;'Impact Indicators - Section B'!$C$29:$C$105,0)),""),"")</f>
        <v/>
      </c>
      <c r="Z52" s="266" t="str">
        <f t="array" ref="Z52">IFERROR(IF(INDEX('Impact Indicators - Section B'!E$29:E$105,MATCH('Print View'!$A52&amp;'Print View'!$Y$36,'Impact Indicators - Section B'!$A$29:$A$105&amp;'Impact Indicators - Section B'!$C$29:$C$105,0))&lt;&gt;0,INDEX('Impact Indicators - Section B'!E$29:E$105,MATCH('Print View'!$A52&amp;'Print View'!$Y$36,'Impact Indicators - Section B'!$A$29:$A$105&amp;'Impact Indicators - Section B'!$C$29:$C$105,0)),""),"")</f>
        <v/>
      </c>
      <c r="AA52" s="268" t="str">
        <f t="array" ref="AA52">IFERROR(IF(INDEX('Impact Indicators - Section B'!F$29:F$105,MATCH('Print View'!$A52&amp;'Print View'!$Y$36,'Impact Indicators - Section B'!$A$29:$A$105&amp;'Impact Indicators - Section B'!$C$29:$C$105,0))&lt;&gt;0,INDEX('Impact Indicators - Section B'!F$29:F$105,MATCH('Print View'!$A52&amp;'Print View'!$Y$36,'Impact Indicators - Section B'!$A$29:$A$105&amp;'Impact Indicators - Section B'!$C$29:$C$105,0)),""),"")</f>
        <v/>
      </c>
      <c r="AB52" s="272" t="str">
        <f t="array" ref="AB52">IFERROR(IF(INDEX('Impact Indicators - Section B'!G$29:G$105,MATCH('Print View'!$A52&amp;'Print View'!$Y$36,'Impact Indicators - Section B'!$A$29:$A$105&amp;'Impact Indicators - Section B'!$C$29:$C$105,0))&lt;&gt;0,INDEX('Impact Indicators - Section B'!G$29:G$105,MATCH('Print View'!$A52&amp;'Print View'!$Y$36,'Impact Indicators - Section B'!$A$29:$A$105&amp;'Impact Indicators - Section B'!$C$29:$C$105,0)),""),"")</f>
        <v/>
      </c>
      <c r="AC52" s="193" t="str">
        <f t="array" ref="AC52">IFERROR(IF(INDEX('Impact Indicators - Section B'!H$29:H$105,MATCH('Print View'!$A52&amp;'Print View'!$Y$36,'Impact Indicators - Section B'!$A$29:$A$105&amp;'Impact Indicators - Section B'!$C$29:$C$105,0))&lt;&gt;0,INDEX('Impact Indicators - Section B'!H$29:H$105,MATCH('Print View'!$A52&amp;'Print View'!$Y$36,'Impact Indicators - Section B'!$A$29:$A$105&amp;'Impact Indicators - Section B'!$C$29:$C$105,0)),""),"")</f>
        <v/>
      </c>
      <c r="AD52" s="265" t="str">
        <f t="array" ref="AD52">IFERROR(IF(INDEX('Impact Indicators - Section B'!D$29:D$105,MATCH('Print View'!$A52&amp;'Print View'!$AD$36,'Impact Indicators - Section B'!$A$29:$A$105&amp;'Impact Indicators - Section B'!$C$29:$C$105,0))&lt;&gt;0,INDEX('Impact Indicators - Section B'!D$29:D$105,MATCH('Print View'!$A52&amp;'Print View'!$AD$36,'Impact Indicators - Section B'!$A$29:$A$105&amp;'Impact Indicators - Section B'!$C$29:$C$105,0)),""),"")</f>
        <v/>
      </c>
      <c r="AE52" s="266" t="str">
        <f t="array" ref="AE52">IFERROR(IF(INDEX('Impact Indicators - Section B'!E$29:E$105,MATCH('Print View'!$A52&amp;'Print View'!$AD$36,'Impact Indicators - Section B'!$A$29:$A$105&amp;'Impact Indicators - Section B'!$C$29:$C$105,0))&lt;&gt;0,INDEX('Impact Indicators - Section B'!E$29:E$105,MATCH('Print View'!$A52&amp;'Print View'!$AD$36,'Impact Indicators - Section B'!$A$29:$A$105&amp;'Impact Indicators - Section B'!$C$29:$C$105,0)),""),"")</f>
        <v/>
      </c>
      <c r="AF52" s="268" t="str">
        <f t="array" ref="AF52">IFERROR(IF(INDEX('Impact Indicators - Section B'!F$29:F$105,MATCH('Print View'!$A52&amp;'Print View'!$AD$36,'Impact Indicators - Section B'!$A$29:$A$105&amp;'Impact Indicators - Section B'!$C$29:$C$105,0))&lt;&gt;0,INDEX('Impact Indicators - Section B'!F$29:F$105,MATCH('Print View'!$A52&amp;'Print View'!$AD$36,'Impact Indicators - Section B'!$A$29:$A$105&amp;'Impact Indicators - Section B'!$C$29:$C$105,0)),""),"")</f>
        <v/>
      </c>
      <c r="AG52" s="272" t="str">
        <f t="array" ref="AG52">IFERROR(IF(INDEX('Impact Indicators - Section B'!G$29:G$105,MATCH('Print View'!$A52&amp;'Print View'!$AD$36,'Impact Indicators - Section B'!$A$29:$A$105&amp;'Impact Indicators - Section B'!$C$29:$C$105,0))&lt;&gt;0,INDEX('Impact Indicators - Section B'!G$29:G$105,MATCH('Print View'!$A52&amp;'Print View'!$AD$36,'Impact Indicators - Section B'!$A$29:$A$105&amp;'Impact Indicators - Section B'!$C$29:$C$105,0)),""),"")</f>
        <v/>
      </c>
      <c r="AH52" s="192" t="str">
        <f t="array" ref="AH52">IFERROR(IF(INDEX('Impact Indicators - Section B'!H$29:H$105,MATCH('Print View'!$A52&amp;'Print View'!$AD$36,'Impact Indicators - Section B'!$A$29:$A$105&amp;'Impact Indicators - Section B'!$C$29:$C$105,0))&lt;&gt;0,INDEX('Impact Indicators - Section B'!H$29:H$105,MATCH('Print View'!$A52&amp;'Print View'!$AD$36,'Impact Indicators - Section B'!$A$29:$A$105&amp;'Impact Indicators - Section B'!$C$29:$C$105,0)),""),"")</f>
        <v/>
      </c>
      <c r="AI52" s="222"/>
      <c r="AJ52" s="225" t="str">
        <f>IFERROR(IF(INDEX('Impact Indicators - Section B'!P$9:P$25,MATCH('Print View'!A52,'Impact Indicators - Section B'!$A$9:$A$25,0))&lt;&gt;0,INDEX('Impact Indicators - Section B'!P$9:P$25,MATCH('Print View'!$A52,'Impact Indicators - Section B'!$A$9:$A$25,0)),""),"")</f>
        <v/>
      </c>
      <c r="AK52" s="284"/>
      <c r="AL52" s="284"/>
      <c r="AM52" s="284"/>
      <c r="AN52" s="284"/>
      <c r="AO52" s="284"/>
      <c r="AP52" s="284"/>
      <c r="AQ52" s="284"/>
      <c r="AR52" s="284"/>
    </row>
    <row r="53" spans="1:44" x14ac:dyDescent="0.25">
      <c r="A53" s="278"/>
      <c r="B53" s="278"/>
      <c r="C53" s="278"/>
      <c r="D53" s="278"/>
      <c r="E53" s="278"/>
      <c r="F53" s="278"/>
      <c r="G53" s="278"/>
      <c r="H53" s="278"/>
      <c r="I53" s="278"/>
      <c r="J53" s="278"/>
      <c r="K53" s="278"/>
      <c r="L53" s="278"/>
      <c r="M53" s="278"/>
      <c r="N53" s="28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Q53" s="276"/>
      <c r="AR53" s="276"/>
    </row>
    <row r="54" spans="1:44" ht="16.5" thickBot="1" x14ac:dyDescent="0.3">
      <c r="A54" s="278"/>
      <c r="B54" s="278"/>
      <c r="C54" s="278"/>
      <c r="D54" s="278"/>
      <c r="E54" s="278"/>
      <c r="F54" s="278"/>
      <c r="G54" s="278"/>
      <c r="H54" s="278"/>
      <c r="I54" s="278"/>
      <c r="J54" s="278"/>
      <c r="K54" s="278"/>
      <c r="L54" s="278"/>
      <c r="M54" s="278"/>
      <c r="N54" s="288"/>
      <c r="O54" s="278"/>
      <c r="P54" s="278"/>
      <c r="Q54" s="278"/>
      <c r="R54" s="278"/>
      <c r="S54" s="278"/>
      <c r="T54" s="278"/>
      <c r="U54" s="278"/>
      <c r="V54" s="278"/>
      <c r="W54" s="278"/>
      <c r="X54" s="278"/>
      <c r="Y54" s="278"/>
      <c r="Z54" s="278"/>
      <c r="AA54" s="278"/>
      <c r="AB54" s="278"/>
      <c r="AC54" s="278"/>
      <c r="AD54" s="278"/>
      <c r="AE54" s="278"/>
      <c r="AF54" s="278"/>
      <c r="AG54" s="278"/>
      <c r="AH54" s="278"/>
      <c r="AI54" s="278"/>
      <c r="AJ54" s="278"/>
      <c r="AQ54" s="276"/>
      <c r="AR54" s="276"/>
    </row>
    <row r="55" spans="1:44" ht="45.75" thickBot="1" x14ac:dyDescent="0.3">
      <c r="A55" s="538" t="str">
        <f>'Outcome Indicators - Section C'!A8:N8</f>
        <v>Outcome Indicators</v>
      </c>
      <c r="B55" s="539"/>
      <c r="C55" s="539"/>
      <c r="D55" s="539"/>
      <c r="E55" s="539"/>
      <c r="F55" s="539"/>
      <c r="G55" s="539"/>
      <c r="H55" s="539"/>
      <c r="I55" s="540"/>
      <c r="J55" s="278"/>
      <c r="K55" s="278"/>
      <c r="L55" s="278"/>
      <c r="M55" s="278"/>
      <c r="N55" s="288"/>
      <c r="O55" s="278"/>
      <c r="P55" s="278"/>
      <c r="Q55" s="278"/>
      <c r="R55" s="278"/>
      <c r="S55" s="278"/>
      <c r="T55" s="278"/>
      <c r="U55" s="278"/>
      <c r="V55" s="278"/>
      <c r="W55" s="278"/>
      <c r="X55" s="278"/>
      <c r="Y55" s="278"/>
      <c r="Z55" s="278"/>
      <c r="AA55" s="278"/>
      <c r="AB55" s="278"/>
      <c r="AC55" s="278"/>
      <c r="AD55" s="278"/>
      <c r="AE55" s="278"/>
      <c r="AF55" s="278"/>
      <c r="AG55" s="278"/>
      <c r="AH55" s="278"/>
      <c r="AI55" s="278"/>
      <c r="AJ55" s="278"/>
      <c r="AQ55" s="276"/>
      <c r="AR55" s="276"/>
    </row>
    <row r="56" spans="1:44" ht="16.5" thickBot="1" x14ac:dyDescent="0.3">
      <c r="A56" s="278"/>
      <c r="B56" s="278"/>
      <c r="C56" s="278"/>
      <c r="D56" s="278"/>
      <c r="E56" s="278"/>
      <c r="F56" s="278"/>
      <c r="G56" s="278"/>
      <c r="H56" s="278"/>
      <c r="I56" s="278"/>
      <c r="J56" s="278"/>
      <c r="K56" s="278"/>
      <c r="L56" s="278"/>
      <c r="M56" s="278"/>
      <c r="N56" s="288"/>
      <c r="O56" s="278"/>
      <c r="P56" s="278"/>
      <c r="Q56" s="278"/>
      <c r="R56" s="278"/>
      <c r="S56" s="278"/>
      <c r="T56" s="278"/>
      <c r="U56" s="278"/>
      <c r="V56" s="278"/>
      <c r="W56" s="278"/>
      <c r="X56" s="278"/>
      <c r="Y56" s="278"/>
      <c r="Z56" s="278"/>
      <c r="AA56" s="278"/>
      <c r="AB56" s="278"/>
      <c r="AC56" s="278"/>
      <c r="AD56" s="278"/>
      <c r="AE56" s="278"/>
      <c r="AF56" s="278"/>
      <c r="AG56" s="278"/>
      <c r="AH56" s="278"/>
      <c r="AI56" s="278"/>
      <c r="AJ56" s="278"/>
      <c r="AQ56" s="276"/>
      <c r="AR56" s="276"/>
    </row>
    <row r="57" spans="1:44" ht="30.75" thickBot="1" x14ac:dyDescent="0.3">
      <c r="A57" s="541" t="s">
        <v>225</v>
      </c>
      <c r="B57" s="545" t="str">
        <f>'Outcome Indicators - Section C'!B9</f>
        <v>Standard Indicator</v>
      </c>
      <c r="C57" s="545" t="str">
        <f>'Outcome Indicators - Section C'!C9</f>
        <v>Custom Indicator</v>
      </c>
      <c r="D57" s="545" t="str">
        <f>'Outcome Indicators - Section C'!D9</f>
        <v>Baseline Value</v>
      </c>
      <c r="E57" s="545" t="str">
        <f>'Outcome Indicators - Section C'!E9</f>
        <v>Baseline Year</v>
      </c>
      <c r="F57" s="545" t="str">
        <f>'Outcome Indicators - Section C'!F9</f>
        <v>Baseline Source</v>
      </c>
      <c r="G57" s="547" t="str">
        <f>'Outcome Indicators - Section C'!G9</f>
        <v>Required Disaggregation</v>
      </c>
      <c r="H57" s="545" t="str">
        <f>'Outcome Indicators - Section C'!H9</f>
        <v>Responsible PR</v>
      </c>
      <c r="I57" s="543" t="str">
        <f>'Outcome Indicators - Section C'!O9</f>
        <v>Country</v>
      </c>
      <c r="J57" s="595">
        <f>IFERROR(INDEX(YEAR('Overview - Section A'!A$43:A$49),MATCH('Print View'!$N$6,'Overview - Section A'!B$43:B$49,0)),"")</f>
        <v>2018</v>
      </c>
      <c r="K57" s="596"/>
      <c r="L57" s="596"/>
      <c r="M57" s="596"/>
      <c r="N57" s="597"/>
      <c r="O57" s="598">
        <f>IFERROR(J57+1,"")</f>
        <v>2019</v>
      </c>
      <c r="P57" s="599"/>
      <c r="Q57" s="599"/>
      <c r="R57" s="599"/>
      <c r="S57" s="600"/>
      <c r="T57" s="598">
        <f>IFERROR(O57+1,"")</f>
        <v>2020</v>
      </c>
      <c r="U57" s="599"/>
      <c r="V57" s="599"/>
      <c r="W57" s="599"/>
      <c r="X57" s="600"/>
      <c r="Y57" s="598">
        <f>IFERROR(T57+1,"")</f>
        <v>2021</v>
      </c>
      <c r="Z57" s="599"/>
      <c r="AA57" s="599"/>
      <c r="AB57" s="599"/>
      <c r="AC57" s="600"/>
      <c r="AD57" s="598">
        <f>IFERROR(Y57+1,"")</f>
        <v>2022</v>
      </c>
      <c r="AE57" s="599"/>
      <c r="AF57" s="599"/>
      <c r="AG57" s="599"/>
      <c r="AH57" s="600"/>
      <c r="AI57" s="195"/>
      <c r="AJ57" s="601" t="str">
        <f>'Outcome Indicators - Section C'!P9</f>
        <v>Comments</v>
      </c>
      <c r="AQ57" s="276"/>
      <c r="AR57" s="276"/>
    </row>
    <row r="58" spans="1:44" ht="122.25" customHeight="1" thickBot="1" x14ac:dyDescent="0.3">
      <c r="A58" s="551"/>
      <c r="B58" s="549"/>
      <c r="C58" s="549"/>
      <c r="D58" s="549"/>
      <c r="E58" s="549"/>
      <c r="F58" s="549"/>
      <c r="G58" s="548"/>
      <c r="H58" s="549"/>
      <c r="I58" s="550"/>
      <c r="J58" s="274" t="str">
        <f>'Outcome Indicators - Section C'!D29</f>
        <v>Target N#</v>
      </c>
      <c r="K58" s="273" t="str">
        <f>'Outcome Indicators - Section C'!E29</f>
        <v>Target D#</v>
      </c>
      <c r="L58" s="273" t="str">
        <f>'Outcome Indicators - Section C'!F29</f>
        <v>Target %</v>
      </c>
      <c r="M58" s="273" t="str">
        <f>'Outcome Indicators - Section C'!G29</f>
        <v>Report Due Date</v>
      </c>
      <c r="N58" s="226" t="str">
        <f>'Outcome Indicators - Section C'!H29</f>
        <v>Mark if target is TBD?</v>
      </c>
      <c r="O58" s="274" t="str">
        <f>'Outcome Indicators - Section C'!D29</f>
        <v>Target N#</v>
      </c>
      <c r="P58" s="273" t="str">
        <f>'Outcome Indicators - Section C'!E29</f>
        <v>Target D#</v>
      </c>
      <c r="Q58" s="273" t="str">
        <f>'Outcome Indicators - Section C'!F29</f>
        <v>Target %</v>
      </c>
      <c r="R58" s="273" t="str">
        <f>'Outcome Indicators - Section C'!G29</f>
        <v>Report Due Date</v>
      </c>
      <c r="S58" s="226" t="str">
        <f>'Outcome Indicators - Section C'!H29</f>
        <v>Mark if target is TBD?</v>
      </c>
      <c r="T58" s="274" t="str">
        <f>'Outcome Indicators - Section C'!D29</f>
        <v>Target N#</v>
      </c>
      <c r="U58" s="273" t="str">
        <f>'Outcome Indicators - Section C'!E29</f>
        <v>Target D#</v>
      </c>
      <c r="V58" s="273" t="str">
        <f>'Outcome Indicators - Section C'!F29</f>
        <v>Target %</v>
      </c>
      <c r="W58" s="273" t="str">
        <f>'Outcome Indicators - Section C'!G29</f>
        <v>Report Due Date</v>
      </c>
      <c r="X58" s="226" t="str">
        <f>'Outcome Indicators - Section C'!H29</f>
        <v>Mark if target is TBD?</v>
      </c>
      <c r="Y58" s="274" t="str">
        <f>'Outcome Indicators - Section C'!D29</f>
        <v>Target N#</v>
      </c>
      <c r="Z58" s="273" t="str">
        <f>'Outcome Indicators - Section C'!E29</f>
        <v>Target D#</v>
      </c>
      <c r="AA58" s="273" t="str">
        <f>'Outcome Indicators - Section C'!F29</f>
        <v>Target %</v>
      </c>
      <c r="AB58" s="273" t="str">
        <f>'Outcome Indicators - Section C'!G29</f>
        <v>Report Due Date</v>
      </c>
      <c r="AC58" s="227" t="str">
        <f>'Outcome Indicators - Section C'!H29</f>
        <v>Mark if target is TBD?</v>
      </c>
      <c r="AD58" s="274" t="str">
        <f>'Outcome Indicators - Section C'!D29</f>
        <v>Target N#</v>
      </c>
      <c r="AE58" s="273" t="str">
        <f>'Outcome Indicators - Section C'!E29</f>
        <v>Target D#</v>
      </c>
      <c r="AF58" s="273" t="str">
        <f>'Outcome Indicators - Section C'!F29</f>
        <v>Target %</v>
      </c>
      <c r="AG58" s="273" t="str">
        <f>'Outcome Indicators - Section C'!G29</f>
        <v>Report Due Date</v>
      </c>
      <c r="AH58" s="226" t="str">
        <f>'Outcome Indicators - Section C'!H29</f>
        <v>Mark if target is TBD?</v>
      </c>
      <c r="AI58" s="196"/>
      <c r="AJ58" s="602"/>
      <c r="AQ58" s="276"/>
      <c r="AR58" s="276"/>
    </row>
    <row r="59" spans="1:44" ht="240" x14ac:dyDescent="0.25">
      <c r="A59" s="212">
        <v>1</v>
      </c>
      <c r="B59" s="172" t="str">
        <f>IFERROR(IF(INDEX('Outcome Indicators - Section C'!B$10:B$26,MATCH('Print View'!$A59,'Outcome Indicators - Section C'!$A$10:$A$26,0))&lt;&gt;0,INDEX('Outcome Indicators - Section C'!B$10:B$26,MATCH('Print View'!$A59,'Outcome Indicators - Section C'!$A$10:$A$26,0)),""),"")</f>
        <v>TB O-2a: Treatment success rate of all forms of TB- bacteriologically confirmed plus clinically diagnosed, new and relapse cases</v>
      </c>
      <c r="C59" s="172" t="str">
        <f>IFERROR(IF(INDEX('Outcome Indicators - Section C'!C$10:C$26,MATCH('Print View'!$A59,'Outcome Indicators - Section C'!$A$10:$A$26,0))&lt;&gt;0,INDEX('Outcome Indicators - Section C'!C$10:C$26,MATCH('Print View'!$A59,'Outcome Indicators - Section C'!$A$10:$A$26,0)),""),"")</f>
        <v/>
      </c>
      <c r="D59" s="172" t="str">
        <f>IFERROR(IF(INDEX('Outcome Indicators - Section C'!D$10:D$26,MATCH('Print View'!$A59,'Outcome Indicators - Section C'!$A$10:$A$26,0))&lt;&gt;0,INDEX('Outcome Indicators - Section C'!D$10:D$26,MATCH('Print View'!$A59,'Outcome Indicators - Section C'!$A$10:$A$26,0)),""),"")</f>
        <v>88%</v>
      </c>
      <c r="E59" s="172" t="str">
        <f>IFERROR(IF(INDEX('Outcome Indicators - Section C'!E$10:E$26,MATCH('Print View'!$A59,'Outcome Indicators - Section C'!$A$10:$A$26,0))&lt;&gt;0,INDEX('Outcome Indicators - Section C'!E$10:E$26,MATCH('Print View'!$A59,'Outcome Indicators - Section C'!$A$10:$A$26,0)),""),"")</f>
        <v>2014</v>
      </c>
      <c r="F59" s="172" t="str">
        <f>IFERROR(IF(INDEX('Outcome Indicators - Section C'!F$10:F$26,MATCH('Print View'!$A59,'Outcome Indicators - Section C'!$A$10:$A$26,0))&lt;&gt;0,INDEX('Outcome Indicators - Section C'!F$10:F$26,MATCH('Print View'!$A59,'Outcome Indicators - Section C'!$A$10:$A$26,0)),""),"")</f>
        <v>Annual Status Report 2014</v>
      </c>
      <c r="G59" s="172" t="str">
        <f>IFERROR(IF(INDEX('Outcome Indicators - Section C'!G$10:G$26,MATCH('Print View'!$A59,'Outcome Indicators - Section C'!$A$10:$A$26,0))&lt;&gt;0,INDEX('Outcome Indicators - Section C'!G$10:G$26,MATCH('Print View'!$A59,'Outcome Indicators - Section C'!$A$10:$A$26,0)),""),"")</f>
        <v/>
      </c>
      <c r="H59" s="172" t="str">
        <f>IFERROR(IF(INDEX('Outcome Indicators - Section C'!H$10:H$26,MATCH('Print View'!$A59,'Outcome Indicators - Section C'!$A$10:$A$26,0))&lt;&gt;0,INDEX('Outcome Indicators - Section C'!H$10:H$26,MATCH('Print View'!$A59,'Outcome Indicators - Section C'!$A$10:$A$26,0)),""),"")</f>
        <v>DEA</v>
      </c>
      <c r="I59" s="172" t="str">
        <f>IFERROR(IF(INDEX('Outcome Indicators - Section C'!O$10:O$26,MATCH('Print View'!$A59,'Outcome Indicators - Section C'!$A$10:$A$26,0))&lt;&gt;0,INDEX('Outcome Indicators - Section C'!O$10:O$26,MATCH('Print View'!$A59,'Outcome Indicators - Section C'!$A$10:$A$26,0)),""),"")</f>
        <v>India</v>
      </c>
      <c r="J59" s="238">
        <f t="array" ref="J59">IFERROR(IF(INDEX('Outcome Indicators - Section C'!D$30:D$106,MATCH('Print View'!$A59&amp;'Print View'!$J$57,'Outcome Indicators - Section C'!$A$30:$A$106&amp;'Outcome Indicators - Section C'!$C$30:$C$106,0))&lt;&gt;0,INDEX('Outcome Indicators - Section C'!D$30:D$106,MATCH('Print View'!$A59&amp;'Print View'!$J$57,'Outcome Indicators - Section C'!$A$30:$A$106&amp;'Outcome Indicators - Section C'!$C$30:$C$106,0)),""),"")</f>
        <v>1696000</v>
      </c>
      <c r="K59" s="239">
        <f t="array" ref="K59">IFERROR(IF(INDEX('Outcome Indicators - Section C'!E$30:E$106,MATCH('Print View'!$A59&amp;'Print View'!$J$57,'Outcome Indicators - Section C'!$A$30:$A$106&amp;'Outcome Indicators - Section C'!$C$30:$C$106,0))&lt;&gt;0,INDEX('Outcome Indicators - Section C'!E$30:E$106,MATCH('Print View'!$A59&amp;'Print View'!$J$57,'Outcome Indicators - Section C'!$A$30:$A$106&amp;'Outcome Indicators - Section C'!$C$30:$C$106,0)),""),"")</f>
        <v>2120000</v>
      </c>
      <c r="L59" s="253">
        <f t="array" ref="L59">IFERROR(IF(INDEX('Outcome Indicators - Section C'!F$30:F$106,MATCH('Print View'!$A59&amp;'Print View'!$J$57,'Outcome Indicators - Section C'!$A$30:$A$106&amp;'Outcome Indicators - Section C'!$C$30:$C$106,0))&lt;&gt;0,INDEX('Outcome Indicators - Section C'!F$30:F$106,MATCH('Print View'!$A59&amp;'Print View'!$J$57,'Outcome Indicators - Section C'!$A$30:$A$106&amp;'Outcome Indicators - Section C'!$C$30:$C$106,0)),""),"")</f>
        <v>80</v>
      </c>
      <c r="M59" s="269">
        <f t="array" ref="M59">IFERROR(IF(INDEX('Outcome Indicators - Section C'!G$30:G$106,MATCH('Print View'!$A59&amp;'Print View'!$J$57,'Outcome Indicators - Section C'!$A$30:$A$106&amp;'Outcome Indicators - Section C'!$C$30:$C$106,0))&lt;&gt;0,INDEX('Outcome Indicators - Section C'!G$30:G$106,MATCH('Print View'!$A59&amp;'Print View'!$J$57,'Outcome Indicators - Section C'!$A$30:$A$106&amp;'Outcome Indicators - Section C'!$C$30:$C$106,0)),""),"")</f>
        <v>43556</v>
      </c>
      <c r="N59" s="173" t="str">
        <f t="array" ref="N59">IFERROR(IF(INDEX('Outcome Indicators - Section C'!H$30:H$106,MATCH('Print View'!$A59&amp;'Print View'!$J$57,'Outcome Indicators - Section C'!$A$30:$A$106&amp;'Outcome Indicators - Section C'!$C$30:$C$106,0))&lt;&gt;0,INDEX('Outcome Indicators - Section C'!H$30:H$106,MATCH('Print View'!$A59&amp;'Print View'!$J$57,'Outcome Indicators - Section C'!$A$30:$A$106&amp;'Outcome Indicators - Section C'!$C$30:$C$106,0)),""),"")</f>
        <v/>
      </c>
      <c r="O59" s="244">
        <f t="array" ref="O59">IFERROR(IF(INDEX('Outcome Indicators - Section C'!D$30:D$106,MATCH('Print View'!$A59&amp;'Print View'!$O$57,'Outcome Indicators - Section C'!$A$30:$A$106&amp;'Outcome Indicators - Section C'!$C$30:$C$106,0))&lt;&gt;0,INDEX('Outcome Indicators - Section C'!D$30:D$106,MATCH('Print View'!$A59&amp;'Print View'!$O$57,'Outcome Indicators - Section C'!$A$30:$A$106&amp;'Outcome Indicators - Section C'!$C$30:$C$106,0)),""),"")</f>
        <v>2040000</v>
      </c>
      <c r="P59" s="239">
        <f t="array" ref="P59">IFERROR(IF(INDEX('Outcome Indicators - Section C'!E$30:E$106,MATCH('Print View'!$A59&amp;'Print View'!$O$57,'Outcome Indicators - Section C'!$A$30:$A$106&amp;'Outcome Indicators - Section C'!$C$30:$C$106,0))&lt;&gt;0,INDEX('Outcome Indicators - Section C'!E$30:E$106,MATCH('Print View'!$A59&amp;'Print View'!$O$57,'Outcome Indicators - Section C'!$A$30:$A$106&amp;'Outcome Indicators - Section C'!$C$30:$C$106,0)),""),"")</f>
        <v>2400000</v>
      </c>
      <c r="Q59" s="253">
        <f t="array" ref="Q59">IFERROR(IF(INDEX('Outcome Indicators - Section C'!F$30:F$106,MATCH('Print View'!$A59&amp;'Print View'!$O$57,'Outcome Indicators - Section C'!$A$30:$A$106&amp;'Outcome Indicators - Section C'!$C$30:$C$106,0))&lt;&gt;0,INDEX('Outcome Indicators - Section C'!F$30:F$106,MATCH('Print View'!$A59&amp;'Print View'!$O$57,'Outcome Indicators - Section C'!$A$30:$A$106&amp;'Outcome Indicators - Section C'!$C$30:$C$106,0)),""),"")</f>
        <v>85</v>
      </c>
      <c r="R59" s="269">
        <f t="array" ref="R59">IFERROR(IF(INDEX('Outcome Indicators - Section C'!G$30:G$106,MATCH('Print View'!$A59&amp;'Print View'!$O$57,'Outcome Indicators - Section C'!$A$30:$A$106&amp;'Outcome Indicators - Section C'!$C$30:$C$106,0))&lt;&gt;0,INDEX('Outcome Indicators - Section C'!G$30:G$106,MATCH('Print View'!$A59&amp;'Print View'!$O$57,'Outcome Indicators - Section C'!$A$30:$A$106&amp;'Outcome Indicators - Section C'!$C$30:$C$106,0)),""),"")</f>
        <v>43922</v>
      </c>
      <c r="S59" s="173" t="str">
        <f t="array" ref="S59">IFERROR(IF(INDEX('Outcome Indicators - Section C'!H$30:H$106,MATCH('Print View'!$A59&amp;'Print View'!$O$57,'Outcome Indicators - Section C'!$A$30:$A$106&amp;'Outcome Indicators - Section C'!$C$30:$C$106,0))&lt;&gt;0,INDEX('Outcome Indicators - Section C'!H$30:H$106,MATCH('Print View'!$A59&amp;'Print View'!$O$57,'Outcome Indicators - Section C'!$A$30:$A$106&amp;'Outcome Indicators - Section C'!$C$30:$C$106,0)),""),"")</f>
        <v/>
      </c>
      <c r="T59" s="244">
        <f t="array" ref="T59">IFERROR(IF(INDEX('Outcome Indicators - Section C'!D$30:D$106,MATCH('Print View'!$A59&amp;'Print View'!$T$57,'Outcome Indicators - Section C'!$A$30:$A$106&amp;'Outcome Indicators - Section C'!$C$30:$C$106,0))&lt;&gt;0,INDEX('Outcome Indicators - Section C'!D$30:D$106,MATCH('Print View'!$A59&amp;'Print View'!$T$57,'Outcome Indicators - Section C'!$A$30:$A$106&amp;'Outcome Indicators - Section C'!$C$30:$C$106,0)),""),"")</f>
        <v>2412000</v>
      </c>
      <c r="U59" s="239">
        <f t="array" ref="U59">IFERROR(IF(INDEX('Outcome Indicators - Section C'!E$30:E$106,MATCH('Print View'!$A59&amp;'Print View'!$T$57,'Outcome Indicators - Section C'!$A$30:$A$106&amp;'Outcome Indicators - Section C'!$C$30:$C$106,0))&lt;&gt;0,INDEX('Outcome Indicators - Section C'!E$30:E$106,MATCH('Print View'!$A59&amp;'Print View'!$T$57,'Outcome Indicators - Section C'!$A$30:$A$106&amp;'Outcome Indicators - Section C'!$C$30:$C$106,0)),""),"")</f>
        <v>2680000</v>
      </c>
      <c r="V59" s="253">
        <f t="array" ref="V59">IFERROR(IF(INDEX('Outcome Indicators - Section C'!F$30:F$106,MATCH('Print View'!$A59&amp;'Print View'!$T$57,'Outcome Indicators - Section C'!$A$30:$A$106&amp;'Outcome Indicators - Section C'!$C$30:$C$106,0))&lt;&gt;0,INDEX('Outcome Indicators - Section C'!F$30:F$106,MATCH('Print View'!$A59&amp;'Print View'!$T$57,'Outcome Indicators - Section C'!$A$30:$A$106&amp;'Outcome Indicators - Section C'!$C$30:$C$106,0)),""),"")</f>
        <v>90</v>
      </c>
      <c r="W59" s="269">
        <f t="array" ref="W59">IFERROR(IF(INDEX('Outcome Indicators - Section C'!G$30:G$106,MATCH('Print View'!$A59&amp;'Print View'!$T$57,'Outcome Indicators - Section C'!$A$30:$A$106&amp;'Outcome Indicators - Section C'!$C$30:$C$106,0))&lt;&gt;0,INDEX('Outcome Indicators - Section C'!G$30:G$106,MATCH('Print View'!$A59&amp;'Print View'!$T$57,'Outcome Indicators - Section C'!$A$30:$A$106&amp;'Outcome Indicators - Section C'!$C$30:$C$106,0)),""),"")</f>
        <v>44287</v>
      </c>
      <c r="X59" s="174" t="str">
        <f t="array" ref="X59">IFERROR(IF(INDEX('Outcome Indicators - Section C'!H$30:H$106,MATCH('Print View'!$A59&amp;'Print View'!$T$57,'Outcome Indicators - Section C'!$A$30:$A$106&amp;'Outcome Indicators - Section C'!$C$30:$C$106,0))&lt;&gt;0,INDEX('Outcome Indicators - Section C'!H$30:H$106,MATCH('Print View'!$A59&amp;'Print View'!$T$57,'Outcome Indicators - Section C'!$A$30:$A$106&amp;'Outcome Indicators - Section C'!$C$30:$C$106,0)),""),"")</f>
        <v/>
      </c>
      <c r="Y59" s="244" t="str">
        <f t="array" ref="Y59">IFERROR(IF(INDEX('Outcome Indicators - Section C'!D$30:D$106,MATCH('Print View'!$A59&amp;'Print View'!$Y$57,'Outcome Indicators - Section C'!$A$30:$A$106&amp;'Outcome Indicators - Section C'!$C$30:$C$106,0))&lt;&gt;0,INDEX('Outcome Indicators - Section C'!D$30:D$106,MATCH('Print View'!$A59&amp;'Print View'!$Y$57,'Outcome Indicators - Section C'!$A$30:$A$106&amp;'Outcome Indicators - Section C'!$C$30:$C$106,0)),""),"")</f>
        <v/>
      </c>
      <c r="Z59" s="239" t="str">
        <f t="array" ref="Z59">IFERROR(IF(INDEX('Outcome Indicators - Section C'!E$30:E$106,MATCH('Print View'!$A59&amp;'Print View'!$Y$57,'Outcome Indicators - Section C'!$A$30:$A$106&amp;'Outcome Indicators - Section C'!$C$30:$C$106,0))&lt;&gt;0,INDEX('Outcome Indicators - Section C'!E$30:E$106,MATCH('Print View'!$A59&amp;'Print View'!$Y$57,'Outcome Indicators - Section C'!$A$30:$A$106&amp;'Outcome Indicators - Section C'!$C$30:$C$106,0)),""),"")</f>
        <v/>
      </c>
      <c r="AA59" s="253" t="str">
        <f t="array" ref="AA59">IFERROR(IF(INDEX('Outcome Indicators - Section C'!F$30:F$106,MATCH('Print View'!$A59&amp;'Print View'!$Y$57,'Outcome Indicators - Section C'!$A$30:$A$106&amp;'Outcome Indicators - Section C'!$C$30:$C$106,0))&lt;&gt;0,INDEX('Outcome Indicators - Section C'!F$30:F$106,MATCH('Print View'!$A59&amp;'Print View'!$Y$57,'Outcome Indicators - Section C'!$A$30:$A$106&amp;'Outcome Indicators - Section C'!$C$30:$C$106,0)),""),"")</f>
        <v/>
      </c>
      <c r="AB59" s="269" t="str">
        <f t="array" ref="AB59">IFERROR(IF(INDEX('Outcome Indicators - Section C'!G$30:G$106,MATCH('Print View'!$A59&amp;'Print View'!$Y$57,'Outcome Indicators - Section C'!$A$30:$A$106&amp;'Outcome Indicators - Section C'!$C$30:$C$106,0))&lt;&gt;0,INDEX('Outcome Indicators - Section C'!G$30:G$106,MATCH('Print View'!$A59&amp;'Print View'!$Y$57,'Outcome Indicators - Section C'!$A$30:$A$106&amp;'Outcome Indicators - Section C'!$C$30:$C$106,0)),""),"")</f>
        <v/>
      </c>
      <c r="AC59" s="174" t="str">
        <f t="array" ref="AC59">IFERROR(IF(INDEX('Outcome Indicators - Section C'!H$30:H$106,MATCH('Print View'!$A59&amp;'Print View'!$Y$57,'Outcome Indicators - Section C'!$A$30:$A$106&amp;'Outcome Indicators - Section C'!$C$30:$C$106,0))&lt;&gt;0,INDEX('Outcome Indicators - Section C'!H$30:H$106,MATCH('Print View'!$A59&amp;'Print View'!$Y$57,'Outcome Indicators - Section C'!$A$30:$A$106&amp;'Outcome Indicators - Section C'!$C$30:$C$106,0)),""),"")</f>
        <v/>
      </c>
      <c r="AD59" s="238" t="str">
        <f t="array" ref="AD59">IFERROR(IF(INDEX('Outcome Indicators - Section C'!D$30:D$106,MATCH('Print View'!$A59&amp;'Print View'!$AD$57,'Outcome Indicators - Section C'!$A$30:$A$106&amp;'Outcome Indicators - Section C'!$C$30:$C$106,0))&lt;&gt;0,INDEX('Outcome Indicators - Section C'!D$30:D$106,MATCH('Print View'!$A59&amp;'Print View'!$AD$57,'Outcome Indicators - Section C'!$A$30:$A$106&amp;'Outcome Indicators - Section C'!$C$30:$C$106,0)),""),"")</f>
        <v/>
      </c>
      <c r="AE59" s="239" t="str">
        <f t="array" ref="AE59">IFERROR(IF(INDEX('Outcome Indicators - Section C'!E$30:E$106,MATCH('Print View'!$A59&amp;'Print View'!$AD$57,'Outcome Indicators - Section C'!$A$30:$A$106&amp;'Outcome Indicators - Section C'!$C$30:$C$106,0))&lt;&gt;0,INDEX('Outcome Indicators - Section C'!E$30:E$106,MATCH('Print View'!$A59&amp;'Print View'!$AD$57,'Outcome Indicators - Section C'!$A$30:$A$106&amp;'Outcome Indicators - Section C'!$C$30:$C$106,0)),""),"")</f>
        <v/>
      </c>
      <c r="AF59" s="253" t="str">
        <f t="array" ref="AF59">IFERROR(IF(INDEX('Outcome Indicators - Section C'!F$30:F$106,MATCH('Print View'!$A59&amp;'Print View'!$AD$57,'Outcome Indicators - Section C'!$A$30:$A$106&amp;'Outcome Indicators - Section C'!$C$30:$C$106,0))&lt;&gt;0,INDEX('Outcome Indicators - Section C'!F$30:F$106,MATCH('Print View'!$A59&amp;'Print View'!$AD$57,'Outcome Indicators - Section C'!$A$30:$A$106&amp;'Outcome Indicators - Section C'!$C$30:$C$106,0)),""),"")</f>
        <v/>
      </c>
      <c r="AG59" s="269" t="str">
        <f t="array" ref="AG59">IFERROR(IF(INDEX('Outcome Indicators - Section C'!G$30:G$106,MATCH('Print View'!$A59&amp;'Print View'!$AD$57,'Outcome Indicators - Section C'!$A$30:$A$106&amp;'Outcome Indicators - Section C'!$C$30:$C$106,0))&lt;&gt;0,INDEX('Outcome Indicators - Section C'!G$30:G$106,MATCH('Print View'!$A59&amp;'Print View'!$AD$57,'Outcome Indicators - Section C'!$A$30:$A$106&amp;'Outcome Indicators - Section C'!$C$30:$C$106,0)),""),"")</f>
        <v/>
      </c>
      <c r="AH59" s="176" t="str">
        <f t="array" ref="AH59">IFERROR(IF(INDEX('Outcome Indicators - Section C'!H$30:H$106,MATCH('Print View'!$A59&amp;'Print View'!$AD$57,'Outcome Indicators - Section C'!$A$30:$A$106&amp;'Outcome Indicators - Section C'!$C$30:$C$106,0))&lt;&gt;0,INDEX('Outcome Indicators - Section C'!H$30:H$106,MATCH('Print View'!$A59&amp;'Print View'!$AD$57,'Outcome Indicators - Section C'!$A$30:$A$106&amp;'Outcome Indicators - Section C'!$C$30:$C$106,0)),""),"")</f>
        <v/>
      </c>
      <c r="AI59" s="198"/>
      <c r="AJ59" s="289" t="str">
        <f>IFERROR(IF(INDEX('Outcome Indicators - Section C'!P$10:P$26,MATCH('Print View'!$A59,'Outcome Indicators - Section C'!A$10:A$26,0))&lt;&gt;0,INDEX('Outcome Indicators - Section C'!P$10:P$26,MATCH('Print View'!$A59,'Outcome Indicators - Section C'!A$10:A$26,0)),""),"")</f>
        <v xml:space="preserve">During the reporting of this indicator during the grant implementation the Data Source would be NIKSHAY </v>
      </c>
      <c r="AQ59" s="276"/>
      <c r="AR59" s="276"/>
    </row>
    <row r="60" spans="1:44" ht="210" x14ac:dyDescent="0.25">
      <c r="A60" s="171">
        <v>2</v>
      </c>
      <c r="B60" s="178" t="str">
        <f>IFERROR(IF(INDEX('Outcome Indicators - Section C'!B$10:B$26,MATCH('Print View'!$A60,'Outcome Indicators - Section C'!$A$10:$A$26,0))&lt;&gt;0,INDEX('Outcome Indicators - Section C'!B$10:B$26,MATCH('Print View'!$A60,'Outcome Indicators - Section C'!$A$10:$A$26,0)),""),"")</f>
        <v>TB O-4(M): Treatment success rate of RR TB and/or MDR-TB: Percentage of cases with RR and/or MDR-TB successfully treated</v>
      </c>
      <c r="C60" s="178" t="str">
        <f>IFERROR(IF(INDEX('Outcome Indicators - Section C'!C$10:C$26,MATCH('Print View'!$A60,'Outcome Indicators - Section C'!$A$10:$A$26,0))&lt;&gt;0,INDEX('Outcome Indicators - Section C'!C$10:C$26,MATCH('Print View'!$A60,'Outcome Indicators - Section C'!$A$10:$A$26,0)),""),"")</f>
        <v/>
      </c>
      <c r="D60" s="178" t="str">
        <f>IFERROR(IF(INDEX('Outcome Indicators - Section C'!D$10:D$26,MATCH('Print View'!$A60,'Outcome Indicators - Section C'!$A$10:$A$26,0))&lt;&gt;0,INDEX('Outcome Indicators - Section C'!D$10:D$26,MATCH('Print View'!$A60,'Outcome Indicators - Section C'!$A$10:$A$26,0)),""),"")</f>
        <v>46%</v>
      </c>
      <c r="E60" s="178" t="str">
        <f>IFERROR(IF(INDEX('Outcome Indicators - Section C'!E$10:E$26,MATCH('Print View'!$A60,'Outcome Indicators - Section C'!$A$10:$A$26,0))&lt;&gt;0,INDEX('Outcome Indicators - Section C'!E$10:E$26,MATCH('Print View'!$A60,'Outcome Indicators - Section C'!$A$10:$A$26,0)),""),"")</f>
        <v>2013</v>
      </c>
      <c r="F60" s="178" t="str">
        <f>IFERROR(IF(INDEX('Outcome Indicators - Section C'!F$10:F$26,MATCH('Print View'!$A60,'Outcome Indicators - Section C'!$A$10:$A$26,0))&lt;&gt;0,INDEX('Outcome Indicators - Section C'!F$10:F$26,MATCH('Print View'!$A60,'Outcome Indicators - Section C'!$A$10:$A$26,0)),""),"")</f>
        <v>Annual Status Report 2016</v>
      </c>
      <c r="G60" s="178" t="str">
        <f>IFERROR(IF(INDEX('Outcome Indicators - Section C'!G$10:G$26,MATCH('Print View'!$A60,'Outcome Indicators - Section C'!$A$10:$A$26,0))&lt;&gt;0,INDEX('Outcome Indicators - Section C'!G$10:G$26,MATCH('Print View'!$A60,'Outcome Indicators - Section C'!$A$10:$A$26,0)),""),"")</f>
        <v>Gender,Age,TB case definition</v>
      </c>
      <c r="H60" s="178" t="str">
        <f>IFERROR(IF(INDEX('Outcome Indicators - Section C'!H$10:H$26,MATCH('Print View'!$A60,'Outcome Indicators - Section C'!$A$10:$A$26,0))&lt;&gt;0,INDEX('Outcome Indicators - Section C'!H$10:H$26,MATCH('Print View'!$A60,'Outcome Indicators - Section C'!$A$10:$A$26,0)),""),"")</f>
        <v>DEA</v>
      </c>
      <c r="I60" s="199" t="str">
        <f>IFERROR(IF(INDEX('Outcome Indicators - Section C'!O$10:O$26,MATCH('Print View'!$A60,'Outcome Indicators - Section C'!$A$10:$A$26,0))&lt;&gt;0,INDEX('Outcome Indicators - Section C'!O$10:O$26,MATCH('Print View'!$A60,'Outcome Indicators - Section C'!$A$10:$A$26,0)),""),"")</f>
        <v>India</v>
      </c>
      <c r="J60" s="263">
        <f t="array" ref="J60">IFERROR(IF(INDEX('Outcome Indicators - Section C'!D$30:D$106,MATCH('Print View'!$A60&amp;'Print View'!$J$57,'Outcome Indicators - Section C'!$A$30:$A$106&amp;'Outcome Indicators - Section C'!$C$30:$C$106,0))&lt;&gt;0,INDEX('Outcome Indicators - Section C'!D$30:D$106,MATCH('Print View'!$A60&amp;'Print View'!$J$57,'Outcome Indicators - Section C'!$A$30:$A$106&amp;'Outcome Indicators - Section C'!$C$30:$C$106,0)),""),"")</f>
        <v>15840</v>
      </c>
      <c r="K60" s="248">
        <f t="array" ref="K60">IFERROR(IF(INDEX('Outcome Indicators - Section C'!E$30:E$106,MATCH('Print View'!$A60&amp;'Print View'!$J$57,'Outcome Indicators - Section C'!$A$30:$A$106&amp;'Outcome Indicators - Section C'!$C$30:$C$106,0))&lt;&gt;0,INDEX('Outcome Indicators - Section C'!E$30:E$106,MATCH('Print View'!$A60&amp;'Print View'!$J$57,'Outcome Indicators - Section C'!$A$30:$A$106&amp;'Outcome Indicators - Section C'!$C$30:$C$106,0)),""),"")</f>
        <v>33000</v>
      </c>
      <c r="L60" s="256">
        <f t="array" ref="L60">IFERROR(IF(INDEX('Outcome Indicators - Section C'!F$30:F$106,MATCH('Print View'!$A60&amp;'Print View'!$J$57,'Outcome Indicators - Section C'!$A$30:$A$106&amp;'Outcome Indicators - Section C'!$C$30:$C$106,0))&lt;&gt;0,INDEX('Outcome Indicators - Section C'!F$30:F$106,MATCH('Print View'!$A60&amp;'Print View'!$J$57,'Outcome Indicators - Section C'!$A$30:$A$106&amp;'Outcome Indicators - Section C'!$C$30:$C$106,0)),""),"")</f>
        <v>48</v>
      </c>
      <c r="M60" s="270">
        <f t="array" ref="M60">IFERROR(IF(INDEX('Outcome Indicators - Section C'!G$30:G$106,MATCH('Print View'!$A60&amp;'Print View'!$J$57,'Outcome Indicators - Section C'!$A$30:$A$106&amp;'Outcome Indicators - Section C'!$C$30:$C$106,0))&lt;&gt;0,INDEX('Outcome Indicators - Section C'!G$30:G$106,MATCH('Print View'!$A60&amp;'Print View'!$J$57,'Outcome Indicators - Section C'!$A$30:$A$106&amp;'Outcome Indicators - Section C'!$C$30:$C$106,0)),""),"")</f>
        <v>43556</v>
      </c>
      <c r="N60" s="180" t="str">
        <f t="array" ref="N60">IFERROR(IF(INDEX('Outcome Indicators - Section C'!H$30:H$106,MATCH('Print View'!$A60&amp;'Print View'!$J$57,'Outcome Indicators - Section C'!$A$30:$A$106&amp;'Outcome Indicators - Section C'!$C$30:$C$106,0))&lt;&gt;0,INDEX('Outcome Indicators - Section C'!H$30:H$106,MATCH('Print View'!$A60&amp;'Print View'!$J$57,'Outcome Indicators - Section C'!$A$30:$A$106&amp;'Outcome Indicators - Section C'!$C$30:$C$106,0)),""),"")</f>
        <v/>
      </c>
      <c r="O60" s="247">
        <f t="array" ref="O60">IFERROR(IF(INDEX('Outcome Indicators - Section C'!D$30:D$106,MATCH('Print View'!$A60&amp;'Print View'!$O$57,'Outcome Indicators - Section C'!$A$30:$A$106&amp;'Outcome Indicators - Section C'!$C$30:$C$106,0))&lt;&gt;0,INDEX('Outcome Indicators - Section C'!D$30:D$106,MATCH('Print View'!$A60&amp;'Print View'!$O$57,'Outcome Indicators - Section C'!$A$30:$A$106&amp;'Outcome Indicators - Section C'!$C$30:$C$106,0)),""),"")</f>
        <v>28032.480000000003</v>
      </c>
      <c r="P60" s="248">
        <f t="array" ref="P60">IFERROR(IF(INDEX('Outcome Indicators - Section C'!E$30:E$106,MATCH('Print View'!$A60&amp;'Print View'!$O$57,'Outcome Indicators - Section C'!$A$30:$A$106&amp;'Outcome Indicators - Section C'!$C$30:$C$106,0))&lt;&gt;0,INDEX('Outcome Indicators - Section C'!E$30:E$106,MATCH('Print View'!$A60&amp;'Print View'!$O$57,'Outcome Indicators - Section C'!$A$30:$A$106&amp;'Outcome Indicators - Section C'!$C$30:$C$106,0)),""),"")</f>
        <v>50058</v>
      </c>
      <c r="Q60" s="256">
        <f t="array" ref="Q60">IFERROR(IF(INDEX('Outcome Indicators - Section C'!F$30:F$106,MATCH('Print View'!$A60&amp;'Print View'!$O$57,'Outcome Indicators - Section C'!$A$30:$A$106&amp;'Outcome Indicators - Section C'!$C$30:$C$106,0))&lt;&gt;0,INDEX('Outcome Indicators - Section C'!F$30:F$106,MATCH('Print View'!$A60&amp;'Print View'!$O$57,'Outcome Indicators - Section C'!$A$30:$A$106&amp;'Outcome Indicators - Section C'!$C$30:$C$106,0)),""),"")</f>
        <v>56.000000000000007</v>
      </c>
      <c r="R60" s="270">
        <f t="array" ref="R60">IFERROR(IF(INDEX('Outcome Indicators - Section C'!G$30:G$106,MATCH('Print View'!$A60&amp;'Print View'!$O$57,'Outcome Indicators - Section C'!$A$30:$A$106&amp;'Outcome Indicators - Section C'!$C$30:$C$106,0))&lt;&gt;0,INDEX('Outcome Indicators - Section C'!G$30:G$106,MATCH('Print View'!$A60&amp;'Print View'!$O$57,'Outcome Indicators - Section C'!$A$30:$A$106&amp;'Outcome Indicators - Section C'!$C$30:$C$106,0)),""),"")</f>
        <v>43922</v>
      </c>
      <c r="S60" s="179" t="str">
        <f t="array" ref="S60">IFERROR(IF(INDEX('Outcome Indicators - Section C'!H$30:H$106,MATCH('Print View'!$A60&amp;'Print View'!$O$57,'Outcome Indicators - Section C'!$A$30:$A$106&amp;'Outcome Indicators - Section C'!$C$30:$C$106,0))&lt;&gt;0,INDEX('Outcome Indicators - Section C'!H$30:H$106,MATCH('Print View'!$A60&amp;'Print View'!$O$57,'Outcome Indicators - Section C'!$A$30:$A$106&amp;'Outcome Indicators - Section C'!$C$30:$C$106,0)),""),"")</f>
        <v/>
      </c>
      <c r="T60" s="247">
        <f t="array" ref="T60">IFERROR(IF(INDEX('Outcome Indicators - Section C'!D$30:D$106,MATCH('Print View'!$A60&amp;'Print View'!$T$57,'Outcome Indicators - Section C'!$A$30:$A$106&amp;'Outcome Indicators - Section C'!$C$30:$C$106,0))&lt;&gt;0,INDEX('Outcome Indicators - Section C'!D$30:D$106,MATCH('Print View'!$A60&amp;'Print View'!$T$57,'Outcome Indicators - Section C'!$A$30:$A$106&amp;'Outcome Indicators - Section C'!$C$30:$C$106,0)),""),"")</f>
        <v>38610</v>
      </c>
      <c r="U60" s="248">
        <f t="array" ref="U60">IFERROR(IF(INDEX('Outcome Indicators - Section C'!E$30:E$106,MATCH('Print View'!$A60&amp;'Print View'!$T$57,'Outcome Indicators - Section C'!$A$30:$A$106&amp;'Outcome Indicators - Section C'!$C$30:$C$106,0))&lt;&gt;0,INDEX('Outcome Indicators - Section C'!E$30:E$106,MATCH('Print View'!$A60&amp;'Print View'!$T$57,'Outcome Indicators - Section C'!$A$30:$A$106&amp;'Outcome Indicators - Section C'!$C$30:$C$106,0)),""),"")</f>
        <v>59400</v>
      </c>
      <c r="V60" s="256">
        <f t="array" ref="V60">IFERROR(IF(INDEX('Outcome Indicators - Section C'!F$30:F$106,MATCH('Print View'!$A60&amp;'Print View'!$T$57,'Outcome Indicators - Section C'!$A$30:$A$106&amp;'Outcome Indicators - Section C'!$C$30:$C$106,0))&lt;&gt;0,INDEX('Outcome Indicators - Section C'!F$30:F$106,MATCH('Print View'!$A60&amp;'Print View'!$T$57,'Outcome Indicators - Section C'!$A$30:$A$106&amp;'Outcome Indicators - Section C'!$C$30:$C$106,0)),""),"")</f>
        <v>65</v>
      </c>
      <c r="W60" s="270">
        <f t="array" ref="W60">IFERROR(IF(INDEX('Outcome Indicators - Section C'!G$30:G$106,MATCH('Print View'!$A60&amp;'Print View'!$T$57,'Outcome Indicators - Section C'!$A$30:$A$106&amp;'Outcome Indicators - Section C'!$C$30:$C$106,0))&lt;&gt;0,INDEX('Outcome Indicators - Section C'!G$30:G$106,MATCH('Print View'!$A60&amp;'Print View'!$T$57,'Outcome Indicators - Section C'!$A$30:$A$106&amp;'Outcome Indicators - Section C'!$C$30:$C$106,0)),""),"")</f>
        <v>44287</v>
      </c>
      <c r="X60" s="180" t="str">
        <f t="array" ref="X60">IFERROR(IF(INDEX('Outcome Indicators - Section C'!H$30:H$106,MATCH('Print View'!$A60&amp;'Print View'!$T$57,'Outcome Indicators - Section C'!$A$30:$A$106&amp;'Outcome Indicators - Section C'!$C$30:$C$106,0))&lt;&gt;0,INDEX('Outcome Indicators - Section C'!H$30:H$106,MATCH('Print View'!$A60&amp;'Print View'!$T$57,'Outcome Indicators - Section C'!$A$30:$A$106&amp;'Outcome Indicators - Section C'!$C$30:$C$106,0)),""),"")</f>
        <v/>
      </c>
      <c r="Y60" s="247" t="str">
        <f t="array" ref="Y60">IFERROR(IF(INDEX('Outcome Indicators - Section C'!D$30:D$106,MATCH('Print View'!$A60&amp;'Print View'!$Y$57,'Outcome Indicators - Section C'!$A$30:$A$106&amp;'Outcome Indicators - Section C'!$C$30:$C$106,0))&lt;&gt;0,INDEX('Outcome Indicators - Section C'!D$30:D$106,MATCH('Print View'!$A60&amp;'Print View'!$Y$57,'Outcome Indicators - Section C'!$A$30:$A$106&amp;'Outcome Indicators - Section C'!$C$30:$C$106,0)),""),"")</f>
        <v/>
      </c>
      <c r="Z60" s="248" t="str">
        <f t="array" ref="Z60">IFERROR(IF(INDEX('Outcome Indicators - Section C'!E$30:E$106,MATCH('Print View'!$A60&amp;'Print View'!$Y$57,'Outcome Indicators - Section C'!$A$30:$A$106&amp;'Outcome Indicators - Section C'!$C$30:$C$106,0))&lt;&gt;0,INDEX('Outcome Indicators - Section C'!E$30:E$106,MATCH('Print View'!$A60&amp;'Print View'!$Y$57,'Outcome Indicators - Section C'!$A$30:$A$106&amp;'Outcome Indicators - Section C'!$C$30:$C$106,0)),""),"")</f>
        <v/>
      </c>
      <c r="AA60" s="256" t="str">
        <f t="array" ref="AA60">IFERROR(IF(INDEX('Outcome Indicators - Section C'!F$30:F$106,MATCH('Print View'!$A60&amp;'Print View'!$Y$57,'Outcome Indicators - Section C'!$A$30:$A$106&amp;'Outcome Indicators - Section C'!$C$30:$C$106,0))&lt;&gt;0,INDEX('Outcome Indicators - Section C'!F$30:F$106,MATCH('Print View'!$A60&amp;'Print View'!$Y$57,'Outcome Indicators - Section C'!$A$30:$A$106&amp;'Outcome Indicators - Section C'!$C$30:$C$106,0)),""),"")</f>
        <v/>
      </c>
      <c r="AB60" s="270" t="str">
        <f t="array" ref="AB60">IFERROR(IF(INDEX('Outcome Indicators - Section C'!G$30:G$106,MATCH('Print View'!$A60&amp;'Print View'!$Y$57,'Outcome Indicators - Section C'!$A$30:$A$106&amp;'Outcome Indicators - Section C'!$C$30:$C$106,0))&lt;&gt;0,INDEX('Outcome Indicators - Section C'!G$30:G$106,MATCH('Print View'!$A60&amp;'Print View'!$Y$57,'Outcome Indicators - Section C'!$A$30:$A$106&amp;'Outcome Indicators - Section C'!$C$30:$C$106,0)),""),"")</f>
        <v/>
      </c>
      <c r="AC60" s="180" t="str">
        <f t="array" ref="AC60">IFERROR(IF(INDEX('Outcome Indicators - Section C'!H$30:H$106,MATCH('Print View'!$A60&amp;'Print View'!$Y$57,'Outcome Indicators - Section C'!$A$30:$A$106&amp;'Outcome Indicators - Section C'!$C$30:$C$106,0))&lt;&gt;0,INDEX('Outcome Indicators - Section C'!H$30:H$106,MATCH('Print View'!$A60&amp;'Print View'!$Y$57,'Outcome Indicators - Section C'!$A$30:$A$106&amp;'Outcome Indicators - Section C'!$C$30:$C$106,0)),""),"")</f>
        <v/>
      </c>
      <c r="AD60" s="263" t="str">
        <f t="array" ref="AD60">IFERROR(IF(INDEX('Outcome Indicators - Section C'!D$30:D$106,MATCH('Print View'!$A60&amp;'Print View'!$AD$57,'Outcome Indicators - Section C'!$A$30:$A$106&amp;'Outcome Indicators - Section C'!$C$30:$C$106,0))&lt;&gt;0,INDEX('Outcome Indicators - Section C'!D$30:D$106,MATCH('Print View'!$A60&amp;'Print View'!$AD$57,'Outcome Indicators - Section C'!$A$30:$A$106&amp;'Outcome Indicators - Section C'!$C$30:$C$106,0)),""),"")</f>
        <v/>
      </c>
      <c r="AE60" s="248" t="str">
        <f t="array" ref="AE60">IFERROR(IF(INDEX('Outcome Indicators - Section C'!E$30:E$106,MATCH('Print View'!$A60&amp;'Print View'!$AD$57,'Outcome Indicators - Section C'!$A$30:$A$106&amp;'Outcome Indicators - Section C'!$C$30:$C$106,0))&lt;&gt;0,INDEX('Outcome Indicators - Section C'!E$30:E$106,MATCH('Print View'!$A60&amp;'Print View'!$AD$57,'Outcome Indicators - Section C'!$A$30:$A$106&amp;'Outcome Indicators - Section C'!$C$30:$C$106,0)),""),"")</f>
        <v/>
      </c>
      <c r="AF60" s="256" t="str">
        <f t="array" ref="AF60">IFERROR(IF(INDEX('Outcome Indicators - Section C'!F$30:F$106,MATCH('Print View'!$A60&amp;'Print View'!$AD$57,'Outcome Indicators - Section C'!$A$30:$A$106&amp;'Outcome Indicators - Section C'!$C$30:$C$106,0))&lt;&gt;0,INDEX('Outcome Indicators - Section C'!F$30:F$106,MATCH('Print View'!$A60&amp;'Print View'!$AD$57,'Outcome Indicators - Section C'!$A$30:$A$106&amp;'Outcome Indicators - Section C'!$C$30:$C$106,0)),""),"")</f>
        <v/>
      </c>
      <c r="AG60" s="270" t="str">
        <f t="array" ref="AG60">IFERROR(IF(INDEX('Outcome Indicators - Section C'!G$30:G$106,MATCH('Print View'!$A60&amp;'Print View'!$AD$57,'Outcome Indicators - Section C'!$A$30:$A$106&amp;'Outcome Indicators - Section C'!$C$30:$C$106,0))&lt;&gt;0,INDEX('Outcome Indicators - Section C'!G$30:G$106,MATCH('Print View'!$A60&amp;'Print View'!$AD$57,'Outcome Indicators - Section C'!$A$30:$A$106&amp;'Outcome Indicators - Section C'!$C$30:$C$106,0)),""),"")</f>
        <v/>
      </c>
      <c r="AH60" s="183" t="str">
        <f t="array" ref="AH60">IFERROR(IF(INDEX('Outcome Indicators - Section C'!H$30:H$106,MATCH('Print View'!$A60&amp;'Print View'!$AD$57,'Outcome Indicators - Section C'!$A$30:$A$106&amp;'Outcome Indicators - Section C'!$C$30:$C$106,0))&lt;&gt;0,INDEX('Outcome Indicators - Section C'!H$30:H$106,MATCH('Print View'!$A60&amp;'Print View'!$AD$57,'Outcome Indicators - Section C'!$A$30:$A$106&amp;'Outcome Indicators - Section C'!$C$30:$C$106,0)),""),"")</f>
        <v/>
      </c>
      <c r="AI60" s="198"/>
      <c r="AJ60" s="290" t="str">
        <f>IFERROR(IF(INDEX('Outcome Indicators - Section C'!P$10:P$26,MATCH('Print View'!$A60,'Outcome Indicators - Section C'!A$10:A$26,0))&lt;&gt;0,INDEX('Outcome Indicators - Section C'!P$10:P$26,MATCH('Print View'!$A60,'Outcome Indicators - Section C'!A$10:A$26,0)),""),"")</f>
        <v xml:space="preserve">Although the Baseline year has been identified as 2013, the cohort would include two quarters of 2013 and two quarters of 2014 </v>
      </c>
      <c r="AQ60" s="276"/>
      <c r="AR60" s="276"/>
    </row>
    <row r="61" spans="1:44" ht="270" x14ac:dyDescent="0.25">
      <c r="A61" s="212">
        <v>3</v>
      </c>
      <c r="B61" s="172" t="str">
        <f>IFERROR(IF(INDEX('Outcome Indicators - Section C'!B$10:B$26,MATCH('Print View'!$A61,'Outcome Indicators - Section C'!$A$10:$A$26,0))&lt;&gt;0,INDEX('Outcome Indicators - Section C'!B$10:B$26,MATCH('Print View'!$A61,'Outcome Indicators - Section C'!$A$10:$A$26,0)),""),"")</f>
        <v>TB O-1a: Case notification rate of all forms of TB per 100,000 population - bacteriologically confirmed plus clinically diagnosed, new and relapse cases</v>
      </c>
      <c r="C61" s="172" t="str">
        <f>IFERROR(IF(INDEX('Outcome Indicators - Section C'!C$10:C$26,MATCH('Print View'!$A61,'Outcome Indicators - Section C'!$A$10:$A$26,0))&lt;&gt;0,INDEX('Outcome Indicators - Section C'!C$10:C$26,MATCH('Print View'!$A61,'Outcome Indicators - Section C'!$A$10:$A$26,0)),""),"")</f>
        <v/>
      </c>
      <c r="D61" s="172" t="str">
        <f>IFERROR(IF(INDEX('Outcome Indicators - Section C'!D$10:D$26,MATCH('Print View'!$A61,'Outcome Indicators - Section C'!$A$10:$A$26,0))&lt;&gt;0,INDEX('Outcome Indicators - Section C'!D$10:D$26,MATCH('Print View'!$A61,'Outcome Indicators - Section C'!$A$10:$A$26,0)),""),"")</f>
        <v>127.2</v>
      </c>
      <c r="E61" s="172" t="str">
        <f>IFERROR(IF(INDEX('Outcome Indicators - Section C'!E$10:E$26,MATCH('Print View'!$A61,'Outcome Indicators - Section C'!$A$10:$A$26,0))&lt;&gt;0,INDEX('Outcome Indicators - Section C'!E$10:E$26,MATCH('Print View'!$A61,'Outcome Indicators - Section C'!$A$10:$A$26,0)),""),"")</f>
        <v>2015</v>
      </c>
      <c r="F61" s="172" t="str">
        <f>IFERROR(IF(INDEX('Outcome Indicators - Section C'!F$10:F$26,MATCH('Print View'!$A61,'Outcome Indicators - Section C'!$A$10:$A$26,0))&lt;&gt;0,INDEX('Outcome Indicators - Section C'!F$10:F$26,MATCH('Print View'!$A61,'Outcome Indicators - Section C'!$A$10:$A$26,0)),""),"")</f>
        <v>WHO Global TB  Report 2016</v>
      </c>
      <c r="G61" s="172" t="str">
        <f>IFERROR(IF(INDEX('Outcome Indicators - Section C'!G$10:G$26,MATCH('Print View'!$A61,'Outcome Indicators - Section C'!$A$10:$A$26,0))&lt;&gt;0,INDEX('Outcome Indicators - Section C'!G$10:G$26,MATCH('Print View'!$A61,'Outcome Indicators - Section C'!$A$10:$A$26,0)),""),"")</f>
        <v/>
      </c>
      <c r="H61" s="172" t="str">
        <f>IFERROR(IF(INDEX('Outcome Indicators - Section C'!H$10:H$26,MATCH('Print View'!$A61,'Outcome Indicators - Section C'!$A$10:$A$26,0))&lt;&gt;0,INDEX('Outcome Indicators - Section C'!H$10:H$26,MATCH('Print View'!$A61,'Outcome Indicators - Section C'!$A$10:$A$26,0)),""),"")</f>
        <v>DEA</v>
      </c>
      <c r="I61" s="197" t="str">
        <f>IFERROR(IF(INDEX('Outcome Indicators - Section C'!O$10:O$26,MATCH('Print View'!$A61,'Outcome Indicators - Section C'!$A$10:$A$26,0))&lt;&gt;0,INDEX('Outcome Indicators - Section C'!O$10:O$26,MATCH('Print View'!$A61,'Outcome Indicators - Section C'!$A$10:$A$26,0)),""),"")</f>
        <v>India</v>
      </c>
      <c r="J61" s="264">
        <f t="array" ref="J61">IFERROR(IF(INDEX('Outcome Indicators - Section C'!D$30:D$106,MATCH('Print View'!$A61&amp;'Print View'!$J$57,'Outcome Indicators - Section C'!$A$30:$A$106&amp;'Outcome Indicators - Section C'!$C$30:$C$106,0))&lt;&gt;0,INDEX('Outcome Indicators - Section C'!D$30:D$106,MATCH('Print View'!$A61&amp;'Print View'!$J$57,'Outcome Indicators - Section C'!$A$30:$A$106&amp;'Outcome Indicators - Section C'!$C$30:$C$106,0)),""),"")</f>
        <v>179</v>
      </c>
      <c r="K61" s="250" t="str">
        <f t="array" ref="K61">IFERROR(IF(INDEX('Outcome Indicators - Section C'!E$30:E$106,MATCH('Print View'!$A61&amp;'Print View'!$J$57,'Outcome Indicators - Section C'!$A$30:$A$106&amp;'Outcome Indicators - Section C'!$C$30:$C$106,0))&lt;&gt;0,INDEX('Outcome Indicators - Section C'!E$30:E$106,MATCH('Print View'!$A61&amp;'Print View'!$J$57,'Outcome Indicators - Section C'!$A$30:$A$106&amp;'Outcome Indicators - Section C'!$C$30:$C$106,0)),""),"")</f>
        <v/>
      </c>
      <c r="L61" s="257" t="str">
        <f t="array" ref="L61">IFERROR(IF(INDEX('Outcome Indicators - Section C'!F$30:F$106,MATCH('Print View'!$A61&amp;'Print View'!$J$57,'Outcome Indicators - Section C'!$A$30:$A$106&amp;'Outcome Indicators - Section C'!$C$30:$C$106,0))&lt;&gt;0,INDEX('Outcome Indicators - Section C'!F$30:F$106,MATCH('Print View'!$A61&amp;'Print View'!$J$57,'Outcome Indicators - Section C'!$A$30:$A$106&amp;'Outcome Indicators - Section C'!$C$30:$C$106,0)),""),"")</f>
        <v/>
      </c>
      <c r="M61" s="271">
        <f t="array" ref="M61">IFERROR(IF(INDEX('Outcome Indicators - Section C'!G$30:G$106,MATCH('Print View'!$A61&amp;'Print View'!$J$57,'Outcome Indicators - Section C'!$A$30:$A$106&amp;'Outcome Indicators - Section C'!$C$30:$C$106,0))&lt;&gt;0,INDEX('Outcome Indicators - Section C'!G$30:G$106,MATCH('Print View'!$A61&amp;'Print View'!$J$57,'Outcome Indicators - Section C'!$A$30:$A$106&amp;'Outcome Indicators - Section C'!$C$30:$C$106,0)),""),"")</f>
        <v>43556</v>
      </c>
      <c r="N61" s="185" t="str">
        <f t="array" ref="N61">IFERROR(IF(INDEX('Outcome Indicators - Section C'!H$30:H$106,MATCH('Print View'!$A61&amp;'Print View'!$J$57,'Outcome Indicators - Section C'!$A$30:$A$106&amp;'Outcome Indicators - Section C'!$C$30:$C$106,0))&lt;&gt;0,INDEX('Outcome Indicators - Section C'!H$30:H$106,MATCH('Print View'!$A61&amp;'Print View'!$J$57,'Outcome Indicators - Section C'!$A$30:$A$106&amp;'Outcome Indicators - Section C'!$C$30:$C$106,0)),""),"")</f>
        <v/>
      </c>
      <c r="O61" s="249">
        <f t="array" ref="O61">IFERROR(IF(INDEX('Outcome Indicators - Section C'!D$30:D$106,MATCH('Print View'!$A61&amp;'Print View'!$O$57,'Outcome Indicators - Section C'!$A$30:$A$106&amp;'Outcome Indicators - Section C'!$C$30:$C$106,0))&lt;&gt;0,INDEX('Outcome Indicators - Section C'!D$30:D$106,MATCH('Print View'!$A61&amp;'Print View'!$O$57,'Outcome Indicators - Section C'!$A$30:$A$106&amp;'Outcome Indicators - Section C'!$C$30:$C$106,0)),""),"")</f>
        <v>197</v>
      </c>
      <c r="P61" s="250" t="str">
        <f t="array" ref="P61">IFERROR(IF(INDEX('Outcome Indicators - Section C'!E$30:E$106,MATCH('Print View'!$A61&amp;'Print View'!$O$57,'Outcome Indicators - Section C'!$A$30:$A$106&amp;'Outcome Indicators - Section C'!$C$30:$C$106,0))&lt;&gt;0,INDEX('Outcome Indicators - Section C'!E$30:E$106,MATCH('Print View'!$A61&amp;'Print View'!$O$57,'Outcome Indicators - Section C'!$A$30:$A$106&amp;'Outcome Indicators - Section C'!$C$30:$C$106,0)),""),"")</f>
        <v/>
      </c>
      <c r="Q61" s="257" t="str">
        <f t="array" ref="Q61">IFERROR(IF(INDEX('Outcome Indicators - Section C'!F$30:F$106,MATCH('Print View'!$A61&amp;'Print View'!$O$57,'Outcome Indicators - Section C'!$A$30:$A$106&amp;'Outcome Indicators - Section C'!$C$30:$C$106,0))&lt;&gt;0,INDEX('Outcome Indicators - Section C'!F$30:F$106,MATCH('Print View'!$A61&amp;'Print View'!$O$57,'Outcome Indicators - Section C'!$A$30:$A$106&amp;'Outcome Indicators - Section C'!$C$30:$C$106,0)),""),"")</f>
        <v/>
      </c>
      <c r="R61" s="271">
        <f t="array" ref="R61">IFERROR(IF(INDEX('Outcome Indicators - Section C'!G$30:G$106,MATCH('Print View'!$A61&amp;'Print View'!$O$57,'Outcome Indicators - Section C'!$A$30:$A$106&amp;'Outcome Indicators - Section C'!$C$30:$C$106,0))&lt;&gt;0,INDEX('Outcome Indicators - Section C'!G$30:G$106,MATCH('Print View'!$A61&amp;'Print View'!$O$57,'Outcome Indicators - Section C'!$A$30:$A$106&amp;'Outcome Indicators - Section C'!$C$30:$C$106,0)),""),"")</f>
        <v>43922</v>
      </c>
      <c r="S61" s="184" t="str">
        <f t="array" ref="S61">IFERROR(IF(INDEX('Outcome Indicators - Section C'!H$30:H$106,MATCH('Print View'!$A61&amp;'Print View'!$O$57,'Outcome Indicators - Section C'!$A$30:$A$106&amp;'Outcome Indicators - Section C'!$C$30:$C$106,0))&lt;&gt;0,INDEX('Outcome Indicators - Section C'!H$30:H$106,MATCH('Print View'!$A61&amp;'Print View'!$O$57,'Outcome Indicators - Section C'!$A$30:$A$106&amp;'Outcome Indicators - Section C'!$C$30:$C$106,0)),""),"")</f>
        <v/>
      </c>
      <c r="T61" s="249">
        <f t="array" ref="T61">IFERROR(IF(INDEX('Outcome Indicators - Section C'!D$30:D$106,MATCH('Print View'!$A61&amp;'Print View'!$T$57,'Outcome Indicators - Section C'!$A$30:$A$106&amp;'Outcome Indicators - Section C'!$C$30:$C$106,0))&lt;&gt;0,INDEX('Outcome Indicators - Section C'!D$30:D$106,MATCH('Print View'!$A61&amp;'Print View'!$T$57,'Outcome Indicators - Section C'!$A$30:$A$106&amp;'Outcome Indicators - Section C'!$C$30:$C$106,0)),""),"")</f>
        <v>209</v>
      </c>
      <c r="U61" s="250" t="str">
        <f t="array" ref="U61">IFERROR(IF(INDEX('Outcome Indicators - Section C'!E$30:E$106,MATCH('Print View'!$A61&amp;'Print View'!$T$57,'Outcome Indicators - Section C'!$A$30:$A$106&amp;'Outcome Indicators - Section C'!$C$30:$C$106,0))&lt;&gt;0,INDEX('Outcome Indicators - Section C'!E$30:E$106,MATCH('Print View'!$A61&amp;'Print View'!$T$57,'Outcome Indicators - Section C'!$A$30:$A$106&amp;'Outcome Indicators - Section C'!$C$30:$C$106,0)),""),"")</f>
        <v/>
      </c>
      <c r="V61" s="257" t="str">
        <f t="array" ref="V61">IFERROR(IF(INDEX('Outcome Indicators - Section C'!F$30:F$106,MATCH('Print View'!$A61&amp;'Print View'!$T$57,'Outcome Indicators - Section C'!$A$30:$A$106&amp;'Outcome Indicators - Section C'!$C$30:$C$106,0))&lt;&gt;0,INDEX('Outcome Indicators - Section C'!F$30:F$106,MATCH('Print View'!$A61&amp;'Print View'!$T$57,'Outcome Indicators - Section C'!$A$30:$A$106&amp;'Outcome Indicators - Section C'!$C$30:$C$106,0)),""),"")</f>
        <v/>
      </c>
      <c r="W61" s="271">
        <f t="array" ref="W61">IFERROR(IF(INDEX('Outcome Indicators - Section C'!G$30:G$106,MATCH('Print View'!$A61&amp;'Print View'!$T$57,'Outcome Indicators - Section C'!$A$30:$A$106&amp;'Outcome Indicators - Section C'!$C$30:$C$106,0))&lt;&gt;0,INDEX('Outcome Indicators - Section C'!G$30:G$106,MATCH('Print View'!$A61&amp;'Print View'!$T$57,'Outcome Indicators - Section C'!$A$30:$A$106&amp;'Outcome Indicators - Section C'!$C$30:$C$106,0)),""),"")</f>
        <v>44287</v>
      </c>
      <c r="X61" s="185" t="str">
        <f t="array" ref="X61">IFERROR(IF(INDEX('Outcome Indicators - Section C'!H$30:H$106,MATCH('Print View'!$A61&amp;'Print View'!$T$57,'Outcome Indicators - Section C'!$A$30:$A$106&amp;'Outcome Indicators - Section C'!$C$30:$C$106,0))&lt;&gt;0,INDEX('Outcome Indicators - Section C'!H$30:H$106,MATCH('Print View'!$A61&amp;'Print View'!$T$57,'Outcome Indicators - Section C'!$A$30:$A$106&amp;'Outcome Indicators - Section C'!$C$30:$C$106,0)),""),"")</f>
        <v/>
      </c>
      <c r="Y61" s="249" t="str">
        <f t="array" ref="Y61">IFERROR(IF(INDEX('Outcome Indicators - Section C'!D$30:D$106,MATCH('Print View'!$A61&amp;'Print View'!$Y$57,'Outcome Indicators - Section C'!$A$30:$A$106&amp;'Outcome Indicators - Section C'!$C$30:$C$106,0))&lt;&gt;0,INDEX('Outcome Indicators - Section C'!D$30:D$106,MATCH('Print View'!$A61&amp;'Print View'!$Y$57,'Outcome Indicators - Section C'!$A$30:$A$106&amp;'Outcome Indicators - Section C'!$C$30:$C$106,0)),""),"")</f>
        <v/>
      </c>
      <c r="Z61" s="250" t="str">
        <f t="array" ref="Z61">IFERROR(IF(INDEX('Outcome Indicators - Section C'!E$30:E$106,MATCH('Print View'!$A61&amp;'Print View'!$Y$57,'Outcome Indicators - Section C'!$A$30:$A$106&amp;'Outcome Indicators - Section C'!$C$30:$C$106,0))&lt;&gt;0,INDEX('Outcome Indicators - Section C'!E$30:E$106,MATCH('Print View'!$A61&amp;'Print View'!$Y$57,'Outcome Indicators - Section C'!$A$30:$A$106&amp;'Outcome Indicators - Section C'!$C$30:$C$106,0)),""),"")</f>
        <v/>
      </c>
      <c r="AA61" s="257" t="str">
        <f t="array" ref="AA61">IFERROR(IF(INDEX('Outcome Indicators - Section C'!F$30:F$106,MATCH('Print View'!$A61&amp;'Print View'!$Y$57,'Outcome Indicators - Section C'!$A$30:$A$106&amp;'Outcome Indicators - Section C'!$C$30:$C$106,0))&lt;&gt;0,INDEX('Outcome Indicators - Section C'!F$30:F$106,MATCH('Print View'!$A61&amp;'Print View'!$Y$57,'Outcome Indicators - Section C'!$A$30:$A$106&amp;'Outcome Indicators - Section C'!$C$30:$C$106,0)),""),"")</f>
        <v/>
      </c>
      <c r="AB61" s="271" t="str">
        <f t="array" ref="AB61">IFERROR(IF(INDEX('Outcome Indicators - Section C'!G$30:G$106,MATCH('Print View'!$A61&amp;'Print View'!$Y$57,'Outcome Indicators - Section C'!$A$30:$A$106&amp;'Outcome Indicators - Section C'!$C$30:$C$106,0))&lt;&gt;0,INDEX('Outcome Indicators - Section C'!G$30:G$106,MATCH('Print View'!$A61&amp;'Print View'!$Y$57,'Outcome Indicators - Section C'!$A$30:$A$106&amp;'Outcome Indicators - Section C'!$C$30:$C$106,0)),""),"")</f>
        <v/>
      </c>
      <c r="AC61" s="185" t="str">
        <f t="array" ref="AC61">IFERROR(IF(INDEX('Outcome Indicators - Section C'!H$30:H$106,MATCH('Print View'!$A61&amp;'Print View'!$Y$57,'Outcome Indicators - Section C'!$A$30:$A$106&amp;'Outcome Indicators - Section C'!$C$30:$C$106,0))&lt;&gt;0,INDEX('Outcome Indicators - Section C'!H$30:H$106,MATCH('Print View'!$A61&amp;'Print View'!$Y$57,'Outcome Indicators - Section C'!$A$30:$A$106&amp;'Outcome Indicators - Section C'!$C$30:$C$106,0)),""),"")</f>
        <v/>
      </c>
      <c r="AD61" s="264" t="str">
        <f t="array" ref="AD61">IFERROR(IF(INDEX('Outcome Indicators - Section C'!D$30:D$106,MATCH('Print View'!$A61&amp;'Print View'!$AD$57,'Outcome Indicators - Section C'!$A$30:$A$106&amp;'Outcome Indicators - Section C'!$C$30:$C$106,0))&lt;&gt;0,INDEX('Outcome Indicators - Section C'!D$30:D$106,MATCH('Print View'!$A61&amp;'Print View'!$AD$57,'Outcome Indicators - Section C'!$A$30:$A$106&amp;'Outcome Indicators - Section C'!$C$30:$C$106,0)),""),"")</f>
        <v/>
      </c>
      <c r="AE61" s="250" t="str">
        <f t="array" ref="AE61">IFERROR(IF(INDEX('Outcome Indicators - Section C'!E$30:E$106,MATCH('Print View'!$A61&amp;'Print View'!$AD$57,'Outcome Indicators - Section C'!$A$30:$A$106&amp;'Outcome Indicators - Section C'!$C$30:$C$106,0))&lt;&gt;0,INDEX('Outcome Indicators - Section C'!E$30:E$106,MATCH('Print View'!$A61&amp;'Print View'!$AD$57,'Outcome Indicators - Section C'!$A$30:$A$106&amp;'Outcome Indicators - Section C'!$C$30:$C$106,0)),""),"")</f>
        <v/>
      </c>
      <c r="AF61" s="257" t="str">
        <f t="array" ref="AF61">IFERROR(IF(INDEX('Outcome Indicators - Section C'!F$30:F$106,MATCH('Print View'!$A61&amp;'Print View'!$AD$57,'Outcome Indicators - Section C'!$A$30:$A$106&amp;'Outcome Indicators - Section C'!$C$30:$C$106,0))&lt;&gt;0,INDEX('Outcome Indicators - Section C'!F$30:F$106,MATCH('Print View'!$A61&amp;'Print View'!$AD$57,'Outcome Indicators - Section C'!$A$30:$A$106&amp;'Outcome Indicators - Section C'!$C$30:$C$106,0)),""),"")</f>
        <v/>
      </c>
      <c r="AG61" s="271" t="str">
        <f t="array" ref="AG61">IFERROR(IF(INDEX('Outcome Indicators - Section C'!G$30:G$106,MATCH('Print View'!$A61&amp;'Print View'!$AD$57,'Outcome Indicators - Section C'!$A$30:$A$106&amp;'Outcome Indicators - Section C'!$C$30:$C$106,0))&lt;&gt;0,INDEX('Outcome Indicators - Section C'!G$30:G$106,MATCH('Print View'!$A61&amp;'Print View'!$AD$57,'Outcome Indicators - Section C'!$A$30:$A$106&amp;'Outcome Indicators - Section C'!$C$30:$C$106,0)),""),"")</f>
        <v/>
      </c>
      <c r="AH61" s="188" t="str">
        <f t="array" ref="AH61">IFERROR(IF(INDEX('Outcome Indicators - Section C'!H$30:H$106,MATCH('Print View'!$A61&amp;'Print View'!$AD$57,'Outcome Indicators - Section C'!$A$30:$A$106&amp;'Outcome Indicators - Section C'!$C$30:$C$106,0))&lt;&gt;0,INDEX('Outcome Indicators - Section C'!H$30:H$106,MATCH('Print View'!$A61&amp;'Print View'!$AD$57,'Outcome Indicators - Section C'!$A$30:$A$106&amp;'Outcome Indicators - Section C'!$C$30:$C$106,0)),""),"")</f>
        <v/>
      </c>
      <c r="AI61" s="198"/>
      <c r="AJ61" s="289" t="str">
        <f>IFERROR(IF(INDEX('Outcome Indicators - Section C'!P$10:P$26,MATCH('Print View'!$A61,'Outcome Indicators - Section C'!A$10:A$26,0))&lt;&gt;0,INDEX('Outcome Indicators - Section C'!P$10:P$26,MATCH('Print View'!$A61,'Outcome Indicators - Section C'!A$10:A$26,0)),""),"")</f>
        <v/>
      </c>
      <c r="AQ61" s="276"/>
      <c r="AR61" s="276"/>
    </row>
    <row r="62" spans="1:44" ht="390" x14ac:dyDescent="0.25">
      <c r="A62" s="171">
        <v>4</v>
      </c>
      <c r="B62" s="178" t="str">
        <f>IFERROR(IF(INDEX('Outcome Indicators - Section C'!B$10:B$26,MATCH('Print View'!$A62,'Outcome Indicators - Section C'!$A$10:$A$26,0))&lt;&gt;0,INDEX('Outcome Indicators - Section C'!B$10:B$26,MATCH('Print View'!$A62,'Outcome Indicators - Section C'!$A$10:$A$26,0)),""),"")</f>
        <v>TB O-6: Notification of RR-TB and/or MDR-TB cases – Percentage of notified cases of bacteriologically confirmed, drug resistant RR-TB and/or MDR-TB as a proportion of all estimated RR-TB and/or MDR-TB cases</v>
      </c>
      <c r="C62" s="178" t="str">
        <f>IFERROR(IF(INDEX('Outcome Indicators - Section C'!C$10:C$26,MATCH('Print View'!$A62,'Outcome Indicators - Section C'!$A$10:$A$26,0))&lt;&gt;0,INDEX('Outcome Indicators - Section C'!C$10:C$26,MATCH('Print View'!$A62,'Outcome Indicators - Section C'!$A$10:$A$26,0)),""),"")</f>
        <v/>
      </c>
      <c r="D62" s="178" t="str">
        <f>IFERROR(IF(INDEX('Outcome Indicators - Section C'!D$10:D$26,MATCH('Print View'!$A62,'Outcome Indicators - Section C'!$A$10:$A$26,0))&lt;&gt;0,INDEX('Outcome Indicators - Section C'!D$10:D$26,MATCH('Print View'!$A62,'Outcome Indicators - Section C'!$A$10:$A$26,0)),""),"")</f>
        <v>36%</v>
      </c>
      <c r="E62" s="178" t="str">
        <f>IFERROR(IF(INDEX('Outcome Indicators - Section C'!E$10:E$26,MATCH('Print View'!$A62,'Outcome Indicators - Section C'!$A$10:$A$26,0))&lt;&gt;0,INDEX('Outcome Indicators - Section C'!E$10:E$26,MATCH('Print View'!$A62,'Outcome Indicators - Section C'!$A$10:$A$26,0)),""),"")</f>
        <v>2015</v>
      </c>
      <c r="F62" s="178" t="str">
        <f>IFERROR(IF(INDEX('Outcome Indicators - Section C'!F$10:F$26,MATCH('Print View'!$A62,'Outcome Indicators - Section C'!$A$10:$A$26,0))&lt;&gt;0,INDEX('Outcome Indicators - Section C'!F$10:F$26,MATCH('Print View'!$A62,'Outcome Indicators - Section C'!$A$10:$A$26,0)),""),"")</f>
        <v>WHO Global TB  Report 2016</v>
      </c>
      <c r="G62" s="178" t="str">
        <f>IFERROR(IF(INDEX('Outcome Indicators - Section C'!G$10:G$26,MATCH('Print View'!$A62,'Outcome Indicators - Section C'!$A$10:$A$26,0))&lt;&gt;0,INDEX('Outcome Indicators - Section C'!G$10:G$26,MATCH('Print View'!$A62,'Outcome Indicators - Section C'!$A$10:$A$26,0)),""),"")</f>
        <v/>
      </c>
      <c r="H62" s="178" t="str">
        <f>IFERROR(IF(INDEX('Outcome Indicators - Section C'!H$10:H$26,MATCH('Print View'!$A62,'Outcome Indicators - Section C'!$A$10:$A$26,0))&lt;&gt;0,INDEX('Outcome Indicators - Section C'!H$10:H$26,MATCH('Print View'!$A62,'Outcome Indicators - Section C'!$A$10:$A$26,0)),""),"")</f>
        <v>DEA</v>
      </c>
      <c r="I62" s="199" t="str">
        <f>IFERROR(IF(INDEX('Outcome Indicators - Section C'!O$10:O$26,MATCH('Print View'!$A62,'Outcome Indicators - Section C'!$A$10:$A$26,0))&lt;&gt;0,INDEX('Outcome Indicators - Section C'!O$10:O$26,MATCH('Print View'!$A62,'Outcome Indicators - Section C'!$A$10:$A$26,0)),""),"")</f>
        <v>India</v>
      </c>
      <c r="J62" s="263">
        <f t="array" ref="J62">IFERROR(IF(INDEX('Outcome Indicators - Section C'!D$30:D$106,MATCH('Print View'!$A62&amp;'Print View'!$J$57,'Outcome Indicators - Section C'!$A$30:$A$106&amp;'Outcome Indicators - Section C'!$C$30:$C$106,0))&lt;&gt;0,INDEX('Outcome Indicators - Section C'!D$30:D$106,MATCH('Print View'!$A62&amp;'Print View'!$J$57,'Outcome Indicators - Section C'!$A$30:$A$106&amp;'Outcome Indicators - Section C'!$C$30:$C$106,0)),""),"")</f>
        <v>59400</v>
      </c>
      <c r="K62" s="248">
        <f t="array" ref="K62">IFERROR(IF(INDEX('Outcome Indicators - Section C'!E$30:E$106,MATCH('Print View'!$A62&amp;'Print View'!$J$57,'Outcome Indicators - Section C'!$A$30:$A$106&amp;'Outcome Indicators - Section C'!$C$30:$C$106,0))&lt;&gt;0,INDEX('Outcome Indicators - Section C'!E$30:E$106,MATCH('Print View'!$A62&amp;'Print View'!$J$57,'Outcome Indicators - Section C'!$A$30:$A$106&amp;'Outcome Indicators - Section C'!$C$30:$C$106,0)),""),"")</f>
        <v>205530</v>
      </c>
      <c r="L62" s="256">
        <f t="array" ref="L62">IFERROR(IF(INDEX('Outcome Indicators - Section C'!F$30:F$106,MATCH('Print View'!$A62&amp;'Print View'!$J$57,'Outcome Indicators - Section C'!$A$30:$A$106&amp;'Outcome Indicators - Section C'!$C$30:$C$106,0))&lt;&gt;0,INDEX('Outcome Indicators - Section C'!F$30:F$106,MATCH('Print View'!$A62&amp;'Print View'!$J$57,'Outcome Indicators - Section C'!$A$30:$A$106&amp;'Outcome Indicators - Section C'!$C$30:$C$106,0)),""),"")</f>
        <v>28.900890380966281</v>
      </c>
      <c r="M62" s="270">
        <f t="array" ref="M62">IFERROR(IF(INDEX('Outcome Indicators - Section C'!G$30:G$106,MATCH('Print View'!$A62&amp;'Print View'!$J$57,'Outcome Indicators - Section C'!$A$30:$A$106&amp;'Outcome Indicators - Section C'!$C$30:$C$106,0))&lt;&gt;0,INDEX('Outcome Indicators - Section C'!G$30:G$106,MATCH('Print View'!$A62&amp;'Print View'!$J$57,'Outcome Indicators - Section C'!$A$30:$A$106&amp;'Outcome Indicators - Section C'!$C$30:$C$106,0)),""),"")</f>
        <v>43556</v>
      </c>
      <c r="N62" s="180" t="str">
        <f t="array" ref="N62">IFERROR(IF(INDEX('Outcome Indicators - Section C'!H$30:H$106,MATCH('Print View'!$A62&amp;'Print View'!$J$57,'Outcome Indicators - Section C'!$A$30:$A$106&amp;'Outcome Indicators - Section C'!$C$30:$C$106,0))&lt;&gt;0,INDEX('Outcome Indicators - Section C'!H$30:H$106,MATCH('Print View'!$A62&amp;'Print View'!$J$57,'Outcome Indicators - Section C'!$A$30:$A$106&amp;'Outcome Indicators - Section C'!$C$30:$C$106,0)),""),"")</f>
        <v/>
      </c>
      <c r="O62" s="247">
        <f t="array" ref="O62">IFERROR(IF(INDEX('Outcome Indicators - Section C'!D$30:D$106,MATCH('Print View'!$A62&amp;'Print View'!$O$57,'Outcome Indicators - Section C'!$A$30:$A$106&amp;'Outcome Indicators - Section C'!$C$30:$C$106,0))&lt;&gt;0,INDEX('Outcome Indicators - Section C'!D$30:D$106,MATCH('Print View'!$A62&amp;'Print View'!$O$57,'Outcome Indicators - Section C'!$A$30:$A$106&amp;'Outcome Indicators - Section C'!$C$30:$C$106,0)),""),"")</f>
        <v>71078</v>
      </c>
      <c r="P62" s="248">
        <f t="array" ref="P62">IFERROR(IF(INDEX('Outcome Indicators - Section C'!E$30:E$106,MATCH('Print View'!$A62&amp;'Print View'!$O$57,'Outcome Indicators - Section C'!$A$30:$A$106&amp;'Outcome Indicators - Section C'!$C$30:$C$106,0))&lt;&gt;0,INDEX('Outcome Indicators - Section C'!E$30:E$106,MATCH('Print View'!$A62&amp;'Print View'!$O$57,'Outcome Indicators - Section C'!$A$30:$A$106&amp;'Outcome Indicators - Section C'!$C$30:$C$106,0)),""),"")</f>
        <v>202493</v>
      </c>
      <c r="Q62" s="256">
        <f t="array" ref="Q62">IFERROR(IF(INDEX('Outcome Indicators - Section C'!F$30:F$106,MATCH('Print View'!$A62&amp;'Print View'!$O$57,'Outcome Indicators - Section C'!$A$30:$A$106&amp;'Outcome Indicators - Section C'!$C$30:$C$106,0))&lt;&gt;0,INDEX('Outcome Indicators - Section C'!F$30:F$106,MATCH('Print View'!$A62&amp;'Print View'!$O$57,'Outcome Indicators - Section C'!$A$30:$A$106&amp;'Outcome Indicators - Section C'!$C$30:$C$106,0)),""),"")</f>
        <v>35.101460297392997</v>
      </c>
      <c r="R62" s="270">
        <f t="array" ref="R62">IFERROR(IF(INDEX('Outcome Indicators - Section C'!G$30:G$106,MATCH('Print View'!$A62&amp;'Print View'!$O$57,'Outcome Indicators - Section C'!$A$30:$A$106&amp;'Outcome Indicators - Section C'!$C$30:$C$106,0))&lt;&gt;0,INDEX('Outcome Indicators - Section C'!G$30:G$106,MATCH('Print View'!$A62&amp;'Print View'!$O$57,'Outcome Indicators - Section C'!$A$30:$A$106&amp;'Outcome Indicators - Section C'!$C$30:$C$106,0)),""),"")</f>
        <v>43922</v>
      </c>
      <c r="S62" s="179" t="str">
        <f t="array" ref="S62">IFERROR(IF(INDEX('Outcome Indicators - Section C'!H$30:H$106,MATCH('Print View'!$A62&amp;'Print View'!$O$57,'Outcome Indicators - Section C'!$A$30:$A$106&amp;'Outcome Indicators - Section C'!$C$30:$C$106,0))&lt;&gt;0,INDEX('Outcome Indicators - Section C'!H$30:H$106,MATCH('Print View'!$A62&amp;'Print View'!$O$57,'Outcome Indicators - Section C'!$A$30:$A$106&amp;'Outcome Indicators - Section C'!$C$30:$C$106,0)),""),"")</f>
        <v/>
      </c>
      <c r="T62" s="247">
        <f t="array" ref="T62">IFERROR(IF(INDEX('Outcome Indicators - Section C'!D$30:D$106,MATCH('Print View'!$A62&amp;'Print View'!$T$57,'Outcome Indicators - Section C'!$A$30:$A$106&amp;'Outcome Indicators - Section C'!$C$30:$C$106,0))&lt;&gt;0,INDEX('Outcome Indicators - Section C'!D$30:D$106,MATCH('Print View'!$A62&amp;'Print View'!$T$57,'Outcome Indicators - Section C'!$A$30:$A$106&amp;'Outcome Indicators - Section C'!$C$30:$C$106,0)),""),"")</f>
        <v>82800</v>
      </c>
      <c r="U62" s="248">
        <f t="array" ref="U62">IFERROR(IF(INDEX('Outcome Indicators - Section C'!E$30:E$106,MATCH('Print View'!$A62&amp;'Print View'!$T$57,'Outcome Indicators - Section C'!$A$30:$A$106&amp;'Outcome Indicators - Section C'!$C$30:$C$106,0))&lt;&gt;0,INDEX('Outcome Indicators - Section C'!E$30:E$106,MATCH('Print View'!$A62&amp;'Print View'!$T$57,'Outcome Indicators - Section C'!$A$30:$A$106&amp;'Outcome Indicators - Section C'!$C$30:$C$106,0)),""),"")</f>
        <v>199500</v>
      </c>
      <c r="V62" s="256">
        <f t="array" ref="V62">IFERROR(IF(INDEX('Outcome Indicators - Section C'!F$30:F$106,MATCH('Print View'!$A62&amp;'Print View'!$T$57,'Outcome Indicators - Section C'!$A$30:$A$106&amp;'Outcome Indicators - Section C'!$C$30:$C$106,0))&lt;&gt;0,INDEX('Outcome Indicators - Section C'!F$30:F$106,MATCH('Print View'!$A62&amp;'Print View'!$T$57,'Outcome Indicators - Section C'!$A$30:$A$106&amp;'Outcome Indicators - Section C'!$C$30:$C$106,0)),""),"")</f>
        <v>41.503759398496243</v>
      </c>
      <c r="W62" s="270">
        <f t="array" ref="W62">IFERROR(IF(INDEX('Outcome Indicators - Section C'!G$30:G$106,MATCH('Print View'!$A62&amp;'Print View'!$T$57,'Outcome Indicators - Section C'!$A$30:$A$106&amp;'Outcome Indicators - Section C'!$C$30:$C$106,0))&lt;&gt;0,INDEX('Outcome Indicators - Section C'!G$30:G$106,MATCH('Print View'!$A62&amp;'Print View'!$T$57,'Outcome Indicators - Section C'!$A$30:$A$106&amp;'Outcome Indicators - Section C'!$C$30:$C$106,0)),""),"")</f>
        <v>44287</v>
      </c>
      <c r="X62" s="180" t="str">
        <f t="array" ref="X62">IFERROR(IF(INDEX('Outcome Indicators - Section C'!H$30:H$106,MATCH('Print View'!$A62&amp;'Print View'!$T$57,'Outcome Indicators - Section C'!$A$30:$A$106&amp;'Outcome Indicators - Section C'!$C$30:$C$106,0))&lt;&gt;0,INDEX('Outcome Indicators - Section C'!H$30:H$106,MATCH('Print View'!$A62&amp;'Print View'!$T$57,'Outcome Indicators - Section C'!$A$30:$A$106&amp;'Outcome Indicators - Section C'!$C$30:$C$106,0)),""),"")</f>
        <v/>
      </c>
      <c r="Y62" s="247" t="str">
        <f t="array" ref="Y62">IFERROR(IF(INDEX('Outcome Indicators - Section C'!D$30:D$106,MATCH('Print View'!$A62&amp;'Print View'!$Y$57,'Outcome Indicators - Section C'!$A$30:$A$106&amp;'Outcome Indicators - Section C'!$C$30:$C$106,0))&lt;&gt;0,INDEX('Outcome Indicators - Section C'!D$30:D$106,MATCH('Print View'!$A62&amp;'Print View'!$Y$57,'Outcome Indicators - Section C'!$A$30:$A$106&amp;'Outcome Indicators - Section C'!$C$30:$C$106,0)),""),"")</f>
        <v/>
      </c>
      <c r="Z62" s="248" t="str">
        <f t="array" ref="Z62">IFERROR(IF(INDEX('Outcome Indicators - Section C'!E$30:E$106,MATCH('Print View'!$A62&amp;'Print View'!$Y$57,'Outcome Indicators - Section C'!$A$30:$A$106&amp;'Outcome Indicators - Section C'!$C$30:$C$106,0))&lt;&gt;0,INDEX('Outcome Indicators - Section C'!E$30:E$106,MATCH('Print View'!$A62&amp;'Print View'!$Y$57,'Outcome Indicators - Section C'!$A$30:$A$106&amp;'Outcome Indicators - Section C'!$C$30:$C$106,0)),""),"")</f>
        <v/>
      </c>
      <c r="AA62" s="256" t="str">
        <f t="array" ref="AA62">IFERROR(IF(INDEX('Outcome Indicators - Section C'!F$30:F$106,MATCH('Print View'!$A62&amp;'Print View'!$Y$57,'Outcome Indicators - Section C'!$A$30:$A$106&amp;'Outcome Indicators - Section C'!$C$30:$C$106,0))&lt;&gt;0,INDEX('Outcome Indicators - Section C'!F$30:F$106,MATCH('Print View'!$A62&amp;'Print View'!$Y$57,'Outcome Indicators - Section C'!$A$30:$A$106&amp;'Outcome Indicators - Section C'!$C$30:$C$106,0)),""),"")</f>
        <v/>
      </c>
      <c r="AB62" s="270" t="str">
        <f t="array" ref="AB62">IFERROR(IF(INDEX('Outcome Indicators - Section C'!G$30:G$106,MATCH('Print View'!$A62&amp;'Print View'!$Y$57,'Outcome Indicators - Section C'!$A$30:$A$106&amp;'Outcome Indicators - Section C'!$C$30:$C$106,0))&lt;&gt;0,INDEX('Outcome Indicators - Section C'!G$30:G$106,MATCH('Print View'!$A62&amp;'Print View'!$Y$57,'Outcome Indicators - Section C'!$A$30:$A$106&amp;'Outcome Indicators - Section C'!$C$30:$C$106,0)),""),"")</f>
        <v/>
      </c>
      <c r="AC62" s="180" t="str">
        <f t="array" ref="AC62">IFERROR(IF(INDEX('Outcome Indicators - Section C'!H$30:H$106,MATCH('Print View'!$A62&amp;'Print View'!$Y$57,'Outcome Indicators - Section C'!$A$30:$A$106&amp;'Outcome Indicators - Section C'!$C$30:$C$106,0))&lt;&gt;0,INDEX('Outcome Indicators - Section C'!H$30:H$106,MATCH('Print View'!$A62&amp;'Print View'!$Y$57,'Outcome Indicators - Section C'!$A$30:$A$106&amp;'Outcome Indicators - Section C'!$C$30:$C$106,0)),""),"")</f>
        <v/>
      </c>
      <c r="AD62" s="263" t="str">
        <f t="array" ref="AD62">IFERROR(IF(INDEX('Outcome Indicators - Section C'!D$30:D$106,MATCH('Print View'!$A62&amp;'Print View'!$AD$57,'Outcome Indicators - Section C'!$A$30:$A$106&amp;'Outcome Indicators - Section C'!$C$30:$C$106,0))&lt;&gt;0,INDEX('Outcome Indicators - Section C'!D$30:D$106,MATCH('Print View'!$A62&amp;'Print View'!$AD$57,'Outcome Indicators - Section C'!$A$30:$A$106&amp;'Outcome Indicators - Section C'!$C$30:$C$106,0)),""),"")</f>
        <v/>
      </c>
      <c r="AE62" s="248" t="str">
        <f t="array" ref="AE62">IFERROR(IF(INDEX('Outcome Indicators - Section C'!E$30:E$106,MATCH('Print View'!$A62&amp;'Print View'!$AD$57,'Outcome Indicators - Section C'!$A$30:$A$106&amp;'Outcome Indicators - Section C'!$C$30:$C$106,0))&lt;&gt;0,INDEX('Outcome Indicators - Section C'!E$30:E$106,MATCH('Print View'!$A62&amp;'Print View'!$AD$57,'Outcome Indicators - Section C'!$A$30:$A$106&amp;'Outcome Indicators - Section C'!$C$30:$C$106,0)),""),"")</f>
        <v/>
      </c>
      <c r="AF62" s="256" t="str">
        <f t="array" ref="AF62">IFERROR(IF(INDEX('Outcome Indicators - Section C'!F$30:F$106,MATCH('Print View'!$A62&amp;'Print View'!$AD$57,'Outcome Indicators - Section C'!$A$30:$A$106&amp;'Outcome Indicators - Section C'!$C$30:$C$106,0))&lt;&gt;0,INDEX('Outcome Indicators - Section C'!F$30:F$106,MATCH('Print View'!$A62&amp;'Print View'!$AD$57,'Outcome Indicators - Section C'!$A$30:$A$106&amp;'Outcome Indicators - Section C'!$C$30:$C$106,0)),""),"")</f>
        <v/>
      </c>
      <c r="AG62" s="270" t="str">
        <f t="array" ref="AG62">IFERROR(IF(INDEX('Outcome Indicators - Section C'!G$30:G$106,MATCH('Print View'!$A62&amp;'Print View'!$AD$57,'Outcome Indicators - Section C'!$A$30:$A$106&amp;'Outcome Indicators - Section C'!$C$30:$C$106,0))&lt;&gt;0,INDEX('Outcome Indicators - Section C'!G$30:G$106,MATCH('Print View'!$A62&amp;'Print View'!$AD$57,'Outcome Indicators - Section C'!$A$30:$A$106&amp;'Outcome Indicators - Section C'!$C$30:$C$106,0)),""),"")</f>
        <v/>
      </c>
      <c r="AH62" s="183" t="str">
        <f t="array" ref="AH62">IFERROR(IF(INDEX('Outcome Indicators - Section C'!H$30:H$106,MATCH('Print View'!$A62&amp;'Print View'!$AD$57,'Outcome Indicators - Section C'!$A$30:$A$106&amp;'Outcome Indicators - Section C'!$C$30:$C$106,0))&lt;&gt;0,INDEX('Outcome Indicators - Section C'!H$30:H$106,MATCH('Print View'!$A62&amp;'Print View'!$AD$57,'Outcome Indicators - Section C'!$A$30:$A$106&amp;'Outcome Indicators - Section C'!$C$30:$C$106,0)),""),"")</f>
        <v/>
      </c>
      <c r="AI62" s="198"/>
      <c r="AJ62" s="290" t="str">
        <f>IFERROR(IF(INDEX('Outcome Indicators - Section C'!P$10:P$26,MATCH('Print View'!$A62,'Outcome Indicators - Section C'!A$10:A$26,0))&lt;&gt;0,INDEX('Outcome Indicators - Section C'!P$10:P$26,MATCH('Print View'!$A62,'Outcome Indicators - Section C'!A$10:A$26,0)),""),"")</f>
        <v>24073/71000</v>
      </c>
      <c r="AQ62" s="276"/>
      <c r="AR62" s="276"/>
    </row>
    <row r="63" spans="1:44" ht="390" x14ac:dyDescent="0.25">
      <c r="A63" s="212">
        <v>5</v>
      </c>
      <c r="B63" s="172" t="str">
        <f>IFERROR(IF(INDEX('Outcome Indicators - Section C'!B$10:B$26,MATCH('Print View'!$A63,'Outcome Indicators - Section C'!$A$10:$A$26,0))&lt;&gt;0,INDEX('Outcome Indicators - Section C'!B$10:B$26,MATCH('Print View'!$A63,'Outcome Indicators - Section C'!$A$10:$A$26,0)),""),"")</f>
        <v>TB O-5(M): TB treatment coverage: Percentage of new and relapse cases that were notified and treated among the estimated number of incident TB cases in the same year (all form of TB - bacteriologically confirmed plus clinically diagnosed)</v>
      </c>
      <c r="C63" s="172" t="str">
        <f>IFERROR(IF(INDEX('Outcome Indicators - Section C'!C$10:C$26,MATCH('Print View'!$A63,'Outcome Indicators - Section C'!$A$10:$A$26,0))&lt;&gt;0,INDEX('Outcome Indicators - Section C'!C$10:C$26,MATCH('Print View'!$A63,'Outcome Indicators - Section C'!$A$10:$A$26,0)),""),"")</f>
        <v/>
      </c>
      <c r="D63" s="172" t="str">
        <f>IFERROR(IF(INDEX('Outcome Indicators - Section C'!D$10:D$26,MATCH('Print View'!$A63,'Outcome Indicators - Section C'!$A$10:$A$26,0))&lt;&gt;0,INDEX('Outcome Indicators - Section C'!D$10:D$26,MATCH('Print View'!$A63,'Outcome Indicators - Section C'!$A$10:$A$26,0)),""),"")</f>
        <v>59%</v>
      </c>
      <c r="E63" s="172" t="str">
        <f>IFERROR(IF(INDEX('Outcome Indicators - Section C'!E$10:E$26,MATCH('Print View'!$A63,'Outcome Indicators - Section C'!$A$10:$A$26,0))&lt;&gt;0,INDEX('Outcome Indicators - Section C'!E$10:E$26,MATCH('Print View'!$A63,'Outcome Indicators - Section C'!$A$10:$A$26,0)),""),"")</f>
        <v>2015</v>
      </c>
      <c r="F63" s="172" t="str">
        <f>IFERROR(IF(INDEX('Outcome Indicators - Section C'!F$10:F$26,MATCH('Print View'!$A63,'Outcome Indicators - Section C'!$A$10:$A$26,0))&lt;&gt;0,INDEX('Outcome Indicators - Section C'!F$10:F$26,MATCH('Print View'!$A63,'Outcome Indicators - Section C'!$A$10:$A$26,0)),""),"")</f>
        <v>WHO Global TB  Report 2016</v>
      </c>
      <c r="G63" s="172" t="str">
        <f>IFERROR(IF(INDEX('Outcome Indicators - Section C'!G$10:G$26,MATCH('Print View'!$A63,'Outcome Indicators - Section C'!$A$10:$A$26,0))&lt;&gt;0,INDEX('Outcome Indicators - Section C'!G$10:G$26,MATCH('Print View'!$A63,'Outcome Indicators - Section C'!$A$10:$A$26,0)),""),"")</f>
        <v/>
      </c>
      <c r="H63" s="172" t="str">
        <f>IFERROR(IF(INDEX('Outcome Indicators - Section C'!H$10:H$26,MATCH('Print View'!$A63,'Outcome Indicators - Section C'!$A$10:$A$26,0))&lt;&gt;0,INDEX('Outcome Indicators - Section C'!H$10:H$26,MATCH('Print View'!$A63,'Outcome Indicators - Section C'!$A$10:$A$26,0)),""),"")</f>
        <v>DEA</v>
      </c>
      <c r="I63" s="197" t="str">
        <f>IFERROR(IF(INDEX('Outcome Indicators - Section C'!O$10:O$26,MATCH('Print View'!$A63,'Outcome Indicators - Section C'!$A$10:$A$26,0))&lt;&gt;0,INDEX('Outcome Indicators - Section C'!O$10:O$26,MATCH('Print View'!$A63,'Outcome Indicators - Section C'!$A$10:$A$26,0)),""),"")</f>
        <v/>
      </c>
      <c r="J63" s="264">
        <f t="array" ref="J63">IFERROR(IF(INDEX('Outcome Indicators - Section C'!D$30:D$106,MATCH('Print View'!$A63&amp;'Print View'!$J$57,'Outcome Indicators - Section C'!$A$30:$A$106&amp;'Outcome Indicators - Section C'!$C$30:$C$106,0))&lt;&gt;0,INDEX('Outcome Indicators - Section C'!D$30:D$106,MATCH('Print View'!$A63&amp;'Print View'!$J$57,'Outcome Indicators - Section C'!$A$30:$A$106&amp;'Outcome Indicators - Section C'!$C$30:$C$106,0)),""),"")</f>
        <v>2400000</v>
      </c>
      <c r="K63" s="250">
        <f t="array" ref="K63">IFERROR(IF(INDEX('Outcome Indicators - Section C'!E$30:E$106,MATCH('Print View'!$A63&amp;'Print View'!$J$57,'Outcome Indicators - Section C'!$A$30:$A$106&amp;'Outcome Indicators - Section C'!$C$30:$C$106,0))&lt;&gt;0,INDEX('Outcome Indicators - Section C'!E$30:E$106,MATCH('Print View'!$A63&amp;'Print View'!$J$57,'Outcome Indicators - Section C'!$A$30:$A$106&amp;'Outcome Indicators - Section C'!$C$30:$C$106,0)),""),"")</f>
        <v>3131884</v>
      </c>
      <c r="L63" s="257">
        <f t="array" ref="L63">IFERROR(IF(INDEX('Outcome Indicators - Section C'!F$30:F$106,MATCH('Print View'!$A63&amp;'Print View'!$J$57,'Outcome Indicators - Section C'!$A$30:$A$106&amp;'Outcome Indicators - Section C'!$C$30:$C$106,0))&lt;&gt;0,INDEX('Outcome Indicators - Section C'!F$30:F$106,MATCH('Print View'!$A63&amp;'Print View'!$J$57,'Outcome Indicators - Section C'!$A$30:$A$106&amp;'Outcome Indicators - Section C'!$C$30:$C$106,0)),""),"")</f>
        <v>76.631190682668958</v>
      </c>
      <c r="M63" s="271" t="str">
        <f t="array" ref="M63">IFERROR(IF(INDEX('Outcome Indicators - Section C'!G$30:G$106,MATCH('Print View'!$A63&amp;'Print View'!$J$57,'Outcome Indicators - Section C'!$A$30:$A$106&amp;'Outcome Indicators - Section C'!$C$30:$C$106,0))&lt;&gt;0,INDEX('Outcome Indicators - Section C'!G$30:G$106,MATCH('Print View'!$A63&amp;'Print View'!$J$57,'Outcome Indicators - Section C'!$A$30:$A$106&amp;'Outcome Indicators - Section C'!$C$30:$C$106,0)),""),"")</f>
        <v/>
      </c>
      <c r="N63" s="185" t="str">
        <f t="array" ref="N63">IFERROR(IF(INDEX('Outcome Indicators - Section C'!H$30:H$106,MATCH('Print View'!$A63&amp;'Print View'!$J$57,'Outcome Indicators - Section C'!$A$30:$A$106&amp;'Outcome Indicators - Section C'!$C$30:$C$106,0))&lt;&gt;0,INDEX('Outcome Indicators - Section C'!H$30:H$106,MATCH('Print View'!$A63&amp;'Print View'!$J$57,'Outcome Indicators - Section C'!$A$30:$A$106&amp;'Outcome Indicators - Section C'!$C$30:$C$106,0)),""),"")</f>
        <v/>
      </c>
      <c r="O63" s="249">
        <f t="array" ref="O63">IFERROR(IF(INDEX('Outcome Indicators - Section C'!D$30:D$106,MATCH('Print View'!$A63&amp;'Print View'!$O$57,'Outcome Indicators - Section C'!$A$30:$A$106&amp;'Outcome Indicators - Section C'!$C$30:$C$106,0))&lt;&gt;0,INDEX('Outcome Indicators - Section C'!D$30:D$106,MATCH('Print View'!$A63&amp;'Print View'!$O$57,'Outcome Indicators - Section C'!$A$30:$A$106&amp;'Outcome Indicators - Section C'!$C$30:$C$106,0)),""),"")</f>
        <v>2680000</v>
      </c>
      <c r="P63" s="250">
        <f t="array" ref="P63">IFERROR(IF(INDEX('Outcome Indicators - Section C'!E$30:E$106,MATCH('Print View'!$A63&amp;'Print View'!$O$57,'Outcome Indicators - Section C'!$A$30:$A$106&amp;'Outcome Indicators - Section C'!$C$30:$C$106,0))&lt;&gt;0,INDEX('Outcome Indicators - Section C'!E$30:E$106,MATCH('Print View'!$A63&amp;'Print View'!$O$57,'Outcome Indicators - Section C'!$A$30:$A$106&amp;'Outcome Indicators - Section C'!$C$30:$C$106,0)),""),"")</f>
        <v>3085600</v>
      </c>
      <c r="Q63" s="257">
        <f t="array" ref="Q63">IFERROR(IF(INDEX('Outcome Indicators - Section C'!F$30:F$106,MATCH('Print View'!$A63&amp;'Print View'!$O$57,'Outcome Indicators - Section C'!$A$30:$A$106&amp;'Outcome Indicators - Section C'!$C$30:$C$106,0))&lt;&gt;0,INDEX('Outcome Indicators - Section C'!F$30:F$106,MATCH('Print View'!$A63&amp;'Print View'!$O$57,'Outcome Indicators - Section C'!$A$30:$A$106&amp;'Outcome Indicators - Section C'!$C$30:$C$106,0)),""),"")</f>
        <v>86.855068706248389</v>
      </c>
      <c r="R63" s="271" t="str">
        <f t="array" ref="R63">IFERROR(IF(INDEX('Outcome Indicators - Section C'!G$30:G$106,MATCH('Print View'!$A63&amp;'Print View'!$O$57,'Outcome Indicators - Section C'!$A$30:$A$106&amp;'Outcome Indicators - Section C'!$C$30:$C$106,0))&lt;&gt;0,INDEX('Outcome Indicators - Section C'!G$30:G$106,MATCH('Print View'!$A63&amp;'Print View'!$O$57,'Outcome Indicators - Section C'!$A$30:$A$106&amp;'Outcome Indicators - Section C'!$C$30:$C$106,0)),""),"")</f>
        <v/>
      </c>
      <c r="S63" s="184" t="str">
        <f t="array" ref="S63">IFERROR(IF(INDEX('Outcome Indicators - Section C'!H$30:H$106,MATCH('Print View'!$A63&amp;'Print View'!$O$57,'Outcome Indicators - Section C'!$A$30:$A$106&amp;'Outcome Indicators - Section C'!$C$30:$C$106,0))&lt;&gt;0,INDEX('Outcome Indicators - Section C'!H$30:H$106,MATCH('Print View'!$A63&amp;'Print View'!$O$57,'Outcome Indicators - Section C'!$A$30:$A$106&amp;'Outcome Indicators - Section C'!$C$30:$C$106,0)),""),"")</f>
        <v/>
      </c>
      <c r="T63" s="249">
        <f t="array" ref="T63">IFERROR(IF(INDEX('Outcome Indicators - Section C'!D$30:D$106,MATCH('Print View'!$A63&amp;'Print View'!$T$57,'Outcome Indicators - Section C'!$A$30:$A$106&amp;'Outcome Indicators - Section C'!$C$30:$C$106,0))&lt;&gt;0,INDEX('Outcome Indicators - Section C'!D$30:D$106,MATCH('Print View'!$A63&amp;'Print View'!$T$57,'Outcome Indicators - Section C'!$A$30:$A$106&amp;'Outcome Indicators - Section C'!$C$30:$C$106,0)),""),"")</f>
        <v>2880000</v>
      </c>
      <c r="U63" s="250">
        <f t="array" ref="U63">IFERROR(IF(INDEX('Outcome Indicators - Section C'!E$30:E$106,MATCH('Print View'!$A63&amp;'Print View'!$T$57,'Outcome Indicators - Section C'!$A$30:$A$106&amp;'Outcome Indicators - Section C'!$C$30:$C$106,0))&lt;&gt;0,INDEX('Outcome Indicators - Section C'!E$30:E$106,MATCH('Print View'!$A63&amp;'Print View'!$T$57,'Outcome Indicators - Section C'!$A$30:$A$106&amp;'Outcome Indicators - Section C'!$C$30:$C$106,0)),""),"")</f>
        <v>3040000</v>
      </c>
      <c r="V63" s="257">
        <f t="array" ref="V63">IFERROR(IF(INDEX('Outcome Indicators - Section C'!F$30:F$106,MATCH('Print View'!$A63&amp;'Print View'!$T$57,'Outcome Indicators - Section C'!$A$30:$A$106&amp;'Outcome Indicators - Section C'!$C$30:$C$106,0))&lt;&gt;0,INDEX('Outcome Indicators - Section C'!F$30:F$106,MATCH('Print View'!$A63&amp;'Print View'!$T$57,'Outcome Indicators - Section C'!$A$30:$A$106&amp;'Outcome Indicators - Section C'!$C$30:$C$106,0)),""),"")</f>
        <v>94.73684210526315</v>
      </c>
      <c r="W63" s="271" t="str">
        <f t="array" ref="W63">IFERROR(IF(INDEX('Outcome Indicators - Section C'!G$30:G$106,MATCH('Print View'!$A63&amp;'Print View'!$T$57,'Outcome Indicators - Section C'!$A$30:$A$106&amp;'Outcome Indicators - Section C'!$C$30:$C$106,0))&lt;&gt;0,INDEX('Outcome Indicators - Section C'!G$30:G$106,MATCH('Print View'!$A63&amp;'Print View'!$T$57,'Outcome Indicators - Section C'!$A$30:$A$106&amp;'Outcome Indicators - Section C'!$C$30:$C$106,0)),""),"")</f>
        <v/>
      </c>
      <c r="X63" s="185" t="str">
        <f t="array" ref="X63">IFERROR(IF(INDEX('Outcome Indicators - Section C'!H$30:H$106,MATCH('Print View'!$A63&amp;'Print View'!$T$57,'Outcome Indicators - Section C'!$A$30:$A$106&amp;'Outcome Indicators - Section C'!$C$30:$C$106,0))&lt;&gt;0,INDEX('Outcome Indicators - Section C'!H$30:H$106,MATCH('Print View'!$A63&amp;'Print View'!$T$57,'Outcome Indicators - Section C'!$A$30:$A$106&amp;'Outcome Indicators - Section C'!$C$30:$C$106,0)),""),"")</f>
        <v/>
      </c>
      <c r="Y63" s="249" t="str">
        <f t="array" ref="Y63">IFERROR(IF(INDEX('Outcome Indicators - Section C'!D$30:D$106,MATCH('Print View'!$A63&amp;'Print View'!$Y$57,'Outcome Indicators - Section C'!$A$30:$A$106&amp;'Outcome Indicators - Section C'!$C$30:$C$106,0))&lt;&gt;0,INDEX('Outcome Indicators - Section C'!D$30:D$106,MATCH('Print View'!$A63&amp;'Print View'!$Y$57,'Outcome Indicators - Section C'!$A$30:$A$106&amp;'Outcome Indicators - Section C'!$C$30:$C$106,0)),""),"")</f>
        <v/>
      </c>
      <c r="Z63" s="250" t="str">
        <f t="array" ref="Z63">IFERROR(IF(INDEX('Outcome Indicators - Section C'!E$30:E$106,MATCH('Print View'!$A63&amp;'Print View'!$Y$57,'Outcome Indicators - Section C'!$A$30:$A$106&amp;'Outcome Indicators - Section C'!$C$30:$C$106,0))&lt;&gt;0,INDEX('Outcome Indicators - Section C'!E$30:E$106,MATCH('Print View'!$A63&amp;'Print View'!$Y$57,'Outcome Indicators - Section C'!$A$30:$A$106&amp;'Outcome Indicators - Section C'!$C$30:$C$106,0)),""),"")</f>
        <v/>
      </c>
      <c r="AA63" s="257" t="str">
        <f t="array" ref="AA63">IFERROR(IF(INDEX('Outcome Indicators - Section C'!F$30:F$106,MATCH('Print View'!$A63&amp;'Print View'!$Y$57,'Outcome Indicators - Section C'!$A$30:$A$106&amp;'Outcome Indicators - Section C'!$C$30:$C$106,0))&lt;&gt;0,INDEX('Outcome Indicators - Section C'!F$30:F$106,MATCH('Print View'!$A63&amp;'Print View'!$Y$57,'Outcome Indicators - Section C'!$A$30:$A$106&amp;'Outcome Indicators - Section C'!$C$30:$C$106,0)),""),"")</f>
        <v/>
      </c>
      <c r="AB63" s="271" t="str">
        <f t="array" ref="AB63">IFERROR(IF(INDEX('Outcome Indicators - Section C'!G$30:G$106,MATCH('Print View'!$A63&amp;'Print View'!$Y$57,'Outcome Indicators - Section C'!$A$30:$A$106&amp;'Outcome Indicators - Section C'!$C$30:$C$106,0))&lt;&gt;0,INDEX('Outcome Indicators - Section C'!G$30:G$106,MATCH('Print View'!$A63&amp;'Print View'!$Y$57,'Outcome Indicators - Section C'!$A$30:$A$106&amp;'Outcome Indicators - Section C'!$C$30:$C$106,0)),""),"")</f>
        <v/>
      </c>
      <c r="AC63" s="185" t="str">
        <f t="array" ref="AC63">IFERROR(IF(INDEX('Outcome Indicators - Section C'!H$30:H$106,MATCH('Print View'!$A63&amp;'Print View'!$Y$57,'Outcome Indicators - Section C'!$A$30:$A$106&amp;'Outcome Indicators - Section C'!$C$30:$C$106,0))&lt;&gt;0,INDEX('Outcome Indicators - Section C'!H$30:H$106,MATCH('Print View'!$A63&amp;'Print View'!$Y$57,'Outcome Indicators - Section C'!$A$30:$A$106&amp;'Outcome Indicators - Section C'!$C$30:$C$106,0)),""),"")</f>
        <v/>
      </c>
      <c r="AD63" s="264" t="str">
        <f t="array" ref="AD63">IFERROR(IF(INDEX('Outcome Indicators - Section C'!D$30:D$106,MATCH('Print View'!$A63&amp;'Print View'!$AD$57,'Outcome Indicators - Section C'!$A$30:$A$106&amp;'Outcome Indicators - Section C'!$C$30:$C$106,0))&lt;&gt;0,INDEX('Outcome Indicators - Section C'!D$30:D$106,MATCH('Print View'!$A63&amp;'Print View'!$AD$57,'Outcome Indicators - Section C'!$A$30:$A$106&amp;'Outcome Indicators - Section C'!$C$30:$C$106,0)),""),"")</f>
        <v/>
      </c>
      <c r="AE63" s="250" t="str">
        <f t="array" ref="AE63">IFERROR(IF(INDEX('Outcome Indicators - Section C'!E$30:E$106,MATCH('Print View'!$A63&amp;'Print View'!$AD$57,'Outcome Indicators - Section C'!$A$30:$A$106&amp;'Outcome Indicators - Section C'!$C$30:$C$106,0))&lt;&gt;0,INDEX('Outcome Indicators - Section C'!E$30:E$106,MATCH('Print View'!$A63&amp;'Print View'!$AD$57,'Outcome Indicators - Section C'!$A$30:$A$106&amp;'Outcome Indicators - Section C'!$C$30:$C$106,0)),""),"")</f>
        <v/>
      </c>
      <c r="AF63" s="257" t="str">
        <f t="array" ref="AF63">IFERROR(IF(INDEX('Outcome Indicators - Section C'!F$30:F$106,MATCH('Print View'!$A63&amp;'Print View'!$AD$57,'Outcome Indicators - Section C'!$A$30:$A$106&amp;'Outcome Indicators - Section C'!$C$30:$C$106,0))&lt;&gt;0,INDEX('Outcome Indicators - Section C'!F$30:F$106,MATCH('Print View'!$A63&amp;'Print View'!$AD$57,'Outcome Indicators - Section C'!$A$30:$A$106&amp;'Outcome Indicators - Section C'!$C$30:$C$106,0)),""),"")</f>
        <v/>
      </c>
      <c r="AG63" s="271" t="str">
        <f t="array" ref="AG63">IFERROR(IF(INDEX('Outcome Indicators - Section C'!G$30:G$106,MATCH('Print View'!$A63&amp;'Print View'!$AD$57,'Outcome Indicators - Section C'!$A$30:$A$106&amp;'Outcome Indicators - Section C'!$C$30:$C$106,0))&lt;&gt;0,INDEX('Outcome Indicators - Section C'!G$30:G$106,MATCH('Print View'!$A63&amp;'Print View'!$AD$57,'Outcome Indicators - Section C'!$A$30:$A$106&amp;'Outcome Indicators - Section C'!$C$30:$C$106,0)),""),"")</f>
        <v/>
      </c>
      <c r="AH63" s="188" t="str">
        <f t="array" ref="AH63">IFERROR(IF(INDEX('Outcome Indicators - Section C'!H$30:H$106,MATCH('Print View'!$A63&amp;'Print View'!$AD$57,'Outcome Indicators - Section C'!$A$30:$A$106&amp;'Outcome Indicators - Section C'!$C$30:$C$106,0))&lt;&gt;0,INDEX('Outcome Indicators - Section C'!H$30:H$106,MATCH('Print View'!$A63&amp;'Print View'!$AD$57,'Outcome Indicators - Section C'!$A$30:$A$106&amp;'Outcome Indicators - Section C'!$C$30:$C$106,0)),""),"")</f>
        <v/>
      </c>
      <c r="AI63" s="198"/>
      <c r="AJ63" s="289" t="str">
        <f>IFERROR(IF(INDEX('Outcome Indicators - Section C'!P$10:P$26,MATCH('Print View'!$A63,'Outcome Indicators - Section C'!A$10:A$26,0))&lt;&gt;0,INDEX('Outcome Indicators - Section C'!P$10:P$26,MATCH('Print View'!$A63,'Outcome Indicators - Section C'!A$10:A$26,0)),""),"")</f>
        <v/>
      </c>
      <c r="AQ63" s="276"/>
      <c r="AR63" s="276"/>
    </row>
    <row r="64" spans="1:44" ht="30" x14ac:dyDescent="0.25">
      <c r="A64" s="171">
        <v>6</v>
      </c>
      <c r="B64" s="178" t="str">
        <f>IFERROR(IF(INDEX('Outcome Indicators - Section C'!B$10:B$26,MATCH('Print View'!$A64,'Outcome Indicators - Section C'!$A$10:$A$26,0))&lt;&gt;0,INDEX('Outcome Indicators - Section C'!B$10:B$26,MATCH('Print View'!$A64,'Outcome Indicators - Section C'!$A$10:$A$26,0)),""),"")</f>
        <v/>
      </c>
      <c r="C64" s="178" t="str">
        <f>IFERROR(IF(INDEX('Outcome Indicators - Section C'!C$10:C$26,MATCH('Print View'!$A64,'Outcome Indicators - Section C'!$A$10:$A$26,0))&lt;&gt;0,INDEX('Outcome Indicators - Section C'!C$10:C$26,MATCH('Print View'!$A64,'Outcome Indicators - Section C'!$A$10:$A$26,0)),""),"")</f>
        <v/>
      </c>
      <c r="D64" s="178" t="str">
        <f>IFERROR(IF(INDEX('Outcome Indicators - Section C'!D$10:D$26,MATCH('Print View'!$A64,'Outcome Indicators - Section C'!$A$10:$A$26,0))&lt;&gt;0,INDEX('Outcome Indicators - Section C'!D$10:D$26,MATCH('Print View'!$A64,'Outcome Indicators - Section C'!$A$10:$A$26,0)),""),"")</f>
        <v/>
      </c>
      <c r="E64" s="178" t="str">
        <f>IFERROR(IF(INDEX('Outcome Indicators - Section C'!E$10:E$26,MATCH('Print View'!$A64,'Outcome Indicators - Section C'!$A$10:$A$26,0))&lt;&gt;0,INDEX('Outcome Indicators - Section C'!E$10:E$26,MATCH('Print View'!$A64,'Outcome Indicators - Section C'!$A$10:$A$26,0)),""),"")</f>
        <v/>
      </c>
      <c r="F64" s="178" t="str">
        <f>IFERROR(IF(INDEX('Outcome Indicators - Section C'!F$10:F$26,MATCH('Print View'!$A64,'Outcome Indicators - Section C'!$A$10:$A$26,0))&lt;&gt;0,INDEX('Outcome Indicators - Section C'!F$10:F$26,MATCH('Print View'!$A64,'Outcome Indicators - Section C'!$A$10:$A$26,0)),""),"")</f>
        <v/>
      </c>
      <c r="G64" s="178" t="str">
        <f>IFERROR(IF(INDEX('Outcome Indicators - Section C'!G$10:G$26,MATCH('Print View'!$A64,'Outcome Indicators - Section C'!$A$10:$A$26,0))&lt;&gt;0,INDEX('Outcome Indicators - Section C'!G$10:G$26,MATCH('Print View'!$A64,'Outcome Indicators - Section C'!$A$10:$A$26,0)),""),"")</f>
        <v/>
      </c>
      <c r="H64" s="178" t="str">
        <f>IFERROR(IF(INDEX('Outcome Indicators - Section C'!H$10:H$26,MATCH('Print View'!$A64,'Outcome Indicators - Section C'!$A$10:$A$26,0))&lt;&gt;0,INDEX('Outcome Indicators - Section C'!H$10:H$26,MATCH('Print View'!$A64,'Outcome Indicators - Section C'!$A$10:$A$26,0)),""),"")</f>
        <v/>
      </c>
      <c r="I64" s="199" t="str">
        <f>IFERROR(IF(INDEX('Outcome Indicators - Section C'!O$10:O$26,MATCH('Print View'!$A64,'Outcome Indicators - Section C'!$A$10:$A$26,0))&lt;&gt;0,INDEX('Outcome Indicators - Section C'!O$10:O$26,MATCH('Print View'!$A64,'Outcome Indicators - Section C'!$A$10:$A$26,0)),""),"")</f>
        <v/>
      </c>
      <c r="J64" s="263" t="str">
        <f t="array" ref="J64">IFERROR(IF(INDEX('Outcome Indicators - Section C'!D$30:D$106,MATCH('Print View'!$A64&amp;'Print View'!$J$57,'Outcome Indicators - Section C'!$A$30:$A$106&amp;'Outcome Indicators - Section C'!$C$30:$C$106,0))&lt;&gt;0,INDEX('Outcome Indicators - Section C'!D$30:D$106,MATCH('Print View'!$A64&amp;'Print View'!$J$57,'Outcome Indicators - Section C'!$A$30:$A$106&amp;'Outcome Indicators - Section C'!$C$30:$C$106,0)),""),"")</f>
        <v/>
      </c>
      <c r="K64" s="248" t="str">
        <f t="array" ref="K64">IFERROR(IF(INDEX('Outcome Indicators - Section C'!E$30:E$106,MATCH('Print View'!$A64&amp;'Print View'!$J$57,'Outcome Indicators - Section C'!$A$30:$A$106&amp;'Outcome Indicators - Section C'!$C$30:$C$106,0))&lt;&gt;0,INDEX('Outcome Indicators - Section C'!E$30:E$106,MATCH('Print View'!$A64&amp;'Print View'!$J$57,'Outcome Indicators - Section C'!$A$30:$A$106&amp;'Outcome Indicators - Section C'!$C$30:$C$106,0)),""),"")</f>
        <v/>
      </c>
      <c r="L64" s="256" t="str">
        <f t="array" ref="L64">IFERROR(IF(INDEX('Outcome Indicators - Section C'!F$30:F$106,MATCH('Print View'!$A64&amp;'Print View'!$J$57,'Outcome Indicators - Section C'!$A$30:$A$106&amp;'Outcome Indicators - Section C'!$C$30:$C$106,0))&lt;&gt;0,INDEX('Outcome Indicators - Section C'!F$30:F$106,MATCH('Print View'!$A64&amp;'Print View'!$J$57,'Outcome Indicators - Section C'!$A$30:$A$106&amp;'Outcome Indicators - Section C'!$C$30:$C$106,0)),""),"")</f>
        <v/>
      </c>
      <c r="M64" s="270" t="str">
        <f t="array" ref="M64">IFERROR(IF(INDEX('Outcome Indicators - Section C'!G$30:G$106,MATCH('Print View'!$A64&amp;'Print View'!$J$57,'Outcome Indicators - Section C'!$A$30:$A$106&amp;'Outcome Indicators - Section C'!$C$30:$C$106,0))&lt;&gt;0,INDEX('Outcome Indicators - Section C'!G$30:G$106,MATCH('Print View'!$A64&amp;'Print View'!$J$57,'Outcome Indicators - Section C'!$A$30:$A$106&amp;'Outcome Indicators - Section C'!$C$30:$C$106,0)),""),"")</f>
        <v/>
      </c>
      <c r="N64" s="180" t="str">
        <f t="array" ref="N64">IFERROR(IF(INDEX('Outcome Indicators - Section C'!H$30:H$106,MATCH('Print View'!$A64&amp;'Print View'!$J$57,'Outcome Indicators - Section C'!$A$30:$A$106&amp;'Outcome Indicators - Section C'!$C$30:$C$106,0))&lt;&gt;0,INDEX('Outcome Indicators - Section C'!H$30:H$106,MATCH('Print View'!$A64&amp;'Print View'!$J$57,'Outcome Indicators - Section C'!$A$30:$A$106&amp;'Outcome Indicators - Section C'!$C$30:$C$106,0)),""),"")</f>
        <v/>
      </c>
      <c r="O64" s="247" t="str">
        <f t="array" ref="O64">IFERROR(IF(INDEX('Outcome Indicators - Section C'!D$30:D$106,MATCH('Print View'!$A64&amp;'Print View'!$O$57,'Outcome Indicators - Section C'!$A$30:$A$106&amp;'Outcome Indicators - Section C'!$C$30:$C$106,0))&lt;&gt;0,INDEX('Outcome Indicators - Section C'!D$30:D$106,MATCH('Print View'!$A64&amp;'Print View'!$O$57,'Outcome Indicators - Section C'!$A$30:$A$106&amp;'Outcome Indicators - Section C'!$C$30:$C$106,0)),""),"")</f>
        <v/>
      </c>
      <c r="P64" s="248" t="str">
        <f t="array" ref="P64">IFERROR(IF(INDEX('Outcome Indicators - Section C'!E$30:E$106,MATCH('Print View'!$A64&amp;'Print View'!$O$57,'Outcome Indicators - Section C'!$A$30:$A$106&amp;'Outcome Indicators - Section C'!$C$30:$C$106,0))&lt;&gt;0,INDEX('Outcome Indicators - Section C'!E$30:E$106,MATCH('Print View'!$A64&amp;'Print View'!$O$57,'Outcome Indicators - Section C'!$A$30:$A$106&amp;'Outcome Indicators - Section C'!$C$30:$C$106,0)),""),"")</f>
        <v/>
      </c>
      <c r="Q64" s="256" t="str">
        <f t="array" ref="Q64">IFERROR(IF(INDEX('Outcome Indicators - Section C'!F$30:F$106,MATCH('Print View'!$A64&amp;'Print View'!$O$57,'Outcome Indicators - Section C'!$A$30:$A$106&amp;'Outcome Indicators - Section C'!$C$30:$C$106,0))&lt;&gt;0,INDEX('Outcome Indicators - Section C'!F$30:F$106,MATCH('Print View'!$A64&amp;'Print View'!$O$57,'Outcome Indicators - Section C'!$A$30:$A$106&amp;'Outcome Indicators - Section C'!$C$30:$C$106,0)),""),"")</f>
        <v/>
      </c>
      <c r="R64" s="270" t="str">
        <f t="array" ref="R64">IFERROR(IF(INDEX('Outcome Indicators - Section C'!G$30:G$106,MATCH('Print View'!$A64&amp;'Print View'!$O$57,'Outcome Indicators - Section C'!$A$30:$A$106&amp;'Outcome Indicators - Section C'!$C$30:$C$106,0))&lt;&gt;0,INDEX('Outcome Indicators - Section C'!G$30:G$106,MATCH('Print View'!$A64&amp;'Print View'!$O$57,'Outcome Indicators - Section C'!$A$30:$A$106&amp;'Outcome Indicators - Section C'!$C$30:$C$106,0)),""),"")</f>
        <v/>
      </c>
      <c r="S64" s="179" t="str">
        <f t="array" ref="S64">IFERROR(IF(INDEX('Outcome Indicators - Section C'!H$30:H$106,MATCH('Print View'!$A64&amp;'Print View'!$O$57,'Outcome Indicators - Section C'!$A$30:$A$106&amp;'Outcome Indicators - Section C'!$C$30:$C$106,0))&lt;&gt;0,INDEX('Outcome Indicators - Section C'!H$30:H$106,MATCH('Print View'!$A64&amp;'Print View'!$O$57,'Outcome Indicators - Section C'!$A$30:$A$106&amp;'Outcome Indicators - Section C'!$C$30:$C$106,0)),""),"")</f>
        <v/>
      </c>
      <c r="T64" s="247" t="str">
        <f t="array" ref="T64">IFERROR(IF(INDEX('Outcome Indicators - Section C'!D$30:D$106,MATCH('Print View'!$A64&amp;'Print View'!$T$57,'Outcome Indicators - Section C'!$A$30:$A$106&amp;'Outcome Indicators - Section C'!$C$30:$C$106,0))&lt;&gt;0,INDEX('Outcome Indicators - Section C'!D$30:D$106,MATCH('Print View'!$A64&amp;'Print View'!$T$57,'Outcome Indicators - Section C'!$A$30:$A$106&amp;'Outcome Indicators - Section C'!$C$30:$C$106,0)),""),"")</f>
        <v/>
      </c>
      <c r="U64" s="248" t="str">
        <f t="array" ref="U64">IFERROR(IF(INDEX('Outcome Indicators - Section C'!E$30:E$106,MATCH('Print View'!$A64&amp;'Print View'!$T$57,'Outcome Indicators - Section C'!$A$30:$A$106&amp;'Outcome Indicators - Section C'!$C$30:$C$106,0))&lt;&gt;0,INDEX('Outcome Indicators - Section C'!E$30:E$106,MATCH('Print View'!$A64&amp;'Print View'!$T$57,'Outcome Indicators - Section C'!$A$30:$A$106&amp;'Outcome Indicators - Section C'!$C$30:$C$106,0)),""),"")</f>
        <v/>
      </c>
      <c r="V64" s="256" t="str">
        <f t="array" ref="V64">IFERROR(IF(INDEX('Outcome Indicators - Section C'!F$30:F$106,MATCH('Print View'!$A64&amp;'Print View'!$T$57,'Outcome Indicators - Section C'!$A$30:$A$106&amp;'Outcome Indicators - Section C'!$C$30:$C$106,0))&lt;&gt;0,INDEX('Outcome Indicators - Section C'!F$30:F$106,MATCH('Print View'!$A64&amp;'Print View'!$T$57,'Outcome Indicators - Section C'!$A$30:$A$106&amp;'Outcome Indicators - Section C'!$C$30:$C$106,0)),""),"")</f>
        <v/>
      </c>
      <c r="W64" s="270" t="str">
        <f t="array" ref="W64">IFERROR(IF(INDEX('Outcome Indicators - Section C'!G$30:G$106,MATCH('Print View'!$A64&amp;'Print View'!$T$57,'Outcome Indicators - Section C'!$A$30:$A$106&amp;'Outcome Indicators - Section C'!$C$30:$C$106,0))&lt;&gt;0,INDEX('Outcome Indicators - Section C'!G$30:G$106,MATCH('Print View'!$A64&amp;'Print View'!$T$57,'Outcome Indicators - Section C'!$A$30:$A$106&amp;'Outcome Indicators - Section C'!$C$30:$C$106,0)),""),"")</f>
        <v/>
      </c>
      <c r="X64" s="180" t="str">
        <f t="array" ref="X64">IFERROR(IF(INDEX('Outcome Indicators - Section C'!H$30:H$106,MATCH('Print View'!$A64&amp;'Print View'!$T$57,'Outcome Indicators - Section C'!$A$30:$A$106&amp;'Outcome Indicators - Section C'!$C$30:$C$106,0))&lt;&gt;0,INDEX('Outcome Indicators - Section C'!H$30:H$106,MATCH('Print View'!$A64&amp;'Print View'!$T$57,'Outcome Indicators - Section C'!$A$30:$A$106&amp;'Outcome Indicators - Section C'!$C$30:$C$106,0)),""),"")</f>
        <v/>
      </c>
      <c r="Y64" s="247" t="str">
        <f t="array" ref="Y64">IFERROR(IF(INDEX('Outcome Indicators - Section C'!D$30:D$106,MATCH('Print View'!$A64&amp;'Print View'!$Y$57,'Outcome Indicators - Section C'!$A$30:$A$106&amp;'Outcome Indicators - Section C'!$C$30:$C$106,0))&lt;&gt;0,INDEX('Outcome Indicators - Section C'!D$30:D$106,MATCH('Print View'!$A64&amp;'Print View'!$Y$57,'Outcome Indicators - Section C'!$A$30:$A$106&amp;'Outcome Indicators - Section C'!$C$30:$C$106,0)),""),"")</f>
        <v/>
      </c>
      <c r="Z64" s="248" t="str">
        <f t="array" ref="Z64">IFERROR(IF(INDEX('Outcome Indicators - Section C'!E$30:E$106,MATCH('Print View'!$A64&amp;'Print View'!$Y$57,'Outcome Indicators - Section C'!$A$30:$A$106&amp;'Outcome Indicators - Section C'!$C$30:$C$106,0))&lt;&gt;0,INDEX('Outcome Indicators - Section C'!E$30:E$106,MATCH('Print View'!$A64&amp;'Print View'!$Y$57,'Outcome Indicators - Section C'!$A$30:$A$106&amp;'Outcome Indicators - Section C'!$C$30:$C$106,0)),""),"")</f>
        <v/>
      </c>
      <c r="AA64" s="256" t="str">
        <f t="array" ref="AA64">IFERROR(IF(INDEX('Outcome Indicators - Section C'!F$30:F$106,MATCH('Print View'!$A64&amp;'Print View'!$Y$57,'Outcome Indicators - Section C'!$A$30:$A$106&amp;'Outcome Indicators - Section C'!$C$30:$C$106,0))&lt;&gt;0,INDEX('Outcome Indicators - Section C'!F$30:F$106,MATCH('Print View'!$A64&amp;'Print View'!$Y$57,'Outcome Indicators - Section C'!$A$30:$A$106&amp;'Outcome Indicators - Section C'!$C$30:$C$106,0)),""),"")</f>
        <v/>
      </c>
      <c r="AB64" s="270" t="str">
        <f t="array" ref="AB64">IFERROR(IF(INDEX('Outcome Indicators - Section C'!G$30:G$106,MATCH('Print View'!$A64&amp;'Print View'!$Y$57,'Outcome Indicators - Section C'!$A$30:$A$106&amp;'Outcome Indicators - Section C'!$C$30:$C$106,0))&lt;&gt;0,INDEX('Outcome Indicators - Section C'!G$30:G$106,MATCH('Print View'!$A64&amp;'Print View'!$Y$57,'Outcome Indicators - Section C'!$A$30:$A$106&amp;'Outcome Indicators - Section C'!$C$30:$C$106,0)),""),"")</f>
        <v/>
      </c>
      <c r="AC64" s="180" t="str">
        <f t="array" ref="AC64">IFERROR(IF(INDEX('Outcome Indicators - Section C'!H$30:H$106,MATCH('Print View'!$A64&amp;'Print View'!$Y$57,'Outcome Indicators - Section C'!$A$30:$A$106&amp;'Outcome Indicators - Section C'!$C$30:$C$106,0))&lt;&gt;0,INDEX('Outcome Indicators - Section C'!H$30:H$106,MATCH('Print View'!$A64&amp;'Print View'!$Y$57,'Outcome Indicators - Section C'!$A$30:$A$106&amp;'Outcome Indicators - Section C'!$C$30:$C$106,0)),""),"")</f>
        <v/>
      </c>
      <c r="AD64" s="263" t="str">
        <f t="array" ref="AD64">IFERROR(IF(INDEX('Outcome Indicators - Section C'!D$30:D$106,MATCH('Print View'!$A64&amp;'Print View'!$AD$57,'Outcome Indicators - Section C'!$A$30:$A$106&amp;'Outcome Indicators - Section C'!$C$30:$C$106,0))&lt;&gt;0,INDEX('Outcome Indicators - Section C'!D$30:D$106,MATCH('Print View'!$A64&amp;'Print View'!$AD$57,'Outcome Indicators - Section C'!$A$30:$A$106&amp;'Outcome Indicators - Section C'!$C$30:$C$106,0)),""),"")</f>
        <v/>
      </c>
      <c r="AE64" s="248" t="str">
        <f t="array" ref="AE64">IFERROR(IF(INDEX('Outcome Indicators - Section C'!E$30:E$106,MATCH('Print View'!$A64&amp;'Print View'!$AD$57,'Outcome Indicators - Section C'!$A$30:$A$106&amp;'Outcome Indicators - Section C'!$C$30:$C$106,0))&lt;&gt;0,INDEX('Outcome Indicators - Section C'!E$30:E$106,MATCH('Print View'!$A64&amp;'Print View'!$AD$57,'Outcome Indicators - Section C'!$A$30:$A$106&amp;'Outcome Indicators - Section C'!$C$30:$C$106,0)),""),"")</f>
        <v/>
      </c>
      <c r="AF64" s="256" t="str">
        <f t="array" ref="AF64">IFERROR(IF(INDEX('Outcome Indicators - Section C'!F$30:F$106,MATCH('Print View'!$A64&amp;'Print View'!$AD$57,'Outcome Indicators - Section C'!$A$30:$A$106&amp;'Outcome Indicators - Section C'!$C$30:$C$106,0))&lt;&gt;0,INDEX('Outcome Indicators - Section C'!F$30:F$106,MATCH('Print View'!$A64&amp;'Print View'!$AD$57,'Outcome Indicators - Section C'!$A$30:$A$106&amp;'Outcome Indicators - Section C'!$C$30:$C$106,0)),""),"")</f>
        <v/>
      </c>
      <c r="AG64" s="270" t="str">
        <f t="array" ref="AG64">IFERROR(IF(INDEX('Outcome Indicators - Section C'!G$30:G$106,MATCH('Print View'!$A64&amp;'Print View'!$AD$57,'Outcome Indicators - Section C'!$A$30:$A$106&amp;'Outcome Indicators - Section C'!$C$30:$C$106,0))&lt;&gt;0,INDEX('Outcome Indicators - Section C'!G$30:G$106,MATCH('Print View'!$A64&amp;'Print View'!$AD$57,'Outcome Indicators - Section C'!$A$30:$A$106&amp;'Outcome Indicators - Section C'!$C$30:$C$106,0)),""),"")</f>
        <v/>
      </c>
      <c r="AH64" s="183" t="str">
        <f t="array" ref="AH64">IFERROR(IF(INDEX('Outcome Indicators - Section C'!H$30:H$106,MATCH('Print View'!$A64&amp;'Print View'!$AD$57,'Outcome Indicators - Section C'!$A$30:$A$106&amp;'Outcome Indicators - Section C'!$C$30:$C$106,0))&lt;&gt;0,INDEX('Outcome Indicators - Section C'!H$30:H$106,MATCH('Print View'!$A64&amp;'Print View'!$AD$57,'Outcome Indicators - Section C'!$A$30:$A$106&amp;'Outcome Indicators - Section C'!$C$30:$C$106,0)),""),"")</f>
        <v/>
      </c>
      <c r="AI64" s="198"/>
      <c r="AJ64" s="290" t="str">
        <f>IFERROR(IF(INDEX('Outcome Indicators - Section C'!P$10:P$26,MATCH('Print View'!$A64,'Outcome Indicators - Section C'!A$10:A$26,0))&lt;&gt;0,INDEX('Outcome Indicators - Section C'!P$10:P$26,MATCH('Print View'!$A64,'Outcome Indicators - Section C'!A$10:A$26,0)),""),"")</f>
        <v/>
      </c>
      <c r="AQ64" s="276"/>
      <c r="AR64" s="276"/>
    </row>
    <row r="65" spans="1:44" ht="30" x14ac:dyDescent="0.25">
      <c r="A65" s="212">
        <v>7</v>
      </c>
      <c r="B65" s="172" t="str">
        <f>IFERROR(IF(INDEX('Outcome Indicators - Section C'!B$10:B$26,MATCH('Print View'!$A65,'Outcome Indicators - Section C'!$A$10:$A$26,0))&lt;&gt;0,INDEX('Outcome Indicators - Section C'!B$10:B$26,MATCH('Print View'!$A65,'Outcome Indicators - Section C'!$A$10:$A$26,0)),""),"")</f>
        <v/>
      </c>
      <c r="C65" s="172" t="str">
        <f>IFERROR(IF(INDEX('Outcome Indicators - Section C'!C$10:C$26,MATCH('Print View'!$A65,'Outcome Indicators - Section C'!$A$10:$A$26,0))&lt;&gt;0,INDEX('Outcome Indicators - Section C'!C$10:C$26,MATCH('Print View'!$A65,'Outcome Indicators - Section C'!$A$10:$A$26,0)),""),"")</f>
        <v/>
      </c>
      <c r="D65" s="172" t="str">
        <f>IFERROR(IF(INDEX('Outcome Indicators - Section C'!D$10:D$26,MATCH('Print View'!$A65,'Outcome Indicators - Section C'!$A$10:$A$26,0))&lt;&gt;0,INDEX('Outcome Indicators - Section C'!D$10:D$26,MATCH('Print View'!$A65,'Outcome Indicators - Section C'!$A$10:$A$26,0)),""),"")</f>
        <v/>
      </c>
      <c r="E65" s="172" t="str">
        <f>IFERROR(IF(INDEX('Outcome Indicators - Section C'!E$10:E$26,MATCH('Print View'!$A65,'Outcome Indicators - Section C'!$A$10:$A$26,0))&lt;&gt;0,INDEX('Outcome Indicators - Section C'!E$10:E$26,MATCH('Print View'!$A65,'Outcome Indicators - Section C'!$A$10:$A$26,0)),""),"")</f>
        <v/>
      </c>
      <c r="F65" s="172" t="str">
        <f>IFERROR(IF(INDEX('Outcome Indicators - Section C'!F$10:F$26,MATCH('Print View'!$A65,'Outcome Indicators - Section C'!$A$10:$A$26,0))&lt;&gt;0,INDEX('Outcome Indicators - Section C'!F$10:F$26,MATCH('Print View'!$A65,'Outcome Indicators - Section C'!$A$10:$A$26,0)),""),"")</f>
        <v/>
      </c>
      <c r="G65" s="172" t="str">
        <f>IFERROR(IF(INDEX('Outcome Indicators - Section C'!G$10:G$26,MATCH('Print View'!$A65,'Outcome Indicators - Section C'!$A$10:$A$26,0))&lt;&gt;0,INDEX('Outcome Indicators - Section C'!G$10:G$26,MATCH('Print View'!$A65,'Outcome Indicators - Section C'!$A$10:$A$26,0)),""),"")</f>
        <v/>
      </c>
      <c r="H65" s="172" t="str">
        <f>IFERROR(IF(INDEX('Outcome Indicators - Section C'!H$10:H$26,MATCH('Print View'!$A65,'Outcome Indicators - Section C'!$A$10:$A$26,0))&lt;&gt;0,INDEX('Outcome Indicators - Section C'!H$10:H$26,MATCH('Print View'!$A65,'Outcome Indicators - Section C'!$A$10:$A$26,0)),""),"")</f>
        <v/>
      </c>
      <c r="I65" s="197" t="str">
        <f>IFERROR(IF(INDEX('Outcome Indicators - Section C'!O$10:O$26,MATCH('Print View'!$A65,'Outcome Indicators - Section C'!$A$10:$A$26,0))&lt;&gt;0,INDEX('Outcome Indicators - Section C'!O$10:O$26,MATCH('Print View'!$A65,'Outcome Indicators - Section C'!$A$10:$A$26,0)),""),"")</f>
        <v/>
      </c>
      <c r="J65" s="264" t="str">
        <f t="array" ref="J65">IFERROR(IF(INDEX('Outcome Indicators - Section C'!D$30:D$106,MATCH('Print View'!$A65&amp;'Print View'!$J$57,'Outcome Indicators - Section C'!$A$30:$A$106&amp;'Outcome Indicators - Section C'!$C$30:$C$106,0))&lt;&gt;0,INDEX('Outcome Indicators - Section C'!D$30:D$106,MATCH('Print View'!$A65&amp;'Print View'!$J$57,'Outcome Indicators - Section C'!$A$30:$A$106&amp;'Outcome Indicators - Section C'!$C$30:$C$106,0)),""),"")</f>
        <v/>
      </c>
      <c r="K65" s="250" t="str">
        <f t="array" ref="K65">IFERROR(IF(INDEX('Outcome Indicators - Section C'!E$30:E$106,MATCH('Print View'!$A65&amp;'Print View'!$J$57,'Outcome Indicators - Section C'!$A$30:$A$106&amp;'Outcome Indicators - Section C'!$C$30:$C$106,0))&lt;&gt;0,INDEX('Outcome Indicators - Section C'!E$30:E$106,MATCH('Print View'!$A65&amp;'Print View'!$J$57,'Outcome Indicators - Section C'!$A$30:$A$106&amp;'Outcome Indicators - Section C'!$C$30:$C$106,0)),""),"")</f>
        <v/>
      </c>
      <c r="L65" s="257" t="str">
        <f t="array" ref="L65">IFERROR(IF(INDEX('Outcome Indicators - Section C'!F$30:F$106,MATCH('Print View'!$A65&amp;'Print View'!$J$57,'Outcome Indicators - Section C'!$A$30:$A$106&amp;'Outcome Indicators - Section C'!$C$30:$C$106,0))&lt;&gt;0,INDEX('Outcome Indicators - Section C'!F$30:F$106,MATCH('Print View'!$A65&amp;'Print View'!$J$57,'Outcome Indicators - Section C'!$A$30:$A$106&amp;'Outcome Indicators - Section C'!$C$30:$C$106,0)),""),"")</f>
        <v/>
      </c>
      <c r="M65" s="271" t="str">
        <f t="array" ref="M65">IFERROR(IF(INDEX('Outcome Indicators - Section C'!G$30:G$106,MATCH('Print View'!$A65&amp;'Print View'!$J$57,'Outcome Indicators - Section C'!$A$30:$A$106&amp;'Outcome Indicators - Section C'!$C$30:$C$106,0))&lt;&gt;0,INDEX('Outcome Indicators - Section C'!G$30:G$106,MATCH('Print View'!$A65&amp;'Print View'!$J$57,'Outcome Indicators - Section C'!$A$30:$A$106&amp;'Outcome Indicators - Section C'!$C$30:$C$106,0)),""),"")</f>
        <v/>
      </c>
      <c r="N65" s="185" t="str">
        <f t="array" ref="N65">IFERROR(IF(INDEX('Outcome Indicators - Section C'!H$30:H$106,MATCH('Print View'!$A65&amp;'Print View'!$J$57,'Outcome Indicators - Section C'!$A$30:$A$106&amp;'Outcome Indicators - Section C'!$C$30:$C$106,0))&lt;&gt;0,INDEX('Outcome Indicators - Section C'!H$30:H$106,MATCH('Print View'!$A65&amp;'Print View'!$J$57,'Outcome Indicators - Section C'!$A$30:$A$106&amp;'Outcome Indicators - Section C'!$C$30:$C$106,0)),""),"")</f>
        <v/>
      </c>
      <c r="O65" s="249" t="str">
        <f t="array" ref="O65">IFERROR(IF(INDEX('Outcome Indicators - Section C'!D$30:D$106,MATCH('Print View'!$A65&amp;'Print View'!$O$57,'Outcome Indicators - Section C'!$A$30:$A$106&amp;'Outcome Indicators - Section C'!$C$30:$C$106,0))&lt;&gt;0,INDEX('Outcome Indicators - Section C'!D$30:D$106,MATCH('Print View'!$A65&amp;'Print View'!$O$57,'Outcome Indicators - Section C'!$A$30:$A$106&amp;'Outcome Indicators - Section C'!$C$30:$C$106,0)),""),"")</f>
        <v/>
      </c>
      <c r="P65" s="250" t="str">
        <f t="array" ref="P65">IFERROR(IF(INDEX('Outcome Indicators - Section C'!E$30:E$106,MATCH('Print View'!$A65&amp;'Print View'!$O$57,'Outcome Indicators - Section C'!$A$30:$A$106&amp;'Outcome Indicators - Section C'!$C$30:$C$106,0))&lt;&gt;0,INDEX('Outcome Indicators - Section C'!E$30:E$106,MATCH('Print View'!$A65&amp;'Print View'!$O$57,'Outcome Indicators - Section C'!$A$30:$A$106&amp;'Outcome Indicators - Section C'!$C$30:$C$106,0)),""),"")</f>
        <v/>
      </c>
      <c r="Q65" s="257" t="str">
        <f t="array" ref="Q65">IFERROR(IF(INDEX('Outcome Indicators - Section C'!F$30:F$106,MATCH('Print View'!$A65&amp;'Print View'!$O$57,'Outcome Indicators - Section C'!$A$30:$A$106&amp;'Outcome Indicators - Section C'!$C$30:$C$106,0))&lt;&gt;0,INDEX('Outcome Indicators - Section C'!F$30:F$106,MATCH('Print View'!$A65&amp;'Print View'!$O$57,'Outcome Indicators - Section C'!$A$30:$A$106&amp;'Outcome Indicators - Section C'!$C$30:$C$106,0)),""),"")</f>
        <v/>
      </c>
      <c r="R65" s="271" t="str">
        <f t="array" ref="R65">IFERROR(IF(INDEX('Outcome Indicators - Section C'!G$30:G$106,MATCH('Print View'!$A65&amp;'Print View'!$O$57,'Outcome Indicators - Section C'!$A$30:$A$106&amp;'Outcome Indicators - Section C'!$C$30:$C$106,0))&lt;&gt;0,INDEX('Outcome Indicators - Section C'!G$30:G$106,MATCH('Print View'!$A65&amp;'Print View'!$O$57,'Outcome Indicators - Section C'!$A$30:$A$106&amp;'Outcome Indicators - Section C'!$C$30:$C$106,0)),""),"")</f>
        <v/>
      </c>
      <c r="S65" s="184" t="str">
        <f t="array" ref="S65">IFERROR(IF(INDEX('Outcome Indicators - Section C'!H$30:H$106,MATCH('Print View'!$A65&amp;'Print View'!$O$57,'Outcome Indicators - Section C'!$A$30:$A$106&amp;'Outcome Indicators - Section C'!$C$30:$C$106,0))&lt;&gt;0,INDEX('Outcome Indicators - Section C'!H$30:H$106,MATCH('Print View'!$A65&amp;'Print View'!$O$57,'Outcome Indicators - Section C'!$A$30:$A$106&amp;'Outcome Indicators - Section C'!$C$30:$C$106,0)),""),"")</f>
        <v/>
      </c>
      <c r="T65" s="249" t="str">
        <f t="array" ref="T65">IFERROR(IF(INDEX('Outcome Indicators - Section C'!D$30:D$106,MATCH('Print View'!$A65&amp;'Print View'!$T$57,'Outcome Indicators - Section C'!$A$30:$A$106&amp;'Outcome Indicators - Section C'!$C$30:$C$106,0))&lt;&gt;0,INDEX('Outcome Indicators - Section C'!D$30:D$106,MATCH('Print View'!$A65&amp;'Print View'!$T$57,'Outcome Indicators - Section C'!$A$30:$A$106&amp;'Outcome Indicators - Section C'!$C$30:$C$106,0)),""),"")</f>
        <v/>
      </c>
      <c r="U65" s="250" t="str">
        <f t="array" ref="U65">IFERROR(IF(INDEX('Outcome Indicators - Section C'!E$30:E$106,MATCH('Print View'!$A65&amp;'Print View'!$T$57,'Outcome Indicators - Section C'!$A$30:$A$106&amp;'Outcome Indicators - Section C'!$C$30:$C$106,0))&lt;&gt;0,INDEX('Outcome Indicators - Section C'!E$30:E$106,MATCH('Print View'!$A65&amp;'Print View'!$T$57,'Outcome Indicators - Section C'!$A$30:$A$106&amp;'Outcome Indicators - Section C'!$C$30:$C$106,0)),""),"")</f>
        <v/>
      </c>
      <c r="V65" s="257" t="str">
        <f t="array" ref="V65">IFERROR(IF(INDEX('Outcome Indicators - Section C'!F$30:F$106,MATCH('Print View'!$A65&amp;'Print View'!$T$57,'Outcome Indicators - Section C'!$A$30:$A$106&amp;'Outcome Indicators - Section C'!$C$30:$C$106,0))&lt;&gt;0,INDEX('Outcome Indicators - Section C'!F$30:F$106,MATCH('Print View'!$A65&amp;'Print View'!$T$57,'Outcome Indicators - Section C'!$A$30:$A$106&amp;'Outcome Indicators - Section C'!$C$30:$C$106,0)),""),"")</f>
        <v/>
      </c>
      <c r="W65" s="271" t="str">
        <f t="array" ref="W65">IFERROR(IF(INDEX('Outcome Indicators - Section C'!G$30:G$106,MATCH('Print View'!$A65&amp;'Print View'!$T$57,'Outcome Indicators - Section C'!$A$30:$A$106&amp;'Outcome Indicators - Section C'!$C$30:$C$106,0))&lt;&gt;0,INDEX('Outcome Indicators - Section C'!G$30:G$106,MATCH('Print View'!$A65&amp;'Print View'!$T$57,'Outcome Indicators - Section C'!$A$30:$A$106&amp;'Outcome Indicators - Section C'!$C$30:$C$106,0)),""),"")</f>
        <v/>
      </c>
      <c r="X65" s="185" t="str">
        <f t="array" ref="X65">IFERROR(IF(INDEX('Outcome Indicators - Section C'!H$30:H$106,MATCH('Print View'!$A65&amp;'Print View'!$T$57,'Outcome Indicators - Section C'!$A$30:$A$106&amp;'Outcome Indicators - Section C'!$C$30:$C$106,0))&lt;&gt;0,INDEX('Outcome Indicators - Section C'!H$30:H$106,MATCH('Print View'!$A65&amp;'Print View'!$T$57,'Outcome Indicators - Section C'!$A$30:$A$106&amp;'Outcome Indicators - Section C'!$C$30:$C$106,0)),""),"")</f>
        <v/>
      </c>
      <c r="Y65" s="249" t="str">
        <f t="array" ref="Y65">IFERROR(IF(INDEX('Outcome Indicators - Section C'!D$30:D$106,MATCH('Print View'!$A65&amp;'Print View'!$Y$57,'Outcome Indicators - Section C'!$A$30:$A$106&amp;'Outcome Indicators - Section C'!$C$30:$C$106,0))&lt;&gt;0,INDEX('Outcome Indicators - Section C'!D$30:D$106,MATCH('Print View'!$A65&amp;'Print View'!$Y$57,'Outcome Indicators - Section C'!$A$30:$A$106&amp;'Outcome Indicators - Section C'!$C$30:$C$106,0)),""),"")</f>
        <v/>
      </c>
      <c r="Z65" s="250" t="str">
        <f t="array" ref="Z65">IFERROR(IF(INDEX('Outcome Indicators - Section C'!E$30:E$106,MATCH('Print View'!$A65&amp;'Print View'!$Y$57,'Outcome Indicators - Section C'!$A$30:$A$106&amp;'Outcome Indicators - Section C'!$C$30:$C$106,0))&lt;&gt;0,INDEX('Outcome Indicators - Section C'!E$30:E$106,MATCH('Print View'!$A65&amp;'Print View'!$Y$57,'Outcome Indicators - Section C'!$A$30:$A$106&amp;'Outcome Indicators - Section C'!$C$30:$C$106,0)),""),"")</f>
        <v/>
      </c>
      <c r="AA65" s="257" t="str">
        <f t="array" ref="AA65">IFERROR(IF(INDEX('Outcome Indicators - Section C'!F$30:F$106,MATCH('Print View'!$A65&amp;'Print View'!$Y$57,'Outcome Indicators - Section C'!$A$30:$A$106&amp;'Outcome Indicators - Section C'!$C$30:$C$106,0))&lt;&gt;0,INDEX('Outcome Indicators - Section C'!F$30:F$106,MATCH('Print View'!$A65&amp;'Print View'!$Y$57,'Outcome Indicators - Section C'!$A$30:$A$106&amp;'Outcome Indicators - Section C'!$C$30:$C$106,0)),""),"")</f>
        <v/>
      </c>
      <c r="AB65" s="271" t="str">
        <f t="array" ref="AB65">IFERROR(IF(INDEX('Outcome Indicators - Section C'!G$30:G$106,MATCH('Print View'!$A65&amp;'Print View'!$Y$57,'Outcome Indicators - Section C'!$A$30:$A$106&amp;'Outcome Indicators - Section C'!$C$30:$C$106,0))&lt;&gt;0,INDEX('Outcome Indicators - Section C'!G$30:G$106,MATCH('Print View'!$A65&amp;'Print View'!$Y$57,'Outcome Indicators - Section C'!$A$30:$A$106&amp;'Outcome Indicators - Section C'!$C$30:$C$106,0)),""),"")</f>
        <v/>
      </c>
      <c r="AC65" s="185" t="str">
        <f t="array" ref="AC65">IFERROR(IF(INDEX('Outcome Indicators - Section C'!H$30:H$106,MATCH('Print View'!$A65&amp;'Print View'!$Y$57,'Outcome Indicators - Section C'!$A$30:$A$106&amp;'Outcome Indicators - Section C'!$C$30:$C$106,0))&lt;&gt;0,INDEX('Outcome Indicators - Section C'!H$30:H$106,MATCH('Print View'!$A65&amp;'Print View'!$Y$57,'Outcome Indicators - Section C'!$A$30:$A$106&amp;'Outcome Indicators - Section C'!$C$30:$C$106,0)),""),"")</f>
        <v/>
      </c>
      <c r="AD65" s="264" t="str">
        <f t="array" ref="AD65">IFERROR(IF(INDEX('Outcome Indicators - Section C'!D$30:D$106,MATCH('Print View'!$A65&amp;'Print View'!$AD$57,'Outcome Indicators - Section C'!$A$30:$A$106&amp;'Outcome Indicators - Section C'!$C$30:$C$106,0))&lt;&gt;0,INDEX('Outcome Indicators - Section C'!D$30:D$106,MATCH('Print View'!$A65&amp;'Print View'!$AD$57,'Outcome Indicators - Section C'!$A$30:$A$106&amp;'Outcome Indicators - Section C'!$C$30:$C$106,0)),""),"")</f>
        <v/>
      </c>
      <c r="AE65" s="250" t="str">
        <f t="array" ref="AE65">IFERROR(IF(INDEX('Outcome Indicators - Section C'!E$30:E$106,MATCH('Print View'!$A65&amp;'Print View'!$AD$57,'Outcome Indicators - Section C'!$A$30:$A$106&amp;'Outcome Indicators - Section C'!$C$30:$C$106,0))&lt;&gt;0,INDEX('Outcome Indicators - Section C'!E$30:E$106,MATCH('Print View'!$A65&amp;'Print View'!$AD$57,'Outcome Indicators - Section C'!$A$30:$A$106&amp;'Outcome Indicators - Section C'!$C$30:$C$106,0)),""),"")</f>
        <v/>
      </c>
      <c r="AF65" s="257" t="str">
        <f t="array" ref="AF65">IFERROR(IF(INDEX('Outcome Indicators - Section C'!F$30:F$106,MATCH('Print View'!$A65&amp;'Print View'!$AD$57,'Outcome Indicators - Section C'!$A$30:$A$106&amp;'Outcome Indicators - Section C'!$C$30:$C$106,0))&lt;&gt;0,INDEX('Outcome Indicators - Section C'!F$30:F$106,MATCH('Print View'!$A65&amp;'Print View'!$AD$57,'Outcome Indicators - Section C'!$A$30:$A$106&amp;'Outcome Indicators - Section C'!$C$30:$C$106,0)),""),"")</f>
        <v/>
      </c>
      <c r="AG65" s="271" t="str">
        <f t="array" ref="AG65">IFERROR(IF(INDEX('Outcome Indicators - Section C'!G$30:G$106,MATCH('Print View'!$A65&amp;'Print View'!$AD$57,'Outcome Indicators - Section C'!$A$30:$A$106&amp;'Outcome Indicators - Section C'!$C$30:$C$106,0))&lt;&gt;0,INDEX('Outcome Indicators - Section C'!G$30:G$106,MATCH('Print View'!$A65&amp;'Print View'!$AD$57,'Outcome Indicators - Section C'!$A$30:$A$106&amp;'Outcome Indicators - Section C'!$C$30:$C$106,0)),""),"")</f>
        <v/>
      </c>
      <c r="AH65" s="188" t="str">
        <f t="array" ref="AH65">IFERROR(IF(INDEX('Outcome Indicators - Section C'!H$30:H$106,MATCH('Print View'!$A65&amp;'Print View'!$AD$57,'Outcome Indicators - Section C'!$A$30:$A$106&amp;'Outcome Indicators - Section C'!$C$30:$C$106,0))&lt;&gt;0,INDEX('Outcome Indicators - Section C'!H$30:H$106,MATCH('Print View'!$A65&amp;'Print View'!$AD$57,'Outcome Indicators - Section C'!$A$30:$A$106&amp;'Outcome Indicators - Section C'!$C$30:$C$106,0)),""),"")</f>
        <v/>
      </c>
      <c r="AI65" s="198"/>
      <c r="AJ65" s="289" t="str">
        <f>IFERROR(IF(INDEX('Outcome Indicators - Section C'!P$10:P$26,MATCH('Print View'!$A65,'Outcome Indicators - Section C'!A$10:A$26,0))&lt;&gt;0,INDEX('Outcome Indicators - Section C'!P$10:P$26,MATCH('Print View'!$A65,'Outcome Indicators - Section C'!A$10:A$26,0)),""),"")</f>
        <v/>
      </c>
      <c r="AQ65" s="276"/>
      <c r="AR65" s="276"/>
    </row>
    <row r="66" spans="1:44" ht="30" x14ac:dyDescent="0.25">
      <c r="A66" s="171">
        <v>8</v>
      </c>
      <c r="B66" s="178" t="str">
        <f>IFERROR(IF(INDEX('Outcome Indicators - Section C'!B$10:B$26,MATCH('Print View'!$A66,'Outcome Indicators - Section C'!$A$10:$A$26,0))&lt;&gt;0,INDEX('Outcome Indicators - Section C'!B$10:B$26,MATCH('Print View'!$A66,'Outcome Indicators - Section C'!$A$10:$A$26,0)),""),"")</f>
        <v/>
      </c>
      <c r="C66" s="178" t="str">
        <f>IFERROR(IF(INDEX('Outcome Indicators - Section C'!C$10:C$26,MATCH('Print View'!$A66,'Outcome Indicators - Section C'!$A$10:$A$26,0))&lt;&gt;0,INDEX('Outcome Indicators - Section C'!C$10:C$26,MATCH('Print View'!$A66,'Outcome Indicators - Section C'!$A$10:$A$26,0)),""),"")</f>
        <v/>
      </c>
      <c r="D66" s="178" t="str">
        <f>IFERROR(IF(INDEX('Outcome Indicators - Section C'!D$10:D$26,MATCH('Print View'!$A66,'Outcome Indicators - Section C'!$A$10:$A$26,0))&lt;&gt;0,INDEX('Outcome Indicators - Section C'!D$10:D$26,MATCH('Print View'!$A66,'Outcome Indicators - Section C'!$A$10:$A$26,0)),""),"")</f>
        <v/>
      </c>
      <c r="E66" s="178" t="str">
        <f>IFERROR(IF(INDEX('Outcome Indicators - Section C'!E$10:E$26,MATCH('Print View'!$A66,'Outcome Indicators - Section C'!$A$10:$A$26,0))&lt;&gt;0,INDEX('Outcome Indicators - Section C'!E$10:E$26,MATCH('Print View'!$A66,'Outcome Indicators - Section C'!$A$10:$A$26,0)),""),"")</f>
        <v/>
      </c>
      <c r="F66" s="178" t="str">
        <f>IFERROR(IF(INDEX('Outcome Indicators - Section C'!F$10:F$26,MATCH('Print View'!$A66,'Outcome Indicators - Section C'!$A$10:$A$26,0))&lt;&gt;0,INDEX('Outcome Indicators - Section C'!F$10:F$26,MATCH('Print View'!$A66,'Outcome Indicators - Section C'!$A$10:$A$26,0)),""),"")</f>
        <v/>
      </c>
      <c r="G66" s="178" t="str">
        <f>IFERROR(IF(INDEX('Outcome Indicators - Section C'!G$10:G$26,MATCH('Print View'!$A66,'Outcome Indicators - Section C'!$A$10:$A$26,0))&lt;&gt;0,INDEX('Outcome Indicators - Section C'!G$10:G$26,MATCH('Print View'!$A66,'Outcome Indicators - Section C'!$A$10:$A$26,0)),""),"")</f>
        <v/>
      </c>
      <c r="H66" s="178" t="str">
        <f>IFERROR(IF(INDEX('Outcome Indicators - Section C'!H$10:H$26,MATCH('Print View'!$A66,'Outcome Indicators - Section C'!$A$10:$A$26,0))&lt;&gt;0,INDEX('Outcome Indicators - Section C'!H$10:H$26,MATCH('Print View'!$A66,'Outcome Indicators - Section C'!$A$10:$A$26,0)),""),"")</f>
        <v/>
      </c>
      <c r="I66" s="199" t="str">
        <f>IFERROR(IF(INDEX('Outcome Indicators - Section C'!O$10:O$26,MATCH('Print View'!$A66,'Outcome Indicators - Section C'!$A$10:$A$26,0))&lt;&gt;0,INDEX('Outcome Indicators - Section C'!O$10:O$26,MATCH('Print View'!$A66,'Outcome Indicators - Section C'!$A$10:$A$26,0)),""),"")</f>
        <v/>
      </c>
      <c r="J66" s="263" t="str">
        <f t="array" ref="J66">IFERROR(IF(INDEX('Outcome Indicators - Section C'!D$30:D$106,MATCH('Print View'!$A66&amp;'Print View'!$J$57,'Outcome Indicators - Section C'!$A$30:$A$106&amp;'Outcome Indicators - Section C'!$C$30:$C$106,0))&lt;&gt;0,INDEX('Outcome Indicators - Section C'!D$30:D$106,MATCH('Print View'!$A66&amp;'Print View'!$J$57,'Outcome Indicators - Section C'!$A$30:$A$106&amp;'Outcome Indicators - Section C'!$C$30:$C$106,0)),""),"")</f>
        <v/>
      </c>
      <c r="K66" s="248" t="str">
        <f t="array" ref="K66">IFERROR(IF(INDEX('Outcome Indicators - Section C'!E$30:E$106,MATCH('Print View'!$A66&amp;'Print View'!$J$57,'Outcome Indicators - Section C'!$A$30:$A$106&amp;'Outcome Indicators - Section C'!$C$30:$C$106,0))&lt;&gt;0,INDEX('Outcome Indicators - Section C'!E$30:E$106,MATCH('Print View'!$A66&amp;'Print View'!$J$57,'Outcome Indicators - Section C'!$A$30:$A$106&amp;'Outcome Indicators - Section C'!$C$30:$C$106,0)),""),"")</f>
        <v/>
      </c>
      <c r="L66" s="256" t="str">
        <f t="array" ref="L66">IFERROR(IF(INDEX('Outcome Indicators - Section C'!F$30:F$106,MATCH('Print View'!$A66&amp;'Print View'!$J$57,'Outcome Indicators - Section C'!$A$30:$A$106&amp;'Outcome Indicators - Section C'!$C$30:$C$106,0))&lt;&gt;0,INDEX('Outcome Indicators - Section C'!F$30:F$106,MATCH('Print View'!$A66&amp;'Print View'!$J$57,'Outcome Indicators - Section C'!$A$30:$A$106&amp;'Outcome Indicators - Section C'!$C$30:$C$106,0)),""),"")</f>
        <v/>
      </c>
      <c r="M66" s="270" t="str">
        <f t="array" ref="M66">IFERROR(IF(INDEX('Outcome Indicators - Section C'!G$30:G$106,MATCH('Print View'!$A66&amp;'Print View'!$J$57,'Outcome Indicators - Section C'!$A$30:$A$106&amp;'Outcome Indicators - Section C'!$C$30:$C$106,0))&lt;&gt;0,INDEX('Outcome Indicators - Section C'!G$30:G$106,MATCH('Print View'!$A66&amp;'Print View'!$J$57,'Outcome Indicators - Section C'!$A$30:$A$106&amp;'Outcome Indicators - Section C'!$C$30:$C$106,0)),""),"")</f>
        <v/>
      </c>
      <c r="N66" s="180" t="str">
        <f t="array" ref="N66">IFERROR(IF(INDEX('Outcome Indicators - Section C'!H$30:H$106,MATCH('Print View'!$A66&amp;'Print View'!$J$57,'Outcome Indicators - Section C'!$A$30:$A$106&amp;'Outcome Indicators - Section C'!$C$30:$C$106,0))&lt;&gt;0,INDEX('Outcome Indicators - Section C'!H$30:H$106,MATCH('Print View'!$A66&amp;'Print View'!$J$57,'Outcome Indicators - Section C'!$A$30:$A$106&amp;'Outcome Indicators - Section C'!$C$30:$C$106,0)),""),"")</f>
        <v/>
      </c>
      <c r="O66" s="247" t="str">
        <f t="array" ref="O66">IFERROR(IF(INDEX('Outcome Indicators - Section C'!D$30:D$106,MATCH('Print View'!$A66&amp;'Print View'!$O$57,'Outcome Indicators - Section C'!$A$30:$A$106&amp;'Outcome Indicators - Section C'!$C$30:$C$106,0))&lt;&gt;0,INDEX('Outcome Indicators - Section C'!D$30:D$106,MATCH('Print View'!$A66&amp;'Print View'!$O$57,'Outcome Indicators - Section C'!$A$30:$A$106&amp;'Outcome Indicators - Section C'!$C$30:$C$106,0)),""),"")</f>
        <v/>
      </c>
      <c r="P66" s="248" t="str">
        <f t="array" ref="P66">IFERROR(IF(INDEX('Outcome Indicators - Section C'!E$30:E$106,MATCH('Print View'!$A66&amp;'Print View'!$O$57,'Outcome Indicators - Section C'!$A$30:$A$106&amp;'Outcome Indicators - Section C'!$C$30:$C$106,0))&lt;&gt;0,INDEX('Outcome Indicators - Section C'!E$30:E$106,MATCH('Print View'!$A66&amp;'Print View'!$O$57,'Outcome Indicators - Section C'!$A$30:$A$106&amp;'Outcome Indicators - Section C'!$C$30:$C$106,0)),""),"")</f>
        <v/>
      </c>
      <c r="Q66" s="256" t="str">
        <f t="array" ref="Q66">IFERROR(IF(INDEX('Outcome Indicators - Section C'!F$30:F$106,MATCH('Print View'!$A66&amp;'Print View'!$O$57,'Outcome Indicators - Section C'!$A$30:$A$106&amp;'Outcome Indicators - Section C'!$C$30:$C$106,0))&lt;&gt;0,INDEX('Outcome Indicators - Section C'!F$30:F$106,MATCH('Print View'!$A66&amp;'Print View'!$O$57,'Outcome Indicators - Section C'!$A$30:$A$106&amp;'Outcome Indicators - Section C'!$C$30:$C$106,0)),""),"")</f>
        <v/>
      </c>
      <c r="R66" s="270" t="str">
        <f t="array" ref="R66">IFERROR(IF(INDEX('Outcome Indicators - Section C'!G$30:G$106,MATCH('Print View'!$A66&amp;'Print View'!$O$57,'Outcome Indicators - Section C'!$A$30:$A$106&amp;'Outcome Indicators - Section C'!$C$30:$C$106,0))&lt;&gt;0,INDEX('Outcome Indicators - Section C'!G$30:G$106,MATCH('Print View'!$A66&amp;'Print View'!$O$57,'Outcome Indicators - Section C'!$A$30:$A$106&amp;'Outcome Indicators - Section C'!$C$30:$C$106,0)),""),"")</f>
        <v/>
      </c>
      <c r="S66" s="179" t="str">
        <f t="array" ref="S66">IFERROR(IF(INDEX('Outcome Indicators - Section C'!H$30:H$106,MATCH('Print View'!$A66&amp;'Print View'!$O$57,'Outcome Indicators - Section C'!$A$30:$A$106&amp;'Outcome Indicators - Section C'!$C$30:$C$106,0))&lt;&gt;0,INDEX('Outcome Indicators - Section C'!H$30:H$106,MATCH('Print View'!$A66&amp;'Print View'!$O$57,'Outcome Indicators - Section C'!$A$30:$A$106&amp;'Outcome Indicators - Section C'!$C$30:$C$106,0)),""),"")</f>
        <v/>
      </c>
      <c r="T66" s="247" t="str">
        <f t="array" ref="T66">IFERROR(IF(INDEX('Outcome Indicators - Section C'!D$30:D$106,MATCH('Print View'!$A66&amp;'Print View'!$T$57,'Outcome Indicators - Section C'!$A$30:$A$106&amp;'Outcome Indicators - Section C'!$C$30:$C$106,0))&lt;&gt;0,INDEX('Outcome Indicators - Section C'!D$30:D$106,MATCH('Print View'!$A66&amp;'Print View'!$T$57,'Outcome Indicators - Section C'!$A$30:$A$106&amp;'Outcome Indicators - Section C'!$C$30:$C$106,0)),""),"")</f>
        <v/>
      </c>
      <c r="U66" s="248" t="str">
        <f t="array" ref="U66">IFERROR(IF(INDEX('Outcome Indicators - Section C'!E$30:E$106,MATCH('Print View'!$A66&amp;'Print View'!$T$57,'Outcome Indicators - Section C'!$A$30:$A$106&amp;'Outcome Indicators - Section C'!$C$30:$C$106,0))&lt;&gt;0,INDEX('Outcome Indicators - Section C'!E$30:E$106,MATCH('Print View'!$A66&amp;'Print View'!$T$57,'Outcome Indicators - Section C'!$A$30:$A$106&amp;'Outcome Indicators - Section C'!$C$30:$C$106,0)),""),"")</f>
        <v/>
      </c>
      <c r="V66" s="256" t="str">
        <f t="array" ref="V66">IFERROR(IF(INDEX('Outcome Indicators - Section C'!F$30:F$106,MATCH('Print View'!$A66&amp;'Print View'!$T$57,'Outcome Indicators - Section C'!$A$30:$A$106&amp;'Outcome Indicators - Section C'!$C$30:$C$106,0))&lt;&gt;0,INDEX('Outcome Indicators - Section C'!F$30:F$106,MATCH('Print View'!$A66&amp;'Print View'!$T$57,'Outcome Indicators - Section C'!$A$30:$A$106&amp;'Outcome Indicators - Section C'!$C$30:$C$106,0)),""),"")</f>
        <v/>
      </c>
      <c r="W66" s="270" t="str">
        <f t="array" ref="W66">IFERROR(IF(INDEX('Outcome Indicators - Section C'!G$30:G$106,MATCH('Print View'!$A66&amp;'Print View'!$T$57,'Outcome Indicators - Section C'!$A$30:$A$106&amp;'Outcome Indicators - Section C'!$C$30:$C$106,0))&lt;&gt;0,INDEX('Outcome Indicators - Section C'!G$30:G$106,MATCH('Print View'!$A66&amp;'Print View'!$T$57,'Outcome Indicators - Section C'!$A$30:$A$106&amp;'Outcome Indicators - Section C'!$C$30:$C$106,0)),""),"")</f>
        <v/>
      </c>
      <c r="X66" s="180" t="str">
        <f t="array" ref="X66">IFERROR(IF(INDEX('Outcome Indicators - Section C'!H$30:H$106,MATCH('Print View'!$A66&amp;'Print View'!$T$57,'Outcome Indicators - Section C'!$A$30:$A$106&amp;'Outcome Indicators - Section C'!$C$30:$C$106,0))&lt;&gt;0,INDEX('Outcome Indicators - Section C'!H$30:H$106,MATCH('Print View'!$A66&amp;'Print View'!$T$57,'Outcome Indicators - Section C'!$A$30:$A$106&amp;'Outcome Indicators - Section C'!$C$30:$C$106,0)),""),"")</f>
        <v/>
      </c>
      <c r="Y66" s="247" t="str">
        <f t="array" ref="Y66">IFERROR(IF(INDEX('Outcome Indicators - Section C'!D$30:D$106,MATCH('Print View'!$A66&amp;'Print View'!$Y$57,'Outcome Indicators - Section C'!$A$30:$A$106&amp;'Outcome Indicators - Section C'!$C$30:$C$106,0))&lt;&gt;0,INDEX('Outcome Indicators - Section C'!D$30:D$106,MATCH('Print View'!$A66&amp;'Print View'!$Y$57,'Outcome Indicators - Section C'!$A$30:$A$106&amp;'Outcome Indicators - Section C'!$C$30:$C$106,0)),""),"")</f>
        <v/>
      </c>
      <c r="Z66" s="248" t="str">
        <f t="array" ref="Z66">IFERROR(IF(INDEX('Outcome Indicators - Section C'!E$30:E$106,MATCH('Print View'!$A66&amp;'Print View'!$Y$57,'Outcome Indicators - Section C'!$A$30:$A$106&amp;'Outcome Indicators - Section C'!$C$30:$C$106,0))&lt;&gt;0,INDEX('Outcome Indicators - Section C'!E$30:E$106,MATCH('Print View'!$A66&amp;'Print View'!$Y$57,'Outcome Indicators - Section C'!$A$30:$A$106&amp;'Outcome Indicators - Section C'!$C$30:$C$106,0)),""),"")</f>
        <v/>
      </c>
      <c r="AA66" s="256" t="str">
        <f t="array" ref="AA66">IFERROR(IF(INDEX('Outcome Indicators - Section C'!F$30:F$106,MATCH('Print View'!$A66&amp;'Print View'!$Y$57,'Outcome Indicators - Section C'!$A$30:$A$106&amp;'Outcome Indicators - Section C'!$C$30:$C$106,0))&lt;&gt;0,INDEX('Outcome Indicators - Section C'!F$30:F$106,MATCH('Print View'!$A66&amp;'Print View'!$Y$57,'Outcome Indicators - Section C'!$A$30:$A$106&amp;'Outcome Indicators - Section C'!$C$30:$C$106,0)),""),"")</f>
        <v/>
      </c>
      <c r="AB66" s="270" t="str">
        <f t="array" ref="AB66">IFERROR(IF(INDEX('Outcome Indicators - Section C'!G$30:G$106,MATCH('Print View'!$A66&amp;'Print View'!$Y$57,'Outcome Indicators - Section C'!$A$30:$A$106&amp;'Outcome Indicators - Section C'!$C$30:$C$106,0))&lt;&gt;0,INDEX('Outcome Indicators - Section C'!G$30:G$106,MATCH('Print View'!$A66&amp;'Print View'!$Y$57,'Outcome Indicators - Section C'!$A$30:$A$106&amp;'Outcome Indicators - Section C'!$C$30:$C$106,0)),""),"")</f>
        <v/>
      </c>
      <c r="AC66" s="180" t="str">
        <f t="array" ref="AC66">IFERROR(IF(INDEX('Outcome Indicators - Section C'!H$30:H$106,MATCH('Print View'!$A66&amp;'Print View'!$Y$57,'Outcome Indicators - Section C'!$A$30:$A$106&amp;'Outcome Indicators - Section C'!$C$30:$C$106,0))&lt;&gt;0,INDEX('Outcome Indicators - Section C'!H$30:H$106,MATCH('Print View'!$A66&amp;'Print View'!$Y$57,'Outcome Indicators - Section C'!$A$30:$A$106&amp;'Outcome Indicators - Section C'!$C$30:$C$106,0)),""),"")</f>
        <v/>
      </c>
      <c r="AD66" s="263" t="str">
        <f t="array" ref="AD66">IFERROR(IF(INDEX('Outcome Indicators - Section C'!D$30:D$106,MATCH('Print View'!$A66&amp;'Print View'!$AD$57,'Outcome Indicators - Section C'!$A$30:$A$106&amp;'Outcome Indicators - Section C'!$C$30:$C$106,0))&lt;&gt;0,INDEX('Outcome Indicators - Section C'!D$30:D$106,MATCH('Print View'!$A66&amp;'Print View'!$AD$57,'Outcome Indicators - Section C'!$A$30:$A$106&amp;'Outcome Indicators - Section C'!$C$30:$C$106,0)),""),"")</f>
        <v/>
      </c>
      <c r="AE66" s="248" t="str">
        <f t="array" ref="AE66">IFERROR(IF(INDEX('Outcome Indicators - Section C'!E$30:E$106,MATCH('Print View'!$A66&amp;'Print View'!$AD$57,'Outcome Indicators - Section C'!$A$30:$A$106&amp;'Outcome Indicators - Section C'!$C$30:$C$106,0))&lt;&gt;0,INDEX('Outcome Indicators - Section C'!E$30:E$106,MATCH('Print View'!$A66&amp;'Print View'!$AD$57,'Outcome Indicators - Section C'!$A$30:$A$106&amp;'Outcome Indicators - Section C'!$C$30:$C$106,0)),""),"")</f>
        <v/>
      </c>
      <c r="AF66" s="256" t="str">
        <f t="array" ref="AF66">IFERROR(IF(INDEX('Outcome Indicators - Section C'!F$30:F$106,MATCH('Print View'!$A66&amp;'Print View'!$AD$57,'Outcome Indicators - Section C'!$A$30:$A$106&amp;'Outcome Indicators - Section C'!$C$30:$C$106,0))&lt;&gt;0,INDEX('Outcome Indicators - Section C'!F$30:F$106,MATCH('Print View'!$A66&amp;'Print View'!$AD$57,'Outcome Indicators - Section C'!$A$30:$A$106&amp;'Outcome Indicators - Section C'!$C$30:$C$106,0)),""),"")</f>
        <v/>
      </c>
      <c r="AG66" s="270" t="str">
        <f t="array" ref="AG66">IFERROR(IF(INDEX('Outcome Indicators - Section C'!G$30:G$106,MATCH('Print View'!$A66&amp;'Print View'!$AD$57,'Outcome Indicators - Section C'!$A$30:$A$106&amp;'Outcome Indicators - Section C'!$C$30:$C$106,0))&lt;&gt;0,INDEX('Outcome Indicators - Section C'!G$30:G$106,MATCH('Print View'!$A66&amp;'Print View'!$AD$57,'Outcome Indicators - Section C'!$A$30:$A$106&amp;'Outcome Indicators - Section C'!$C$30:$C$106,0)),""),"")</f>
        <v/>
      </c>
      <c r="AH66" s="183" t="str">
        <f t="array" ref="AH66">IFERROR(IF(INDEX('Outcome Indicators - Section C'!H$30:H$106,MATCH('Print View'!$A66&amp;'Print View'!$AD$57,'Outcome Indicators - Section C'!$A$30:$A$106&amp;'Outcome Indicators - Section C'!$C$30:$C$106,0))&lt;&gt;0,INDEX('Outcome Indicators - Section C'!H$30:H$106,MATCH('Print View'!$A66&amp;'Print View'!$AD$57,'Outcome Indicators - Section C'!$A$30:$A$106&amp;'Outcome Indicators - Section C'!$C$30:$C$106,0)),""),"")</f>
        <v/>
      </c>
      <c r="AI66" s="198"/>
      <c r="AJ66" s="290" t="str">
        <f>IFERROR(IF(INDEX('Outcome Indicators - Section C'!P$10:P$26,MATCH('Print View'!$A66,'Outcome Indicators - Section C'!A$10:A$26,0))&lt;&gt;0,INDEX('Outcome Indicators - Section C'!P$10:P$26,MATCH('Print View'!$A66,'Outcome Indicators - Section C'!A$10:A$26,0)),""),"")</f>
        <v/>
      </c>
      <c r="AQ66" s="276"/>
      <c r="AR66" s="276"/>
    </row>
    <row r="67" spans="1:44" ht="30" x14ac:dyDescent="0.25">
      <c r="A67" s="212">
        <v>9</v>
      </c>
      <c r="B67" s="172" t="str">
        <f>IFERROR(IF(INDEX('Outcome Indicators - Section C'!B$10:B$26,MATCH('Print View'!$A67,'Outcome Indicators - Section C'!$A$10:$A$26,0))&lt;&gt;0,INDEX('Outcome Indicators - Section C'!B$10:B$26,MATCH('Print View'!$A67,'Outcome Indicators - Section C'!$A$10:$A$26,0)),""),"")</f>
        <v/>
      </c>
      <c r="C67" s="172" t="str">
        <f>IFERROR(IF(INDEX('Outcome Indicators - Section C'!C$10:C$26,MATCH('Print View'!$A67,'Outcome Indicators - Section C'!$A$10:$A$26,0))&lt;&gt;0,INDEX('Outcome Indicators - Section C'!C$10:C$26,MATCH('Print View'!$A67,'Outcome Indicators - Section C'!$A$10:$A$26,0)),""),"")</f>
        <v/>
      </c>
      <c r="D67" s="172" t="str">
        <f>IFERROR(IF(INDEX('Outcome Indicators - Section C'!D$10:D$26,MATCH('Print View'!$A67,'Outcome Indicators - Section C'!$A$10:$A$26,0))&lt;&gt;0,INDEX('Outcome Indicators - Section C'!D$10:D$26,MATCH('Print View'!$A67,'Outcome Indicators - Section C'!$A$10:$A$26,0)),""),"")</f>
        <v/>
      </c>
      <c r="E67" s="172" t="str">
        <f>IFERROR(IF(INDEX('Outcome Indicators - Section C'!E$10:E$26,MATCH('Print View'!$A67,'Outcome Indicators - Section C'!$A$10:$A$26,0))&lt;&gt;0,INDEX('Outcome Indicators - Section C'!E$10:E$26,MATCH('Print View'!$A67,'Outcome Indicators - Section C'!$A$10:$A$26,0)),""),"")</f>
        <v/>
      </c>
      <c r="F67" s="172" t="str">
        <f>IFERROR(IF(INDEX('Outcome Indicators - Section C'!F$10:F$26,MATCH('Print View'!$A67,'Outcome Indicators - Section C'!$A$10:$A$26,0))&lt;&gt;0,INDEX('Outcome Indicators - Section C'!F$10:F$26,MATCH('Print View'!$A67,'Outcome Indicators - Section C'!$A$10:$A$26,0)),""),"")</f>
        <v/>
      </c>
      <c r="G67" s="172" t="str">
        <f>IFERROR(IF(INDEX('Outcome Indicators - Section C'!G$10:G$26,MATCH('Print View'!$A67,'Outcome Indicators - Section C'!$A$10:$A$26,0))&lt;&gt;0,INDEX('Outcome Indicators - Section C'!G$10:G$26,MATCH('Print View'!$A67,'Outcome Indicators - Section C'!$A$10:$A$26,0)),""),"")</f>
        <v/>
      </c>
      <c r="H67" s="172" t="str">
        <f>IFERROR(IF(INDEX('Outcome Indicators - Section C'!H$10:H$26,MATCH('Print View'!$A67,'Outcome Indicators - Section C'!$A$10:$A$26,0))&lt;&gt;0,INDEX('Outcome Indicators - Section C'!H$10:H$26,MATCH('Print View'!$A67,'Outcome Indicators - Section C'!$A$10:$A$26,0)),""),"")</f>
        <v/>
      </c>
      <c r="I67" s="197" t="str">
        <f>IFERROR(IF(INDEX('Outcome Indicators - Section C'!O$10:O$26,MATCH('Print View'!$A67,'Outcome Indicators - Section C'!$A$10:$A$26,0))&lt;&gt;0,INDEX('Outcome Indicators - Section C'!O$10:O$26,MATCH('Print View'!$A67,'Outcome Indicators - Section C'!$A$10:$A$26,0)),""),"")</f>
        <v/>
      </c>
      <c r="J67" s="264" t="str">
        <f t="array" ref="J67">IFERROR(IF(INDEX('Outcome Indicators - Section C'!D$30:D$106,MATCH('Print View'!$A67&amp;'Print View'!$J$57,'Outcome Indicators - Section C'!$A$30:$A$106&amp;'Outcome Indicators - Section C'!$C$30:$C$106,0))&lt;&gt;0,INDEX('Outcome Indicators - Section C'!D$30:D$106,MATCH('Print View'!$A67&amp;'Print View'!$J$57,'Outcome Indicators - Section C'!$A$30:$A$106&amp;'Outcome Indicators - Section C'!$C$30:$C$106,0)),""),"")</f>
        <v/>
      </c>
      <c r="K67" s="250" t="str">
        <f t="array" ref="K67">IFERROR(IF(INDEX('Outcome Indicators - Section C'!E$30:E$106,MATCH('Print View'!$A67&amp;'Print View'!$J$57,'Outcome Indicators - Section C'!$A$30:$A$106&amp;'Outcome Indicators - Section C'!$C$30:$C$106,0))&lt;&gt;0,INDEX('Outcome Indicators - Section C'!E$30:E$106,MATCH('Print View'!$A67&amp;'Print View'!$J$57,'Outcome Indicators - Section C'!$A$30:$A$106&amp;'Outcome Indicators - Section C'!$C$30:$C$106,0)),""),"")</f>
        <v/>
      </c>
      <c r="L67" s="257" t="str">
        <f t="array" ref="L67">IFERROR(IF(INDEX('Outcome Indicators - Section C'!F$30:F$106,MATCH('Print View'!$A67&amp;'Print View'!$J$57,'Outcome Indicators - Section C'!$A$30:$A$106&amp;'Outcome Indicators - Section C'!$C$30:$C$106,0))&lt;&gt;0,INDEX('Outcome Indicators - Section C'!F$30:F$106,MATCH('Print View'!$A67&amp;'Print View'!$J$57,'Outcome Indicators - Section C'!$A$30:$A$106&amp;'Outcome Indicators - Section C'!$C$30:$C$106,0)),""),"")</f>
        <v/>
      </c>
      <c r="M67" s="271" t="str">
        <f t="array" ref="M67">IFERROR(IF(INDEX('Outcome Indicators - Section C'!G$30:G$106,MATCH('Print View'!$A67&amp;'Print View'!$J$57,'Outcome Indicators - Section C'!$A$30:$A$106&amp;'Outcome Indicators - Section C'!$C$30:$C$106,0))&lt;&gt;0,INDEX('Outcome Indicators - Section C'!G$30:G$106,MATCH('Print View'!$A67&amp;'Print View'!$J$57,'Outcome Indicators - Section C'!$A$30:$A$106&amp;'Outcome Indicators - Section C'!$C$30:$C$106,0)),""),"")</f>
        <v/>
      </c>
      <c r="N67" s="185" t="str">
        <f t="array" ref="N67">IFERROR(IF(INDEX('Outcome Indicators - Section C'!H$30:H$106,MATCH('Print View'!$A67&amp;'Print View'!$J$57,'Outcome Indicators - Section C'!$A$30:$A$106&amp;'Outcome Indicators - Section C'!$C$30:$C$106,0))&lt;&gt;0,INDEX('Outcome Indicators - Section C'!H$30:H$106,MATCH('Print View'!$A67&amp;'Print View'!$J$57,'Outcome Indicators - Section C'!$A$30:$A$106&amp;'Outcome Indicators - Section C'!$C$30:$C$106,0)),""),"")</f>
        <v/>
      </c>
      <c r="O67" s="249" t="str">
        <f t="array" ref="O67">IFERROR(IF(INDEX('Outcome Indicators - Section C'!D$30:D$106,MATCH('Print View'!$A67&amp;'Print View'!$O$57,'Outcome Indicators - Section C'!$A$30:$A$106&amp;'Outcome Indicators - Section C'!$C$30:$C$106,0))&lt;&gt;0,INDEX('Outcome Indicators - Section C'!D$30:D$106,MATCH('Print View'!$A67&amp;'Print View'!$O$57,'Outcome Indicators - Section C'!$A$30:$A$106&amp;'Outcome Indicators - Section C'!$C$30:$C$106,0)),""),"")</f>
        <v/>
      </c>
      <c r="P67" s="250" t="str">
        <f t="array" ref="P67">IFERROR(IF(INDEX('Outcome Indicators - Section C'!E$30:E$106,MATCH('Print View'!$A67&amp;'Print View'!$O$57,'Outcome Indicators - Section C'!$A$30:$A$106&amp;'Outcome Indicators - Section C'!$C$30:$C$106,0))&lt;&gt;0,INDEX('Outcome Indicators - Section C'!E$30:E$106,MATCH('Print View'!$A67&amp;'Print View'!$O$57,'Outcome Indicators - Section C'!$A$30:$A$106&amp;'Outcome Indicators - Section C'!$C$30:$C$106,0)),""),"")</f>
        <v/>
      </c>
      <c r="Q67" s="257" t="str">
        <f t="array" ref="Q67">IFERROR(IF(INDEX('Outcome Indicators - Section C'!F$30:F$106,MATCH('Print View'!$A67&amp;'Print View'!$O$57,'Outcome Indicators - Section C'!$A$30:$A$106&amp;'Outcome Indicators - Section C'!$C$30:$C$106,0))&lt;&gt;0,INDEX('Outcome Indicators - Section C'!F$30:F$106,MATCH('Print View'!$A67&amp;'Print View'!$O$57,'Outcome Indicators - Section C'!$A$30:$A$106&amp;'Outcome Indicators - Section C'!$C$30:$C$106,0)),""),"")</f>
        <v/>
      </c>
      <c r="R67" s="271" t="str">
        <f t="array" ref="R67">IFERROR(IF(INDEX('Outcome Indicators - Section C'!G$30:G$106,MATCH('Print View'!$A67&amp;'Print View'!$O$57,'Outcome Indicators - Section C'!$A$30:$A$106&amp;'Outcome Indicators - Section C'!$C$30:$C$106,0))&lt;&gt;0,INDEX('Outcome Indicators - Section C'!G$30:G$106,MATCH('Print View'!$A67&amp;'Print View'!$O$57,'Outcome Indicators - Section C'!$A$30:$A$106&amp;'Outcome Indicators - Section C'!$C$30:$C$106,0)),""),"")</f>
        <v/>
      </c>
      <c r="S67" s="184" t="str">
        <f t="array" ref="S67">IFERROR(IF(INDEX('Outcome Indicators - Section C'!H$30:H$106,MATCH('Print View'!$A67&amp;'Print View'!$O$57,'Outcome Indicators - Section C'!$A$30:$A$106&amp;'Outcome Indicators - Section C'!$C$30:$C$106,0))&lt;&gt;0,INDEX('Outcome Indicators - Section C'!H$30:H$106,MATCH('Print View'!$A67&amp;'Print View'!$O$57,'Outcome Indicators - Section C'!$A$30:$A$106&amp;'Outcome Indicators - Section C'!$C$30:$C$106,0)),""),"")</f>
        <v/>
      </c>
      <c r="T67" s="249" t="str">
        <f t="array" ref="T67">IFERROR(IF(INDEX('Outcome Indicators - Section C'!D$30:D$106,MATCH('Print View'!$A67&amp;'Print View'!$T$57,'Outcome Indicators - Section C'!$A$30:$A$106&amp;'Outcome Indicators - Section C'!$C$30:$C$106,0))&lt;&gt;0,INDEX('Outcome Indicators - Section C'!D$30:D$106,MATCH('Print View'!$A67&amp;'Print View'!$T$57,'Outcome Indicators - Section C'!$A$30:$A$106&amp;'Outcome Indicators - Section C'!$C$30:$C$106,0)),""),"")</f>
        <v/>
      </c>
      <c r="U67" s="250" t="str">
        <f t="array" ref="U67">IFERROR(IF(INDEX('Outcome Indicators - Section C'!E$30:E$106,MATCH('Print View'!$A67&amp;'Print View'!$T$57,'Outcome Indicators - Section C'!$A$30:$A$106&amp;'Outcome Indicators - Section C'!$C$30:$C$106,0))&lt;&gt;0,INDEX('Outcome Indicators - Section C'!E$30:E$106,MATCH('Print View'!$A67&amp;'Print View'!$T$57,'Outcome Indicators - Section C'!$A$30:$A$106&amp;'Outcome Indicators - Section C'!$C$30:$C$106,0)),""),"")</f>
        <v/>
      </c>
      <c r="V67" s="257" t="str">
        <f t="array" ref="V67">IFERROR(IF(INDEX('Outcome Indicators - Section C'!F$30:F$106,MATCH('Print View'!$A67&amp;'Print View'!$T$57,'Outcome Indicators - Section C'!$A$30:$A$106&amp;'Outcome Indicators - Section C'!$C$30:$C$106,0))&lt;&gt;0,INDEX('Outcome Indicators - Section C'!F$30:F$106,MATCH('Print View'!$A67&amp;'Print View'!$T$57,'Outcome Indicators - Section C'!$A$30:$A$106&amp;'Outcome Indicators - Section C'!$C$30:$C$106,0)),""),"")</f>
        <v/>
      </c>
      <c r="W67" s="271" t="str">
        <f t="array" ref="W67">IFERROR(IF(INDEX('Outcome Indicators - Section C'!G$30:G$106,MATCH('Print View'!$A67&amp;'Print View'!$T$57,'Outcome Indicators - Section C'!$A$30:$A$106&amp;'Outcome Indicators - Section C'!$C$30:$C$106,0))&lt;&gt;0,INDEX('Outcome Indicators - Section C'!G$30:G$106,MATCH('Print View'!$A67&amp;'Print View'!$T$57,'Outcome Indicators - Section C'!$A$30:$A$106&amp;'Outcome Indicators - Section C'!$C$30:$C$106,0)),""),"")</f>
        <v/>
      </c>
      <c r="X67" s="185" t="str">
        <f t="array" ref="X67">IFERROR(IF(INDEX('Outcome Indicators - Section C'!H$30:H$106,MATCH('Print View'!$A67&amp;'Print View'!$T$57,'Outcome Indicators - Section C'!$A$30:$A$106&amp;'Outcome Indicators - Section C'!$C$30:$C$106,0))&lt;&gt;0,INDEX('Outcome Indicators - Section C'!H$30:H$106,MATCH('Print View'!$A67&amp;'Print View'!$T$57,'Outcome Indicators - Section C'!$A$30:$A$106&amp;'Outcome Indicators - Section C'!$C$30:$C$106,0)),""),"")</f>
        <v/>
      </c>
      <c r="Y67" s="249" t="str">
        <f t="array" ref="Y67">IFERROR(IF(INDEX('Outcome Indicators - Section C'!D$30:D$106,MATCH('Print View'!$A67&amp;'Print View'!$Y$57,'Outcome Indicators - Section C'!$A$30:$A$106&amp;'Outcome Indicators - Section C'!$C$30:$C$106,0))&lt;&gt;0,INDEX('Outcome Indicators - Section C'!D$30:D$106,MATCH('Print View'!$A67&amp;'Print View'!$Y$57,'Outcome Indicators - Section C'!$A$30:$A$106&amp;'Outcome Indicators - Section C'!$C$30:$C$106,0)),""),"")</f>
        <v/>
      </c>
      <c r="Z67" s="250" t="str">
        <f t="array" ref="Z67">IFERROR(IF(INDEX('Outcome Indicators - Section C'!E$30:E$106,MATCH('Print View'!$A67&amp;'Print View'!$Y$57,'Outcome Indicators - Section C'!$A$30:$A$106&amp;'Outcome Indicators - Section C'!$C$30:$C$106,0))&lt;&gt;0,INDEX('Outcome Indicators - Section C'!E$30:E$106,MATCH('Print View'!$A67&amp;'Print View'!$Y$57,'Outcome Indicators - Section C'!$A$30:$A$106&amp;'Outcome Indicators - Section C'!$C$30:$C$106,0)),""),"")</f>
        <v/>
      </c>
      <c r="AA67" s="257" t="str">
        <f t="array" ref="AA67">IFERROR(IF(INDEX('Outcome Indicators - Section C'!F$30:F$106,MATCH('Print View'!$A67&amp;'Print View'!$Y$57,'Outcome Indicators - Section C'!$A$30:$A$106&amp;'Outcome Indicators - Section C'!$C$30:$C$106,0))&lt;&gt;0,INDEX('Outcome Indicators - Section C'!F$30:F$106,MATCH('Print View'!$A67&amp;'Print View'!$Y$57,'Outcome Indicators - Section C'!$A$30:$A$106&amp;'Outcome Indicators - Section C'!$C$30:$C$106,0)),""),"")</f>
        <v/>
      </c>
      <c r="AB67" s="271" t="str">
        <f t="array" ref="AB67">IFERROR(IF(INDEX('Outcome Indicators - Section C'!G$30:G$106,MATCH('Print View'!$A67&amp;'Print View'!$Y$57,'Outcome Indicators - Section C'!$A$30:$A$106&amp;'Outcome Indicators - Section C'!$C$30:$C$106,0))&lt;&gt;0,INDEX('Outcome Indicators - Section C'!G$30:G$106,MATCH('Print View'!$A67&amp;'Print View'!$Y$57,'Outcome Indicators - Section C'!$A$30:$A$106&amp;'Outcome Indicators - Section C'!$C$30:$C$106,0)),""),"")</f>
        <v/>
      </c>
      <c r="AC67" s="185" t="str">
        <f t="array" ref="AC67">IFERROR(IF(INDEX('Outcome Indicators - Section C'!H$30:H$106,MATCH('Print View'!$A67&amp;'Print View'!$Y$57,'Outcome Indicators - Section C'!$A$30:$A$106&amp;'Outcome Indicators - Section C'!$C$30:$C$106,0))&lt;&gt;0,INDEX('Outcome Indicators - Section C'!H$30:H$106,MATCH('Print View'!$A67&amp;'Print View'!$Y$57,'Outcome Indicators - Section C'!$A$30:$A$106&amp;'Outcome Indicators - Section C'!$C$30:$C$106,0)),""),"")</f>
        <v/>
      </c>
      <c r="AD67" s="264" t="str">
        <f t="array" ref="AD67">IFERROR(IF(INDEX('Outcome Indicators - Section C'!D$30:D$106,MATCH('Print View'!$A67&amp;'Print View'!$AD$57,'Outcome Indicators - Section C'!$A$30:$A$106&amp;'Outcome Indicators - Section C'!$C$30:$C$106,0))&lt;&gt;0,INDEX('Outcome Indicators - Section C'!D$30:D$106,MATCH('Print View'!$A67&amp;'Print View'!$AD$57,'Outcome Indicators - Section C'!$A$30:$A$106&amp;'Outcome Indicators - Section C'!$C$30:$C$106,0)),""),"")</f>
        <v/>
      </c>
      <c r="AE67" s="250" t="str">
        <f t="array" ref="AE67">IFERROR(IF(INDEX('Outcome Indicators - Section C'!E$30:E$106,MATCH('Print View'!$A67&amp;'Print View'!$AD$57,'Outcome Indicators - Section C'!$A$30:$A$106&amp;'Outcome Indicators - Section C'!$C$30:$C$106,0))&lt;&gt;0,INDEX('Outcome Indicators - Section C'!E$30:E$106,MATCH('Print View'!$A67&amp;'Print View'!$AD$57,'Outcome Indicators - Section C'!$A$30:$A$106&amp;'Outcome Indicators - Section C'!$C$30:$C$106,0)),""),"")</f>
        <v/>
      </c>
      <c r="AF67" s="257" t="str">
        <f t="array" ref="AF67">IFERROR(IF(INDEX('Outcome Indicators - Section C'!F$30:F$106,MATCH('Print View'!$A67&amp;'Print View'!$AD$57,'Outcome Indicators - Section C'!$A$30:$A$106&amp;'Outcome Indicators - Section C'!$C$30:$C$106,0))&lt;&gt;0,INDEX('Outcome Indicators - Section C'!F$30:F$106,MATCH('Print View'!$A67&amp;'Print View'!$AD$57,'Outcome Indicators - Section C'!$A$30:$A$106&amp;'Outcome Indicators - Section C'!$C$30:$C$106,0)),""),"")</f>
        <v/>
      </c>
      <c r="AG67" s="271" t="str">
        <f t="array" ref="AG67">IFERROR(IF(INDEX('Outcome Indicators - Section C'!G$30:G$106,MATCH('Print View'!$A67&amp;'Print View'!$AD$57,'Outcome Indicators - Section C'!$A$30:$A$106&amp;'Outcome Indicators - Section C'!$C$30:$C$106,0))&lt;&gt;0,INDEX('Outcome Indicators - Section C'!G$30:G$106,MATCH('Print View'!$A67&amp;'Print View'!$AD$57,'Outcome Indicators - Section C'!$A$30:$A$106&amp;'Outcome Indicators - Section C'!$C$30:$C$106,0)),""),"")</f>
        <v/>
      </c>
      <c r="AH67" s="188" t="str">
        <f t="array" ref="AH67">IFERROR(IF(INDEX('Outcome Indicators - Section C'!H$30:H$106,MATCH('Print View'!$A67&amp;'Print View'!$AD$57,'Outcome Indicators - Section C'!$A$30:$A$106&amp;'Outcome Indicators - Section C'!$C$30:$C$106,0))&lt;&gt;0,INDEX('Outcome Indicators - Section C'!H$30:H$106,MATCH('Print View'!$A67&amp;'Print View'!$AD$57,'Outcome Indicators - Section C'!$A$30:$A$106&amp;'Outcome Indicators - Section C'!$C$30:$C$106,0)),""),"")</f>
        <v/>
      </c>
      <c r="AI67" s="198"/>
      <c r="AJ67" s="289" t="str">
        <f>IFERROR(IF(INDEX('Outcome Indicators - Section C'!P$10:P$26,MATCH('Print View'!$A67,'Outcome Indicators - Section C'!A$10:A$26,0))&lt;&gt;0,INDEX('Outcome Indicators - Section C'!P$10:P$26,MATCH('Print View'!$A67,'Outcome Indicators - Section C'!A$10:A$26,0)),""),"")</f>
        <v/>
      </c>
      <c r="AQ67" s="276"/>
      <c r="AR67" s="276"/>
    </row>
    <row r="68" spans="1:44" ht="30" x14ac:dyDescent="0.25">
      <c r="A68" s="171">
        <v>10</v>
      </c>
      <c r="B68" s="178" t="str">
        <f>IFERROR(IF(INDEX('Outcome Indicators - Section C'!B$10:B$26,MATCH('Print View'!$A68,'Outcome Indicators - Section C'!$A$10:$A$26,0))&lt;&gt;0,INDEX('Outcome Indicators - Section C'!B$10:B$26,MATCH('Print View'!$A68,'Outcome Indicators - Section C'!$A$10:$A$26,0)),""),"")</f>
        <v/>
      </c>
      <c r="C68" s="178" t="str">
        <f>IFERROR(IF(INDEX('Outcome Indicators - Section C'!C$10:C$26,MATCH('Print View'!$A68,'Outcome Indicators - Section C'!$A$10:$A$26,0))&lt;&gt;0,INDEX('Outcome Indicators - Section C'!C$10:C$26,MATCH('Print View'!$A68,'Outcome Indicators - Section C'!$A$10:$A$26,0)),""),"")</f>
        <v/>
      </c>
      <c r="D68" s="178" t="str">
        <f>IFERROR(IF(INDEX('Outcome Indicators - Section C'!D$10:D$26,MATCH('Print View'!$A68,'Outcome Indicators - Section C'!$A$10:$A$26,0))&lt;&gt;0,INDEX('Outcome Indicators - Section C'!D$10:D$26,MATCH('Print View'!$A68,'Outcome Indicators - Section C'!$A$10:$A$26,0)),""),"")</f>
        <v/>
      </c>
      <c r="E68" s="178" t="str">
        <f>IFERROR(IF(INDEX('Outcome Indicators - Section C'!E$10:E$26,MATCH('Print View'!$A68,'Outcome Indicators - Section C'!$A$10:$A$26,0))&lt;&gt;0,INDEX('Outcome Indicators - Section C'!E$10:E$26,MATCH('Print View'!$A68,'Outcome Indicators - Section C'!$A$10:$A$26,0)),""),"")</f>
        <v/>
      </c>
      <c r="F68" s="178" t="str">
        <f>IFERROR(IF(INDEX('Outcome Indicators - Section C'!F$10:F$26,MATCH('Print View'!$A68,'Outcome Indicators - Section C'!$A$10:$A$26,0))&lt;&gt;0,INDEX('Outcome Indicators - Section C'!F$10:F$26,MATCH('Print View'!$A68,'Outcome Indicators - Section C'!$A$10:$A$26,0)),""),"")</f>
        <v/>
      </c>
      <c r="G68" s="178" t="str">
        <f>IFERROR(IF(INDEX('Outcome Indicators - Section C'!G$10:G$26,MATCH('Print View'!$A68,'Outcome Indicators - Section C'!$A$10:$A$26,0))&lt;&gt;0,INDEX('Outcome Indicators - Section C'!G$10:G$26,MATCH('Print View'!$A68,'Outcome Indicators - Section C'!$A$10:$A$26,0)),""),"")</f>
        <v/>
      </c>
      <c r="H68" s="178" t="str">
        <f>IFERROR(IF(INDEX('Outcome Indicators - Section C'!H$10:H$26,MATCH('Print View'!$A68,'Outcome Indicators - Section C'!$A$10:$A$26,0))&lt;&gt;0,INDEX('Outcome Indicators - Section C'!H$10:H$26,MATCH('Print View'!$A68,'Outcome Indicators - Section C'!$A$10:$A$26,0)),""),"")</f>
        <v/>
      </c>
      <c r="I68" s="199" t="str">
        <f>IFERROR(IF(INDEX('Outcome Indicators - Section C'!O$10:O$26,MATCH('Print View'!$A68,'Outcome Indicators - Section C'!$A$10:$A$26,0))&lt;&gt;0,INDEX('Outcome Indicators - Section C'!O$10:O$26,MATCH('Print View'!$A68,'Outcome Indicators - Section C'!$A$10:$A$26,0)),""),"")</f>
        <v/>
      </c>
      <c r="J68" s="263" t="str">
        <f t="array" ref="J68">IFERROR(IF(INDEX('Outcome Indicators - Section C'!D$30:D$106,MATCH('Print View'!$A68&amp;'Print View'!$J$57,'Outcome Indicators - Section C'!$A$30:$A$106&amp;'Outcome Indicators - Section C'!$C$30:$C$106,0))&lt;&gt;0,INDEX('Outcome Indicators - Section C'!D$30:D$106,MATCH('Print View'!$A68&amp;'Print View'!$J$57,'Outcome Indicators - Section C'!$A$30:$A$106&amp;'Outcome Indicators - Section C'!$C$30:$C$106,0)),""),"")</f>
        <v/>
      </c>
      <c r="K68" s="248" t="str">
        <f t="array" ref="K68">IFERROR(IF(INDEX('Outcome Indicators - Section C'!E$30:E$106,MATCH('Print View'!$A68&amp;'Print View'!$J$57,'Outcome Indicators - Section C'!$A$30:$A$106&amp;'Outcome Indicators - Section C'!$C$30:$C$106,0))&lt;&gt;0,INDEX('Outcome Indicators - Section C'!E$30:E$106,MATCH('Print View'!$A68&amp;'Print View'!$J$57,'Outcome Indicators - Section C'!$A$30:$A$106&amp;'Outcome Indicators - Section C'!$C$30:$C$106,0)),""),"")</f>
        <v/>
      </c>
      <c r="L68" s="256" t="str">
        <f t="array" ref="L68">IFERROR(IF(INDEX('Outcome Indicators - Section C'!F$30:F$106,MATCH('Print View'!$A68&amp;'Print View'!$J$57,'Outcome Indicators - Section C'!$A$30:$A$106&amp;'Outcome Indicators - Section C'!$C$30:$C$106,0))&lt;&gt;0,INDEX('Outcome Indicators - Section C'!F$30:F$106,MATCH('Print View'!$A68&amp;'Print View'!$J$57,'Outcome Indicators - Section C'!$A$30:$A$106&amp;'Outcome Indicators - Section C'!$C$30:$C$106,0)),""),"")</f>
        <v/>
      </c>
      <c r="M68" s="270" t="str">
        <f t="array" ref="M68">IFERROR(IF(INDEX('Outcome Indicators - Section C'!G$30:G$106,MATCH('Print View'!$A68&amp;'Print View'!$J$57,'Outcome Indicators - Section C'!$A$30:$A$106&amp;'Outcome Indicators - Section C'!$C$30:$C$106,0))&lt;&gt;0,INDEX('Outcome Indicators - Section C'!G$30:G$106,MATCH('Print View'!$A68&amp;'Print View'!$J$57,'Outcome Indicators - Section C'!$A$30:$A$106&amp;'Outcome Indicators - Section C'!$C$30:$C$106,0)),""),"")</f>
        <v/>
      </c>
      <c r="N68" s="180" t="str">
        <f t="array" ref="N68">IFERROR(IF(INDEX('Outcome Indicators - Section C'!H$30:H$106,MATCH('Print View'!$A68&amp;'Print View'!$J$57,'Outcome Indicators - Section C'!$A$30:$A$106&amp;'Outcome Indicators - Section C'!$C$30:$C$106,0))&lt;&gt;0,INDEX('Outcome Indicators - Section C'!H$30:H$106,MATCH('Print View'!$A68&amp;'Print View'!$J$57,'Outcome Indicators - Section C'!$A$30:$A$106&amp;'Outcome Indicators - Section C'!$C$30:$C$106,0)),""),"")</f>
        <v/>
      </c>
      <c r="O68" s="247" t="str">
        <f t="array" ref="O68">IFERROR(IF(INDEX('Outcome Indicators - Section C'!D$30:D$106,MATCH('Print View'!$A68&amp;'Print View'!$O$57,'Outcome Indicators - Section C'!$A$30:$A$106&amp;'Outcome Indicators - Section C'!$C$30:$C$106,0))&lt;&gt;0,INDEX('Outcome Indicators - Section C'!D$30:D$106,MATCH('Print View'!$A68&amp;'Print View'!$O$57,'Outcome Indicators - Section C'!$A$30:$A$106&amp;'Outcome Indicators - Section C'!$C$30:$C$106,0)),""),"")</f>
        <v/>
      </c>
      <c r="P68" s="248" t="str">
        <f t="array" ref="P68">IFERROR(IF(INDEX('Outcome Indicators - Section C'!E$30:E$106,MATCH('Print View'!$A68&amp;'Print View'!$O$57,'Outcome Indicators - Section C'!$A$30:$A$106&amp;'Outcome Indicators - Section C'!$C$30:$C$106,0))&lt;&gt;0,INDEX('Outcome Indicators - Section C'!E$30:E$106,MATCH('Print View'!$A68&amp;'Print View'!$O$57,'Outcome Indicators - Section C'!$A$30:$A$106&amp;'Outcome Indicators - Section C'!$C$30:$C$106,0)),""),"")</f>
        <v/>
      </c>
      <c r="Q68" s="256" t="str">
        <f t="array" ref="Q68">IFERROR(IF(INDEX('Outcome Indicators - Section C'!F$30:F$106,MATCH('Print View'!$A68&amp;'Print View'!$O$57,'Outcome Indicators - Section C'!$A$30:$A$106&amp;'Outcome Indicators - Section C'!$C$30:$C$106,0))&lt;&gt;0,INDEX('Outcome Indicators - Section C'!F$30:F$106,MATCH('Print View'!$A68&amp;'Print View'!$O$57,'Outcome Indicators - Section C'!$A$30:$A$106&amp;'Outcome Indicators - Section C'!$C$30:$C$106,0)),""),"")</f>
        <v/>
      </c>
      <c r="R68" s="270" t="str">
        <f t="array" ref="R68">IFERROR(IF(INDEX('Outcome Indicators - Section C'!G$30:G$106,MATCH('Print View'!$A68&amp;'Print View'!$O$57,'Outcome Indicators - Section C'!$A$30:$A$106&amp;'Outcome Indicators - Section C'!$C$30:$C$106,0))&lt;&gt;0,INDEX('Outcome Indicators - Section C'!G$30:G$106,MATCH('Print View'!$A68&amp;'Print View'!$O$57,'Outcome Indicators - Section C'!$A$30:$A$106&amp;'Outcome Indicators - Section C'!$C$30:$C$106,0)),""),"")</f>
        <v/>
      </c>
      <c r="S68" s="179" t="str">
        <f t="array" ref="S68">IFERROR(IF(INDEX('Outcome Indicators - Section C'!H$30:H$106,MATCH('Print View'!$A68&amp;'Print View'!$O$57,'Outcome Indicators - Section C'!$A$30:$A$106&amp;'Outcome Indicators - Section C'!$C$30:$C$106,0))&lt;&gt;0,INDEX('Outcome Indicators - Section C'!H$30:H$106,MATCH('Print View'!$A68&amp;'Print View'!$O$57,'Outcome Indicators - Section C'!$A$30:$A$106&amp;'Outcome Indicators - Section C'!$C$30:$C$106,0)),""),"")</f>
        <v/>
      </c>
      <c r="T68" s="247" t="str">
        <f t="array" ref="T68">IFERROR(IF(INDEX('Outcome Indicators - Section C'!D$30:D$106,MATCH('Print View'!$A68&amp;'Print View'!$T$57,'Outcome Indicators - Section C'!$A$30:$A$106&amp;'Outcome Indicators - Section C'!$C$30:$C$106,0))&lt;&gt;0,INDEX('Outcome Indicators - Section C'!D$30:D$106,MATCH('Print View'!$A68&amp;'Print View'!$T$57,'Outcome Indicators - Section C'!$A$30:$A$106&amp;'Outcome Indicators - Section C'!$C$30:$C$106,0)),""),"")</f>
        <v/>
      </c>
      <c r="U68" s="248" t="str">
        <f t="array" ref="U68">IFERROR(IF(INDEX('Outcome Indicators - Section C'!E$30:E$106,MATCH('Print View'!$A68&amp;'Print View'!$T$57,'Outcome Indicators - Section C'!$A$30:$A$106&amp;'Outcome Indicators - Section C'!$C$30:$C$106,0))&lt;&gt;0,INDEX('Outcome Indicators - Section C'!E$30:E$106,MATCH('Print View'!$A68&amp;'Print View'!$T$57,'Outcome Indicators - Section C'!$A$30:$A$106&amp;'Outcome Indicators - Section C'!$C$30:$C$106,0)),""),"")</f>
        <v/>
      </c>
      <c r="V68" s="256" t="str">
        <f t="array" ref="V68">IFERROR(IF(INDEX('Outcome Indicators - Section C'!F$30:F$106,MATCH('Print View'!$A68&amp;'Print View'!$T$57,'Outcome Indicators - Section C'!$A$30:$A$106&amp;'Outcome Indicators - Section C'!$C$30:$C$106,0))&lt;&gt;0,INDEX('Outcome Indicators - Section C'!F$30:F$106,MATCH('Print View'!$A68&amp;'Print View'!$T$57,'Outcome Indicators - Section C'!$A$30:$A$106&amp;'Outcome Indicators - Section C'!$C$30:$C$106,0)),""),"")</f>
        <v/>
      </c>
      <c r="W68" s="270" t="str">
        <f t="array" ref="W68">IFERROR(IF(INDEX('Outcome Indicators - Section C'!G$30:G$106,MATCH('Print View'!$A68&amp;'Print View'!$T$57,'Outcome Indicators - Section C'!$A$30:$A$106&amp;'Outcome Indicators - Section C'!$C$30:$C$106,0))&lt;&gt;0,INDEX('Outcome Indicators - Section C'!G$30:G$106,MATCH('Print View'!$A68&amp;'Print View'!$T$57,'Outcome Indicators - Section C'!$A$30:$A$106&amp;'Outcome Indicators - Section C'!$C$30:$C$106,0)),""),"")</f>
        <v/>
      </c>
      <c r="X68" s="180" t="str">
        <f t="array" ref="X68">IFERROR(IF(INDEX('Outcome Indicators - Section C'!H$30:H$106,MATCH('Print View'!$A68&amp;'Print View'!$T$57,'Outcome Indicators - Section C'!$A$30:$A$106&amp;'Outcome Indicators - Section C'!$C$30:$C$106,0))&lt;&gt;0,INDEX('Outcome Indicators - Section C'!H$30:H$106,MATCH('Print View'!$A68&amp;'Print View'!$T$57,'Outcome Indicators - Section C'!$A$30:$A$106&amp;'Outcome Indicators - Section C'!$C$30:$C$106,0)),""),"")</f>
        <v/>
      </c>
      <c r="Y68" s="247" t="str">
        <f t="array" ref="Y68">IFERROR(IF(INDEX('Outcome Indicators - Section C'!D$30:D$106,MATCH('Print View'!$A68&amp;'Print View'!$Y$57,'Outcome Indicators - Section C'!$A$30:$A$106&amp;'Outcome Indicators - Section C'!$C$30:$C$106,0))&lt;&gt;0,INDEX('Outcome Indicators - Section C'!D$30:D$106,MATCH('Print View'!$A68&amp;'Print View'!$Y$57,'Outcome Indicators - Section C'!$A$30:$A$106&amp;'Outcome Indicators - Section C'!$C$30:$C$106,0)),""),"")</f>
        <v/>
      </c>
      <c r="Z68" s="248" t="str">
        <f t="array" ref="Z68">IFERROR(IF(INDEX('Outcome Indicators - Section C'!E$30:E$106,MATCH('Print View'!$A68&amp;'Print View'!$Y$57,'Outcome Indicators - Section C'!$A$30:$A$106&amp;'Outcome Indicators - Section C'!$C$30:$C$106,0))&lt;&gt;0,INDEX('Outcome Indicators - Section C'!E$30:E$106,MATCH('Print View'!$A68&amp;'Print View'!$Y$57,'Outcome Indicators - Section C'!$A$30:$A$106&amp;'Outcome Indicators - Section C'!$C$30:$C$106,0)),""),"")</f>
        <v/>
      </c>
      <c r="AA68" s="256" t="str">
        <f t="array" ref="AA68">IFERROR(IF(INDEX('Outcome Indicators - Section C'!F$30:F$106,MATCH('Print View'!$A68&amp;'Print View'!$Y$57,'Outcome Indicators - Section C'!$A$30:$A$106&amp;'Outcome Indicators - Section C'!$C$30:$C$106,0))&lt;&gt;0,INDEX('Outcome Indicators - Section C'!F$30:F$106,MATCH('Print View'!$A68&amp;'Print View'!$Y$57,'Outcome Indicators - Section C'!$A$30:$A$106&amp;'Outcome Indicators - Section C'!$C$30:$C$106,0)),""),"")</f>
        <v/>
      </c>
      <c r="AB68" s="270" t="str">
        <f t="array" ref="AB68">IFERROR(IF(INDEX('Outcome Indicators - Section C'!G$30:G$106,MATCH('Print View'!$A68&amp;'Print View'!$Y$57,'Outcome Indicators - Section C'!$A$30:$A$106&amp;'Outcome Indicators - Section C'!$C$30:$C$106,0))&lt;&gt;0,INDEX('Outcome Indicators - Section C'!G$30:G$106,MATCH('Print View'!$A68&amp;'Print View'!$Y$57,'Outcome Indicators - Section C'!$A$30:$A$106&amp;'Outcome Indicators - Section C'!$C$30:$C$106,0)),""),"")</f>
        <v/>
      </c>
      <c r="AC68" s="180" t="str">
        <f t="array" ref="AC68">IFERROR(IF(INDEX('Outcome Indicators - Section C'!H$30:H$106,MATCH('Print View'!$A68&amp;'Print View'!$Y$57,'Outcome Indicators - Section C'!$A$30:$A$106&amp;'Outcome Indicators - Section C'!$C$30:$C$106,0))&lt;&gt;0,INDEX('Outcome Indicators - Section C'!H$30:H$106,MATCH('Print View'!$A68&amp;'Print View'!$Y$57,'Outcome Indicators - Section C'!$A$30:$A$106&amp;'Outcome Indicators - Section C'!$C$30:$C$106,0)),""),"")</f>
        <v/>
      </c>
      <c r="AD68" s="263" t="str">
        <f t="array" ref="AD68">IFERROR(IF(INDEX('Outcome Indicators - Section C'!D$30:D$106,MATCH('Print View'!$A68&amp;'Print View'!$AD$57,'Outcome Indicators - Section C'!$A$30:$A$106&amp;'Outcome Indicators - Section C'!$C$30:$C$106,0))&lt;&gt;0,INDEX('Outcome Indicators - Section C'!D$30:D$106,MATCH('Print View'!$A68&amp;'Print View'!$AD$57,'Outcome Indicators - Section C'!$A$30:$A$106&amp;'Outcome Indicators - Section C'!$C$30:$C$106,0)),""),"")</f>
        <v/>
      </c>
      <c r="AE68" s="248" t="str">
        <f t="array" ref="AE68">IFERROR(IF(INDEX('Outcome Indicators - Section C'!E$30:E$106,MATCH('Print View'!$A68&amp;'Print View'!$AD$57,'Outcome Indicators - Section C'!$A$30:$A$106&amp;'Outcome Indicators - Section C'!$C$30:$C$106,0))&lt;&gt;0,INDEX('Outcome Indicators - Section C'!E$30:E$106,MATCH('Print View'!$A68&amp;'Print View'!$AD$57,'Outcome Indicators - Section C'!$A$30:$A$106&amp;'Outcome Indicators - Section C'!$C$30:$C$106,0)),""),"")</f>
        <v/>
      </c>
      <c r="AF68" s="256" t="str">
        <f t="array" ref="AF68">IFERROR(IF(INDEX('Outcome Indicators - Section C'!F$30:F$106,MATCH('Print View'!$A68&amp;'Print View'!$AD$57,'Outcome Indicators - Section C'!$A$30:$A$106&amp;'Outcome Indicators - Section C'!$C$30:$C$106,0))&lt;&gt;0,INDEX('Outcome Indicators - Section C'!F$30:F$106,MATCH('Print View'!$A68&amp;'Print View'!$AD$57,'Outcome Indicators - Section C'!$A$30:$A$106&amp;'Outcome Indicators - Section C'!$C$30:$C$106,0)),""),"")</f>
        <v/>
      </c>
      <c r="AG68" s="270" t="str">
        <f t="array" ref="AG68">IFERROR(IF(INDEX('Outcome Indicators - Section C'!G$30:G$106,MATCH('Print View'!$A68&amp;'Print View'!$AD$57,'Outcome Indicators - Section C'!$A$30:$A$106&amp;'Outcome Indicators - Section C'!$C$30:$C$106,0))&lt;&gt;0,INDEX('Outcome Indicators - Section C'!G$30:G$106,MATCH('Print View'!$A68&amp;'Print View'!$AD$57,'Outcome Indicators - Section C'!$A$30:$A$106&amp;'Outcome Indicators - Section C'!$C$30:$C$106,0)),""),"")</f>
        <v/>
      </c>
      <c r="AH68" s="183" t="str">
        <f t="array" ref="AH68">IFERROR(IF(INDEX('Outcome Indicators - Section C'!H$30:H$106,MATCH('Print View'!$A68&amp;'Print View'!$AD$57,'Outcome Indicators - Section C'!$A$30:$A$106&amp;'Outcome Indicators - Section C'!$C$30:$C$106,0))&lt;&gt;0,INDEX('Outcome Indicators - Section C'!H$30:H$106,MATCH('Print View'!$A68&amp;'Print View'!$AD$57,'Outcome Indicators - Section C'!$A$30:$A$106&amp;'Outcome Indicators - Section C'!$C$30:$C$106,0)),""),"")</f>
        <v/>
      </c>
      <c r="AI68" s="198"/>
      <c r="AJ68" s="290" t="str">
        <f>IFERROR(IF(INDEX('Outcome Indicators - Section C'!P$10:P$26,MATCH('Print View'!$A68,'Outcome Indicators - Section C'!A$10:A$26,0))&lt;&gt;0,INDEX('Outcome Indicators - Section C'!P$10:P$26,MATCH('Print View'!$A68,'Outcome Indicators - Section C'!A$10:A$26,0)),""),"")</f>
        <v/>
      </c>
      <c r="AQ68" s="276"/>
      <c r="AR68" s="276"/>
    </row>
    <row r="69" spans="1:44" ht="30" x14ac:dyDescent="0.25">
      <c r="A69" s="212">
        <v>11</v>
      </c>
      <c r="B69" s="172" t="str">
        <f>IFERROR(IF(INDEX('Outcome Indicators - Section C'!B$10:B$26,MATCH('Print View'!$A69,'Outcome Indicators - Section C'!$A$10:$A$26,0))&lt;&gt;0,INDEX('Outcome Indicators - Section C'!B$10:B$26,MATCH('Print View'!$A69,'Outcome Indicators - Section C'!$A$10:$A$26,0)),""),"")</f>
        <v/>
      </c>
      <c r="C69" s="172" t="str">
        <f>IFERROR(IF(INDEX('Outcome Indicators - Section C'!C$10:C$26,MATCH('Print View'!$A69,'Outcome Indicators - Section C'!$A$10:$A$26,0))&lt;&gt;0,INDEX('Outcome Indicators - Section C'!C$10:C$26,MATCH('Print View'!$A69,'Outcome Indicators - Section C'!$A$10:$A$26,0)),""),"")</f>
        <v/>
      </c>
      <c r="D69" s="172" t="str">
        <f>IFERROR(IF(INDEX('Outcome Indicators - Section C'!D$10:D$26,MATCH('Print View'!$A69,'Outcome Indicators - Section C'!$A$10:$A$26,0))&lt;&gt;0,INDEX('Outcome Indicators - Section C'!D$10:D$26,MATCH('Print View'!$A69,'Outcome Indicators - Section C'!$A$10:$A$26,0)),""),"")</f>
        <v/>
      </c>
      <c r="E69" s="172" t="str">
        <f>IFERROR(IF(INDEX('Outcome Indicators - Section C'!E$10:E$26,MATCH('Print View'!$A69,'Outcome Indicators - Section C'!$A$10:$A$26,0))&lt;&gt;0,INDEX('Outcome Indicators - Section C'!E$10:E$26,MATCH('Print View'!$A69,'Outcome Indicators - Section C'!$A$10:$A$26,0)),""),"")</f>
        <v/>
      </c>
      <c r="F69" s="172" t="str">
        <f>IFERROR(IF(INDEX('Outcome Indicators - Section C'!F$10:F$26,MATCH('Print View'!$A69,'Outcome Indicators - Section C'!$A$10:$A$26,0))&lt;&gt;0,INDEX('Outcome Indicators - Section C'!F$10:F$26,MATCH('Print View'!$A69,'Outcome Indicators - Section C'!$A$10:$A$26,0)),""),"")</f>
        <v/>
      </c>
      <c r="G69" s="172" t="str">
        <f>IFERROR(IF(INDEX('Outcome Indicators - Section C'!G$10:G$26,MATCH('Print View'!$A69,'Outcome Indicators - Section C'!$A$10:$A$26,0))&lt;&gt;0,INDEX('Outcome Indicators - Section C'!G$10:G$26,MATCH('Print View'!$A69,'Outcome Indicators - Section C'!$A$10:$A$26,0)),""),"")</f>
        <v/>
      </c>
      <c r="H69" s="172" t="str">
        <f>IFERROR(IF(INDEX('Outcome Indicators - Section C'!H$10:H$26,MATCH('Print View'!$A69,'Outcome Indicators - Section C'!$A$10:$A$26,0))&lt;&gt;0,INDEX('Outcome Indicators - Section C'!H$10:H$26,MATCH('Print View'!$A69,'Outcome Indicators - Section C'!$A$10:$A$26,0)),""),"")</f>
        <v/>
      </c>
      <c r="I69" s="197" t="str">
        <f>IFERROR(IF(INDEX('Outcome Indicators - Section C'!O$10:O$26,MATCH('Print View'!$A69,'Outcome Indicators - Section C'!$A$10:$A$26,0))&lt;&gt;0,INDEX('Outcome Indicators - Section C'!O$10:O$26,MATCH('Print View'!$A69,'Outcome Indicators - Section C'!$A$10:$A$26,0)),""),"")</f>
        <v/>
      </c>
      <c r="J69" s="264" t="str">
        <f t="array" ref="J69">IFERROR(IF(INDEX('Outcome Indicators - Section C'!D$30:D$106,MATCH('Print View'!$A69&amp;'Print View'!$J$57,'Outcome Indicators - Section C'!$A$30:$A$106&amp;'Outcome Indicators - Section C'!$C$30:$C$106,0))&lt;&gt;0,INDEX('Outcome Indicators - Section C'!D$30:D$106,MATCH('Print View'!$A69&amp;'Print View'!$J$57,'Outcome Indicators - Section C'!$A$30:$A$106&amp;'Outcome Indicators - Section C'!$C$30:$C$106,0)),""),"")</f>
        <v/>
      </c>
      <c r="K69" s="250" t="str">
        <f t="array" ref="K69">IFERROR(IF(INDEX('Outcome Indicators - Section C'!E$30:E$106,MATCH('Print View'!$A69&amp;'Print View'!$J$57,'Outcome Indicators - Section C'!$A$30:$A$106&amp;'Outcome Indicators - Section C'!$C$30:$C$106,0))&lt;&gt;0,INDEX('Outcome Indicators - Section C'!E$30:E$106,MATCH('Print View'!$A69&amp;'Print View'!$J$57,'Outcome Indicators - Section C'!$A$30:$A$106&amp;'Outcome Indicators - Section C'!$C$30:$C$106,0)),""),"")</f>
        <v/>
      </c>
      <c r="L69" s="257" t="str">
        <f t="array" ref="L69">IFERROR(IF(INDEX('Outcome Indicators - Section C'!F$30:F$106,MATCH('Print View'!$A69&amp;'Print View'!$J$57,'Outcome Indicators - Section C'!$A$30:$A$106&amp;'Outcome Indicators - Section C'!$C$30:$C$106,0))&lt;&gt;0,INDEX('Outcome Indicators - Section C'!F$30:F$106,MATCH('Print View'!$A69&amp;'Print View'!$J$57,'Outcome Indicators - Section C'!$A$30:$A$106&amp;'Outcome Indicators - Section C'!$C$30:$C$106,0)),""),"")</f>
        <v/>
      </c>
      <c r="M69" s="271" t="str">
        <f t="array" ref="M69">IFERROR(IF(INDEX('Outcome Indicators - Section C'!G$30:G$106,MATCH('Print View'!$A69&amp;'Print View'!$J$57,'Outcome Indicators - Section C'!$A$30:$A$106&amp;'Outcome Indicators - Section C'!$C$30:$C$106,0))&lt;&gt;0,INDEX('Outcome Indicators - Section C'!G$30:G$106,MATCH('Print View'!$A69&amp;'Print View'!$J$57,'Outcome Indicators - Section C'!$A$30:$A$106&amp;'Outcome Indicators - Section C'!$C$30:$C$106,0)),""),"")</f>
        <v/>
      </c>
      <c r="N69" s="185" t="str">
        <f t="array" ref="N69">IFERROR(IF(INDEX('Outcome Indicators - Section C'!H$30:H$106,MATCH('Print View'!$A69&amp;'Print View'!$J$57,'Outcome Indicators - Section C'!$A$30:$A$106&amp;'Outcome Indicators - Section C'!$C$30:$C$106,0))&lt;&gt;0,INDEX('Outcome Indicators - Section C'!H$30:H$106,MATCH('Print View'!$A69&amp;'Print View'!$J$57,'Outcome Indicators - Section C'!$A$30:$A$106&amp;'Outcome Indicators - Section C'!$C$30:$C$106,0)),""),"")</f>
        <v/>
      </c>
      <c r="O69" s="249" t="str">
        <f t="array" ref="O69">IFERROR(IF(INDEX('Outcome Indicators - Section C'!D$30:D$106,MATCH('Print View'!$A69&amp;'Print View'!$O$57,'Outcome Indicators - Section C'!$A$30:$A$106&amp;'Outcome Indicators - Section C'!$C$30:$C$106,0))&lt;&gt;0,INDEX('Outcome Indicators - Section C'!D$30:D$106,MATCH('Print View'!$A69&amp;'Print View'!$O$57,'Outcome Indicators - Section C'!$A$30:$A$106&amp;'Outcome Indicators - Section C'!$C$30:$C$106,0)),""),"")</f>
        <v/>
      </c>
      <c r="P69" s="250" t="str">
        <f t="array" ref="P69">IFERROR(IF(INDEX('Outcome Indicators - Section C'!E$30:E$106,MATCH('Print View'!$A69&amp;'Print View'!$O$57,'Outcome Indicators - Section C'!$A$30:$A$106&amp;'Outcome Indicators - Section C'!$C$30:$C$106,0))&lt;&gt;0,INDEX('Outcome Indicators - Section C'!E$30:E$106,MATCH('Print View'!$A69&amp;'Print View'!$O$57,'Outcome Indicators - Section C'!$A$30:$A$106&amp;'Outcome Indicators - Section C'!$C$30:$C$106,0)),""),"")</f>
        <v/>
      </c>
      <c r="Q69" s="257" t="str">
        <f t="array" ref="Q69">IFERROR(IF(INDEX('Outcome Indicators - Section C'!F$30:F$106,MATCH('Print View'!$A69&amp;'Print View'!$O$57,'Outcome Indicators - Section C'!$A$30:$A$106&amp;'Outcome Indicators - Section C'!$C$30:$C$106,0))&lt;&gt;0,INDEX('Outcome Indicators - Section C'!F$30:F$106,MATCH('Print View'!$A69&amp;'Print View'!$O$57,'Outcome Indicators - Section C'!$A$30:$A$106&amp;'Outcome Indicators - Section C'!$C$30:$C$106,0)),""),"")</f>
        <v/>
      </c>
      <c r="R69" s="271" t="str">
        <f t="array" ref="R69">IFERROR(IF(INDEX('Outcome Indicators - Section C'!G$30:G$106,MATCH('Print View'!$A69&amp;'Print View'!$O$57,'Outcome Indicators - Section C'!$A$30:$A$106&amp;'Outcome Indicators - Section C'!$C$30:$C$106,0))&lt;&gt;0,INDEX('Outcome Indicators - Section C'!G$30:G$106,MATCH('Print View'!$A69&amp;'Print View'!$O$57,'Outcome Indicators - Section C'!$A$30:$A$106&amp;'Outcome Indicators - Section C'!$C$30:$C$106,0)),""),"")</f>
        <v/>
      </c>
      <c r="S69" s="184" t="str">
        <f t="array" ref="S69">IFERROR(IF(INDEX('Outcome Indicators - Section C'!H$30:H$106,MATCH('Print View'!$A69&amp;'Print View'!$O$57,'Outcome Indicators - Section C'!$A$30:$A$106&amp;'Outcome Indicators - Section C'!$C$30:$C$106,0))&lt;&gt;0,INDEX('Outcome Indicators - Section C'!H$30:H$106,MATCH('Print View'!$A69&amp;'Print View'!$O$57,'Outcome Indicators - Section C'!$A$30:$A$106&amp;'Outcome Indicators - Section C'!$C$30:$C$106,0)),""),"")</f>
        <v/>
      </c>
      <c r="T69" s="249" t="str">
        <f t="array" ref="T69">IFERROR(IF(INDEX('Outcome Indicators - Section C'!D$30:D$106,MATCH('Print View'!$A69&amp;'Print View'!$T$57,'Outcome Indicators - Section C'!$A$30:$A$106&amp;'Outcome Indicators - Section C'!$C$30:$C$106,0))&lt;&gt;0,INDEX('Outcome Indicators - Section C'!D$30:D$106,MATCH('Print View'!$A69&amp;'Print View'!$T$57,'Outcome Indicators - Section C'!$A$30:$A$106&amp;'Outcome Indicators - Section C'!$C$30:$C$106,0)),""),"")</f>
        <v/>
      </c>
      <c r="U69" s="250" t="str">
        <f t="array" ref="U69">IFERROR(IF(INDEX('Outcome Indicators - Section C'!E$30:E$106,MATCH('Print View'!$A69&amp;'Print View'!$T$57,'Outcome Indicators - Section C'!$A$30:$A$106&amp;'Outcome Indicators - Section C'!$C$30:$C$106,0))&lt;&gt;0,INDEX('Outcome Indicators - Section C'!E$30:E$106,MATCH('Print View'!$A69&amp;'Print View'!$T$57,'Outcome Indicators - Section C'!$A$30:$A$106&amp;'Outcome Indicators - Section C'!$C$30:$C$106,0)),""),"")</f>
        <v/>
      </c>
      <c r="V69" s="257" t="str">
        <f t="array" ref="V69">IFERROR(IF(INDEX('Outcome Indicators - Section C'!F$30:F$106,MATCH('Print View'!$A69&amp;'Print View'!$T$57,'Outcome Indicators - Section C'!$A$30:$A$106&amp;'Outcome Indicators - Section C'!$C$30:$C$106,0))&lt;&gt;0,INDEX('Outcome Indicators - Section C'!F$30:F$106,MATCH('Print View'!$A69&amp;'Print View'!$T$57,'Outcome Indicators - Section C'!$A$30:$A$106&amp;'Outcome Indicators - Section C'!$C$30:$C$106,0)),""),"")</f>
        <v/>
      </c>
      <c r="W69" s="271" t="str">
        <f t="array" ref="W69">IFERROR(IF(INDEX('Outcome Indicators - Section C'!G$30:G$106,MATCH('Print View'!$A69&amp;'Print View'!$T$57,'Outcome Indicators - Section C'!$A$30:$A$106&amp;'Outcome Indicators - Section C'!$C$30:$C$106,0))&lt;&gt;0,INDEX('Outcome Indicators - Section C'!G$30:G$106,MATCH('Print View'!$A69&amp;'Print View'!$T$57,'Outcome Indicators - Section C'!$A$30:$A$106&amp;'Outcome Indicators - Section C'!$C$30:$C$106,0)),""),"")</f>
        <v/>
      </c>
      <c r="X69" s="185" t="str">
        <f t="array" ref="X69">IFERROR(IF(INDEX('Outcome Indicators - Section C'!H$30:H$106,MATCH('Print View'!$A69&amp;'Print View'!$T$57,'Outcome Indicators - Section C'!$A$30:$A$106&amp;'Outcome Indicators - Section C'!$C$30:$C$106,0))&lt;&gt;0,INDEX('Outcome Indicators - Section C'!H$30:H$106,MATCH('Print View'!$A69&amp;'Print View'!$T$57,'Outcome Indicators - Section C'!$A$30:$A$106&amp;'Outcome Indicators - Section C'!$C$30:$C$106,0)),""),"")</f>
        <v/>
      </c>
      <c r="Y69" s="249" t="str">
        <f t="array" ref="Y69">IFERROR(IF(INDEX('Outcome Indicators - Section C'!D$30:D$106,MATCH('Print View'!$A69&amp;'Print View'!$Y$57,'Outcome Indicators - Section C'!$A$30:$A$106&amp;'Outcome Indicators - Section C'!$C$30:$C$106,0))&lt;&gt;0,INDEX('Outcome Indicators - Section C'!D$30:D$106,MATCH('Print View'!$A69&amp;'Print View'!$Y$57,'Outcome Indicators - Section C'!$A$30:$A$106&amp;'Outcome Indicators - Section C'!$C$30:$C$106,0)),""),"")</f>
        <v/>
      </c>
      <c r="Z69" s="250" t="str">
        <f t="array" ref="Z69">IFERROR(IF(INDEX('Outcome Indicators - Section C'!E$30:E$106,MATCH('Print View'!$A69&amp;'Print View'!$Y$57,'Outcome Indicators - Section C'!$A$30:$A$106&amp;'Outcome Indicators - Section C'!$C$30:$C$106,0))&lt;&gt;0,INDEX('Outcome Indicators - Section C'!E$30:E$106,MATCH('Print View'!$A69&amp;'Print View'!$Y$57,'Outcome Indicators - Section C'!$A$30:$A$106&amp;'Outcome Indicators - Section C'!$C$30:$C$106,0)),""),"")</f>
        <v/>
      </c>
      <c r="AA69" s="257" t="str">
        <f t="array" ref="AA69">IFERROR(IF(INDEX('Outcome Indicators - Section C'!F$30:F$106,MATCH('Print View'!$A69&amp;'Print View'!$Y$57,'Outcome Indicators - Section C'!$A$30:$A$106&amp;'Outcome Indicators - Section C'!$C$30:$C$106,0))&lt;&gt;0,INDEX('Outcome Indicators - Section C'!F$30:F$106,MATCH('Print View'!$A69&amp;'Print View'!$Y$57,'Outcome Indicators - Section C'!$A$30:$A$106&amp;'Outcome Indicators - Section C'!$C$30:$C$106,0)),""),"")</f>
        <v/>
      </c>
      <c r="AB69" s="271" t="str">
        <f t="array" ref="AB69">IFERROR(IF(INDEX('Outcome Indicators - Section C'!G$30:G$106,MATCH('Print View'!$A69&amp;'Print View'!$Y$57,'Outcome Indicators - Section C'!$A$30:$A$106&amp;'Outcome Indicators - Section C'!$C$30:$C$106,0))&lt;&gt;0,INDEX('Outcome Indicators - Section C'!G$30:G$106,MATCH('Print View'!$A69&amp;'Print View'!$Y$57,'Outcome Indicators - Section C'!$A$30:$A$106&amp;'Outcome Indicators - Section C'!$C$30:$C$106,0)),""),"")</f>
        <v/>
      </c>
      <c r="AC69" s="185" t="str">
        <f t="array" ref="AC69">IFERROR(IF(INDEX('Outcome Indicators - Section C'!H$30:H$106,MATCH('Print View'!$A69&amp;'Print View'!$Y$57,'Outcome Indicators - Section C'!$A$30:$A$106&amp;'Outcome Indicators - Section C'!$C$30:$C$106,0))&lt;&gt;0,INDEX('Outcome Indicators - Section C'!H$30:H$106,MATCH('Print View'!$A69&amp;'Print View'!$Y$57,'Outcome Indicators - Section C'!$A$30:$A$106&amp;'Outcome Indicators - Section C'!$C$30:$C$106,0)),""),"")</f>
        <v/>
      </c>
      <c r="AD69" s="264" t="str">
        <f t="array" ref="AD69">IFERROR(IF(INDEX('Outcome Indicators - Section C'!D$30:D$106,MATCH('Print View'!$A69&amp;'Print View'!$AD$57,'Outcome Indicators - Section C'!$A$30:$A$106&amp;'Outcome Indicators - Section C'!$C$30:$C$106,0))&lt;&gt;0,INDEX('Outcome Indicators - Section C'!D$30:D$106,MATCH('Print View'!$A69&amp;'Print View'!$AD$57,'Outcome Indicators - Section C'!$A$30:$A$106&amp;'Outcome Indicators - Section C'!$C$30:$C$106,0)),""),"")</f>
        <v/>
      </c>
      <c r="AE69" s="250" t="str">
        <f t="array" ref="AE69">IFERROR(IF(INDEX('Outcome Indicators - Section C'!E$30:E$106,MATCH('Print View'!$A69&amp;'Print View'!$AD$57,'Outcome Indicators - Section C'!$A$30:$A$106&amp;'Outcome Indicators - Section C'!$C$30:$C$106,0))&lt;&gt;0,INDEX('Outcome Indicators - Section C'!E$30:E$106,MATCH('Print View'!$A69&amp;'Print View'!$AD$57,'Outcome Indicators - Section C'!$A$30:$A$106&amp;'Outcome Indicators - Section C'!$C$30:$C$106,0)),""),"")</f>
        <v/>
      </c>
      <c r="AF69" s="257" t="str">
        <f t="array" ref="AF69">IFERROR(IF(INDEX('Outcome Indicators - Section C'!F$30:F$106,MATCH('Print View'!$A69&amp;'Print View'!$AD$57,'Outcome Indicators - Section C'!$A$30:$A$106&amp;'Outcome Indicators - Section C'!$C$30:$C$106,0))&lt;&gt;0,INDEX('Outcome Indicators - Section C'!F$30:F$106,MATCH('Print View'!$A69&amp;'Print View'!$AD$57,'Outcome Indicators - Section C'!$A$30:$A$106&amp;'Outcome Indicators - Section C'!$C$30:$C$106,0)),""),"")</f>
        <v/>
      </c>
      <c r="AG69" s="271" t="str">
        <f t="array" ref="AG69">IFERROR(IF(INDEX('Outcome Indicators - Section C'!G$30:G$106,MATCH('Print View'!$A69&amp;'Print View'!$AD$57,'Outcome Indicators - Section C'!$A$30:$A$106&amp;'Outcome Indicators - Section C'!$C$30:$C$106,0))&lt;&gt;0,INDEX('Outcome Indicators - Section C'!G$30:G$106,MATCH('Print View'!$A69&amp;'Print View'!$AD$57,'Outcome Indicators - Section C'!$A$30:$A$106&amp;'Outcome Indicators - Section C'!$C$30:$C$106,0)),""),"")</f>
        <v/>
      </c>
      <c r="AH69" s="188" t="str">
        <f t="array" ref="AH69">IFERROR(IF(INDEX('Outcome Indicators - Section C'!H$30:H$106,MATCH('Print View'!$A69&amp;'Print View'!$AD$57,'Outcome Indicators - Section C'!$A$30:$A$106&amp;'Outcome Indicators - Section C'!$C$30:$C$106,0))&lt;&gt;0,INDEX('Outcome Indicators - Section C'!H$30:H$106,MATCH('Print View'!$A69&amp;'Print View'!$AD$57,'Outcome Indicators - Section C'!$A$30:$A$106&amp;'Outcome Indicators - Section C'!$C$30:$C$106,0)),""),"")</f>
        <v/>
      </c>
      <c r="AI69" s="198"/>
      <c r="AJ69" s="289" t="str">
        <f>IFERROR(IF(INDEX('Outcome Indicators - Section C'!P$10:P$26,MATCH('Print View'!$A69,'Outcome Indicators - Section C'!A$10:A$26,0))&lt;&gt;0,INDEX('Outcome Indicators - Section C'!P$10:P$26,MATCH('Print View'!$A69,'Outcome Indicators - Section C'!A$10:A$26,0)),""),"")</f>
        <v/>
      </c>
      <c r="AQ69" s="276"/>
      <c r="AR69" s="276"/>
    </row>
    <row r="70" spans="1:44" ht="30" x14ac:dyDescent="0.25">
      <c r="A70" s="171">
        <v>12</v>
      </c>
      <c r="B70" s="178" t="str">
        <f>IFERROR(IF(INDEX('Outcome Indicators - Section C'!B$10:B$26,MATCH('Print View'!$A70,'Outcome Indicators - Section C'!$A$10:$A$26,0))&lt;&gt;0,INDEX('Outcome Indicators - Section C'!B$10:B$26,MATCH('Print View'!$A70,'Outcome Indicators - Section C'!$A$10:$A$26,0)),""),"")</f>
        <v/>
      </c>
      <c r="C70" s="178" t="str">
        <f>IFERROR(IF(INDEX('Outcome Indicators - Section C'!C$10:C$26,MATCH('Print View'!$A70,'Outcome Indicators - Section C'!$A$10:$A$26,0))&lt;&gt;0,INDEX('Outcome Indicators - Section C'!C$10:C$26,MATCH('Print View'!$A70,'Outcome Indicators - Section C'!$A$10:$A$26,0)),""),"")</f>
        <v/>
      </c>
      <c r="D70" s="178" t="str">
        <f>IFERROR(IF(INDEX('Outcome Indicators - Section C'!D$10:D$26,MATCH('Print View'!$A70,'Outcome Indicators - Section C'!$A$10:$A$26,0))&lt;&gt;0,INDEX('Outcome Indicators - Section C'!D$10:D$26,MATCH('Print View'!$A70,'Outcome Indicators - Section C'!$A$10:$A$26,0)),""),"")</f>
        <v/>
      </c>
      <c r="E70" s="178" t="str">
        <f>IFERROR(IF(INDEX('Outcome Indicators - Section C'!E$10:E$26,MATCH('Print View'!$A70,'Outcome Indicators - Section C'!$A$10:$A$26,0))&lt;&gt;0,INDEX('Outcome Indicators - Section C'!E$10:E$26,MATCH('Print View'!$A70,'Outcome Indicators - Section C'!$A$10:$A$26,0)),""),"")</f>
        <v/>
      </c>
      <c r="F70" s="178" t="str">
        <f>IFERROR(IF(INDEX('Outcome Indicators - Section C'!F$10:F$26,MATCH('Print View'!$A70,'Outcome Indicators - Section C'!$A$10:$A$26,0))&lt;&gt;0,INDEX('Outcome Indicators - Section C'!F$10:F$26,MATCH('Print View'!$A70,'Outcome Indicators - Section C'!$A$10:$A$26,0)),""),"")</f>
        <v/>
      </c>
      <c r="G70" s="178" t="str">
        <f>IFERROR(IF(INDEX('Outcome Indicators - Section C'!G$10:G$26,MATCH('Print View'!$A70,'Outcome Indicators - Section C'!$A$10:$A$26,0))&lt;&gt;0,INDEX('Outcome Indicators - Section C'!G$10:G$26,MATCH('Print View'!$A70,'Outcome Indicators - Section C'!$A$10:$A$26,0)),""),"")</f>
        <v/>
      </c>
      <c r="H70" s="178" t="str">
        <f>IFERROR(IF(INDEX('Outcome Indicators - Section C'!H$10:H$26,MATCH('Print View'!$A70,'Outcome Indicators - Section C'!$A$10:$A$26,0))&lt;&gt;0,INDEX('Outcome Indicators - Section C'!H$10:H$26,MATCH('Print View'!$A70,'Outcome Indicators - Section C'!$A$10:$A$26,0)),""),"")</f>
        <v/>
      </c>
      <c r="I70" s="199" t="str">
        <f>IFERROR(IF(INDEX('Outcome Indicators - Section C'!O$10:O$26,MATCH('Print View'!$A70,'Outcome Indicators - Section C'!$A$10:$A$26,0))&lt;&gt;0,INDEX('Outcome Indicators - Section C'!O$10:O$26,MATCH('Print View'!$A70,'Outcome Indicators - Section C'!$A$10:$A$26,0)),""),"")</f>
        <v/>
      </c>
      <c r="J70" s="263" t="str">
        <f t="array" ref="J70">IFERROR(IF(INDEX('Outcome Indicators - Section C'!D$30:D$106,MATCH('Print View'!$A70&amp;'Print View'!$J$57,'Outcome Indicators - Section C'!$A$30:$A$106&amp;'Outcome Indicators - Section C'!$C$30:$C$106,0))&lt;&gt;0,INDEX('Outcome Indicators - Section C'!D$30:D$106,MATCH('Print View'!$A70&amp;'Print View'!$J$57,'Outcome Indicators - Section C'!$A$30:$A$106&amp;'Outcome Indicators - Section C'!$C$30:$C$106,0)),""),"")</f>
        <v/>
      </c>
      <c r="K70" s="248" t="str">
        <f t="array" ref="K70">IFERROR(IF(INDEX('Outcome Indicators - Section C'!E$30:E$106,MATCH('Print View'!$A70&amp;'Print View'!$J$57,'Outcome Indicators - Section C'!$A$30:$A$106&amp;'Outcome Indicators - Section C'!$C$30:$C$106,0))&lt;&gt;0,INDEX('Outcome Indicators - Section C'!E$30:E$106,MATCH('Print View'!$A70&amp;'Print View'!$J$57,'Outcome Indicators - Section C'!$A$30:$A$106&amp;'Outcome Indicators - Section C'!$C$30:$C$106,0)),""),"")</f>
        <v/>
      </c>
      <c r="L70" s="256" t="str">
        <f t="array" ref="L70">IFERROR(IF(INDEX('Outcome Indicators - Section C'!F$30:F$106,MATCH('Print View'!$A70&amp;'Print View'!$J$57,'Outcome Indicators - Section C'!$A$30:$A$106&amp;'Outcome Indicators - Section C'!$C$30:$C$106,0))&lt;&gt;0,INDEX('Outcome Indicators - Section C'!F$30:F$106,MATCH('Print View'!$A70&amp;'Print View'!$J$57,'Outcome Indicators - Section C'!$A$30:$A$106&amp;'Outcome Indicators - Section C'!$C$30:$C$106,0)),""),"")</f>
        <v/>
      </c>
      <c r="M70" s="270" t="str">
        <f t="array" ref="M70">IFERROR(IF(INDEX('Outcome Indicators - Section C'!G$30:G$106,MATCH('Print View'!$A70&amp;'Print View'!$J$57,'Outcome Indicators - Section C'!$A$30:$A$106&amp;'Outcome Indicators - Section C'!$C$30:$C$106,0))&lt;&gt;0,INDEX('Outcome Indicators - Section C'!G$30:G$106,MATCH('Print View'!$A70&amp;'Print View'!$J$57,'Outcome Indicators - Section C'!$A$30:$A$106&amp;'Outcome Indicators - Section C'!$C$30:$C$106,0)),""),"")</f>
        <v/>
      </c>
      <c r="N70" s="180" t="str">
        <f t="array" ref="N70">IFERROR(IF(INDEX('Outcome Indicators - Section C'!H$30:H$106,MATCH('Print View'!$A70&amp;'Print View'!$J$57,'Outcome Indicators - Section C'!$A$30:$A$106&amp;'Outcome Indicators - Section C'!$C$30:$C$106,0))&lt;&gt;0,INDEX('Outcome Indicators - Section C'!H$30:H$106,MATCH('Print View'!$A70&amp;'Print View'!$J$57,'Outcome Indicators - Section C'!$A$30:$A$106&amp;'Outcome Indicators - Section C'!$C$30:$C$106,0)),""),"")</f>
        <v/>
      </c>
      <c r="O70" s="247" t="str">
        <f t="array" ref="O70">IFERROR(IF(INDEX('Outcome Indicators - Section C'!D$30:D$106,MATCH('Print View'!$A70&amp;'Print View'!$O$57,'Outcome Indicators - Section C'!$A$30:$A$106&amp;'Outcome Indicators - Section C'!$C$30:$C$106,0))&lt;&gt;0,INDEX('Outcome Indicators - Section C'!D$30:D$106,MATCH('Print View'!$A70&amp;'Print View'!$O$57,'Outcome Indicators - Section C'!$A$30:$A$106&amp;'Outcome Indicators - Section C'!$C$30:$C$106,0)),""),"")</f>
        <v/>
      </c>
      <c r="P70" s="248" t="str">
        <f t="array" ref="P70">IFERROR(IF(INDEX('Outcome Indicators - Section C'!E$30:E$106,MATCH('Print View'!$A70&amp;'Print View'!$O$57,'Outcome Indicators - Section C'!$A$30:$A$106&amp;'Outcome Indicators - Section C'!$C$30:$C$106,0))&lt;&gt;0,INDEX('Outcome Indicators - Section C'!E$30:E$106,MATCH('Print View'!$A70&amp;'Print View'!$O$57,'Outcome Indicators - Section C'!$A$30:$A$106&amp;'Outcome Indicators - Section C'!$C$30:$C$106,0)),""),"")</f>
        <v/>
      </c>
      <c r="Q70" s="256" t="str">
        <f t="array" ref="Q70">IFERROR(IF(INDEX('Outcome Indicators - Section C'!F$30:F$106,MATCH('Print View'!$A70&amp;'Print View'!$O$57,'Outcome Indicators - Section C'!$A$30:$A$106&amp;'Outcome Indicators - Section C'!$C$30:$C$106,0))&lt;&gt;0,INDEX('Outcome Indicators - Section C'!F$30:F$106,MATCH('Print View'!$A70&amp;'Print View'!$O$57,'Outcome Indicators - Section C'!$A$30:$A$106&amp;'Outcome Indicators - Section C'!$C$30:$C$106,0)),""),"")</f>
        <v/>
      </c>
      <c r="R70" s="270" t="str">
        <f t="array" ref="R70">IFERROR(IF(INDEX('Outcome Indicators - Section C'!G$30:G$106,MATCH('Print View'!$A70&amp;'Print View'!$O$57,'Outcome Indicators - Section C'!$A$30:$A$106&amp;'Outcome Indicators - Section C'!$C$30:$C$106,0))&lt;&gt;0,INDEX('Outcome Indicators - Section C'!G$30:G$106,MATCH('Print View'!$A70&amp;'Print View'!$O$57,'Outcome Indicators - Section C'!$A$30:$A$106&amp;'Outcome Indicators - Section C'!$C$30:$C$106,0)),""),"")</f>
        <v/>
      </c>
      <c r="S70" s="179" t="str">
        <f t="array" ref="S70">IFERROR(IF(INDEX('Outcome Indicators - Section C'!H$30:H$106,MATCH('Print View'!$A70&amp;'Print View'!$O$57,'Outcome Indicators - Section C'!$A$30:$A$106&amp;'Outcome Indicators - Section C'!$C$30:$C$106,0))&lt;&gt;0,INDEX('Outcome Indicators - Section C'!H$30:H$106,MATCH('Print View'!$A70&amp;'Print View'!$O$57,'Outcome Indicators - Section C'!$A$30:$A$106&amp;'Outcome Indicators - Section C'!$C$30:$C$106,0)),""),"")</f>
        <v/>
      </c>
      <c r="T70" s="247" t="str">
        <f t="array" ref="T70">IFERROR(IF(INDEX('Outcome Indicators - Section C'!D$30:D$106,MATCH('Print View'!$A70&amp;'Print View'!$T$57,'Outcome Indicators - Section C'!$A$30:$A$106&amp;'Outcome Indicators - Section C'!$C$30:$C$106,0))&lt;&gt;0,INDEX('Outcome Indicators - Section C'!D$30:D$106,MATCH('Print View'!$A70&amp;'Print View'!$T$57,'Outcome Indicators - Section C'!$A$30:$A$106&amp;'Outcome Indicators - Section C'!$C$30:$C$106,0)),""),"")</f>
        <v/>
      </c>
      <c r="U70" s="248" t="str">
        <f t="array" ref="U70">IFERROR(IF(INDEX('Outcome Indicators - Section C'!E$30:E$106,MATCH('Print View'!$A70&amp;'Print View'!$T$57,'Outcome Indicators - Section C'!$A$30:$A$106&amp;'Outcome Indicators - Section C'!$C$30:$C$106,0))&lt;&gt;0,INDEX('Outcome Indicators - Section C'!E$30:E$106,MATCH('Print View'!$A70&amp;'Print View'!$T$57,'Outcome Indicators - Section C'!$A$30:$A$106&amp;'Outcome Indicators - Section C'!$C$30:$C$106,0)),""),"")</f>
        <v/>
      </c>
      <c r="V70" s="256" t="str">
        <f t="array" ref="V70">IFERROR(IF(INDEX('Outcome Indicators - Section C'!F$30:F$106,MATCH('Print View'!$A70&amp;'Print View'!$T$57,'Outcome Indicators - Section C'!$A$30:$A$106&amp;'Outcome Indicators - Section C'!$C$30:$C$106,0))&lt;&gt;0,INDEX('Outcome Indicators - Section C'!F$30:F$106,MATCH('Print View'!$A70&amp;'Print View'!$T$57,'Outcome Indicators - Section C'!$A$30:$A$106&amp;'Outcome Indicators - Section C'!$C$30:$C$106,0)),""),"")</f>
        <v/>
      </c>
      <c r="W70" s="270" t="str">
        <f t="array" ref="W70">IFERROR(IF(INDEX('Outcome Indicators - Section C'!G$30:G$106,MATCH('Print View'!$A70&amp;'Print View'!$T$57,'Outcome Indicators - Section C'!$A$30:$A$106&amp;'Outcome Indicators - Section C'!$C$30:$C$106,0))&lt;&gt;0,INDEX('Outcome Indicators - Section C'!G$30:G$106,MATCH('Print View'!$A70&amp;'Print View'!$T$57,'Outcome Indicators - Section C'!$A$30:$A$106&amp;'Outcome Indicators - Section C'!$C$30:$C$106,0)),""),"")</f>
        <v/>
      </c>
      <c r="X70" s="180" t="str">
        <f t="array" ref="X70">IFERROR(IF(INDEX('Outcome Indicators - Section C'!H$30:H$106,MATCH('Print View'!$A70&amp;'Print View'!$T$57,'Outcome Indicators - Section C'!$A$30:$A$106&amp;'Outcome Indicators - Section C'!$C$30:$C$106,0))&lt;&gt;0,INDEX('Outcome Indicators - Section C'!H$30:H$106,MATCH('Print View'!$A70&amp;'Print View'!$T$57,'Outcome Indicators - Section C'!$A$30:$A$106&amp;'Outcome Indicators - Section C'!$C$30:$C$106,0)),""),"")</f>
        <v/>
      </c>
      <c r="Y70" s="247" t="str">
        <f t="array" ref="Y70">IFERROR(IF(INDEX('Outcome Indicators - Section C'!D$30:D$106,MATCH('Print View'!$A70&amp;'Print View'!$Y$57,'Outcome Indicators - Section C'!$A$30:$A$106&amp;'Outcome Indicators - Section C'!$C$30:$C$106,0))&lt;&gt;0,INDEX('Outcome Indicators - Section C'!D$30:D$106,MATCH('Print View'!$A70&amp;'Print View'!$Y$57,'Outcome Indicators - Section C'!$A$30:$A$106&amp;'Outcome Indicators - Section C'!$C$30:$C$106,0)),""),"")</f>
        <v/>
      </c>
      <c r="Z70" s="248" t="str">
        <f t="array" ref="Z70">IFERROR(IF(INDEX('Outcome Indicators - Section C'!E$30:E$106,MATCH('Print View'!$A70&amp;'Print View'!$Y$57,'Outcome Indicators - Section C'!$A$30:$A$106&amp;'Outcome Indicators - Section C'!$C$30:$C$106,0))&lt;&gt;0,INDEX('Outcome Indicators - Section C'!E$30:E$106,MATCH('Print View'!$A70&amp;'Print View'!$Y$57,'Outcome Indicators - Section C'!$A$30:$A$106&amp;'Outcome Indicators - Section C'!$C$30:$C$106,0)),""),"")</f>
        <v/>
      </c>
      <c r="AA70" s="256" t="str">
        <f t="array" ref="AA70">IFERROR(IF(INDEX('Outcome Indicators - Section C'!F$30:F$106,MATCH('Print View'!$A70&amp;'Print View'!$Y$57,'Outcome Indicators - Section C'!$A$30:$A$106&amp;'Outcome Indicators - Section C'!$C$30:$C$106,0))&lt;&gt;0,INDEX('Outcome Indicators - Section C'!F$30:F$106,MATCH('Print View'!$A70&amp;'Print View'!$Y$57,'Outcome Indicators - Section C'!$A$30:$A$106&amp;'Outcome Indicators - Section C'!$C$30:$C$106,0)),""),"")</f>
        <v/>
      </c>
      <c r="AB70" s="270" t="str">
        <f t="array" ref="AB70">IFERROR(IF(INDEX('Outcome Indicators - Section C'!G$30:G$106,MATCH('Print View'!$A70&amp;'Print View'!$Y$57,'Outcome Indicators - Section C'!$A$30:$A$106&amp;'Outcome Indicators - Section C'!$C$30:$C$106,0))&lt;&gt;0,INDEX('Outcome Indicators - Section C'!G$30:G$106,MATCH('Print View'!$A70&amp;'Print View'!$Y$57,'Outcome Indicators - Section C'!$A$30:$A$106&amp;'Outcome Indicators - Section C'!$C$30:$C$106,0)),""),"")</f>
        <v/>
      </c>
      <c r="AC70" s="180" t="str">
        <f t="array" ref="AC70">IFERROR(IF(INDEX('Outcome Indicators - Section C'!H$30:H$106,MATCH('Print View'!$A70&amp;'Print View'!$Y$57,'Outcome Indicators - Section C'!$A$30:$A$106&amp;'Outcome Indicators - Section C'!$C$30:$C$106,0))&lt;&gt;0,INDEX('Outcome Indicators - Section C'!H$30:H$106,MATCH('Print View'!$A70&amp;'Print View'!$Y$57,'Outcome Indicators - Section C'!$A$30:$A$106&amp;'Outcome Indicators - Section C'!$C$30:$C$106,0)),""),"")</f>
        <v/>
      </c>
      <c r="AD70" s="263" t="str">
        <f t="array" ref="AD70">IFERROR(IF(INDEX('Outcome Indicators - Section C'!D$30:D$106,MATCH('Print View'!$A70&amp;'Print View'!$AD$57,'Outcome Indicators - Section C'!$A$30:$A$106&amp;'Outcome Indicators - Section C'!$C$30:$C$106,0))&lt;&gt;0,INDEX('Outcome Indicators - Section C'!D$30:D$106,MATCH('Print View'!$A70&amp;'Print View'!$AD$57,'Outcome Indicators - Section C'!$A$30:$A$106&amp;'Outcome Indicators - Section C'!$C$30:$C$106,0)),""),"")</f>
        <v/>
      </c>
      <c r="AE70" s="248" t="str">
        <f t="array" ref="AE70">IFERROR(IF(INDEX('Outcome Indicators - Section C'!E$30:E$106,MATCH('Print View'!$A70&amp;'Print View'!$AD$57,'Outcome Indicators - Section C'!$A$30:$A$106&amp;'Outcome Indicators - Section C'!$C$30:$C$106,0))&lt;&gt;0,INDEX('Outcome Indicators - Section C'!E$30:E$106,MATCH('Print View'!$A70&amp;'Print View'!$AD$57,'Outcome Indicators - Section C'!$A$30:$A$106&amp;'Outcome Indicators - Section C'!$C$30:$C$106,0)),""),"")</f>
        <v/>
      </c>
      <c r="AF70" s="256" t="str">
        <f t="array" ref="AF70">IFERROR(IF(INDEX('Outcome Indicators - Section C'!F$30:F$106,MATCH('Print View'!$A70&amp;'Print View'!$AD$57,'Outcome Indicators - Section C'!$A$30:$A$106&amp;'Outcome Indicators - Section C'!$C$30:$C$106,0))&lt;&gt;0,INDEX('Outcome Indicators - Section C'!F$30:F$106,MATCH('Print View'!$A70&amp;'Print View'!$AD$57,'Outcome Indicators - Section C'!$A$30:$A$106&amp;'Outcome Indicators - Section C'!$C$30:$C$106,0)),""),"")</f>
        <v/>
      </c>
      <c r="AG70" s="270" t="str">
        <f t="array" ref="AG70">IFERROR(IF(INDEX('Outcome Indicators - Section C'!G$30:G$106,MATCH('Print View'!$A70&amp;'Print View'!$AD$57,'Outcome Indicators - Section C'!$A$30:$A$106&amp;'Outcome Indicators - Section C'!$C$30:$C$106,0))&lt;&gt;0,INDEX('Outcome Indicators - Section C'!G$30:G$106,MATCH('Print View'!$A70&amp;'Print View'!$AD$57,'Outcome Indicators - Section C'!$A$30:$A$106&amp;'Outcome Indicators - Section C'!$C$30:$C$106,0)),""),"")</f>
        <v/>
      </c>
      <c r="AH70" s="183" t="str">
        <f t="array" ref="AH70">IFERROR(IF(INDEX('Outcome Indicators - Section C'!H$30:H$106,MATCH('Print View'!$A70&amp;'Print View'!$AD$57,'Outcome Indicators - Section C'!$A$30:$A$106&amp;'Outcome Indicators - Section C'!$C$30:$C$106,0))&lt;&gt;0,INDEX('Outcome Indicators - Section C'!H$30:H$106,MATCH('Print View'!$A70&amp;'Print View'!$AD$57,'Outcome Indicators - Section C'!$A$30:$A$106&amp;'Outcome Indicators - Section C'!$C$30:$C$106,0)),""),"")</f>
        <v/>
      </c>
      <c r="AI70" s="198"/>
      <c r="AJ70" s="290" t="str">
        <f>IFERROR(IF(INDEX('Outcome Indicators - Section C'!P$10:P$26,MATCH('Print View'!$A70,'Outcome Indicators - Section C'!A$10:A$26,0))&lt;&gt;0,INDEX('Outcome Indicators - Section C'!P$10:P$26,MATCH('Print View'!$A70,'Outcome Indicators - Section C'!A$10:A$26,0)),""),"")</f>
        <v/>
      </c>
      <c r="AQ70" s="276"/>
      <c r="AR70" s="276"/>
    </row>
    <row r="71" spans="1:44" ht="30" x14ac:dyDescent="0.25">
      <c r="A71" s="212">
        <v>13</v>
      </c>
      <c r="B71" s="172" t="str">
        <f>IFERROR(IF(INDEX('Outcome Indicators - Section C'!B$10:B$26,MATCH('Print View'!$A71,'Outcome Indicators - Section C'!$A$10:$A$26,0))&lt;&gt;0,INDEX('Outcome Indicators - Section C'!B$10:B$26,MATCH('Print View'!$A71,'Outcome Indicators - Section C'!$A$10:$A$26,0)),""),"")</f>
        <v/>
      </c>
      <c r="C71" s="172" t="str">
        <f>IFERROR(IF(INDEX('Outcome Indicators - Section C'!C$10:C$26,MATCH('Print View'!$A71,'Outcome Indicators - Section C'!$A$10:$A$26,0))&lt;&gt;0,INDEX('Outcome Indicators - Section C'!C$10:C$26,MATCH('Print View'!$A71,'Outcome Indicators - Section C'!$A$10:$A$26,0)),""),"")</f>
        <v/>
      </c>
      <c r="D71" s="172" t="str">
        <f>IFERROR(IF(INDEX('Outcome Indicators - Section C'!D$10:D$26,MATCH('Print View'!$A71,'Outcome Indicators - Section C'!$A$10:$A$26,0))&lt;&gt;0,INDEX('Outcome Indicators - Section C'!D$10:D$26,MATCH('Print View'!$A71,'Outcome Indicators - Section C'!$A$10:$A$26,0)),""),"")</f>
        <v/>
      </c>
      <c r="E71" s="172" t="str">
        <f>IFERROR(IF(INDEX('Outcome Indicators - Section C'!E$10:E$26,MATCH('Print View'!$A71,'Outcome Indicators - Section C'!$A$10:$A$26,0))&lt;&gt;0,INDEX('Outcome Indicators - Section C'!E$10:E$26,MATCH('Print View'!$A71,'Outcome Indicators - Section C'!$A$10:$A$26,0)),""),"")</f>
        <v/>
      </c>
      <c r="F71" s="172" t="str">
        <f>IFERROR(IF(INDEX('Outcome Indicators - Section C'!F$10:F$26,MATCH('Print View'!$A71,'Outcome Indicators - Section C'!$A$10:$A$26,0))&lt;&gt;0,INDEX('Outcome Indicators - Section C'!F$10:F$26,MATCH('Print View'!$A71,'Outcome Indicators - Section C'!$A$10:$A$26,0)),""),"")</f>
        <v/>
      </c>
      <c r="G71" s="172" t="str">
        <f>IFERROR(IF(INDEX('Outcome Indicators - Section C'!G$10:G$26,MATCH('Print View'!$A71,'Outcome Indicators - Section C'!$A$10:$A$26,0))&lt;&gt;0,INDEX('Outcome Indicators - Section C'!G$10:G$26,MATCH('Print View'!$A71,'Outcome Indicators - Section C'!$A$10:$A$26,0)),""),"")</f>
        <v/>
      </c>
      <c r="H71" s="172" t="str">
        <f>IFERROR(IF(INDEX('Outcome Indicators - Section C'!H$10:H$26,MATCH('Print View'!$A71,'Outcome Indicators - Section C'!$A$10:$A$26,0))&lt;&gt;0,INDEX('Outcome Indicators - Section C'!H$10:H$26,MATCH('Print View'!$A71,'Outcome Indicators - Section C'!$A$10:$A$26,0)),""),"")</f>
        <v/>
      </c>
      <c r="I71" s="197" t="str">
        <f>IFERROR(IF(INDEX('Outcome Indicators - Section C'!O$10:O$26,MATCH('Print View'!$A71,'Outcome Indicators - Section C'!$A$10:$A$26,0))&lt;&gt;0,INDEX('Outcome Indicators - Section C'!O$10:O$26,MATCH('Print View'!$A71,'Outcome Indicators - Section C'!$A$10:$A$26,0)),""),"")</f>
        <v/>
      </c>
      <c r="J71" s="264" t="str">
        <f t="array" ref="J71">IFERROR(IF(INDEX('Outcome Indicators - Section C'!D$30:D$106,MATCH('Print View'!$A71&amp;'Print View'!$J$57,'Outcome Indicators - Section C'!$A$30:$A$106&amp;'Outcome Indicators - Section C'!$C$30:$C$106,0))&lt;&gt;0,INDEX('Outcome Indicators - Section C'!D$30:D$106,MATCH('Print View'!$A71&amp;'Print View'!$J$57,'Outcome Indicators - Section C'!$A$30:$A$106&amp;'Outcome Indicators - Section C'!$C$30:$C$106,0)),""),"")</f>
        <v/>
      </c>
      <c r="K71" s="250" t="str">
        <f t="array" ref="K71">IFERROR(IF(INDEX('Outcome Indicators - Section C'!E$30:E$106,MATCH('Print View'!$A71&amp;'Print View'!$J$57,'Outcome Indicators - Section C'!$A$30:$A$106&amp;'Outcome Indicators - Section C'!$C$30:$C$106,0))&lt;&gt;0,INDEX('Outcome Indicators - Section C'!E$30:E$106,MATCH('Print View'!$A71&amp;'Print View'!$J$57,'Outcome Indicators - Section C'!$A$30:$A$106&amp;'Outcome Indicators - Section C'!$C$30:$C$106,0)),""),"")</f>
        <v/>
      </c>
      <c r="L71" s="257" t="str">
        <f t="array" ref="L71">IFERROR(IF(INDEX('Outcome Indicators - Section C'!F$30:F$106,MATCH('Print View'!$A71&amp;'Print View'!$J$57,'Outcome Indicators - Section C'!$A$30:$A$106&amp;'Outcome Indicators - Section C'!$C$30:$C$106,0))&lt;&gt;0,INDEX('Outcome Indicators - Section C'!F$30:F$106,MATCH('Print View'!$A71&amp;'Print View'!$J$57,'Outcome Indicators - Section C'!$A$30:$A$106&amp;'Outcome Indicators - Section C'!$C$30:$C$106,0)),""),"")</f>
        <v/>
      </c>
      <c r="M71" s="271" t="str">
        <f t="array" ref="M71">IFERROR(IF(INDEX('Outcome Indicators - Section C'!G$30:G$106,MATCH('Print View'!$A71&amp;'Print View'!$J$57,'Outcome Indicators - Section C'!$A$30:$A$106&amp;'Outcome Indicators - Section C'!$C$30:$C$106,0))&lt;&gt;0,INDEX('Outcome Indicators - Section C'!G$30:G$106,MATCH('Print View'!$A71&amp;'Print View'!$J$57,'Outcome Indicators - Section C'!$A$30:$A$106&amp;'Outcome Indicators - Section C'!$C$30:$C$106,0)),""),"")</f>
        <v/>
      </c>
      <c r="N71" s="185" t="str">
        <f t="array" ref="N71">IFERROR(IF(INDEX('Outcome Indicators - Section C'!H$30:H$106,MATCH('Print View'!$A71&amp;'Print View'!$J$57,'Outcome Indicators - Section C'!$A$30:$A$106&amp;'Outcome Indicators - Section C'!$C$30:$C$106,0))&lt;&gt;0,INDEX('Outcome Indicators - Section C'!H$30:H$106,MATCH('Print View'!$A71&amp;'Print View'!$J$57,'Outcome Indicators - Section C'!$A$30:$A$106&amp;'Outcome Indicators - Section C'!$C$30:$C$106,0)),""),"")</f>
        <v/>
      </c>
      <c r="O71" s="249" t="str">
        <f t="array" ref="O71">IFERROR(IF(INDEX('Outcome Indicators - Section C'!D$30:D$106,MATCH('Print View'!$A71&amp;'Print View'!$O$57,'Outcome Indicators - Section C'!$A$30:$A$106&amp;'Outcome Indicators - Section C'!$C$30:$C$106,0))&lt;&gt;0,INDEX('Outcome Indicators - Section C'!D$30:D$106,MATCH('Print View'!$A71&amp;'Print View'!$O$57,'Outcome Indicators - Section C'!$A$30:$A$106&amp;'Outcome Indicators - Section C'!$C$30:$C$106,0)),""),"")</f>
        <v/>
      </c>
      <c r="P71" s="250" t="str">
        <f t="array" ref="P71">IFERROR(IF(INDEX('Outcome Indicators - Section C'!E$30:E$106,MATCH('Print View'!$A71&amp;'Print View'!$O$57,'Outcome Indicators - Section C'!$A$30:$A$106&amp;'Outcome Indicators - Section C'!$C$30:$C$106,0))&lt;&gt;0,INDEX('Outcome Indicators - Section C'!E$30:E$106,MATCH('Print View'!$A71&amp;'Print View'!$O$57,'Outcome Indicators - Section C'!$A$30:$A$106&amp;'Outcome Indicators - Section C'!$C$30:$C$106,0)),""),"")</f>
        <v/>
      </c>
      <c r="Q71" s="257" t="str">
        <f t="array" ref="Q71">IFERROR(IF(INDEX('Outcome Indicators - Section C'!F$30:F$106,MATCH('Print View'!$A71&amp;'Print View'!$O$57,'Outcome Indicators - Section C'!$A$30:$A$106&amp;'Outcome Indicators - Section C'!$C$30:$C$106,0))&lt;&gt;0,INDEX('Outcome Indicators - Section C'!F$30:F$106,MATCH('Print View'!$A71&amp;'Print View'!$O$57,'Outcome Indicators - Section C'!$A$30:$A$106&amp;'Outcome Indicators - Section C'!$C$30:$C$106,0)),""),"")</f>
        <v/>
      </c>
      <c r="R71" s="271" t="str">
        <f t="array" ref="R71">IFERROR(IF(INDEX('Outcome Indicators - Section C'!G$30:G$106,MATCH('Print View'!$A71&amp;'Print View'!$O$57,'Outcome Indicators - Section C'!$A$30:$A$106&amp;'Outcome Indicators - Section C'!$C$30:$C$106,0))&lt;&gt;0,INDEX('Outcome Indicators - Section C'!G$30:G$106,MATCH('Print View'!$A71&amp;'Print View'!$O$57,'Outcome Indicators - Section C'!$A$30:$A$106&amp;'Outcome Indicators - Section C'!$C$30:$C$106,0)),""),"")</f>
        <v/>
      </c>
      <c r="S71" s="184" t="str">
        <f t="array" ref="S71">IFERROR(IF(INDEX('Outcome Indicators - Section C'!H$30:H$106,MATCH('Print View'!$A71&amp;'Print View'!$O$57,'Outcome Indicators - Section C'!$A$30:$A$106&amp;'Outcome Indicators - Section C'!$C$30:$C$106,0))&lt;&gt;0,INDEX('Outcome Indicators - Section C'!H$30:H$106,MATCH('Print View'!$A71&amp;'Print View'!$O$57,'Outcome Indicators - Section C'!$A$30:$A$106&amp;'Outcome Indicators - Section C'!$C$30:$C$106,0)),""),"")</f>
        <v/>
      </c>
      <c r="T71" s="249" t="str">
        <f t="array" ref="T71">IFERROR(IF(INDEX('Outcome Indicators - Section C'!D$30:D$106,MATCH('Print View'!$A71&amp;'Print View'!$T$57,'Outcome Indicators - Section C'!$A$30:$A$106&amp;'Outcome Indicators - Section C'!$C$30:$C$106,0))&lt;&gt;0,INDEX('Outcome Indicators - Section C'!D$30:D$106,MATCH('Print View'!$A71&amp;'Print View'!$T$57,'Outcome Indicators - Section C'!$A$30:$A$106&amp;'Outcome Indicators - Section C'!$C$30:$C$106,0)),""),"")</f>
        <v/>
      </c>
      <c r="U71" s="250" t="str">
        <f t="array" ref="U71">IFERROR(IF(INDEX('Outcome Indicators - Section C'!E$30:E$106,MATCH('Print View'!$A71&amp;'Print View'!$T$57,'Outcome Indicators - Section C'!$A$30:$A$106&amp;'Outcome Indicators - Section C'!$C$30:$C$106,0))&lt;&gt;0,INDEX('Outcome Indicators - Section C'!E$30:E$106,MATCH('Print View'!$A71&amp;'Print View'!$T$57,'Outcome Indicators - Section C'!$A$30:$A$106&amp;'Outcome Indicators - Section C'!$C$30:$C$106,0)),""),"")</f>
        <v/>
      </c>
      <c r="V71" s="257" t="str">
        <f t="array" ref="V71">IFERROR(IF(INDEX('Outcome Indicators - Section C'!F$30:F$106,MATCH('Print View'!$A71&amp;'Print View'!$T$57,'Outcome Indicators - Section C'!$A$30:$A$106&amp;'Outcome Indicators - Section C'!$C$30:$C$106,0))&lt;&gt;0,INDEX('Outcome Indicators - Section C'!F$30:F$106,MATCH('Print View'!$A71&amp;'Print View'!$T$57,'Outcome Indicators - Section C'!$A$30:$A$106&amp;'Outcome Indicators - Section C'!$C$30:$C$106,0)),""),"")</f>
        <v/>
      </c>
      <c r="W71" s="271" t="str">
        <f t="array" ref="W71">IFERROR(IF(INDEX('Outcome Indicators - Section C'!G$30:G$106,MATCH('Print View'!$A71&amp;'Print View'!$T$57,'Outcome Indicators - Section C'!$A$30:$A$106&amp;'Outcome Indicators - Section C'!$C$30:$C$106,0))&lt;&gt;0,INDEX('Outcome Indicators - Section C'!G$30:G$106,MATCH('Print View'!$A71&amp;'Print View'!$T$57,'Outcome Indicators - Section C'!$A$30:$A$106&amp;'Outcome Indicators - Section C'!$C$30:$C$106,0)),""),"")</f>
        <v/>
      </c>
      <c r="X71" s="185" t="str">
        <f t="array" ref="X71">IFERROR(IF(INDEX('Outcome Indicators - Section C'!H$30:H$106,MATCH('Print View'!$A71&amp;'Print View'!$T$57,'Outcome Indicators - Section C'!$A$30:$A$106&amp;'Outcome Indicators - Section C'!$C$30:$C$106,0))&lt;&gt;0,INDEX('Outcome Indicators - Section C'!H$30:H$106,MATCH('Print View'!$A71&amp;'Print View'!$T$57,'Outcome Indicators - Section C'!$A$30:$A$106&amp;'Outcome Indicators - Section C'!$C$30:$C$106,0)),""),"")</f>
        <v/>
      </c>
      <c r="Y71" s="249" t="str">
        <f t="array" ref="Y71">IFERROR(IF(INDEX('Outcome Indicators - Section C'!D$30:D$106,MATCH('Print View'!$A71&amp;'Print View'!$Y$57,'Outcome Indicators - Section C'!$A$30:$A$106&amp;'Outcome Indicators - Section C'!$C$30:$C$106,0))&lt;&gt;0,INDEX('Outcome Indicators - Section C'!D$30:D$106,MATCH('Print View'!$A71&amp;'Print View'!$Y$57,'Outcome Indicators - Section C'!$A$30:$A$106&amp;'Outcome Indicators - Section C'!$C$30:$C$106,0)),""),"")</f>
        <v/>
      </c>
      <c r="Z71" s="250" t="str">
        <f t="array" ref="Z71">IFERROR(IF(INDEX('Outcome Indicators - Section C'!E$30:E$106,MATCH('Print View'!$A71&amp;'Print View'!$Y$57,'Outcome Indicators - Section C'!$A$30:$A$106&amp;'Outcome Indicators - Section C'!$C$30:$C$106,0))&lt;&gt;0,INDEX('Outcome Indicators - Section C'!E$30:E$106,MATCH('Print View'!$A71&amp;'Print View'!$Y$57,'Outcome Indicators - Section C'!$A$30:$A$106&amp;'Outcome Indicators - Section C'!$C$30:$C$106,0)),""),"")</f>
        <v/>
      </c>
      <c r="AA71" s="257" t="str">
        <f t="array" ref="AA71">IFERROR(IF(INDEX('Outcome Indicators - Section C'!F$30:F$106,MATCH('Print View'!$A71&amp;'Print View'!$Y$57,'Outcome Indicators - Section C'!$A$30:$A$106&amp;'Outcome Indicators - Section C'!$C$30:$C$106,0))&lt;&gt;0,INDEX('Outcome Indicators - Section C'!F$30:F$106,MATCH('Print View'!$A71&amp;'Print View'!$Y$57,'Outcome Indicators - Section C'!$A$30:$A$106&amp;'Outcome Indicators - Section C'!$C$30:$C$106,0)),""),"")</f>
        <v/>
      </c>
      <c r="AB71" s="271" t="str">
        <f t="array" ref="AB71">IFERROR(IF(INDEX('Outcome Indicators - Section C'!G$30:G$106,MATCH('Print View'!$A71&amp;'Print View'!$Y$57,'Outcome Indicators - Section C'!$A$30:$A$106&amp;'Outcome Indicators - Section C'!$C$30:$C$106,0))&lt;&gt;0,INDEX('Outcome Indicators - Section C'!G$30:G$106,MATCH('Print View'!$A71&amp;'Print View'!$Y$57,'Outcome Indicators - Section C'!$A$30:$A$106&amp;'Outcome Indicators - Section C'!$C$30:$C$106,0)),""),"")</f>
        <v/>
      </c>
      <c r="AC71" s="185" t="str">
        <f t="array" ref="AC71">IFERROR(IF(INDEX('Outcome Indicators - Section C'!H$30:H$106,MATCH('Print View'!$A71&amp;'Print View'!$Y$57,'Outcome Indicators - Section C'!$A$30:$A$106&amp;'Outcome Indicators - Section C'!$C$30:$C$106,0))&lt;&gt;0,INDEX('Outcome Indicators - Section C'!H$30:H$106,MATCH('Print View'!$A71&amp;'Print View'!$Y$57,'Outcome Indicators - Section C'!$A$30:$A$106&amp;'Outcome Indicators - Section C'!$C$30:$C$106,0)),""),"")</f>
        <v/>
      </c>
      <c r="AD71" s="264" t="str">
        <f t="array" ref="AD71">IFERROR(IF(INDEX('Outcome Indicators - Section C'!D$30:D$106,MATCH('Print View'!$A71&amp;'Print View'!$AD$57,'Outcome Indicators - Section C'!$A$30:$A$106&amp;'Outcome Indicators - Section C'!$C$30:$C$106,0))&lt;&gt;0,INDEX('Outcome Indicators - Section C'!D$30:D$106,MATCH('Print View'!$A71&amp;'Print View'!$AD$57,'Outcome Indicators - Section C'!$A$30:$A$106&amp;'Outcome Indicators - Section C'!$C$30:$C$106,0)),""),"")</f>
        <v/>
      </c>
      <c r="AE71" s="250" t="str">
        <f t="array" ref="AE71">IFERROR(IF(INDEX('Outcome Indicators - Section C'!E$30:E$106,MATCH('Print View'!$A71&amp;'Print View'!$AD$57,'Outcome Indicators - Section C'!$A$30:$A$106&amp;'Outcome Indicators - Section C'!$C$30:$C$106,0))&lt;&gt;0,INDEX('Outcome Indicators - Section C'!E$30:E$106,MATCH('Print View'!$A71&amp;'Print View'!$AD$57,'Outcome Indicators - Section C'!$A$30:$A$106&amp;'Outcome Indicators - Section C'!$C$30:$C$106,0)),""),"")</f>
        <v/>
      </c>
      <c r="AF71" s="257" t="str">
        <f t="array" ref="AF71">IFERROR(IF(INDEX('Outcome Indicators - Section C'!F$30:F$106,MATCH('Print View'!$A71&amp;'Print View'!$AD$57,'Outcome Indicators - Section C'!$A$30:$A$106&amp;'Outcome Indicators - Section C'!$C$30:$C$106,0))&lt;&gt;0,INDEX('Outcome Indicators - Section C'!F$30:F$106,MATCH('Print View'!$A71&amp;'Print View'!$AD$57,'Outcome Indicators - Section C'!$A$30:$A$106&amp;'Outcome Indicators - Section C'!$C$30:$C$106,0)),""),"")</f>
        <v/>
      </c>
      <c r="AG71" s="271" t="str">
        <f t="array" ref="AG71">IFERROR(IF(INDEX('Outcome Indicators - Section C'!G$30:G$106,MATCH('Print View'!$A71&amp;'Print View'!$AD$57,'Outcome Indicators - Section C'!$A$30:$A$106&amp;'Outcome Indicators - Section C'!$C$30:$C$106,0))&lt;&gt;0,INDEX('Outcome Indicators - Section C'!G$30:G$106,MATCH('Print View'!$A71&amp;'Print View'!$AD$57,'Outcome Indicators - Section C'!$A$30:$A$106&amp;'Outcome Indicators - Section C'!$C$30:$C$106,0)),""),"")</f>
        <v/>
      </c>
      <c r="AH71" s="188" t="str">
        <f t="array" ref="AH71">IFERROR(IF(INDEX('Outcome Indicators - Section C'!H$30:H$106,MATCH('Print View'!$A71&amp;'Print View'!$AD$57,'Outcome Indicators - Section C'!$A$30:$A$106&amp;'Outcome Indicators - Section C'!$C$30:$C$106,0))&lt;&gt;0,INDEX('Outcome Indicators - Section C'!H$30:H$106,MATCH('Print View'!$A71&amp;'Print View'!$AD$57,'Outcome Indicators - Section C'!$A$30:$A$106&amp;'Outcome Indicators - Section C'!$C$30:$C$106,0)),""),"")</f>
        <v/>
      </c>
      <c r="AI71" s="198"/>
      <c r="AJ71" s="289" t="str">
        <f>IFERROR(IF(INDEX('Outcome Indicators - Section C'!P$10:P$26,MATCH('Print View'!$A71,'Outcome Indicators - Section C'!A$10:A$26,0))&lt;&gt;0,INDEX('Outcome Indicators - Section C'!P$10:P$26,MATCH('Print View'!$A71,'Outcome Indicators - Section C'!A$10:A$26,0)),""),"")</f>
        <v/>
      </c>
      <c r="AQ71" s="276"/>
      <c r="AR71" s="276"/>
    </row>
    <row r="72" spans="1:44" ht="30" x14ac:dyDescent="0.25">
      <c r="A72" s="171">
        <v>14</v>
      </c>
      <c r="B72" s="178" t="str">
        <f>IFERROR(IF(INDEX('Outcome Indicators - Section C'!B$10:B$26,MATCH('Print View'!$A72,'Outcome Indicators - Section C'!$A$10:$A$26,0))&lt;&gt;0,INDEX('Outcome Indicators - Section C'!B$10:B$26,MATCH('Print View'!$A72,'Outcome Indicators - Section C'!$A$10:$A$26,0)),""),"")</f>
        <v/>
      </c>
      <c r="C72" s="178" t="str">
        <f>IFERROR(IF(INDEX('Outcome Indicators - Section C'!C$10:C$26,MATCH('Print View'!$A72,'Outcome Indicators - Section C'!$A$10:$A$26,0))&lt;&gt;0,INDEX('Outcome Indicators - Section C'!C$10:C$26,MATCH('Print View'!$A72,'Outcome Indicators - Section C'!$A$10:$A$26,0)),""),"")</f>
        <v/>
      </c>
      <c r="D72" s="178" t="str">
        <f>IFERROR(IF(INDEX('Outcome Indicators - Section C'!D$10:D$26,MATCH('Print View'!$A72,'Outcome Indicators - Section C'!$A$10:$A$26,0))&lt;&gt;0,INDEX('Outcome Indicators - Section C'!D$10:D$26,MATCH('Print View'!$A72,'Outcome Indicators - Section C'!$A$10:$A$26,0)),""),"")</f>
        <v/>
      </c>
      <c r="E72" s="178" t="str">
        <f>IFERROR(IF(INDEX('Outcome Indicators - Section C'!E$10:E$26,MATCH('Print View'!$A72,'Outcome Indicators - Section C'!$A$10:$A$26,0))&lt;&gt;0,INDEX('Outcome Indicators - Section C'!E$10:E$26,MATCH('Print View'!$A72,'Outcome Indicators - Section C'!$A$10:$A$26,0)),""),"")</f>
        <v/>
      </c>
      <c r="F72" s="178" t="str">
        <f>IFERROR(IF(INDEX('Outcome Indicators - Section C'!F$10:F$26,MATCH('Print View'!$A72,'Outcome Indicators - Section C'!$A$10:$A$26,0))&lt;&gt;0,INDEX('Outcome Indicators - Section C'!F$10:F$26,MATCH('Print View'!$A72,'Outcome Indicators - Section C'!$A$10:$A$26,0)),""),"")</f>
        <v/>
      </c>
      <c r="G72" s="178" t="str">
        <f>IFERROR(IF(INDEX('Outcome Indicators - Section C'!G$10:G$26,MATCH('Print View'!$A72,'Outcome Indicators - Section C'!$A$10:$A$26,0))&lt;&gt;0,INDEX('Outcome Indicators - Section C'!G$10:G$26,MATCH('Print View'!$A72,'Outcome Indicators - Section C'!$A$10:$A$26,0)),""),"")</f>
        <v/>
      </c>
      <c r="H72" s="178" t="str">
        <f>IFERROR(IF(INDEX('Outcome Indicators - Section C'!H$10:H$26,MATCH('Print View'!$A72,'Outcome Indicators - Section C'!$A$10:$A$26,0))&lt;&gt;0,INDEX('Outcome Indicators - Section C'!H$10:H$26,MATCH('Print View'!$A72,'Outcome Indicators - Section C'!$A$10:$A$26,0)),""),"")</f>
        <v/>
      </c>
      <c r="I72" s="199" t="str">
        <f>IFERROR(IF(INDEX('Outcome Indicators - Section C'!O$10:O$26,MATCH('Print View'!$A72,'Outcome Indicators - Section C'!$A$10:$A$26,0))&lt;&gt;0,INDEX('Outcome Indicators - Section C'!O$10:O$26,MATCH('Print View'!$A72,'Outcome Indicators - Section C'!$A$10:$A$26,0)),""),"")</f>
        <v/>
      </c>
      <c r="J72" s="263" t="str">
        <f t="array" ref="J72">IFERROR(IF(INDEX('Outcome Indicators - Section C'!D$30:D$106,MATCH('Print View'!$A72&amp;'Print View'!$J$57,'Outcome Indicators - Section C'!$A$30:$A$106&amp;'Outcome Indicators - Section C'!$C$30:$C$106,0))&lt;&gt;0,INDEX('Outcome Indicators - Section C'!D$30:D$106,MATCH('Print View'!$A72&amp;'Print View'!$J$57,'Outcome Indicators - Section C'!$A$30:$A$106&amp;'Outcome Indicators - Section C'!$C$30:$C$106,0)),""),"")</f>
        <v/>
      </c>
      <c r="K72" s="248" t="str">
        <f t="array" ref="K72">IFERROR(IF(INDEX('Outcome Indicators - Section C'!E$30:E$106,MATCH('Print View'!$A72&amp;'Print View'!$J$57,'Outcome Indicators - Section C'!$A$30:$A$106&amp;'Outcome Indicators - Section C'!$C$30:$C$106,0))&lt;&gt;0,INDEX('Outcome Indicators - Section C'!E$30:E$106,MATCH('Print View'!$A72&amp;'Print View'!$J$57,'Outcome Indicators - Section C'!$A$30:$A$106&amp;'Outcome Indicators - Section C'!$C$30:$C$106,0)),""),"")</f>
        <v/>
      </c>
      <c r="L72" s="256" t="str">
        <f t="array" ref="L72">IFERROR(IF(INDEX('Outcome Indicators - Section C'!F$30:F$106,MATCH('Print View'!$A72&amp;'Print View'!$J$57,'Outcome Indicators - Section C'!$A$30:$A$106&amp;'Outcome Indicators - Section C'!$C$30:$C$106,0))&lt;&gt;0,INDEX('Outcome Indicators - Section C'!F$30:F$106,MATCH('Print View'!$A72&amp;'Print View'!$J$57,'Outcome Indicators - Section C'!$A$30:$A$106&amp;'Outcome Indicators - Section C'!$C$30:$C$106,0)),""),"")</f>
        <v/>
      </c>
      <c r="M72" s="270" t="str">
        <f t="array" ref="M72">IFERROR(IF(INDEX('Outcome Indicators - Section C'!G$30:G$106,MATCH('Print View'!$A72&amp;'Print View'!$J$57,'Outcome Indicators - Section C'!$A$30:$A$106&amp;'Outcome Indicators - Section C'!$C$30:$C$106,0))&lt;&gt;0,INDEX('Outcome Indicators - Section C'!G$30:G$106,MATCH('Print View'!$A72&amp;'Print View'!$J$57,'Outcome Indicators - Section C'!$A$30:$A$106&amp;'Outcome Indicators - Section C'!$C$30:$C$106,0)),""),"")</f>
        <v/>
      </c>
      <c r="N72" s="180" t="str">
        <f t="array" ref="N72">IFERROR(IF(INDEX('Outcome Indicators - Section C'!H$30:H$106,MATCH('Print View'!$A72&amp;'Print View'!$J$57,'Outcome Indicators - Section C'!$A$30:$A$106&amp;'Outcome Indicators - Section C'!$C$30:$C$106,0))&lt;&gt;0,INDEX('Outcome Indicators - Section C'!H$30:H$106,MATCH('Print View'!$A72&amp;'Print View'!$J$57,'Outcome Indicators - Section C'!$A$30:$A$106&amp;'Outcome Indicators - Section C'!$C$30:$C$106,0)),""),"")</f>
        <v/>
      </c>
      <c r="O72" s="247" t="str">
        <f t="array" ref="O72">IFERROR(IF(INDEX('Outcome Indicators - Section C'!D$30:D$106,MATCH('Print View'!$A72&amp;'Print View'!$O$57,'Outcome Indicators - Section C'!$A$30:$A$106&amp;'Outcome Indicators - Section C'!$C$30:$C$106,0))&lt;&gt;0,INDEX('Outcome Indicators - Section C'!D$30:D$106,MATCH('Print View'!$A72&amp;'Print View'!$O$57,'Outcome Indicators - Section C'!$A$30:$A$106&amp;'Outcome Indicators - Section C'!$C$30:$C$106,0)),""),"")</f>
        <v/>
      </c>
      <c r="P72" s="248" t="str">
        <f t="array" ref="P72">IFERROR(IF(INDEX('Outcome Indicators - Section C'!E$30:E$106,MATCH('Print View'!$A72&amp;'Print View'!$O$57,'Outcome Indicators - Section C'!$A$30:$A$106&amp;'Outcome Indicators - Section C'!$C$30:$C$106,0))&lt;&gt;0,INDEX('Outcome Indicators - Section C'!E$30:E$106,MATCH('Print View'!$A72&amp;'Print View'!$O$57,'Outcome Indicators - Section C'!$A$30:$A$106&amp;'Outcome Indicators - Section C'!$C$30:$C$106,0)),""),"")</f>
        <v/>
      </c>
      <c r="Q72" s="256" t="str">
        <f t="array" ref="Q72">IFERROR(IF(INDEX('Outcome Indicators - Section C'!F$30:F$106,MATCH('Print View'!$A72&amp;'Print View'!$O$57,'Outcome Indicators - Section C'!$A$30:$A$106&amp;'Outcome Indicators - Section C'!$C$30:$C$106,0))&lt;&gt;0,INDEX('Outcome Indicators - Section C'!F$30:F$106,MATCH('Print View'!$A72&amp;'Print View'!$O$57,'Outcome Indicators - Section C'!$A$30:$A$106&amp;'Outcome Indicators - Section C'!$C$30:$C$106,0)),""),"")</f>
        <v/>
      </c>
      <c r="R72" s="270" t="str">
        <f t="array" ref="R72">IFERROR(IF(INDEX('Outcome Indicators - Section C'!G$30:G$106,MATCH('Print View'!$A72&amp;'Print View'!$O$57,'Outcome Indicators - Section C'!$A$30:$A$106&amp;'Outcome Indicators - Section C'!$C$30:$C$106,0))&lt;&gt;0,INDEX('Outcome Indicators - Section C'!G$30:G$106,MATCH('Print View'!$A72&amp;'Print View'!$O$57,'Outcome Indicators - Section C'!$A$30:$A$106&amp;'Outcome Indicators - Section C'!$C$30:$C$106,0)),""),"")</f>
        <v/>
      </c>
      <c r="S72" s="179" t="str">
        <f t="array" ref="S72">IFERROR(IF(INDEX('Outcome Indicators - Section C'!H$30:H$106,MATCH('Print View'!$A72&amp;'Print View'!$O$57,'Outcome Indicators - Section C'!$A$30:$A$106&amp;'Outcome Indicators - Section C'!$C$30:$C$106,0))&lt;&gt;0,INDEX('Outcome Indicators - Section C'!H$30:H$106,MATCH('Print View'!$A72&amp;'Print View'!$O$57,'Outcome Indicators - Section C'!$A$30:$A$106&amp;'Outcome Indicators - Section C'!$C$30:$C$106,0)),""),"")</f>
        <v/>
      </c>
      <c r="T72" s="247" t="str">
        <f t="array" ref="T72">IFERROR(IF(INDEX('Outcome Indicators - Section C'!D$30:D$106,MATCH('Print View'!$A72&amp;'Print View'!$T$57,'Outcome Indicators - Section C'!$A$30:$A$106&amp;'Outcome Indicators - Section C'!$C$30:$C$106,0))&lt;&gt;0,INDEX('Outcome Indicators - Section C'!D$30:D$106,MATCH('Print View'!$A72&amp;'Print View'!$T$57,'Outcome Indicators - Section C'!$A$30:$A$106&amp;'Outcome Indicators - Section C'!$C$30:$C$106,0)),""),"")</f>
        <v/>
      </c>
      <c r="U72" s="248" t="str">
        <f t="array" ref="U72">IFERROR(IF(INDEX('Outcome Indicators - Section C'!E$30:E$106,MATCH('Print View'!$A72&amp;'Print View'!$T$57,'Outcome Indicators - Section C'!$A$30:$A$106&amp;'Outcome Indicators - Section C'!$C$30:$C$106,0))&lt;&gt;0,INDEX('Outcome Indicators - Section C'!E$30:E$106,MATCH('Print View'!$A72&amp;'Print View'!$T$57,'Outcome Indicators - Section C'!$A$30:$A$106&amp;'Outcome Indicators - Section C'!$C$30:$C$106,0)),""),"")</f>
        <v/>
      </c>
      <c r="V72" s="256" t="str">
        <f t="array" ref="V72">IFERROR(IF(INDEX('Outcome Indicators - Section C'!F$30:F$106,MATCH('Print View'!$A72&amp;'Print View'!$T$57,'Outcome Indicators - Section C'!$A$30:$A$106&amp;'Outcome Indicators - Section C'!$C$30:$C$106,0))&lt;&gt;0,INDEX('Outcome Indicators - Section C'!F$30:F$106,MATCH('Print View'!$A72&amp;'Print View'!$T$57,'Outcome Indicators - Section C'!$A$30:$A$106&amp;'Outcome Indicators - Section C'!$C$30:$C$106,0)),""),"")</f>
        <v/>
      </c>
      <c r="W72" s="270" t="str">
        <f t="array" ref="W72">IFERROR(IF(INDEX('Outcome Indicators - Section C'!G$30:G$106,MATCH('Print View'!$A72&amp;'Print View'!$T$57,'Outcome Indicators - Section C'!$A$30:$A$106&amp;'Outcome Indicators - Section C'!$C$30:$C$106,0))&lt;&gt;0,INDEX('Outcome Indicators - Section C'!G$30:G$106,MATCH('Print View'!$A72&amp;'Print View'!$T$57,'Outcome Indicators - Section C'!$A$30:$A$106&amp;'Outcome Indicators - Section C'!$C$30:$C$106,0)),""),"")</f>
        <v/>
      </c>
      <c r="X72" s="180" t="str">
        <f t="array" ref="X72">IFERROR(IF(INDEX('Outcome Indicators - Section C'!H$30:H$106,MATCH('Print View'!$A72&amp;'Print View'!$T$57,'Outcome Indicators - Section C'!$A$30:$A$106&amp;'Outcome Indicators - Section C'!$C$30:$C$106,0))&lt;&gt;0,INDEX('Outcome Indicators - Section C'!H$30:H$106,MATCH('Print View'!$A72&amp;'Print View'!$T$57,'Outcome Indicators - Section C'!$A$30:$A$106&amp;'Outcome Indicators - Section C'!$C$30:$C$106,0)),""),"")</f>
        <v/>
      </c>
      <c r="Y72" s="247" t="str">
        <f t="array" ref="Y72">IFERROR(IF(INDEX('Outcome Indicators - Section C'!D$30:D$106,MATCH('Print View'!$A72&amp;'Print View'!$Y$57,'Outcome Indicators - Section C'!$A$30:$A$106&amp;'Outcome Indicators - Section C'!$C$30:$C$106,0))&lt;&gt;0,INDEX('Outcome Indicators - Section C'!D$30:D$106,MATCH('Print View'!$A72&amp;'Print View'!$Y$57,'Outcome Indicators - Section C'!$A$30:$A$106&amp;'Outcome Indicators - Section C'!$C$30:$C$106,0)),""),"")</f>
        <v/>
      </c>
      <c r="Z72" s="248" t="str">
        <f t="array" ref="Z72">IFERROR(IF(INDEX('Outcome Indicators - Section C'!E$30:E$106,MATCH('Print View'!$A72&amp;'Print View'!$Y$57,'Outcome Indicators - Section C'!$A$30:$A$106&amp;'Outcome Indicators - Section C'!$C$30:$C$106,0))&lt;&gt;0,INDEX('Outcome Indicators - Section C'!E$30:E$106,MATCH('Print View'!$A72&amp;'Print View'!$Y$57,'Outcome Indicators - Section C'!$A$30:$A$106&amp;'Outcome Indicators - Section C'!$C$30:$C$106,0)),""),"")</f>
        <v/>
      </c>
      <c r="AA72" s="256" t="str">
        <f t="array" ref="AA72">IFERROR(IF(INDEX('Outcome Indicators - Section C'!F$30:F$106,MATCH('Print View'!$A72&amp;'Print View'!$Y$57,'Outcome Indicators - Section C'!$A$30:$A$106&amp;'Outcome Indicators - Section C'!$C$30:$C$106,0))&lt;&gt;0,INDEX('Outcome Indicators - Section C'!F$30:F$106,MATCH('Print View'!$A72&amp;'Print View'!$Y$57,'Outcome Indicators - Section C'!$A$30:$A$106&amp;'Outcome Indicators - Section C'!$C$30:$C$106,0)),""),"")</f>
        <v/>
      </c>
      <c r="AB72" s="270" t="str">
        <f t="array" ref="AB72">IFERROR(IF(INDEX('Outcome Indicators - Section C'!G$30:G$106,MATCH('Print View'!$A72&amp;'Print View'!$Y$57,'Outcome Indicators - Section C'!$A$30:$A$106&amp;'Outcome Indicators - Section C'!$C$30:$C$106,0))&lt;&gt;0,INDEX('Outcome Indicators - Section C'!G$30:G$106,MATCH('Print View'!$A72&amp;'Print View'!$Y$57,'Outcome Indicators - Section C'!$A$30:$A$106&amp;'Outcome Indicators - Section C'!$C$30:$C$106,0)),""),"")</f>
        <v/>
      </c>
      <c r="AC72" s="180" t="str">
        <f t="array" ref="AC72">IFERROR(IF(INDEX('Outcome Indicators - Section C'!H$30:H$106,MATCH('Print View'!$A72&amp;'Print View'!$Y$57,'Outcome Indicators - Section C'!$A$30:$A$106&amp;'Outcome Indicators - Section C'!$C$30:$C$106,0))&lt;&gt;0,INDEX('Outcome Indicators - Section C'!H$30:H$106,MATCH('Print View'!$A72&amp;'Print View'!$Y$57,'Outcome Indicators - Section C'!$A$30:$A$106&amp;'Outcome Indicators - Section C'!$C$30:$C$106,0)),""),"")</f>
        <v/>
      </c>
      <c r="AD72" s="263" t="str">
        <f t="array" ref="AD72">IFERROR(IF(INDEX('Outcome Indicators - Section C'!D$30:D$106,MATCH('Print View'!$A72&amp;'Print View'!$AD$57,'Outcome Indicators - Section C'!$A$30:$A$106&amp;'Outcome Indicators - Section C'!$C$30:$C$106,0))&lt;&gt;0,INDEX('Outcome Indicators - Section C'!D$30:D$106,MATCH('Print View'!$A72&amp;'Print View'!$AD$57,'Outcome Indicators - Section C'!$A$30:$A$106&amp;'Outcome Indicators - Section C'!$C$30:$C$106,0)),""),"")</f>
        <v/>
      </c>
      <c r="AE72" s="248" t="str">
        <f t="array" ref="AE72">IFERROR(IF(INDEX('Outcome Indicators - Section C'!E$30:E$106,MATCH('Print View'!$A72&amp;'Print View'!$AD$57,'Outcome Indicators - Section C'!$A$30:$A$106&amp;'Outcome Indicators - Section C'!$C$30:$C$106,0))&lt;&gt;0,INDEX('Outcome Indicators - Section C'!E$30:E$106,MATCH('Print View'!$A72&amp;'Print View'!$AD$57,'Outcome Indicators - Section C'!$A$30:$A$106&amp;'Outcome Indicators - Section C'!$C$30:$C$106,0)),""),"")</f>
        <v/>
      </c>
      <c r="AF72" s="256" t="str">
        <f t="array" ref="AF72">IFERROR(IF(INDEX('Outcome Indicators - Section C'!F$30:F$106,MATCH('Print View'!$A72&amp;'Print View'!$AD$57,'Outcome Indicators - Section C'!$A$30:$A$106&amp;'Outcome Indicators - Section C'!$C$30:$C$106,0))&lt;&gt;0,INDEX('Outcome Indicators - Section C'!F$30:F$106,MATCH('Print View'!$A72&amp;'Print View'!$AD$57,'Outcome Indicators - Section C'!$A$30:$A$106&amp;'Outcome Indicators - Section C'!$C$30:$C$106,0)),""),"")</f>
        <v/>
      </c>
      <c r="AG72" s="270" t="str">
        <f t="array" ref="AG72">IFERROR(IF(INDEX('Outcome Indicators - Section C'!G$30:G$106,MATCH('Print View'!$A72&amp;'Print View'!$AD$57,'Outcome Indicators - Section C'!$A$30:$A$106&amp;'Outcome Indicators - Section C'!$C$30:$C$106,0))&lt;&gt;0,INDEX('Outcome Indicators - Section C'!G$30:G$106,MATCH('Print View'!$A72&amp;'Print View'!$AD$57,'Outcome Indicators - Section C'!$A$30:$A$106&amp;'Outcome Indicators - Section C'!$C$30:$C$106,0)),""),"")</f>
        <v/>
      </c>
      <c r="AH72" s="183" t="str">
        <f t="array" ref="AH72">IFERROR(IF(INDEX('Outcome Indicators - Section C'!H$30:H$106,MATCH('Print View'!$A72&amp;'Print View'!$AD$57,'Outcome Indicators - Section C'!$A$30:$A$106&amp;'Outcome Indicators - Section C'!$C$30:$C$106,0))&lt;&gt;0,INDEX('Outcome Indicators - Section C'!H$30:H$106,MATCH('Print View'!$A72&amp;'Print View'!$AD$57,'Outcome Indicators - Section C'!$A$30:$A$106&amp;'Outcome Indicators - Section C'!$C$30:$C$106,0)),""),"")</f>
        <v/>
      </c>
      <c r="AI72" s="198"/>
      <c r="AJ72" s="290" t="str">
        <f>IFERROR(IF(INDEX('Outcome Indicators - Section C'!P$10:P$26,MATCH('Print View'!$A72,'Outcome Indicators - Section C'!A$10:A$26,0))&lt;&gt;0,INDEX('Outcome Indicators - Section C'!P$10:P$26,MATCH('Print View'!$A72,'Outcome Indicators - Section C'!A$10:A$26,0)),""),"")</f>
        <v/>
      </c>
      <c r="AQ72" s="276"/>
      <c r="AR72" s="276"/>
    </row>
    <row r="73" spans="1:44" ht="30.75" thickBot="1" x14ac:dyDescent="0.3">
      <c r="A73" s="214">
        <v>15</v>
      </c>
      <c r="B73" s="190" t="str">
        <f>IFERROR(IF(INDEX('Outcome Indicators - Section C'!B$10:B$26,MATCH('Print View'!$A73,'Outcome Indicators - Section C'!$A$10:$A$26,0))&lt;&gt;0,INDEX('Outcome Indicators - Section C'!B$10:B$26,MATCH('Print View'!$A73,'Outcome Indicators - Section C'!$A$10:$A$26,0)),""),"")</f>
        <v/>
      </c>
      <c r="C73" s="190" t="str">
        <f>IFERROR(IF(INDEX('Outcome Indicators - Section C'!C$10:C$26,MATCH('Print View'!$A73,'Outcome Indicators - Section C'!$A$10:$A$26,0))&lt;&gt;0,INDEX('Outcome Indicators - Section C'!C$10:C$26,MATCH('Print View'!$A73,'Outcome Indicators - Section C'!$A$10:$A$26,0)),""),"")</f>
        <v/>
      </c>
      <c r="D73" s="190" t="str">
        <f>IFERROR(IF(INDEX('Outcome Indicators - Section C'!D$10:D$26,MATCH('Print View'!$A73,'Outcome Indicators - Section C'!$A$10:$A$26,0))&lt;&gt;0,INDEX('Outcome Indicators - Section C'!D$10:D$26,MATCH('Print View'!$A73,'Outcome Indicators - Section C'!$A$10:$A$26,0)),""),"")</f>
        <v/>
      </c>
      <c r="E73" s="190" t="str">
        <f>IFERROR(IF(INDEX('Outcome Indicators - Section C'!E$10:E$26,MATCH('Print View'!$A73,'Outcome Indicators - Section C'!$A$10:$A$26,0))&lt;&gt;0,INDEX('Outcome Indicators - Section C'!E$10:E$26,MATCH('Print View'!$A73,'Outcome Indicators - Section C'!$A$10:$A$26,0)),""),"")</f>
        <v/>
      </c>
      <c r="F73" s="190" t="str">
        <f>IFERROR(IF(INDEX('Outcome Indicators - Section C'!F$10:F$26,MATCH('Print View'!$A73,'Outcome Indicators - Section C'!$A$10:$A$26,0))&lt;&gt;0,INDEX('Outcome Indicators - Section C'!F$10:F$26,MATCH('Print View'!$A73,'Outcome Indicators - Section C'!$A$10:$A$26,0)),""),"")</f>
        <v/>
      </c>
      <c r="G73" s="190" t="str">
        <f>IFERROR(IF(INDEX('Outcome Indicators - Section C'!G$10:G$26,MATCH('Print View'!$A73,'Outcome Indicators - Section C'!$A$10:$A$26,0))&lt;&gt;0,INDEX('Outcome Indicators - Section C'!G$10:G$26,MATCH('Print View'!$A73,'Outcome Indicators - Section C'!$A$10:$A$26,0)),""),"")</f>
        <v/>
      </c>
      <c r="H73" s="190" t="str">
        <f>IFERROR(IF(INDEX('Outcome Indicators - Section C'!H$10:H$26,MATCH('Print View'!$A73,'Outcome Indicators - Section C'!$A$10:$A$26,0))&lt;&gt;0,INDEX('Outcome Indicators - Section C'!H$10:H$26,MATCH('Print View'!$A73,'Outcome Indicators - Section C'!$A$10:$A$26,0)),""),"")</f>
        <v/>
      </c>
      <c r="I73" s="200" t="str">
        <f>IFERROR(IF(INDEX('Outcome Indicators - Section C'!O$10:O$26,MATCH('Print View'!$A73,'Outcome Indicators - Section C'!$A$10:$A$26,0))&lt;&gt;0,INDEX('Outcome Indicators - Section C'!O$10:O$26,MATCH('Print View'!$A73,'Outcome Indicators - Section C'!$A$10:$A$26,0)),""),"")</f>
        <v/>
      </c>
      <c r="J73" s="265" t="str">
        <f t="array" ref="J73">IFERROR(IF(INDEX('Outcome Indicators - Section C'!D$30:D$106,MATCH('Print View'!$A73&amp;'Print View'!$J$57,'Outcome Indicators - Section C'!$A$30:$A$106&amp;'Outcome Indicators - Section C'!$C$30:$C$106,0))&lt;&gt;0,INDEX('Outcome Indicators - Section C'!D$30:D$106,MATCH('Print View'!$A73&amp;'Print View'!$J$57,'Outcome Indicators - Section C'!$A$30:$A$106&amp;'Outcome Indicators - Section C'!$C$30:$C$106,0)),""),"")</f>
        <v/>
      </c>
      <c r="K73" s="266" t="str">
        <f t="array" ref="K73">IFERROR(IF(INDEX('Outcome Indicators - Section C'!E$30:E$106,MATCH('Print View'!$A73&amp;'Print View'!$J$57,'Outcome Indicators - Section C'!$A$30:$A$106&amp;'Outcome Indicators - Section C'!$C$30:$C$106,0))&lt;&gt;0,INDEX('Outcome Indicators - Section C'!E$30:E$106,MATCH('Print View'!$A73&amp;'Print View'!$J$57,'Outcome Indicators - Section C'!$A$30:$A$106&amp;'Outcome Indicators - Section C'!$C$30:$C$106,0)),""),"")</f>
        <v/>
      </c>
      <c r="L73" s="268" t="str">
        <f t="array" ref="L73">IFERROR(IF(INDEX('Outcome Indicators - Section C'!F$30:F$106,MATCH('Print View'!$A73&amp;'Print View'!$J$57,'Outcome Indicators - Section C'!$A$30:$A$106&amp;'Outcome Indicators - Section C'!$C$30:$C$106,0))&lt;&gt;0,INDEX('Outcome Indicators - Section C'!F$30:F$106,MATCH('Print View'!$A73&amp;'Print View'!$J$57,'Outcome Indicators - Section C'!$A$30:$A$106&amp;'Outcome Indicators - Section C'!$C$30:$C$106,0)),""),"")</f>
        <v/>
      </c>
      <c r="M73" s="272" t="str">
        <f t="array" ref="M73">IFERROR(IF(INDEX('Outcome Indicators - Section C'!G$30:G$106,MATCH('Print View'!$A73&amp;'Print View'!$J$57,'Outcome Indicators - Section C'!$A$30:$A$106&amp;'Outcome Indicators - Section C'!$C$30:$C$106,0))&lt;&gt;0,INDEX('Outcome Indicators - Section C'!G$30:G$106,MATCH('Print View'!$A73&amp;'Print View'!$J$57,'Outcome Indicators - Section C'!$A$30:$A$106&amp;'Outcome Indicators - Section C'!$C$30:$C$106,0)),""),"")</f>
        <v/>
      </c>
      <c r="N73" s="192" t="str">
        <f t="array" ref="N73">IFERROR(IF(INDEX('Outcome Indicators - Section C'!H$30:H$106,MATCH('Print View'!$A73&amp;'Print View'!$J$57,'Outcome Indicators - Section C'!$A$30:$A$106&amp;'Outcome Indicators - Section C'!$C$30:$C$106,0))&lt;&gt;0,INDEX('Outcome Indicators - Section C'!H$30:H$106,MATCH('Print View'!$A73&amp;'Print View'!$J$57,'Outcome Indicators - Section C'!$A$30:$A$106&amp;'Outcome Indicators - Section C'!$C$30:$C$106,0)),""),"")</f>
        <v/>
      </c>
      <c r="O73" s="267" t="str">
        <f t="array" ref="O73">IFERROR(IF(INDEX('Outcome Indicators - Section C'!D$30:D$106,MATCH('Print View'!$A73&amp;'Print View'!$O$57,'Outcome Indicators - Section C'!$A$30:$A$106&amp;'Outcome Indicators - Section C'!$C$30:$C$106,0))&lt;&gt;0,INDEX('Outcome Indicators - Section C'!D$30:D$106,MATCH('Print View'!$A73&amp;'Print View'!$O$57,'Outcome Indicators - Section C'!$A$30:$A$106&amp;'Outcome Indicators - Section C'!$C$30:$C$106,0)),""),"")</f>
        <v/>
      </c>
      <c r="P73" s="266" t="str">
        <f t="array" ref="P73">IFERROR(IF(INDEX('Outcome Indicators - Section C'!E$30:E$106,MATCH('Print View'!$A73&amp;'Print View'!$O$57,'Outcome Indicators - Section C'!$A$30:$A$106&amp;'Outcome Indicators - Section C'!$C$30:$C$106,0))&lt;&gt;0,INDEX('Outcome Indicators - Section C'!E$30:E$106,MATCH('Print View'!$A73&amp;'Print View'!$O$57,'Outcome Indicators - Section C'!$A$30:$A$106&amp;'Outcome Indicators - Section C'!$C$30:$C$106,0)),""),"")</f>
        <v/>
      </c>
      <c r="Q73" s="268" t="str">
        <f t="array" ref="Q73">IFERROR(IF(INDEX('Outcome Indicators - Section C'!F$30:F$106,MATCH('Print View'!$A73&amp;'Print View'!$O$57,'Outcome Indicators - Section C'!$A$30:$A$106&amp;'Outcome Indicators - Section C'!$C$30:$C$106,0))&lt;&gt;0,INDEX('Outcome Indicators - Section C'!F$30:F$106,MATCH('Print View'!$A73&amp;'Print View'!$O$57,'Outcome Indicators - Section C'!$A$30:$A$106&amp;'Outcome Indicators - Section C'!$C$30:$C$106,0)),""),"")</f>
        <v/>
      </c>
      <c r="R73" s="272" t="str">
        <f t="array" ref="R73">IFERROR(IF(INDEX('Outcome Indicators - Section C'!G$30:G$106,MATCH('Print View'!$A73&amp;'Print View'!$O$57,'Outcome Indicators - Section C'!$A$30:$A$106&amp;'Outcome Indicators - Section C'!$C$30:$C$106,0))&lt;&gt;0,INDEX('Outcome Indicators - Section C'!G$30:G$106,MATCH('Print View'!$A73&amp;'Print View'!$O$57,'Outcome Indicators - Section C'!$A$30:$A$106&amp;'Outcome Indicators - Section C'!$C$30:$C$106,0)),""),"")</f>
        <v/>
      </c>
      <c r="S73" s="191" t="str">
        <f t="array" ref="S73">IFERROR(IF(INDEX('Outcome Indicators - Section C'!H$30:H$106,MATCH('Print View'!$A73&amp;'Print View'!$O$57,'Outcome Indicators - Section C'!$A$30:$A$106&amp;'Outcome Indicators - Section C'!$C$30:$C$106,0))&lt;&gt;0,INDEX('Outcome Indicators - Section C'!H$30:H$106,MATCH('Print View'!$A73&amp;'Print View'!$O$57,'Outcome Indicators - Section C'!$A$30:$A$106&amp;'Outcome Indicators - Section C'!$C$30:$C$106,0)),""),"")</f>
        <v/>
      </c>
      <c r="T73" s="267" t="str">
        <f t="array" ref="T73">IFERROR(IF(INDEX('Outcome Indicators - Section C'!D$30:D$106,MATCH('Print View'!$A73&amp;'Print View'!$T$57,'Outcome Indicators - Section C'!$A$30:$A$106&amp;'Outcome Indicators - Section C'!$C$30:$C$106,0))&lt;&gt;0,INDEX('Outcome Indicators - Section C'!D$30:D$106,MATCH('Print View'!$A73&amp;'Print View'!$T$57,'Outcome Indicators - Section C'!$A$30:$A$106&amp;'Outcome Indicators - Section C'!$C$30:$C$106,0)),""),"")</f>
        <v/>
      </c>
      <c r="U73" s="266" t="str">
        <f t="array" ref="U73">IFERROR(IF(INDEX('Outcome Indicators - Section C'!E$30:E$106,MATCH('Print View'!$A73&amp;'Print View'!$T$57,'Outcome Indicators - Section C'!$A$30:$A$106&amp;'Outcome Indicators - Section C'!$C$30:$C$106,0))&lt;&gt;0,INDEX('Outcome Indicators - Section C'!E$30:E$106,MATCH('Print View'!$A73&amp;'Print View'!$T$57,'Outcome Indicators - Section C'!$A$30:$A$106&amp;'Outcome Indicators - Section C'!$C$30:$C$106,0)),""),"")</f>
        <v/>
      </c>
      <c r="V73" s="268" t="str">
        <f t="array" ref="V73">IFERROR(IF(INDEX('Outcome Indicators - Section C'!F$30:F$106,MATCH('Print View'!$A73&amp;'Print View'!$T$57,'Outcome Indicators - Section C'!$A$30:$A$106&amp;'Outcome Indicators - Section C'!$C$30:$C$106,0))&lt;&gt;0,INDEX('Outcome Indicators - Section C'!F$30:F$106,MATCH('Print View'!$A73&amp;'Print View'!$T$57,'Outcome Indicators - Section C'!$A$30:$A$106&amp;'Outcome Indicators - Section C'!$C$30:$C$106,0)),""),"")</f>
        <v/>
      </c>
      <c r="W73" s="272" t="str">
        <f t="array" ref="W73">IFERROR(IF(INDEX('Outcome Indicators - Section C'!G$30:G$106,MATCH('Print View'!$A73&amp;'Print View'!$T$57,'Outcome Indicators - Section C'!$A$30:$A$106&amp;'Outcome Indicators - Section C'!$C$30:$C$106,0))&lt;&gt;0,INDEX('Outcome Indicators - Section C'!G$30:G$106,MATCH('Print View'!$A73&amp;'Print View'!$T$57,'Outcome Indicators - Section C'!$A$30:$A$106&amp;'Outcome Indicators - Section C'!$C$30:$C$106,0)),""),"")</f>
        <v/>
      </c>
      <c r="X73" s="192" t="str">
        <f t="array" ref="X73">IFERROR(IF(INDEX('Outcome Indicators - Section C'!H$30:H$106,MATCH('Print View'!$A73&amp;'Print View'!$T$57,'Outcome Indicators - Section C'!$A$30:$A$106&amp;'Outcome Indicators - Section C'!$C$30:$C$106,0))&lt;&gt;0,INDEX('Outcome Indicators - Section C'!H$30:H$106,MATCH('Print View'!$A73&amp;'Print View'!$T$57,'Outcome Indicators - Section C'!$A$30:$A$106&amp;'Outcome Indicators - Section C'!$C$30:$C$106,0)),""),"")</f>
        <v/>
      </c>
      <c r="Y73" s="267" t="str">
        <f t="array" ref="Y73">IFERROR(IF(INDEX('Outcome Indicators - Section C'!D$30:D$106,MATCH('Print View'!$A73&amp;'Print View'!$Y$57,'Outcome Indicators - Section C'!$A$30:$A$106&amp;'Outcome Indicators - Section C'!$C$30:$C$106,0))&lt;&gt;0,INDEX('Outcome Indicators - Section C'!D$30:D$106,MATCH('Print View'!$A73&amp;'Print View'!$Y$57,'Outcome Indicators - Section C'!$A$30:$A$106&amp;'Outcome Indicators - Section C'!$C$30:$C$106,0)),""),"")</f>
        <v/>
      </c>
      <c r="Z73" s="266" t="str">
        <f t="array" ref="Z73">IFERROR(IF(INDEX('Outcome Indicators - Section C'!E$30:E$106,MATCH('Print View'!$A73&amp;'Print View'!$Y$57,'Outcome Indicators - Section C'!$A$30:$A$106&amp;'Outcome Indicators - Section C'!$C$30:$C$106,0))&lt;&gt;0,INDEX('Outcome Indicators - Section C'!E$30:E$106,MATCH('Print View'!$A73&amp;'Print View'!$Y$57,'Outcome Indicators - Section C'!$A$30:$A$106&amp;'Outcome Indicators - Section C'!$C$30:$C$106,0)),""),"")</f>
        <v/>
      </c>
      <c r="AA73" s="268" t="str">
        <f t="array" ref="AA73">IFERROR(IF(INDEX('Outcome Indicators - Section C'!F$30:F$106,MATCH('Print View'!$A73&amp;'Print View'!$Y$57,'Outcome Indicators - Section C'!$A$30:$A$106&amp;'Outcome Indicators - Section C'!$C$30:$C$106,0))&lt;&gt;0,INDEX('Outcome Indicators - Section C'!F$30:F$106,MATCH('Print View'!$A73&amp;'Print View'!$Y$57,'Outcome Indicators - Section C'!$A$30:$A$106&amp;'Outcome Indicators - Section C'!$C$30:$C$106,0)),""),"")</f>
        <v/>
      </c>
      <c r="AB73" s="272" t="str">
        <f t="array" ref="AB73">IFERROR(IF(INDEX('Outcome Indicators - Section C'!G$30:G$106,MATCH('Print View'!$A73&amp;'Print View'!$Y$57,'Outcome Indicators - Section C'!$A$30:$A$106&amp;'Outcome Indicators - Section C'!$C$30:$C$106,0))&lt;&gt;0,INDEX('Outcome Indicators - Section C'!G$30:G$106,MATCH('Print View'!$A73&amp;'Print View'!$Y$57,'Outcome Indicators - Section C'!$A$30:$A$106&amp;'Outcome Indicators - Section C'!$C$30:$C$106,0)),""),"")</f>
        <v/>
      </c>
      <c r="AC73" s="192" t="str">
        <f t="array" ref="AC73">IFERROR(IF(INDEX('Outcome Indicators - Section C'!H$30:H$106,MATCH('Print View'!$A73&amp;'Print View'!$Y$57,'Outcome Indicators - Section C'!$A$30:$A$106&amp;'Outcome Indicators - Section C'!$C$30:$C$106,0))&lt;&gt;0,INDEX('Outcome Indicators - Section C'!H$30:H$106,MATCH('Print View'!$A73&amp;'Print View'!$Y$57,'Outcome Indicators - Section C'!$A$30:$A$106&amp;'Outcome Indicators - Section C'!$C$30:$C$106,0)),""),"")</f>
        <v/>
      </c>
      <c r="AD73" s="265" t="str">
        <f t="array" ref="AD73">IFERROR(IF(INDEX('Outcome Indicators - Section C'!D$30:D$106,MATCH('Print View'!$A73&amp;'Print View'!$AD$57,'Outcome Indicators - Section C'!$A$30:$A$106&amp;'Outcome Indicators - Section C'!$C$30:$C$106,0))&lt;&gt;0,INDEX('Outcome Indicators - Section C'!D$30:D$106,MATCH('Print View'!$A73&amp;'Print View'!$AD$57,'Outcome Indicators - Section C'!$A$30:$A$106&amp;'Outcome Indicators - Section C'!$C$30:$C$106,0)),""),"")</f>
        <v/>
      </c>
      <c r="AE73" s="266" t="str">
        <f t="array" ref="AE73">IFERROR(IF(INDEX('Outcome Indicators - Section C'!E$30:E$106,MATCH('Print View'!$A73&amp;'Print View'!$AD$57,'Outcome Indicators - Section C'!$A$30:$A$106&amp;'Outcome Indicators - Section C'!$C$30:$C$106,0))&lt;&gt;0,INDEX('Outcome Indicators - Section C'!E$30:E$106,MATCH('Print View'!$A73&amp;'Print View'!$AD$57,'Outcome Indicators - Section C'!$A$30:$A$106&amp;'Outcome Indicators - Section C'!$C$30:$C$106,0)),""),"")</f>
        <v/>
      </c>
      <c r="AF73" s="268" t="str">
        <f t="array" ref="AF73">IFERROR(IF(INDEX('Outcome Indicators - Section C'!F$30:F$106,MATCH('Print View'!$A73&amp;'Print View'!$AD$57,'Outcome Indicators - Section C'!$A$30:$A$106&amp;'Outcome Indicators - Section C'!$C$30:$C$106,0))&lt;&gt;0,INDEX('Outcome Indicators - Section C'!F$30:F$106,MATCH('Print View'!$A73&amp;'Print View'!$AD$57,'Outcome Indicators - Section C'!$A$30:$A$106&amp;'Outcome Indicators - Section C'!$C$30:$C$106,0)),""),"")</f>
        <v/>
      </c>
      <c r="AG73" s="272" t="str">
        <f t="array" ref="AG73">IFERROR(IF(INDEX('Outcome Indicators - Section C'!G$30:G$106,MATCH('Print View'!$A73&amp;'Print View'!$AD$57,'Outcome Indicators - Section C'!$A$30:$A$106&amp;'Outcome Indicators - Section C'!$C$30:$C$106,0))&lt;&gt;0,INDEX('Outcome Indicators - Section C'!G$30:G$106,MATCH('Print View'!$A73&amp;'Print View'!$AD$57,'Outcome Indicators - Section C'!$A$30:$A$106&amp;'Outcome Indicators - Section C'!$C$30:$C$106,0)),""),"")</f>
        <v/>
      </c>
      <c r="AH73" s="194" t="str">
        <f t="array" ref="AH73">IFERROR(IF(INDEX('Outcome Indicators - Section C'!H$30:H$106,MATCH('Print View'!$A73&amp;'Print View'!$AD$57,'Outcome Indicators - Section C'!$A$30:$A$106&amp;'Outcome Indicators - Section C'!$C$30:$C$106,0))&lt;&gt;0,INDEX('Outcome Indicators - Section C'!H$30:H$106,MATCH('Print View'!$A73&amp;'Print View'!$AD$57,'Outcome Indicators - Section C'!$A$30:$A$106&amp;'Outcome Indicators - Section C'!$C$30:$C$106,0)),""),"")</f>
        <v/>
      </c>
      <c r="AI73" s="201"/>
      <c r="AJ73" s="291" t="str">
        <f>IFERROR(IF(INDEX('Outcome Indicators - Section C'!P$10:P$26,MATCH('Print View'!$A73,'Outcome Indicators - Section C'!A$10:A$26,0))&lt;&gt;0,INDEX('Outcome Indicators - Section C'!P$10:P$26,MATCH('Print View'!$A73,'Outcome Indicators - Section C'!A$10:A$26,0)),""),"")</f>
        <v/>
      </c>
      <c r="AQ73" s="276"/>
      <c r="AR73" s="276"/>
    </row>
    <row r="74" spans="1:44" x14ac:dyDescent="0.25">
      <c r="A74" s="278"/>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c r="AQ74" s="276"/>
      <c r="AR74" s="276"/>
    </row>
    <row r="75" spans="1:44" ht="16.5" thickBot="1" x14ac:dyDescent="0.3">
      <c r="A75" s="278"/>
      <c r="B75" s="278"/>
      <c r="C75" s="278"/>
      <c r="D75" s="278"/>
      <c r="E75" s="278"/>
      <c r="F75" s="278"/>
      <c r="G75" s="278"/>
      <c r="H75" s="278"/>
      <c r="I75" s="278"/>
      <c r="J75" s="278"/>
      <c r="K75" s="278"/>
      <c r="L75" s="278"/>
      <c r="M75" s="278"/>
      <c r="N75" s="278"/>
      <c r="O75" s="278"/>
      <c r="P75" s="278"/>
      <c r="Q75" s="278"/>
      <c r="R75" s="278"/>
      <c r="S75" s="278"/>
      <c r="T75" s="278"/>
      <c r="U75" s="278"/>
      <c r="V75" s="278"/>
      <c r="W75" s="278"/>
      <c r="X75" s="278"/>
      <c r="Y75" s="278"/>
      <c r="Z75" s="278"/>
      <c r="AA75" s="278"/>
      <c r="AB75" s="278"/>
      <c r="AC75" s="278"/>
      <c r="AD75" s="278"/>
      <c r="AE75" s="278"/>
      <c r="AF75" s="278"/>
      <c r="AG75" s="278"/>
      <c r="AH75" s="278"/>
      <c r="AI75" s="278"/>
      <c r="AJ75" s="278"/>
      <c r="AQ75" s="276"/>
      <c r="AR75" s="276"/>
    </row>
    <row r="76" spans="1:44" ht="45.75" thickBot="1" x14ac:dyDescent="0.3">
      <c r="A76" s="538" t="str">
        <f>'Coverage Indicators - Section D'!A8:W8</f>
        <v>Coverage Indicators</v>
      </c>
      <c r="B76" s="539"/>
      <c r="C76" s="539"/>
      <c r="D76" s="539"/>
      <c r="E76" s="539"/>
      <c r="F76" s="539"/>
      <c r="G76" s="539"/>
      <c r="H76" s="539"/>
      <c r="I76" s="540"/>
      <c r="J76" s="278"/>
      <c r="K76" s="278"/>
      <c r="L76" s="278"/>
      <c r="M76" s="278"/>
      <c r="N76" s="288"/>
      <c r="O76" s="278"/>
      <c r="P76" s="276"/>
      <c r="Q76" s="276"/>
      <c r="R76" s="276"/>
      <c r="S76" s="276"/>
      <c r="T76" s="276"/>
      <c r="U76" s="276"/>
      <c r="V76" s="276"/>
      <c r="W76" s="276"/>
      <c r="X76" s="276"/>
      <c r="Y76" s="276"/>
      <c r="Z76" s="276"/>
      <c r="AA76" s="276"/>
      <c r="AB76" s="276"/>
      <c r="AC76" s="276"/>
      <c r="AD76" s="276"/>
      <c r="AE76" s="276"/>
      <c r="AF76" s="276"/>
      <c r="AG76" s="276"/>
      <c r="AH76" s="276"/>
      <c r="AI76" s="276"/>
      <c r="AJ76" s="276"/>
      <c r="AQ76" s="276"/>
      <c r="AR76" s="276"/>
    </row>
    <row r="77" spans="1:44" ht="16.5" thickBot="1" x14ac:dyDescent="0.3">
      <c r="A77" s="278"/>
      <c r="B77" s="278"/>
      <c r="C77" s="278"/>
      <c r="D77" s="278"/>
      <c r="E77" s="278"/>
      <c r="F77" s="278"/>
      <c r="G77" s="278"/>
      <c r="H77" s="278"/>
      <c r="I77" s="278"/>
      <c r="J77" s="278"/>
      <c r="K77" s="278"/>
      <c r="L77" s="278"/>
      <c r="M77" s="278"/>
      <c r="N77" s="288"/>
      <c r="O77" s="278"/>
      <c r="P77" s="276">
        <v>2</v>
      </c>
      <c r="Q77" s="276" t="str">
        <f>IFERROR(IF(INDEX('Overview - Section A'!I$43:I$49,MATCH('Print View'!$P77,'Overview - Section A'!$B$43:$B$49,0))&lt;&gt;0,(INDEX('Overview - Section A'!I$43:I$49,MATCH('Print View'!$P77,'Overview - Section A'!$B$43:$B$49,0))),""),"")</f>
        <v>a1Y36000002VL1TEAW</v>
      </c>
      <c r="R77" s="276"/>
      <c r="S77" s="276"/>
      <c r="T77" s="276">
        <v>3</v>
      </c>
      <c r="U77" s="276" t="str">
        <f>IFERROR(IF(INDEX('Overview - Section A'!I$43:I$49,MATCH('Print View'!$T77,'Overview - Section A'!$B$43:$B$49,0))&lt;&gt;0,(INDEX('Overview - Section A'!I$43:I$49,MATCH('Print View'!$T77,'Overview - Section A'!$B$43:$B$49,0))),""),"")</f>
        <v>a1Y36000002VL1UEAW</v>
      </c>
      <c r="V77" s="276"/>
      <c r="W77" s="276"/>
      <c r="X77" s="276">
        <v>4</v>
      </c>
      <c r="Y77" s="276" t="str">
        <f>IFERROR(IF(INDEX('Overview - Section A'!I$43:I$49,MATCH('Print View'!$X77,'Overview - Section A'!$B$43:$B$49,0))&lt;&gt;0,(INDEX('Overview - Section A'!I$43:I$49,MATCH('Print View'!$X77,'Overview - Section A'!$B$43:$B$49,0))),""),"")</f>
        <v>a1Y36000002VL1VEAW</v>
      </c>
      <c r="Z77" s="276"/>
      <c r="AA77" s="276"/>
      <c r="AB77" s="276">
        <v>5</v>
      </c>
      <c r="AC77" s="276" t="str">
        <f>IFERROR(IF(INDEX('Overview - Section A'!I$43:I$49,MATCH('Print View'!$AB77,'Overview - Section A'!$B$43:$B$49,0))&lt;&gt;0,(INDEX('Overview - Section A'!I$43:I$49,MATCH('Print View'!$AB77,'Overview - Section A'!$B$43:$B$49,0))),""),"")</f>
        <v>a1Y36000002VL1WEAW</v>
      </c>
      <c r="AD77" s="276"/>
      <c r="AE77" s="276"/>
      <c r="AF77" s="276">
        <v>6</v>
      </c>
      <c r="AG77" s="276" t="str">
        <f>IFERROR(IF(INDEX('Overview - Section A'!I$43:I$49,MATCH('Print View'!$AF77,'Overview - Section A'!$B$43:$B$49,0))&lt;&gt;0,(INDEX('Overview - Section A'!I$43:I$49,MATCH('Print View'!$AF77,'Overview - Section A'!$B$43:$B$49,0))),""),"")</f>
        <v>a1Y36000002VL1XEAW</v>
      </c>
      <c r="AH77" s="276"/>
      <c r="AI77" s="276"/>
      <c r="AJ77" s="276"/>
      <c r="AQ77" s="276"/>
      <c r="AR77" s="276"/>
    </row>
    <row r="78" spans="1:44" ht="30.75" thickBot="1" x14ac:dyDescent="0.3">
      <c r="A78" s="541" t="s">
        <v>225</v>
      </c>
      <c r="B78" s="543" t="str">
        <f>'Coverage Indicators - Section D'!B9</f>
        <v>Module Name</v>
      </c>
      <c r="C78" s="541" t="str">
        <f>'Coverage Indicators - Section D'!C9</f>
        <v>Standard Indicator</v>
      </c>
      <c r="D78" s="545" t="str">
        <f>'Coverage Indicators - Section D'!D9</f>
        <v>Custom Indicator</v>
      </c>
      <c r="E78" s="545" t="str">
        <f>'Coverage Indicators - Section D'!E9</f>
        <v>Baseline N#</v>
      </c>
      <c r="F78" s="545" t="str">
        <f>'Coverage Indicators - Section D'!F9</f>
        <v>Baseline D#</v>
      </c>
      <c r="G78" s="545" t="str">
        <f>'Coverage Indicators - Section D'!G9</f>
        <v>Baseline %</v>
      </c>
      <c r="H78" s="545" t="str">
        <f>'Coverage Indicators - Section D'!H9</f>
        <v>Baseline Year</v>
      </c>
      <c r="I78" s="545" t="str">
        <f>'Coverage Indicators - Section D'!P9</f>
        <v>Baseline Source</v>
      </c>
      <c r="J78" s="564" t="str">
        <f>'Coverage Indicators - Section D'!Q9</f>
        <v>Required Disaggregation</v>
      </c>
      <c r="K78" s="547" t="str">
        <f>'Coverage Indicators - Section D'!R9</f>
        <v>Subset of another indicator (when applicable)</v>
      </c>
      <c r="L78" s="545" t="str">
        <f>'Coverage Indicators - Section D'!S9</f>
        <v>Responsible PR</v>
      </c>
      <c r="M78" s="545" t="str">
        <f>'Coverage Indicators - Section D'!T9</f>
        <v>Country</v>
      </c>
      <c r="N78" s="560" t="str">
        <f>'Coverage Indicators - Section D'!U9</f>
        <v>Geographic Coverage (if sub-national specify in Comments)</v>
      </c>
      <c r="O78" s="593" t="str">
        <f>'Coverage Indicators - Section D'!V9</f>
        <v>Cumulation type</v>
      </c>
      <c r="P78" s="567">
        <f>IFERROR(IF(INDEX(O$6:O$13,MATCH($P$77,$N6:$N13,0))&lt;&gt;0,INDEX(O$6:O$13,MATCH($P$77,$N6:$N13,0)),""),"")</f>
        <v>43101</v>
      </c>
      <c r="Q78" s="568"/>
      <c r="R78" s="567">
        <f>IFERROR(IF(INDEX(Q$6:Q$13,MATCH($P$77,$N6:$N13,0))&lt;&gt;0,INDEX(Q$6:Q$13,MATCH($P$77,$N6:$N13,0)),""),"")</f>
        <v>43465</v>
      </c>
      <c r="S78" s="568"/>
      <c r="T78" s="567">
        <f>IFERROR(IF(INDEX(O$6:O$13,MATCH($T$77,$N6:$N13,0))&lt;&gt;0,INDEX(O$6:O$13,MATCH($T$77,$N6:$N13,0)),""),"")</f>
        <v>43466</v>
      </c>
      <c r="U78" s="568"/>
      <c r="V78" s="567">
        <f>IFERROR(IF(INDEX(Q$6:Q$13,MATCH($T$77,$N6:$N13,0))&lt;&gt;0,INDEX(Q$6:Q$13,MATCH($T$77,$N6:$N13,0)),""),"")</f>
        <v>43830</v>
      </c>
      <c r="W78" s="568"/>
      <c r="X78" s="567">
        <f>IFERROR(IF(INDEX(O$6:O$13,MATCH($X$77,$N6:$N13,0))&lt;&gt;0,INDEX(O$6:O$13,MATCH($X$77,$N6:$N13,0)),""),"")</f>
        <v>43831</v>
      </c>
      <c r="Y78" s="568"/>
      <c r="Z78" s="567">
        <f>IFERROR(IF(INDEX(Q$6:Q$13,MATCH($X$77,$N6:$N13,0))&lt;&gt;0,INDEX(Q$6:Q$13,MATCH($X$77,$N6:$N13,0)),""),"")</f>
        <v>44196</v>
      </c>
      <c r="AA78" s="568"/>
      <c r="AB78" s="567">
        <f>IFERROR(IF(INDEX(O$6:O$13,MATCH($AB$77,$N6:$N13,0))&lt;&gt;0,INDEX(O$6:O$13,MATCH($AB$77,$N6:$N13,0)),""),"")</f>
        <v>44197</v>
      </c>
      <c r="AC78" s="568"/>
      <c r="AD78" s="567">
        <f>IFERROR(IF(INDEX(Q$6:Q$13,MATCH($AB$77,$N6:$N13,0))&lt;&gt;0,INDEX(Q$6:Q$13,MATCH($AB$77,$N6:$N13,0)),""),"")</f>
        <v>44561</v>
      </c>
      <c r="AE78" s="568"/>
      <c r="AF78" s="569">
        <f>IFERROR(IF(INDEX(O$6:O$13,MATCH($AF$77,$N6:$N13,0))&lt;&gt;0,INDEX(O$6:O$13,MATCH($AF$77,$N6:$N13,0)),""),"")</f>
        <v>44562</v>
      </c>
      <c r="AG78" s="570"/>
      <c r="AH78" s="569">
        <f>IFERROR(IF(INDEX(Q$6:Q$13,MATCH($AF$77,$N6:$N13,0))&lt;&gt;0,INDEX(Q$6:Q$13,MATCH($AF$77,$N6:$N13,0)),""),"")</f>
        <v>44926</v>
      </c>
      <c r="AI78" s="570"/>
      <c r="AJ78" s="562" t="str">
        <f>'Coverage Indicators - Section D'!W9</f>
        <v>Comments</v>
      </c>
      <c r="AQ78" s="276"/>
      <c r="AR78" s="276"/>
    </row>
    <row r="79" spans="1:44" ht="81.75" customHeight="1" thickBot="1" x14ac:dyDescent="0.3">
      <c r="A79" s="542"/>
      <c r="B79" s="544"/>
      <c r="C79" s="542"/>
      <c r="D79" s="546"/>
      <c r="E79" s="546"/>
      <c r="F79" s="546"/>
      <c r="G79" s="546"/>
      <c r="H79" s="546"/>
      <c r="I79" s="546"/>
      <c r="J79" s="565"/>
      <c r="K79" s="566"/>
      <c r="L79" s="546"/>
      <c r="M79" s="546"/>
      <c r="N79" s="561"/>
      <c r="O79" s="594"/>
      <c r="P79" s="275" t="str">
        <f>'Coverage Indicators - Section D'!E44</f>
        <v>Target N#</v>
      </c>
      <c r="Q79" s="228" t="str">
        <f>'Coverage Indicators - Section D'!F44</f>
        <v>Target D#</v>
      </c>
      <c r="R79" s="228" t="str">
        <f>'Coverage Indicators - Section D'!G44</f>
        <v>Target %</v>
      </c>
      <c r="S79" s="230" t="str">
        <f>'Coverage Indicators - Section D'!H44</f>
        <v>Mark if target is TBD?</v>
      </c>
      <c r="T79" s="229" t="str">
        <f>'Coverage Indicators - Section D'!E44</f>
        <v>Target N#</v>
      </c>
      <c r="U79" s="273" t="str">
        <f>'Coverage Indicators - Section D'!F44</f>
        <v>Target D#</v>
      </c>
      <c r="V79" s="273" t="str">
        <f>'Coverage Indicators - Section D'!G44</f>
        <v>Target %</v>
      </c>
      <c r="W79" s="226" t="str">
        <f>'Coverage Indicators - Section D'!H44</f>
        <v>Mark if target is TBD?</v>
      </c>
      <c r="X79" s="229" t="str">
        <f>'Coverage Indicators - Section D'!E44</f>
        <v>Target N#</v>
      </c>
      <c r="Y79" s="273" t="str">
        <f>'Coverage Indicators - Section D'!F44</f>
        <v>Target D#</v>
      </c>
      <c r="Z79" s="273" t="str">
        <f>'Coverage Indicators - Section D'!G44</f>
        <v>Target %</v>
      </c>
      <c r="AA79" s="226" t="str">
        <f>'Coverage Indicators - Section D'!H44</f>
        <v>Mark if target is TBD?</v>
      </c>
      <c r="AB79" s="229" t="str">
        <f>'Coverage Indicators - Section D'!E44</f>
        <v>Target N#</v>
      </c>
      <c r="AC79" s="273" t="str">
        <f>'Coverage Indicators - Section D'!F44</f>
        <v>Target D#</v>
      </c>
      <c r="AD79" s="273" t="str">
        <f>'Coverage Indicators - Section D'!G44</f>
        <v>Target %</v>
      </c>
      <c r="AE79" s="226" t="str">
        <f>'Coverage Indicators - Section D'!H44</f>
        <v>Mark if target is TBD?</v>
      </c>
      <c r="AF79" s="229" t="str">
        <f>'Coverage Indicators - Section D'!E44</f>
        <v>Target N#</v>
      </c>
      <c r="AG79" s="273" t="str">
        <f>'Coverage Indicators - Section D'!F44</f>
        <v>Target D#</v>
      </c>
      <c r="AH79" s="273" t="str">
        <f>'Coverage Indicators - Section D'!G44</f>
        <v>Target %</v>
      </c>
      <c r="AI79" s="226" t="str">
        <f>'Coverage Indicators - Section D'!H44</f>
        <v>Mark if target is TBD?</v>
      </c>
      <c r="AJ79" s="563"/>
      <c r="AQ79" s="276"/>
      <c r="AR79" s="276"/>
    </row>
    <row r="80" spans="1:44" s="293" customFormat="1" ht="210" x14ac:dyDescent="0.25">
      <c r="A80" s="212">
        <v>1</v>
      </c>
      <c r="B80" s="202" t="str">
        <f>IFERROR(IF(INDEX('Coverage Indicators - Section D'!B$10:B$41,MATCH('Print View'!$A80,'Coverage Indicators - Section D'!$A$10:$A$41,0))&lt;&gt;0,INDEX('Coverage Indicators - Section D'!B$10:B$41,MATCH('Print View'!$A80,'Coverage Indicators - Section D'!$A$10:$A$41,0)),""),"")</f>
        <v>TB care and prevention</v>
      </c>
      <c r="C80" s="202" t="str">
        <f>IFERROR(IF(INDEX('Coverage Indicators - Section D'!C$10:C$41,MATCH('Print View'!$A80,'Coverage Indicators - Section D'!$A$10:$A$41,0))&lt;&gt;0,INDEX('Coverage Indicators - Section D'!C$10:C$41,MATCH('Print View'!$A80,'Coverage Indicators - Section D'!$A$10:$A$41,0)),""),"")</f>
        <v>TCP-1(M): Number of notified cases of all forms of TB-(i.e. bacteriologically confirmed + clinically diagnosed), includes new and relapse cases</v>
      </c>
      <c r="D80" s="202" t="str">
        <f>IFERROR(IF(INDEX('Coverage Indicators - Section D'!D$10:D$41,MATCH('Print View'!$A80,'Coverage Indicators - Section D'!$A$10:$A$41,0))&lt;&gt;0,INDEX('Coverage Indicators - Section D'!D$10:D$41,MATCH('Print View'!$A80,'Coverage Indicators - Section D'!$A$10:$A$41,0)),""),"")</f>
        <v/>
      </c>
      <c r="E80" s="202">
        <f>IFERROR(IF(INDEX('Coverage Indicators - Section D'!E$10:E$41,MATCH('Print View'!$A80,'Coverage Indicators - Section D'!$A$10:$A$41,0))&lt;&gt;0,INDEX('Coverage Indicators - Section D'!E$10:E$41,MATCH('Print View'!$A80,'Coverage Indicators - Section D'!$A$10:$A$41,0)),""),"")</f>
        <v>1667136</v>
      </c>
      <c r="F80" s="202" t="str">
        <f>IFERROR(IF(INDEX('Coverage Indicators - Section D'!F$10:F$41,MATCH('Print View'!$A80,'Coverage Indicators - Section D'!$A$10:$A$41,0))&lt;&gt;0,INDEX('Coverage Indicators - Section D'!F$10:F$41,MATCH('Print View'!$A80,'Coverage Indicators - Section D'!$A$10:$A$41,0)),""),"")</f>
        <v/>
      </c>
      <c r="G80" s="202" t="str">
        <f>IFERROR(IF(INDEX('Coverage Indicators - Section D'!G$10:G$41,MATCH('Print View'!$A80,'Coverage Indicators - Section D'!$A$10:$A$41,0))&lt;&gt;0,INDEX('Coverage Indicators - Section D'!G$10:G$41,MATCH('Print View'!$A80,'Coverage Indicators - Section D'!$A$10:$A$41,0)),""),"")</f>
        <v/>
      </c>
      <c r="H80" s="202" t="str">
        <f>IFERROR(IF(INDEX('Coverage Indicators - Section D'!H$10:H$41,MATCH('Print View'!$A80,'Coverage Indicators - Section D'!$A$10:$A$41,0))&lt;&gt;0,INDEX('Coverage Indicators - Section D'!H$10:H$41,MATCH('Print View'!$A80,'Coverage Indicators - Section D'!$A$10:$A$41,0)),""),"")</f>
        <v>2015</v>
      </c>
      <c r="I80" s="202" t="str">
        <f>IFERROR(IF(INDEX('Coverage Indicators - Section D'!P$10:P$41,MATCH('Print View'!$A80,'Coverage Indicators - Section D'!$A$10:$A$41,0))&lt;&gt;0,INDEX('Coverage Indicators - Section D'!P$10:P$41,MATCH('Print View'!$A80,'Coverage Indicators - Section D'!$A$10:$A$41,0)),""),"")</f>
        <v>WHO Global TB Report 2016</v>
      </c>
      <c r="J80" s="202" t="str">
        <f>IFERROR(IF(INDEX('Coverage Indicators - Section D'!Q$10:Q$41,MATCH('Print View'!$A80,'Coverage Indicators - Section D'!$A$10:$A$41,0))&lt;&gt;0,INDEX('Coverage Indicators - Section D'!Q$10:Q$41,MATCH('Print View'!$A80,'Coverage Indicators - Section D'!$A$10:$A$41,0)),""),"")</f>
        <v>Gender,TB case definition,HIV test status,Age</v>
      </c>
      <c r="K80" s="202" t="str">
        <f>IFERROR(IF(INDEX('Coverage Indicators - Section D'!R$10:R$41,MATCH('Print View'!$A80,'Coverage Indicators - Section D'!$A$10:$A$41,0))&lt;&gt;0,INDEX('Coverage Indicators - Section D'!R$10:R$41,MATCH('Print View'!$A80,'Coverage Indicators - Section D'!$A$10:$A$41,0)),""),"")</f>
        <v/>
      </c>
      <c r="L80" s="202" t="str">
        <f>IFERROR(IF(INDEX('Coverage Indicators - Section D'!S$10:S$41,MATCH('Print View'!$A80,'Coverage Indicators - Section D'!$A$10:$A$41,0))&lt;&gt;0,INDEX('Coverage Indicators - Section D'!S$10:S$41,MATCH('Print View'!$A80,'Coverage Indicators - Section D'!$A$10:$A$41,0)),""),"")</f>
        <v>DEA</v>
      </c>
      <c r="M80" s="202" t="str">
        <f>IFERROR(IF(INDEX('Coverage Indicators - Section D'!T$10:T$41,MATCH('Print View'!$A80,'Coverage Indicators - Section D'!$A$10:$A$41,0))&lt;&gt;0,INDEX('Coverage Indicators - Section D'!T$10:T$41,MATCH('Print View'!$A80,'Coverage Indicators - Section D'!$A$10:$A$41,0)),""),"")</f>
        <v>India</v>
      </c>
      <c r="N80" s="202" t="str">
        <f>IFERROR(IF(INDEX('Coverage Indicators - Section D'!U$10:U$41,MATCH('Print View'!$A80,'Coverage Indicators - Section D'!$A$10:$A$41,0))&lt;&gt;0,INDEX('Coverage Indicators - Section D'!U$10:U$41,MATCH('Print View'!$A80,'Coverage Indicators - Section D'!$A$10:$A$41,0)),""),"")</f>
        <v>National</v>
      </c>
      <c r="O80" s="202" t="str">
        <f>IFERROR(IF(INDEX('Coverage Indicators - Section D'!V$10:V$41,MATCH('Print View'!$A80,'Coverage Indicators - Section D'!$A$10:$A$41,0))&lt;&gt;0,INDEX('Coverage Indicators - Section D'!V$10:V$41,MATCH('Print View'!$A80,'Coverage Indicators - Section D'!$A$10:$A$41,0)),""),"")</f>
        <v>Y- Cumulative annually</v>
      </c>
      <c r="P80" s="238">
        <f t="array" ref="P80">IFERROR(IF(INDEX('Coverage Indicators - Section D'!E$45:E$196,MATCH('Print View'!$A80&amp;'Print View'!$Q$77,'Coverage Indicators - Section D'!$B$45:$B$196&amp;'Coverage Indicators - Section D'!$J$45:$J$196,0))&lt;&gt;0,INDEX('Coverage Indicators - Section D'!E$45:E$196,MATCH('Print View'!$A80&amp;'Print View'!$Q$77,'Coverage Indicators - Section D'!$B$45:$B$196&amp;'Coverage Indicators - Section D'!$J$45:$J$196,0)),""),"")</f>
        <v>2400000</v>
      </c>
      <c r="Q80" s="239" t="str">
        <f t="array" ref="Q80">IFERROR(IF(INDEX('Coverage Indicators - Section D'!F$45:F$196,MATCH('Print View'!$A80&amp;'Print View'!$Q$77,'Coverage Indicators - Section D'!$B$45:$B$196&amp;'Coverage Indicators - Section D'!$J$45:$J$196,0))&lt;&gt;0,INDEX('Coverage Indicators - Section D'!F$45:F$196,MATCH('Print View'!$A80&amp;'Print View'!$Q$77,'Coverage Indicators - Section D'!$B$45:$B$196&amp;'Coverage Indicators - Section D'!$J$45:$J$196,0)),""),"")</f>
        <v/>
      </c>
      <c r="R80" s="253" t="str">
        <f t="array" ref="R80">IFERROR(IF(INDEX('Coverage Indicators - Section D'!G$45:G$196,MATCH('Print View'!$A80&amp;'Print View'!$Q$77,'Coverage Indicators - Section D'!$B$45:$B$196&amp;'Coverage Indicators - Section D'!$J$45:$J$196,0))&lt;&gt;0,INDEX('Coverage Indicators - Section D'!G$45:G$196,MATCH('Print View'!$A80&amp;'Print View'!$Q$77,'Coverage Indicators - Section D'!$B$45:$B$196&amp;'Coverage Indicators - Section D'!$J$45:$J$196,0)),""),"")</f>
        <v/>
      </c>
      <c r="S80" s="174" t="str">
        <f t="array" ref="S80">IFERROR(IF(INDEX('Coverage Indicators - Section D'!H$45:H$196,MATCH('Print View'!$A80&amp;'Print View'!$Q$77,'Coverage Indicators - Section D'!$B$45:$B$196&amp;'Coverage Indicators - Section D'!$J$45:$J$196,0))&lt;&gt;0,INDEX('Coverage Indicators - Section D'!H$45:H$196,MATCH('Print View'!$A80&amp;'Print View'!$Q$77,'Coverage Indicators - Section D'!$B$45:$B$196&amp;'Coverage Indicators - Section D'!$J$45:$J$196,0)),""),"")</f>
        <v/>
      </c>
      <c r="T80" s="244">
        <f t="array" ref="T80">IFERROR(IF(INDEX('Coverage Indicators - Section D'!E$45:E$196,MATCH('Print View'!$A80&amp;'Print View'!$U$77,'Coverage Indicators - Section D'!$B$45:$B$196&amp;'Coverage Indicators - Section D'!$J$45:$J$196,0))&lt;&gt;0,INDEX('Coverage Indicators - Section D'!E$45:E$196,MATCH('Print View'!$A80&amp;'Print View'!$U$77,'Coverage Indicators - Section D'!$B$45:$B$196&amp;'Coverage Indicators - Section D'!$J$45:$J$196,0)),""),"")</f>
        <v>2680000</v>
      </c>
      <c r="U80" s="239" t="str">
        <f t="array" ref="U80">IFERROR(IF(INDEX('Coverage Indicators - Section D'!F$45:F$196,MATCH('Print View'!$A80&amp;'Print View'!$U$77,'Coverage Indicators - Section D'!$B$45:$B$196&amp;'Coverage Indicators - Section D'!$J$45:$J$196,0))&lt;&gt;0,INDEX('Coverage Indicators - Section D'!F$45:F$196,MATCH('Print View'!$A80&amp;'Print View'!$U$77,'Coverage Indicators - Section D'!$B$45:$B$196&amp;'Coverage Indicators - Section D'!$J$45:$J$196,0)),""),"")</f>
        <v/>
      </c>
      <c r="V80" s="253" t="str">
        <f t="array" ref="V80">IFERROR(IF(INDEX('Coverage Indicators - Section D'!G$45:G$196,MATCH('Print View'!$A80&amp;'Print View'!$U$77,'Coverage Indicators - Section D'!$B$45:$B$196&amp;'Coverage Indicators - Section D'!$J$45:$J$196,0))&lt;&gt;0,INDEX('Coverage Indicators - Section D'!G$45:G$196,MATCH('Print View'!$A80&amp;'Print View'!$U$77,'Coverage Indicators - Section D'!$B$45:$B$196&amp;'Coverage Indicators - Section D'!$J$45:$J$196,0)),""),"")</f>
        <v/>
      </c>
      <c r="W80" s="174" t="str">
        <f t="array" ref="W80">IFERROR(IF(INDEX('Coverage Indicators - Section D'!H$45:H$196,MATCH('Print View'!$A80&amp;'Print View'!$U$77,'Coverage Indicators - Section D'!$B$45:$B$196&amp;'Coverage Indicators - Section D'!$J$45:$J$196,0))&lt;&gt;0,INDEX('Coverage Indicators - Section D'!H$45:H$196,MATCH('Print View'!$A80&amp;'Print View'!$U$77,'Coverage Indicators - Section D'!$B$45:$B$196&amp;'Coverage Indicators - Section D'!$J$45:$J$196,0)),""),"")</f>
        <v/>
      </c>
      <c r="X80" s="244">
        <f t="array" ref="X80">IFERROR(IF(INDEX('Coverage Indicators - Section D'!E$45:E$196,MATCH('Print View'!$A80&amp;'Print View'!$Y$77,'Coverage Indicators - Section D'!$B$45:$B$196&amp;'Coverage Indicators - Section D'!$J$45:$J$196,0))&lt;&gt;0,INDEX('Coverage Indicators - Section D'!E$45:E$196,MATCH('Print View'!$A80&amp;'Print View'!$Y$77,'Coverage Indicators - Section D'!$B$45:$B$196&amp;'Coverage Indicators - Section D'!$J$45:$J$196,0)),""),"")</f>
        <v>2880000</v>
      </c>
      <c r="Y80" s="239" t="str">
        <f t="array" ref="Y80">IFERROR(IF(INDEX('Coverage Indicators - Section D'!F$45:F$196,MATCH('Print View'!$A80&amp;'Print View'!$Y$77,'Coverage Indicators - Section D'!$B$45:$B$196&amp;'Coverage Indicators - Section D'!$J$45:$J$196,0))&lt;&gt;0,INDEX('Coverage Indicators - Section D'!F$45:F$196,MATCH('Print View'!$A80&amp;'Print View'!$Y$77,'Coverage Indicators - Section D'!$B$45:$B$196&amp;'Coverage Indicators - Section D'!$J$45:$J$196,0)),""),"")</f>
        <v/>
      </c>
      <c r="Z80" s="253" t="str">
        <f t="array" ref="Z80">IFERROR(IF(INDEX('Coverage Indicators - Section D'!G$45:G$196,MATCH('Print View'!$A80&amp;'Print View'!$Y$77,'Coverage Indicators - Section D'!$B$45:$B$196&amp;'Coverage Indicators - Section D'!$J$45:$J$196,0))&lt;&gt;0,INDEX('Coverage Indicators - Section D'!G$45:G$196,MATCH('Print View'!$A80&amp;'Print View'!$Y$77,'Coverage Indicators - Section D'!$B$45:$B$196&amp;'Coverage Indicators - Section D'!$J$45:$J$196,0)),""),"")</f>
        <v/>
      </c>
      <c r="AA80" s="174" t="str">
        <f t="array" ref="AA80">IFERROR(IF(INDEX('Coverage Indicators - Section D'!H$45:H$196,MATCH('Print View'!$A80&amp;'Print View'!$Y$77,'Coverage Indicators - Section D'!$B$45:$B$196&amp;'Coverage Indicators - Section D'!$J$45:$J$196,0))&lt;&gt;0,INDEX('Coverage Indicators - Section D'!H$45:H$196,MATCH('Print View'!$A80&amp;'Print View'!$Y$77,'Coverage Indicators - Section D'!$B$45:$B$196&amp;'Coverage Indicators - Section D'!$J$45:$J$196,0)),""),"")</f>
        <v/>
      </c>
      <c r="AB80" s="244" t="str">
        <f t="array" ref="AB80">IFERROR(IF(INDEX('Coverage Indicators - Section D'!E$45:E$196,MATCH('Print View'!$A80&amp;'Print View'!$AC$77,'Coverage Indicators - Section D'!$B$45:$B$196&amp;'Coverage Indicators - Section D'!$J$45:$J$196,0))&lt;&gt;0,INDEX('Coverage Indicators - Section D'!E$45:E$196,MATCH('Print View'!$A80&amp;'Print View'!$AC$77,'Coverage Indicators - Section D'!$B$45:$B$196&amp;'Coverage Indicators - Section D'!$J$45:$J$196,0)),""),"")</f>
        <v/>
      </c>
      <c r="AC80" s="239" t="str">
        <f t="array" ref="AC80">IFERROR(IF(INDEX('Coverage Indicators - Section D'!F$45:F$196,MATCH('Print View'!$A80&amp;'Print View'!$AC$77,'Coverage Indicators - Section D'!$B$45:$B$196&amp;'Coverage Indicators - Section D'!$J$45:$J$196,0))&lt;&gt;0,INDEX('Coverage Indicators - Section D'!F$45:F$196,MATCH('Print View'!$A80&amp;'Print View'!$AC$77,'Coverage Indicators - Section D'!$B$45:$B$196&amp;'Coverage Indicators - Section D'!$J$45:$J$196,0)),""),"")</f>
        <v/>
      </c>
      <c r="AD80" s="253" t="str">
        <f t="array" ref="AD80">IFERROR(IF(INDEX('Coverage Indicators - Section D'!G$45:G$196,MATCH('Print View'!$A80&amp;'Print View'!$AC$77,'Coverage Indicators - Section D'!$B$45:$B$196&amp;'Coverage Indicators - Section D'!$J$45:$J$196,0))&lt;&gt;0,INDEX('Coverage Indicators - Section D'!G$45:G$196,MATCH('Print View'!$A80&amp;'Print View'!$AC$77,'Coverage Indicators - Section D'!$B$45:$B$196&amp;'Coverage Indicators - Section D'!$J$45:$J$196,0)),""),"")</f>
        <v/>
      </c>
      <c r="AE80" s="174" t="str">
        <f t="array" ref="AE80">IFERROR(IF(INDEX('Coverage Indicators - Section D'!H$45:H$196,MATCH('Print View'!$A80&amp;'Print View'!$AC$77,'Coverage Indicators - Section D'!$B$45:$B$196&amp;'Coverage Indicators - Section D'!$J$45:$J$196,0))&lt;&gt;0,INDEX('Coverage Indicators - Section D'!H$45:H$196,MATCH('Print View'!$A80&amp;'Print View'!$AC$77,'Coverage Indicators - Section D'!$B$45:$B$196&amp;'Coverage Indicators - Section D'!$J$45:$J$196,0)),""),"")</f>
        <v/>
      </c>
      <c r="AF80" s="244" t="str">
        <f t="array" ref="AF80">IFERROR(IF(INDEX('Coverage Indicators - Section D'!E$45:E$196,MATCH('Print View'!$A80&amp;'Print View'!$AG$77,'Coverage Indicators - Section D'!$B$45:$B$196&amp;'Coverage Indicators - Section D'!$J$45:$J$196,0))&lt;&gt;0,INDEX('Coverage Indicators - Section D'!E$45:E$196,MATCH('Print View'!$A80&amp;'Print View'!$AG$77,'Coverage Indicators - Section D'!$B$45:$B$196&amp;'Coverage Indicators - Section D'!$J$45:$J$196,0)),""),"")</f>
        <v/>
      </c>
      <c r="AG80" s="239" t="str">
        <f t="array" ref="AG80">IFERROR(IF(INDEX('Coverage Indicators - Section D'!F$45:F$196,MATCH('Print View'!$A80&amp;'Print View'!$AG$77,'Coverage Indicators - Section D'!$B$45:$B$196&amp;'Coverage Indicators - Section D'!$J$45:$J$196,0))&lt;&gt;0,INDEX('Coverage Indicators - Section D'!F$45:F$196,MATCH('Print View'!$A80&amp;'Print View'!$AG$77,'Coverage Indicators - Section D'!$B$45:$B$196&amp;'Coverage Indicators - Section D'!$J$45:$J$196,0)),""),"")</f>
        <v/>
      </c>
      <c r="AH80" s="259" t="str">
        <f t="array" ref="AH80">IFERROR(IF(INDEX('Coverage Indicators - Section D'!G$45:G$196,MATCH('Print View'!$A80&amp;'Print View'!$AG$77,'Coverage Indicators - Section D'!$B$45:$B$196&amp;'Coverage Indicators - Section D'!$J$45:$J$196,0))&lt;&gt;0,INDEX('Coverage Indicators - Section D'!G$45:G$196,MATCH('Print View'!$A80&amp;'Print View'!$AG$77,'Coverage Indicators - Section D'!$B$45:$B$196&amp;'Coverage Indicators - Section D'!$J$45:$J$196,0)),""),"")</f>
        <v/>
      </c>
      <c r="AI80" s="174" t="str">
        <f t="array" ref="AI80">IFERROR(IF(INDEX('Coverage Indicators - Section D'!H$45:H$196,MATCH('Print View'!$A80&amp;'Print View'!$AG$77,'Coverage Indicators - Section D'!$B$45:$B$196&amp;'Coverage Indicators - Section D'!$J$45:$J$196,0))&lt;&gt;0,INDEX('Coverage Indicators - Section D'!H$45:H$196,MATCH('Print View'!$A80&amp;'Print View'!$AG$77,'Coverage Indicators - Section D'!$B$45:$B$196&amp;'Coverage Indicators - Section D'!$J$45:$J$196,0)),""),"")</f>
        <v/>
      </c>
      <c r="AJ80" s="234" t="str">
        <f>IFERROR(IF(INDEX('Coverage Indicators - Section D'!W$10:W$41,MATCH('Print View'!$A80,'Coverage Indicators - Section D'!$A$10:$A$41,0))&lt;&gt;0,INDEX('Coverage Indicators - Section D'!W$10:W$41,MATCH('Print View'!$A80,'Coverage Indicators - Section D'!$A$10:$A$41,0)),""),"")</f>
        <v/>
      </c>
      <c r="AK80" s="292"/>
      <c r="AL80" s="292"/>
      <c r="AM80" s="292"/>
      <c r="AN80" s="292"/>
      <c r="AO80" s="292"/>
      <c r="AP80" s="292"/>
      <c r="AQ80" s="292"/>
      <c r="AR80" s="292"/>
    </row>
    <row r="81" spans="1:44" s="293" customFormat="1" ht="390" x14ac:dyDescent="0.25">
      <c r="A81" s="177">
        <v>2</v>
      </c>
      <c r="B81" s="203" t="str">
        <f>IFERROR(IF(INDEX('Coverage Indicators - Section D'!B$10:B$41,MATCH('Print View'!$A81,'Coverage Indicators - Section D'!$A$10:$A$41,0))&lt;&gt;0,INDEX('Coverage Indicators - Section D'!B$10:B$41,MATCH('Print View'!$A81,'Coverage Indicators - Section D'!$A$10:$A$41,0)),""),"")</f>
        <v>TB care and prevention</v>
      </c>
      <c r="C81" s="203" t="str">
        <f>IFERROR(IF(INDEX('Coverage Indicators - Section D'!C$10:C$41,MATCH('Print View'!$A81,'Coverage Indicators - Section D'!$A$10:$A$41,0))&lt;&gt;0,INDEX('Coverage Indicators - Section D'!C$10:C$41,MATCH('Print View'!$A81,'Coverage Indicators - Section D'!$A$10:$A$41,0)),""),"")</f>
        <v>TCP-2(M): Treatment success rate- all forms:  Percentage of TB cases, all forms, bacteriologically confirmed plus clinically diagnosed, successfully treated (cured plus treatment completed) among all TB cases registered for treatment during a specified period, new and relapse cases</v>
      </c>
      <c r="D81" s="203" t="str">
        <f>IFERROR(IF(INDEX('Coverage Indicators - Section D'!D$10:D$41,MATCH('Print View'!$A81,'Coverage Indicators - Section D'!$A$10:$A$41,0))&lt;&gt;0,INDEX('Coverage Indicators - Section D'!D$10:D$41,MATCH('Print View'!$A81,'Coverage Indicators - Section D'!$A$10:$A$41,0)),""),"")</f>
        <v/>
      </c>
      <c r="E81" s="203">
        <f>IFERROR(IF(INDEX('Coverage Indicators - Section D'!E$10:E$41,MATCH('Print View'!$A81,'Coverage Indicators - Section D'!$A$10:$A$41,0))&lt;&gt;0,INDEX('Coverage Indicators - Section D'!E$10:E$41,MATCH('Print View'!$A81,'Coverage Indicators - Section D'!$A$10:$A$41,0)),""),"")</f>
        <v>1191064.78</v>
      </c>
      <c r="F81" s="203">
        <f>IFERROR(IF(INDEX('Coverage Indicators - Section D'!F$10:F$41,MATCH('Print View'!$A81,'Coverage Indicators - Section D'!$A$10:$A$41,0))&lt;&gt;0,INDEX('Coverage Indicators - Section D'!F$10:F$41,MATCH('Print View'!$A81,'Coverage Indicators - Section D'!$A$10:$A$41,0)),""),"")</f>
        <v>1609547</v>
      </c>
      <c r="G81" s="203">
        <f>IFERROR(IF(INDEX('Coverage Indicators - Section D'!G$10:G$41,MATCH('Print View'!$A81,'Coverage Indicators - Section D'!$A$10:$A$41,0))&lt;&gt;0,INDEX('Coverage Indicators - Section D'!G$10:G$41,MATCH('Print View'!$A81,'Coverage Indicators - Section D'!$A$10:$A$41,0)),""),"")</f>
        <v>74</v>
      </c>
      <c r="H81" s="203" t="str">
        <f>IFERROR(IF(INDEX('Coverage Indicators - Section D'!H$10:H$41,MATCH('Print View'!$A81,'Coverage Indicators - Section D'!$A$10:$A$41,0))&lt;&gt;0,INDEX('Coverage Indicators - Section D'!H$10:H$41,MATCH('Print View'!$A81,'Coverage Indicators - Section D'!$A$10:$A$41,0)),""),"")</f>
        <v>2014</v>
      </c>
      <c r="I81" s="203" t="str">
        <f>IFERROR(IF(INDEX('Coverage Indicators - Section D'!P$10:P$41,MATCH('Print View'!$A81,'Coverage Indicators - Section D'!$A$10:$A$41,0))&lt;&gt;0,INDEX('Coverage Indicators - Section D'!P$10:P$41,MATCH('Print View'!$A81,'Coverage Indicators - Section D'!$A$10:$A$41,0)),""),"")</f>
        <v>WHO Global TB Report 2016</v>
      </c>
      <c r="J81" s="203" t="str">
        <f>IFERROR(IF(INDEX('Coverage Indicators - Section D'!Q$10:Q$41,MATCH('Print View'!$A81,'Coverage Indicators - Section D'!$A$10:$A$41,0))&lt;&gt;0,INDEX('Coverage Indicators - Section D'!Q$10:Q$41,MATCH('Print View'!$A81,'Coverage Indicators - Section D'!$A$10:$A$41,0)),""),"")</f>
        <v/>
      </c>
      <c r="K81" s="203" t="str">
        <f>IFERROR(IF(INDEX('Coverage Indicators - Section D'!R$10:R$41,MATCH('Print View'!$A81,'Coverage Indicators - Section D'!$A$10:$A$41,0))&lt;&gt;0,INDEX('Coverage Indicators - Section D'!R$10:R$41,MATCH('Print View'!$A81,'Coverage Indicators - Section D'!$A$10:$A$41,0)),""),"")</f>
        <v/>
      </c>
      <c r="L81" s="203" t="str">
        <f>IFERROR(IF(INDEX('Coverage Indicators - Section D'!S$10:S$41,MATCH('Print View'!$A81,'Coverage Indicators - Section D'!$A$10:$A$41,0))&lt;&gt;0,INDEX('Coverage Indicators - Section D'!S$10:S$41,MATCH('Print View'!$A81,'Coverage Indicators - Section D'!$A$10:$A$41,0)),""),"")</f>
        <v>DEA</v>
      </c>
      <c r="M81" s="203" t="str">
        <f>IFERROR(IF(INDEX('Coverage Indicators - Section D'!T$10:T$41,MATCH('Print View'!$A81,'Coverage Indicators - Section D'!$A$10:$A$41,0))&lt;&gt;0,INDEX('Coverage Indicators - Section D'!T$10:T$41,MATCH('Print View'!$A81,'Coverage Indicators - Section D'!$A$10:$A$41,0)),""),"")</f>
        <v>India</v>
      </c>
      <c r="N81" s="203" t="str">
        <f>IFERROR(IF(INDEX('Coverage Indicators - Section D'!U$10:U$41,MATCH('Print View'!$A81,'Coverage Indicators - Section D'!$A$10:$A$41,0))&lt;&gt;0,INDEX('Coverage Indicators - Section D'!U$10:U$41,MATCH('Print View'!$A81,'Coverage Indicators - Section D'!$A$10:$A$41,0)),""),"")</f>
        <v>National</v>
      </c>
      <c r="O81" s="203" t="str">
        <f>IFERROR(IF(INDEX('Coverage Indicators - Section D'!V$10:V$41,MATCH('Print View'!$A81,'Coverage Indicators - Section D'!$A$10:$A$41,0))&lt;&gt;0,INDEX('Coverage Indicators - Section D'!V$10:V$41,MATCH('Print View'!$A81,'Coverage Indicators - Section D'!$A$10:$A$41,0)),""),"")</f>
        <v>Y- Cumulative annually</v>
      </c>
      <c r="P81" s="240">
        <f t="array" ref="P81">IFERROR(IF(INDEX('Coverage Indicators - Section D'!E$45:E$196,MATCH('Print View'!$A81&amp;'Print View'!$Q$77,'Coverage Indicators - Section D'!$B$45:$B$196&amp;'Coverage Indicators - Section D'!$J$45:$J$196,0))&lt;&gt;0,INDEX('Coverage Indicators - Section D'!E$45:E$196,MATCH('Print View'!$A81&amp;'Print View'!$Q$77,'Coverage Indicators - Section D'!$B$45:$B$196&amp;'Coverage Indicators - Section D'!$J$45:$J$196,0)),""),"")</f>
        <v>1696000</v>
      </c>
      <c r="Q81" s="241">
        <f t="array" ref="Q81">IFERROR(IF(INDEX('Coverage Indicators - Section D'!F$45:F$196,MATCH('Print View'!$A81&amp;'Print View'!$Q$77,'Coverage Indicators - Section D'!$B$45:$B$196&amp;'Coverage Indicators - Section D'!$J$45:$J$196,0))&lt;&gt;0,INDEX('Coverage Indicators - Section D'!F$45:F$196,MATCH('Print View'!$A81&amp;'Print View'!$Q$77,'Coverage Indicators - Section D'!$B$45:$B$196&amp;'Coverage Indicators - Section D'!$J$45:$J$196,0)),""),"")</f>
        <v>2120000</v>
      </c>
      <c r="R81" s="254">
        <f t="array" ref="R81">IFERROR(IF(INDEX('Coverage Indicators - Section D'!G$45:G$196,MATCH('Print View'!$A81&amp;'Print View'!$Q$77,'Coverage Indicators - Section D'!$B$45:$B$196&amp;'Coverage Indicators - Section D'!$J$45:$J$196,0))&lt;&gt;0,INDEX('Coverage Indicators - Section D'!G$45:G$196,MATCH('Print View'!$A81&amp;'Print View'!$Q$77,'Coverage Indicators - Section D'!$B$45:$B$196&amp;'Coverage Indicators - Section D'!$J$45:$J$196,0)),""),"")</f>
        <v>80</v>
      </c>
      <c r="S81" s="231" t="str">
        <f t="array" ref="S81">IFERROR(IF(INDEX('Coverage Indicators - Section D'!H$45:H$196,MATCH('Print View'!$A81&amp;'Print View'!$Q$77,'Coverage Indicators - Section D'!$B$45:$B$196&amp;'Coverage Indicators - Section D'!$J$45:$J$196,0))&lt;&gt;0,INDEX('Coverage Indicators - Section D'!H$45:H$196,MATCH('Print View'!$A81&amp;'Print View'!$Q$77,'Coverage Indicators - Section D'!$B$45:$B$196&amp;'Coverage Indicators - Section D'!$J$45:$J$196,0)),""),"")</f>
        <v/>
      </c>
      <c r="T81" s="245">
        <f t="array" ref="T81">IFERROR(IF(INDEX('Coverage Indicators - Section D'!E$45:E$196,MATCH('Print View'!$A81&amp;'Print View'!$U$77,'Coverage Indicators - Section D'!$B$45:$B$196&amp;'Coverage Indicators - Section D'!$J$45:$J$196,0))&lt;&gt;0,INDEX('Coverage Indicators - Section D'!E$45:E$196,MATCH('Print View'!$A81&amp;'Print View'!$U$77,'Coverage Indicators - Section D'!$B$45:$B$196&amp;'Coverage Indicators - Section D'!$J$45:$J$196,0)),""),"")</f>
        <v>2040000</v>
      </c>
      <c r="U81" s="241">
        <f t="array" ref="U81">IFERROR(IF(INDEX('Coverage Indicators - Section D'!F$45:F$196,MATCH('Print View'!$A81&amp;'Print View'!$U$77,'Coverage Indicators - Section D'!$B$45:$B$196&amp;'Coverage Indicators - Section D'!$J$45:$J$196,0))&lt;&gt;0,INDEX('Coverage Indicators - Section D'!F$45:F$196,MATCH('Print View'!$A81&amp;'Print View'!$U$77,'Coverage Indicators - Section D'!$B$45:$B$196&amp;'Coverage Indicators - Section D'!$J$45:$J$196,0)),""),"")</f>
        <v>2400000</v>
      </c>
      <c r="V81" s="254">
        <f t="array" ref="V81">IFERROR(IF(INDEX('Coverage Indicators - Section D'!G$45:G$196,MATCH('Print View'!$A81&amp;'Print View'!$U$77,'Coverage Indicators - Section D'!$B$45:$B$196&amp;'Coverage Indicators - Section D'!$J$45:$J$196,0))&lt;&gt;0,INDEX('Coverage Indicators - Section D'!G$45:G$196,MATCH('Print View'!$A81&amp;'Print View'!$U$77,'Coverage Indicators - Section D'!$B$45:$B$196&amp;'Coverage Indicators - Section D'!$J$45:$J$196,0)),""),"")</f>
        <v>85</v>
      </c>
      <c r="W81" s="231" t="str">
        <f t="array" ref="W81">IFERROR(IF(INDEX('Coverage Indicators - Section D'!H$45:H$196,MATCH('Print View'!$A81&amp;'Print View'!$U$77,'Coverage Indicators - Section D'!$B$45:$B$196&amp;'Coverage Indicators - Section D'!$J$45:$J$196,0))&lt;&gt;0,INDEX('Coverage Indicators - Section D'!H$45:H$196,MATCH('Print View'!$A81&amp;'Print View'!$U$77,'Coverage Indicators - Section D'!$B$45:$B$196&amp;'Coverage Indicators - Section D'!$J$45:$J$196,0)),""),"")</f>
        <v/>
      </c>
      <c r="X81" s="247">
        <f t="array" ref="X81">IFERROR(IF(INDEX('Coverage Indicators - Section D'!E$45:E$196,MATCH('Print View'!$A81&amp;'Print View'!$Y$77,'Coverage Indicators - Section D'!$B$45:$B$196&amp;'Coverage Indicators - Section D'!$J$45:$J$196,0))&lt;&gt;0,INDEX('Coverage Indicators - Section D'!E$45:E$196,MATCH('Print View'!$A81&amp;'Print View'!$Y$77,'Coverage Indicators - Section D'!$B$45:$B$196&amp;'Coverage Indicators - Section D'!$J$45:$J$196,0)),""),"")</f>
        <v>2412000</v>
      </c>
      <c r="Y81" s="248">
        <f t="array" ref="Y81">IFERROR(IF(INDEX('Coverage Indicators - Section D'!F$45:F$196,MATCH('Print View'!$A81&amp;'Print View'!$Y$77,'Coverage Indicators - Section D'!$B$45:$B$196&amp;'Coverage Indicators - Section D'!$J$45:$J$196,0))&lt;&gt;0,INDEX('Coverage Indicators - Section D'!F$45:F$196,MATCH('Print View'!$A81&amp;'Print View'!$Y$77,'Coverage Indicators - Section D'!$B$45:$B$196&amp;'Coverage Indicators - Section D'!$J$45:$J$196,0)),""),"")</f>
        <v>2680000</v>
      </c>
      <c r="Z81" s="256">
        <f t="array" ref="Z81">IFERROR(IF(INDEX('Coverage Indicators - Section D'!G$45:G$196,MATCH('Print View'!$A81&amp;'Print View'!$Y$77,'Coverage Indicators - Section D'!$B$45:$B$196&amp;'Coverage Indicators - Section D'!$J$45:$J$196,0))&lt;&gt;0,INDEX('Coverage Indicators - Section D'!G$45:G$196,MATCH('Print View'!$A81&amp;'Print View'!$Y$77,'Coverage Indicators - Section D'!$B$45:$B$196&amp;'Coverage Indicators - Section D'!$J$45:$J$196,0)),""),"")</f>
        <v>90</v>
      </c>
      <c r="AA81" s="180" t="str">
        <f t="array" ref="AA81">IFERROR(IF(INDEX('Coverage Indicators - Section D'!H$45:H$196,MATCH('Print View'!$A81&amp;'Print View'!$Y$77,'Coverage Indicators - Section D'!$B$45:$B$196&amp;'Coverage Indicators - Section D'!$J$45:$J$196,0))&lt;&gt;0,INDEX('Coverage Indicators - Section D'!H$45:H$196,MATCH('Print View'!$A81&amp;'Print View'!$Y$77,'Coverage Indicators - Section D'!$B$45:$B$196&amp;'Coverage Indicators - Section D'!$J$45:$J$196,0)),""),"")</f>
        <v/>
      </c>
      <c r="AB81" s="247" t="str">
        <f t="array" ref="AB81">IFERROR(IF(INDEX('Coverage Indicators - Section D'!E$45:E$196,MATCH('Print View'!$A81&amp;'Print View'!$AC$77,'Coverage Indicators - Section D'!$B$45:$B$196&amp;'Coverage Indicators - Section D'!$J$45:$J$196,0))&lt;&gt;0,INDEX('Coverage Indicators - Section D'!E$45:E$196,MATCH('Print View'!$A81&amp;'Print View'!$AC$77,'Coverage Indicators - Section D'!$B$45:$B$196&amp;'Coverage Indicators - Section D'!$J$45:$J$196,0)),""),"")</f>
        <v/>
      </c>
      <c r="AC81" s="248" t="str">
        <f t="array" ref="AC81">IFERROR(IF(INDEX('Coverage Indicators - Section D'!F$45:F$196,MATCH('Print View'!$A81&amp;'Print View'!$AC$77,'Coverage Indicators - Section D'!$B$45:$B$196&amp;'Coverage Indicators - Section D'!$J$45:$J$196,0))&lt;&gt;0,INDEX('Coverage Indicators - Section D'!F$45:F$196,MATCH('Print View'!$A81&amp;'Print View'!$AC$77,'Coverage Indicators - Section D'!$B$45:$B$196&amp;'Coverage Indicators - Section D'!$J$45:$J$196,0)),""),"")</f>
        <v/>
      </c>
      <c r="AD81" s="256" t="str">
        <f t="array" ref="AD81">IFERROR(IF(INDEX('Coverage Indicators - Section D'!G$45:G$196,MATCH('Print View'!$A81&amp;'Print View'!$AC$77,'Coverage Indicators - Section D'!$B$45:$B$196&amp;'Coverage Indicators - Section D'!$J$45:$J$196,0))&lt;&gt;0,INDEX('Coverage Indicators - Section D'!G$45:G$196,MATCH('Print View'!$A81&amp;'Print View'!$AC$77,'Coverage Indicators - Section D'!$B$45:$B$196&amp;'Coverage Indicators - Section D'!$J$45:$J$196,0)),""),"")</f>
        <v/>
      </c>
      <c r="AE81" s="180" t="str">
        <f t="array" ref="AE81">IFERROR(IF(INDEX('Coverage Indicators - Section D'!H$45:H$196,MATCH('Print View'!$A81&amp;'Print View'!$AC$77,'Coverage Indicators - Section D'!$B$45:$B$196&amp;'Coverage Indicators - Section D'!$J$45:$J$196,0))&lt;&gt;0,INDEX('Coverage Indicators - Section D'!H$45:H$196,MATCH('Print View'!$A81&amp;'Print View'!$AC$77,'Coverage Indicators - Section D'!$B$45:$B$196&amp;'Coverage Indicators - Section D'!$J$45:$J$196,0)),""),"")</f>
        <v/>
      </c>
      <c r="AF81" s="247" t="str">
        <f t="array" ref="AF81">IFERROR(IF(INDEX('Coverage Indicators - Section D'!E$45:E$196,MATCH('Print View'!$A81&amp;'Print View'!$AG$77,'Coverage Indicators - Section D'!$B$45:$B$196&amp;'Coverage Indicators - Section D'!$J$45:$J$196,0))&lt;&gt;0,INDEX('Coverage Indicators - Section D'!E$45:E$196,MATCH('Print View'!$A81&amp;'Print View'!$AG$77,'Coverage Indicators - Section D'!$B$45:$B$196&amp;'Coverage Indicators - Section D'!$J$45:$J$196,0)),""),"")</f>
        <v/>
      </c>
      <c r="AG81" s="248" t="str">
        <f t="array" ref="AG81">IFERROR(IF(INDEX('Coverage Indicators - Section D'!F$45:F$196,MATCH('Print View'!$A81&amp;'Print View'!$AG$77,'Coverage Indicators - Section D'!$B$45:$B$196&amp;'Coverage Indicators - Section D'!$J$45:$J$196,0))&lt;&gt;0,INDEX('Coverage Indicators - Section D'!F$45:F$196,MATCH('Print View'!$A81&amp;'Print View'!$AG$77,'Coverage Indicators - Section D'!$B$45:$B$196&amp;'Coverage Indicators - Section D'!$J$45:$J$196,0)),""),"")</f>
        <v/>
      </c>
      <c r="AH81" s="260" t="str">
        <f t="array" ref="AH81">IFERROR(IF(INDEX('Coverage Indicators - Section D'!G$45:G$196,MATCH('Print View'!$A81&amp;'Print View'!$AG$77,'Coverage Indicators - Section D'!$B$45:$B$196&amp;'Coverage Indicators - Section D'!$J$45:$J$196,0))&lt;&gt;0,INDEX('Coverage Indicators - Section D'!G$45:G$196,MATCH('Print View'!$A81&amp;'Print View'!$AG$77,'Coverage Indicators - Section D'!$B$45:$B$196&amp;'Coverage Indicators - Section D'!$J$45:$J$196,0)),""),"")</f>
        <v/>
      </c>
      <c r="AI81" s="180" t="str">
        <f t="array" ref="AI81">IFERROR(IF(INDEX('Coverage Indicators - Section D'!H$45:H$196,MATCH('Print View'!$A81&amp;'Print View'!$AG$77,'Coverage Indicators - Section D'!$B$45:$B$196&amp;'Coverage Indicators - Section D'!$J$45:$J$196,0))&lt;&gt;0,INDEX('Coverage Indicators - Section D'!H$45:H$196,MATCH('Print View'!$A81&amp;'Print View'!$AG$77,'Coverage Indicators - Section D'!$B$45:$B$196&amp;'Coverage Indicators - Section D'!$J$45:$J$196,0)),""),"")</f>
        <v/>
      </c>
      <c r="AJ81" s="235" t="str">
        <f>IFERROR(IF(INDEX('Coverage Indicators - Section D'!W$10:W$41,MATCH('Print View'!$A81,'Coverage Indicators - Section D'!$A$10:$A$41,0))&lt;&gt;0,INDEX('Coverage Indicators - Section D'!W$10:W$41,MATCH('Print View'!$A81,'Coverage Indicators - Section D'!$A$10:$A$41,0)),""),"")</f>
        <v/>
      </c>
      <c r="AK81" s="292"/>
      <c r="AL81" s="292"/>
      <c r="AM81" s="292"/>
      <c r="AN81" s="292"/>
      <c r="AO81" s="292"/>
      <c r="AP81" s="292"/>
      <c r="AQ81" s="292"/>
      <c r="AR81" s="292"/>
    </row>
    <row r="82" spans="1:44" s="293" customFormat="1" ht="120" x14ac:dyDescent="0.25">
      <c r="A82" s="213">
        <v>3</v>
      </c>
      <c r="B82" s="202" t="str">
        <f>IFERROR(IF(INDEX('Coverage Indicators - Section D'!B$10:B$41,MATCH('Print View'!$A82,'Coverage Indicators - Section D'!$A$10:$A$41,0))&lt;&gt;0,INDEX('Coverage Indicators - Section D'!B$10:B$41,MATCH('Print View'!$A82,'Coverage Indicators - Section D'!$A$10:$A$41,0)),""),"")</f>
        <v>TB care and prevention</v>
      </c>
      <c r="C82" s="202" t="str">
        <f>IFERROR(IF(INDEX('Coverage Indicators - Section D'!C$10:C$41,MATCH('Print View'!$A82,'Coverage Indicators - Section D'!$A$10:$A$41,0))&lt;&gt;0,INDEX('Coverage Indicators - Section D'!C$10:C$41,MATCH('Print View'!$A82,'Coverage Indicators - Section D'!$A$10:$A$41,0)),""),"")</f>
        <v/>
      </c>
      <c r="D82" s="202" t="str">
        <f>IFERROR(IF(INDEX('Coverage Indicators - Section D'!D$10:D$41,MATCH('Print View'!$A82,'Coverage Indicators - Section D'!$A$10:$A$41,0))&lt;&gt;0,INDEX('Coverage Indicators - Section D'!D$10:D$41,MATCH('Print View'!$A82,'Coverage Indicators - Section D'!$A$10:$A$41,0)),""),"")</f>
        <v xml:space="preserve">Proportion of identified targeted KAPs screened annually </v>
      </c>
      <c r="E82" s="202" t="str">
        <f>IFERROR(IF(INDEX('Coverage Indicators - Section D'!E$10:E$41,MATCH('Print View'!$A82,'Coverage Indicators - Section D'!$A$10:$A$41,0))&lt;&gt;0,INDEX('Coverage Indicators - Section D'!E$10:E$41,MATCH('Print View'!$A82,'Coverage Indicators - Section D'!$A$10:$A$41,0)),""),"")</f>
        <v/>
      </c>
      <c r="F82" s="202" t="str">
        <f>IFERROR(IF(INDEX('Coverage Indicators - Section D'!F$10:F$41,MATCH('Print View'!$A82,'Coverage Indicators - Section D'!$A$10:$A$41,0))&lt;&gt;0,INDEX('Coverage Indicators - Section D'!F$10:F$41,MATCH('Print View'!$A82,'Coverage Indicators - Section D'!$A$10:$A$41,0)),""),"")</f>
        <v/>
      </c>
      <c r="G82" s="202" t="str">
        <f>IFERROR(IF(INDEX('Coverage Indicators - Section D'!G$10:G$41,MATCH('Print View'!$A82,'Coverage Indicators - Section D'!$A$10:$A$41,0))&lt;&gt;0,INDEX('Coverage Indicators - Section D'!G$10:G$41,MATCH('Print View'!$A82,'Coverage Indicators - Section D'!$A$10:$A$41,0)),""),"")</f>
        <v/>
      </c>
      <c r="H82" s="202" t="str">
        <f>IFERROR(IF(INDEX('Coverage Indicators - Section D'!H$10:H$41,MATCH('Print View'!$A82,'Coverage Indicators - Section D'!$A$10:$A$41,0))&lt;&gt;0,INDEX('Coverage Indicators - Section D'!H$10:H$41,MATCH('Print View'!$A82,'Coverage Indicators - Section D'!$A$10:$A$41,0)),""),"")</f>
        <v/>
      </c>
      <c r="I82" s="202" t="str">
        <f>IFERROR(IF(INDEX('Coverage Indicators - Section D'!P$10:P$41,MATCH('Print View'!$A82,'Coverage Indicators - Section D'!$A$10:$A$41,0))&lt;&gt;0,INDEX('Coverage Indicators - Section D'!P$10:P$41,MATCH('Print View'!$A82,'Coverage Indicators - Section D'!$A$10:$A$41,0)),""),"")</f>
        <v/>
      </c>
      <c r="J82" s="202" t="str">
        <f>IFERROR(IF(INDEX('Coverage Indicators - Section D'!Q$10:Q$41,MATCH('Print View'!$A82,'Coverage Indicators - Section D'!$A$10:$A$41,0))&lt;&gt;0,INDEX('Coverage Indicators - Section D'!Q$10:Q$41,MATCH('Print View'!$A82,'Coverage Indicators - Section D'!$A$10:$A$41,0)),""),"")</f>
        <v/>
      </c>
      <c r="K82" s="202" t="str">
        <f>IFERROR(IF(INDEX('Coverage Indicators - Section D'!R$10:R$41,MATCH('Print View'!$A82,'Coverage Indicators - Section D'!$A$10:$A$41,0))&lt;&gt;0,INDEX('Coverage Indicators - Section D'!R$10:R$41,MATCH('Print View'!$A82,'Coverage Indicators - Section D'!$A$10:$A$41,0)),""),"")</f>
        <v/>
      </c>
      <c r="L82" s="202" t="str">
        <f>IFERROR(IF(INDEX('Coverage Indicators - Section D'!S$10:S$41,MATCH('Print View'!$A82,'Coverage Indicators - Section D'!$A$10:$A$41,0))&lt;&gt;0,INDEX('Coverage Indicators - Section D'!S$10:S$41,MATCH('Print View'!$A82,'Coverage Indicators - Section D'!$A$10:$A$41,0)),""),"")</f>
        <v>DEA</v>
      </c>
      <c r="M82" s="202" t="str">
        <f>IFERROR(IF(INDEX('Coverage Indicators - Section D'!T$10:T$41,MATCH('Print View'!$A82,'Coverage Indicators - Section D'!$A$10:$A$41,0))&lt;&gt;0,INDEX('Coverage Indicators - Section D'!T$10:T$41,MATCH('Print View'!$A82,'Coverage Indicators - Section D'!$A$10:$A$41,0)),""),"")</f>
        <v>India</v>
      </c>
      <c r="N82" s="202" t="str">
        <f>IFERROR(IF(INDEX('Coverage Indicators - Section D'!U$10:U$41,MATCH('Print View'!$A82,'Coverage Indicators - Section D'!$A$10:$A$41,0))&lt;&gt;0,INDEX('Coverage Indicators - Section D'!U$10:U$41,MATCH('Print View'!$A82,'Coverage Indicators - Section D'!$A$10:$A$41,0)),""),"")</f>
        <v>National</v>
      </c>
      <c r="O82" s="202" t="str">
        <f>IFERROR(IF(INDEX('Coverage Indicators - Section D'!V$10:V$41,MATCH('Print View'!$A82,'Coverage Indicators - Section D'!$A$10:$A$41,0))&lt;&gt;0,INDEX('Coverage Indicators - Section D'!V$10:V$41,MATCH('Print View'!$A82,'Coverage Indicators - Section D'!$A$10:$A$41,0)),""),"")</f>
        <v>Y- Cumulative annually</v>
      </c>
      <c r="P82" s="238" t="str">
        <f t="array" ref="P82">IFERROR(IF(INDEX('Coverage Indicators - Section D'!E$45:E$196,MATCH('Print View'!$A82&amp;'Print View'!$Q$77,'Coverage Indicators - Section D'!$B$45:$B$196&amp;'Coverage Indicators - Section D'!$J$45:$J$196,0))&lt;&gt;0,INDEX('Coverage Indicators - Section D'!E$45:E$196,MATCH('Print View'!$A82&amp;'Print View'!$Q$77,'Coverage Indicators - Section D'!$B$45:$B$196&amp;'Coverage Indicators - Section D'!$J$45:$J$196,0)),""),"")</f>
        <v/>
      </c>
      <c r="Q82" s="239" t="str">
        <f t="array" ref="Q82">IFERROR(IF(INDEX('Coverage Indicators - Section D'!F$45:F$196,MATCH('Print View'!$A82&amp;'Print View'!$Q$77,'Coverage Indicators - Section D'!$B$45:$B$196&amp;'Coverage Indicators - Section D'!$J$45:$J$196,0))&lt;&gt;0,INDEX('Coverage Indicators - Section D'!F$45:F$196,MATCH('Print View'!$A82&amp;'Print View'!$Q$77,'Coverage Indicators - Section D'!$B$45:$B$196&amp;'Coverage Indicators - Section D'!$J$45:$J$196,0)),""),"")</f>
        <v/>
      </c>
      <c r="R82" s="253">
        <f t="array" ref="R82">IFERROR(IF(INDEX('Coverage Indicators - Section D'!G$45:G$196,MATCH('Print View'!$A82&amp;'Print View'!$Q$77,'Coverage Indicators - Section D'!$B$45:$B$196&amp;'Coverage Indicators - Section D'!$J$45:$J$196,0))&lt;&gt;0,INDEX('Coverage Indicators - Section D'!G$45:G$196,MATCH('Print View'!$A82&amp;'Print View'!$Q$77,'Coverage Indicators - Section D'!$B$45:$B$196&amp;'Coverage Indicators - Section D'!$J$45:$J$196,0)),""),"")</f>
        <v>90</v>
      </c>
      <c r="S82" s="174" t="str">
        <f t="array" ref="S82">IFERROR(IF(INDEX('Coverage Indicators - Section D'!H$45:H$196,MATCH('Print View'!$A82&amp;'Print View'!$Q$77,'Coverage Indicators - Section D'!$B$45:$B$196&amp;'Coverage Indicators - Section D'!$J$45:$J$196,0))&lt;&gt;0,INDEX('Coverage Indicators - Section D'!H$45:H$196,MATCH('Print View'!$A82&amp;'Print View'!$Q$77,'Coverage Indicators - Section D'!$B$45:$B$196&amp;'Coverage Indicators - Section D'!$J$45:$J$196,0)),""),"")</f>
        <v/>
      </c>
      <c r="T82" s="244" t="str">
        <f t="array" ref="T82">IFERROR(IF(INDEX('Coverage Indicators - Section D'!E$45:E$196,MATCH('Print View'!$A82&amp;'Print View'!$U$77,'Coverage Indicators - Section D'!$B$45:$B$196&amp;'Coverage Indicators - Section D'!$J$45:$J$196,0))&lt;&gt;0,INDEX('Coverage Indicators - Section D'!E$45:E$196,MATCH('Print View'!$A82&amp;'Print View'!$U$77,'Coverage Indicators - Section D'!$B$45:$B$196&amp;'Coverage Indicators - Section D'!$J$45:$J$196,0)),""),"")</f>
        <v/>
      </c>
      <c r="U82" s="239" t="str">
        <f t="array" ref="U82">IFERROR(IF(INDEX('Coverage Indicators - Section D'!F$45:F$196,MATCH('Print View'!$A82&amp;'Print View'!$U$77,'Coverage Indicators - Section D'!$B$45:$B$196&amp;'Coverage Indicators - Section D'!$J$45:$J$196,0))&lt;&gt;0,INDEX('Coverage Indicators - Section D'!F$45:F$196,MATCH('Print View'!$A82&amp;'Print View'!$U$77,'Coverage Indicators - Section D'!$B$45:$B$196&amp;'Coverage Indicators - Section D'!$J$45:$J$196,0)),""),"")</f>
        <v/>
      </c>
      <c r="V82" s="253">
        <f t="array" ref="V82">IFERROR(IF(INDEX('Coverage Indicators - Section D'!G$45:G$196,MATCH('Print View'!$A82&amp;'Print View'!$U$77,'Coverage Indicators - Section D'!$B$45:$B$196&amp;'Coverage Indicators - Section D'!$J$45:$J$196,0))&lt;&gt;0,INDEX('Coverage Indicators - Section D'!G$45:G$196,MATCH('Print View'!$A82&amp;'Print View'!$U$77,'Coverage Indicators - Section D'!$B$45:$B$196&amp;'Coverage Indicators - Section D'!$J$45:$J$196,0)),""),"")</f>
        <v>100</v>
      </c>
      <c r="W82" s="174" t="str">
        <f t="array" ref="W82">IFERROR(IF(INDEX('Coverage Indicators - Section D'!H$45:H$196,MATCH('Print View'!$A82&amp;'Print View'!$U$77,'Coverage Indicators - Section D'!$B$45:$B$196&amp;'Coverage Indicators - Section D'!$J$45:$J$196,0))&lt;&gt;0,INDEX('Coverage Indicators - Section D'!H$45:H$196,MATCH('Print View'!$A82&amp;'Print View'!$U$77,'Coverage Indicators - Section D'!$B$45:$B$196&amp;'Coverage Indicators - Section D'!$J$45:$J$196,0)),""),"")</f>
        <v/>
      </c>
      <c r="X82" s="249" t="str">
        <f t="array" ref="X82">IFERROR(IF(INDEX('Coverage Indicators - Section D'!E$45:E$196,MATCH('Print View'!$A82&amp;'Print View'!$Y$77,'Coverage Indicators - Section D'!$B$45:$B$196&amp;'Coverage Indicators - Section D'!$J$45:$J$196,0))&lt;&gt;0,INDEX('Coverage Indicators - Section D'!E$45:E$196,MATCH('Print View'!$A82&amp;'Print View'!$Y$77,'Coverage Indicators - Section D'!$B$45:$B$196&amp;'Coverage Indicators - Section D'!$J$45:$J$196,0)),""),"")</f>
        <v/>
      </c>
      <c r="Y82" s="250" t="str">
        <f t="array" ref="Y82">IFERROR(IF(INDEX('Coverage Indicators - Section D'!F$45:F$196,MATCH('Print View'!$A82&amp;'Print View'!$Y$77,'Coverage Indicators - Section D'!$B$45:$B$196&amp;'Coverage Indicators - Section D'!$J$45:$J$196,0))&lt;&gt;0,INDEX('Coverage Indicators - Section D'!F$45:F$196,MATCH('Print View'!$A82&amp;'Print View'!$Y$77,'Coverage Indicators - Section D'!$B$45:$B$196&amp;'Coverage Indicators - Section D'!$J$45:$J$196,0)),""),"")</f>
        <v/>
      </c>
      <c r="Z82" s="257">
        <f t="array" ref="Z82">IFERROR(IF(INDEX('Coverage Indicators - Section D'!G$45:G$196,MATCH('Print View'!$A82&amp;'Print View'!$Y$77,'Coverage Indicators - Section D'!$B$45:$B$196&amp;'Coverage Indicators - Section D'!$J$45:$J$196,0))&lt;&gt;0,INDEX('Coverage Indicators - Section D'!G$45:G$196,MATCH('Print View'!$A82&amp;'Print View'!$Y$77,'Coverage Indicators - Section D'!$B$45:$B$196&amp;'Coverage Indicators - Section D'!$J$45:$J$196,0)),""),"")</f>
        <v>100</v>
      </c>
      <c r="AA82" s="185" t="str">
        <f t="array" ref="AA82">IFERROR(IF(INDEX('Coverage Indicators - Section D'!H$45:H$196,MATCH('Print View'!$A82&amp;'Print View'!$Y$77,'Coverage Indicators - Section D'!$B$45:$B$196&amp;'Coverage Indicators - Section D'!$J$45:$J$196,0))&lt;&gt;0,INDEX('Coverage Indicators - Section D'!H$45:H$196,MATCH('Print View'!$A82&amp;'Print View'!$Y$77,'Coverage Indicators - Section D'!$B$45:$B$196&amp;'Coverage Indicators - Section D'!$J$45:$J$196,0)),""),"")</f>
        <v/>
      </c>
      <c r="AB82" s="249" t="str">
        <f t="array" ref="AB82">IFERROR(IF(INDEX('Coverage Indicators - Section D'!E$45:E$196,MATCH('Print View'!$A82&amp;'Print View'!$AC$77,'Coverage Indicators - Section D'!$B$45:$B$196&amp;'Coverage Indicators - Section D'!$J$45:$J$196,0))&lt;&gt;0,INDEX('Coverage Indicators - Section D'!E$45:E$196,MATCH('Print View'!$A82&amp;'Print View'!$AC$77,'Coverage Indicators - Section D'!$B$45:$B$196&amp;'Coverage Indicators - Section D'!$J$45:$J$196,0)),""),"")</f>
        <v/>
      </c>
      <c r="AC82" s="250" t="str">
        <f t="array" ref="AC82">IFERROR(IF(INDEX('Coverage Indicators - Section D'!F$45:F$196,MATCH('Print View'!$A82&amp;'Print View'!$AC$77,'Coverage Indicators - Section D'!$B$45:$B$196&amp;'Coverage Indicators - Section D'!$J$45:$J$196,0))&lt;&gt;0,INDEX('Coverage Indicators - Section D'!F$45:F$196,MATCH('Print View'!$A82&amp;'Print View'!$AC$77,'Coverage Indicators - Section D'!$B$45:$B$196&amp;'Coverage Indicators - Section D'!$J$45:$J$196,0)),""),"")</f>
        <v/>
      </c>
      <c r="AD82" s="257" t="str">
        <f t="array" ref="AD82">IFERROR(IF(INDEX('Coverage Indicators - Section D'!G$45:G$196,MATCH('Print View'!$A82&amp;'Print View'!$AC$77,'Coverage Indicators - Section D'!$B$45:$B$196&amp;'Coverage Indicators - Section D'!$J$45:$J$196,0))&lt;&gt;0,INDEX('Coverage Indicators - Section D'!G$45:G$196,MATCH('Print View'!$A82&amp;'Print View'!$AC$77,'Coverage Indicators - Section D'!$B$45:$B$196&amp;'Coverage Indicators - Section D'!$J$45:$J$196,0)),""),"")</f>
        <v/>
      </c>
      <c r="AE82" s="185" t="str">
        <f t="array" ref="AE82">IFERROR(IF(INDEX('Coverage Indicators - Section D'!H$45:H$196,MATCH('Print View'!$A82&amp;'Print View'!$AC$77,'Coverage Indicators - Section D'!$B$45:$B$196&amp;'Coverage Indicators - Section D'!$J$45:$J$196,0))&lt;&gt;0,INDEX('Coverage Indicators - Section D'!H$45:H$196,MATCH('Print View'!$A82&amp;'Print View'!$AC$77,'Coverage Indicators - Section D'!$B$45:$B$196&amp;'Coverage Indicators - Section D'!$J$45:$J$196,0)),""),"")</f>
        <v/>
      </c>
      <c r="AF82" s="249" t="str">
        <f t="array" ref="AF82">IFERROR(IF(INDEX('Coverage Indicators - Section D'!E$45:E$196,MATCH('Print View'!$A82&amp;'Print View'!$AG$77,'Coverage Indicators - Section D'!$B$45:$B$196&amp;'Coverage Indicators - Section D'!$J$45:$J$196,0))&lt;&gt;0,INDEX('Coverage Indicators - Section D'!E$45:E$196,MATCH('Print View'!$A82&amp;'Print View'!$AG$77,'Coverage Indicators - Section D'!$B$45:$B$196&amp;'Coverage Indicators - Section D'!$J$45:$J$196,0)),""),"")</f>
        <v/>
      </c>
      <c r="AG82" s="250" t="str">
        <f t="array" ref="AG82">IFERROR(IF(INDEX('Coverage Indicators - Section D'!F$45:F$196,MATCH('Print View'!$A82&amp;'Print View'!$AG$77,'Coverage Indicators - Section D'!$B$45:$B$196&amp;'Coverage Indicators - Section D'!$J$45:$J$196,0))&lt;&gt;0,INDEX('Coverage Indicators - Section D'!F$45:F$196,MATCH('Print View'!$A82&amp;'Print View'!$AG$77,'Coverage Indicators - Section D'!$B$45:$B$196&amp;'Coverage Indicators - Section D'!$J$45:$J$196,0)),""),"")</f>
        <v/>
      </c>
      <c r="AH82" s="261" t="str">
        <f t="array" ref="AH82">IFERROR(IF(INDEX('Coverage Indicators - Section D'!G$45:G$196,MATCH('Print View'!$A82&amp;'Print View'!$AG$77,'Coverage Indicators - Section D'!$B$45:$B$196&amp;'Coverage Indicators - Section D'!$J$45:$J$196,0))&lt;&gt;0,INDEX('Coverage Indicators - Section D'!G$45:G$196,MATCH('Print View'!$A82&amp;'Print View'!$AG$77,'Coverage Indicators - Section D'!$B$45:$B$196&amp;'Coverage Indicators - Section D'!$J$45:$J$196,0)),""),"")</f>
        <v/>
      </c>
      <c r="AI82" s="185" t="str">
        <f t="array" ref="AI82">IFERROR(IF(INDEX('Coverage Indicators - Section D'!H$45:H$196,MATCH('Print View'!$A82&amp;'Print View'!$AG$77,'Coverage Indicators - Section D'!$B$45:$B$196&amp;'Coverage Indicators - Section D'!$J$45:$J$196,0))&lt;&gt;0,INDEX('Coverage Indicators - Section D'!H$45:H$196,MATCH('Print View'!$A82&amp;'Print View'!$AG$77,'Coverage Indicators - Section D'!$B$45:$B$196&amp;'Coverage Indicators - Section D'!$J$45:$J$196,0)),""),"")</f>
        <v/>
      </c>
      <c r="AJ82" s="234" t="str">
        <f>IFERROR(IF(INDEX('Coverage Indicators - Section D'!W$10:W$41,MATCH('Print View'!$A82,'Coverage Indicators - Section D'!$A$10:$A$41,0))&lt;&gt;0,INDEX('Coverage Indicators - Section D'!W$10:W$41,MATCH('Print View'!$A82,'Coverage Indicators - Section D'!$A$10:$A$41,0)),""),"")</f>
        <v xml:space="preserve">numerator: Number of key populations screened for TB ;Denominator: Number of key population identified . Source: NIKSHAY </v>
      </c>
      <c r="AK82" s="292"/>
      <c r="AL82" s="292"/>
      <c r="AM82" s="292"/>
      <c r="AN82" s="292"/>
      <c r="AO82" s="292"/>
      <c r="AP82" s="292"/>
      <c r="AQ82" s="292"/>
      <c r="AR82" s="292"/>
    </row>
    <row r="83" spans="1:44" s="293" customFormat="1" ht="120" x14ac:dyDescent="0.25">
      <c r="A83" s="177">
        <v>4</v>
      </c>
      <c r="B83" s="203" t="str">
        <f>IFERROR(IF(INDEX('Coverage Indicators - Section D'!B$10:B$41,MATCH('Print View'!$A83,'Coverage Indicators - Section D'!$A$10:$A$41,0))&lt;&gt;0,INDEX('Coverage Indicators - Section D'!B$10:B$41,MATCH('Print View'!$A83,'Coverage Indicators - Section D'!$A$10:$A$41,0)),""),"")</f>
        <v>TB care and prevention</v>
      </c>
      <c r="C83" s="203" t="str">
        <f>IFERROR(IF(INDEX('Coverage Indicators - Section D'!C$10:C$41,MATCH('Print View'!$A83,'Coverage Indicators - Section D'!$A$10:$A$41,0))&lt;&gt;0,INDEX('Coverage Indicators - Section D'!C$10:C$41,MATCH('Print View'!$A83,'Coverage Indicators - Section D'!$A$10:$A$41,0)),""),"")</f>
        <v/>
      </c>
      <c r="D83" s="203" t="str">
        <f>IFERROR(IF(INDEX('Coverage Indicators - Section D'!D$10:D$41,MATCH('Print View'!$A83,'Coverage Indicators - Section D'!$A$10:$A$41,0))&lt;&gt;0,INDEX('Coverage Indicators - Section D'!D$10:D$41,MATCH('Print View'!$A83,'Coverage Indicators - Section D'!$A$10:$A$41,0)),""),"")</f>
        <v>Number of notified TB cases all forms  notified from private sector</v>
      </c>
      <c r="E83" s="203">
        <f>IFERROR(IF(INDEX('Coverage Indicators - Section D'!E$10:E$41,MATCH('Print View'!$A83,'Coverage Indicators - Section D'!$A$10:$A$41,0))&lt;&gt;0,INDEX('Coverage Indicators - Section D'!E$10:E$41,MATCH('Print View'!$A83,'Coverage Indicators - Section D'!$A$10:$A$41,0)),""),"")</f>
        <v>330186</v>
      </c>
      <c r="F83" s="203" t="str">
        <f>IFERROR(IF(INDEX('Coverage Indicators - Section D'!F$10:F$41,MATCH('Print View'!$A83,'Coverage Indicators - Section D'!$A$10:$A$41,0))&lt;&gt;0,INDEX('Coverage Indicators - Section D'!F$10:F$41,MATCH('Print View'!$A83,'Coverage Indicators - Section D'!$A$10:$A$41,0)),""),"")</f>
        <v/>
      </c>
      <c r="G83" s="203" t="str">
        <f>IFERROR(IF(INDEX('Coverage Indicators - Section D'!G$10:G$41,MATCH('Print View'!$A83,'Coverage Indicators - Section D'!$A$10:$A$41,0))&lt;&gt;0,INDEX('Coverage Indicators - Section D'!G$10:G$41,MATCH('Print View'!$A83,'Coverage Indicators - Section D'!$A$10:$A$41,0)),""),"")</f>
        <v/>
      </c>
      <c r="H83" s="203" t="str">
        <f>IFERROR(IF(INDEX('Coverage Indicators - Section D'!H$10:H$41,MATCH('Print View'!$A83,'Coverage Indicators - Section D'!$A$10:$A$41,0))&lt;&gt;0,INDEX('Coverage Indicators - Section D'!H$10:H$41,MATCH('Print View'!$A83,'Coverage Indicators - Section D'!$A$10:$A$41,0)),""),"")</f>
        <v>2016</v>
      </c>
      <c r="I83" s="203" t="str">
        <f>IFERROR(IF(INDEX('Coverage Indicators - Section D'!P$10:P$41,MATCH('Print View'!$A83,'Coverage Indicators - Section D'!$A$10:$A$41,0))&lt;&gt;0,INDEX('Coverage Indicators - Section D'!P$10:P$41,MATCH('Print View'!$A83,'Coverage Indicators - Section D'!$A$10:$A$41,0)),""),"")</f>
        <v>TB india 2017</v>
      </c>
      <c r="J83" s="203" t="str">
        <f>IFERROR(IF(INDEX('Coverage Indicators - Section D'!Q$10:Q$41,MATCH('Print View'!$A83,'Coverage Indicators - Section D'!$A$10:$A$41,0))&lt;&gt;0,INDEX('Coverage Indicators - Section D'!Q$10:Q$41,MATCH('Print View'!$A83,'Coverage Indicators - Section D'!$A$10:$A$41,0)),""),"")</f>
        <v/>
      </c>
      <c r="K83" s="203" t="str">
        <f>IFERROR(IF(INDEX('Coverage Indicators - Section D'!R$10:R$41,MATCH('Print View'!$A83,'Coverage Indicators - Section D'!$A$10:$A$41,0))&lt;&gt;0,INDEX('Coverage Indicators - Section D'!R$10:R$41,MATCH('Print View'!$A83,'Coverage Indicators - Section D'!$A$10:$A$41,0)),""),"")</f>
        <v/>
      </c>
      <c r="L83" s="203" t="str">
        <f>IFERROR(IF(INDEX('Coverage Indicators - Section D'!S$10:S$41,MATCH('Print View'!$A83,'Coverage Indicators - Section D'!$A$10:$A$41,0))&lt;&gt;0,INDEX('Coverage Indicators - Section D'!S$10:S$41,MATCH('Print View'!$A83,'Coverage Indicators - Section D'!$A$10:$A$41,0)),""),"")</f>
        <v>DEA</v>
      </c>
      <c r="M83" s="203" t="str">
        <f>IFERROR(IF(INDEX('Coverage Indicators - Section D'!T$10:T$41,MATCH('Print View'!$A83,'Coverage Indicators - Section D'!$A$10:$A$41,0))&lt;&gt;0,INDEX('Coverage Indicators - Section D'!T$10:T$41,MATCH('Print View'!$A83,'Coverage Indicators - Section D'!$A$10:$A$41,0)),""),"")</f>
        <v>India</v>
      </c>
      <c r="N83" s="203" t="str">
        <f>IFERROR(IF(INDEX('Coverage Indicators - Section D'!U$10:U$41,MATCH('Print View'!$A83,'Coverage Indicators - Section D'!$A$10:$A$41,0))&lt;&gt;0,INDEX('Coverage Indicators - Section D'!U$10:U$41,MATCH('Print View'!$A83,'Coverage Indicators - Section D'!$A$10:$A$41,0)),""),"")</f>
        <v>National</v>
      </c>
      <c r="O83" s="203" t="str">
        <f>IFERROR(IF(INDEX('Coverage Indicators - Section D'!V$10:V$41,MATCH('Print View'!$A83,'Coverage Indicators - Section D'!$A$10:$A$41,0))&lt;&gt;0,INDEX('Coverage Indicators - Section D'!V$10:V$41,MATCH('Print View'!$A83,'Coverage Indicators - Section D'!$A$10:$A$41,0)),""),"")</f>
        <v>Y- Cumulative annually</v>
      </c>
      <c r="P83" s="240">
        <f t="array" ref="P83">IFERROR(IF(INDEX('Coverage Indicators - Section D'!E$45:E$196,MATCH('Print View'!$A83&amp;'Print View'!$Q$77,'Coverage Indicators - Section D'!$B$45:$B$196&amp;'Coverage Indicators - Section D'!$J$45:$J$196,0))&lt;&gt;0,INDEX('Coverage Indicators - Section D'!E$45:E$196,MATCH('Print View'!$A83&amp;'Print View'!$Q$77,'Coverage Indicators - Section D'!$B$45:$B$196&amp;'Coverage Indicators - Section D'!$J$45:$J$196,0)),""),"")</f>
        <v>800000</v>
      </c>
      <c r="Q83" s="241" t="str">
        <f t="array" ref="Q83">IFERROR(IF(INDEX('Coverage Indicators - Section D'!F$45:F$196,MATCH('Print View'!$A83&amp;'Print View'!$Q$77,'Coverage Indicators - Section D'!$B$45:$B$196&amp;'Coverage Indicators - Section D'!$J$45:$J$196,0))&lt;&gt;0,INDEX('Coverage Indicators - Section D'!F$45:F$196,MATCH('Print View'!$A83&amp;'Print View'!$Q$77,'Coverage Indicators - Section D'!$B$45:$B$196&amp;'Coverage Indicators - Section D'!$J$45:$J$196,0)),""),"")</f>
        <v/>
      </c>
      <c r="R83" s="254" t="str">
        <f t="array" ref="R83">IFERROR(IF(INDEX('Coverage Indicators - Section D'!G$45:G$196,MATCH('Print View'!$A83&amp;'Print View'!$Q$77,'Coverage Indicators - Section D'!$B$45:$B$196&amp;'Coverage Indicators - Section D'!$J$45:$J$196,0))&lt;&gt;0,INDEX('Coverage Indicators - Section D'!G$45:G$196,MATCH('Print View'!$A83&amp;'Print View'!$Q$77,'Coverage Indicators - Section D'!$B$45:$B$196&amp;'Coverage Indicators - Section D'!$J$45:$J$196,0)),""),"")</f>
        <v/>
      </c>
      <c r="S83" s="231" t="str">
        <f t="array" ref="S83">IFERROR(IF(INDEX('Coverage Indicators - Section D'!H$45:H$196,MATCH('Print View'!$A83&amp;'Print View'!$Q$77,'Coverage Indicators - Section D'!$B$45:$B$196&amp;'Coverage Indicators - Section D'!$J$45:$J$196,0))&lt;&gt;0,INDEX('Coverage Indicators - Section D'!H$45:H$196,MATCH('Print View'!$A83&amp;'Print View'!$Q$77,'Coverage Indicators - Section D'!$B$45:$B$196&amp;'Coverage Indicators - Section D'!$J$45:$J$196,0)),""),"")</f>
        <v/>
      </c>
      <c r="T83" s="245">
        <f t="array" ref="T83">IFERROR(IF(INDEX('Coverage Indicators - Section D'!E$45:E$196,MATCH('Print View'!$A83&amp;'Print View'!$U$77,'Coverage Indicators - Section D'!$B$45:$B$196&amp;'Coverage Indicators - Section D'!$J$45:$J$196,0))&lt;&gt;0,INDEX('Coverage Indicators - Section D'!E$45:E$196,MATCH('Print View'!$A83&amp;'Print View'!$U$77,'Coverage Indicators - Section D'!$B$45:$B$196&amp;'Coverage Indicators - Section D'!$J$45:$J$196,0)),""),"")</f>
        <v>1000000</v>
      </c>
      <c r="U83" s="241" t="str">
        <f t="array" ref="U83">IFERROR(IF(INDEX('Coverage Indicators - Section D'!F$45:F$196,MATCH('Print View'!$A83&amp;'Print View'!$U$77,'Coverage Indicators - Section D'!$B$45:$B$196&amp;'Coverage Indicators - Section D'!$J$45:$J$196,0))&lt;&gt;0,INDEX('Coverage Indicators - Section D'!F$45:F$196,MATCH('Print View'!$A83&amp;'Print View'!$U$77,'Coverage Indicators - Section D'!$B$45:$B$196&amp;'Coverage Indicators - Section D'!$J$45:$J$196,0)),""),"")</f>
        <v/>
      </c>
      <c r="V83" s="254" t="str">
        <f t="array" ref="V83">IFERROR(IF(INDEX('Coverage Indicators - Section D'!G$45:G$196,MATCH('Print View'!$A83&amp;'Print View'!$U$77,'Coverage Indicators - Section D'!$B$45:$B$196&amp;'Coverage Indicators - Section D'!$J$45:$J$196,0))&lt;&gt;0,INDEX('Coverage Indicators - Section D'!G$45:G$196,MATCH('Print View'!$A83&amp;'Print View'!$U$77,'Coverage Indicators - Section D'!$B$45:$B$196&amp;'Coverage Indicators - Section D'!$J$45:$J$196,0)),""),"")</f>
        <v/>
      </c>
      <c r="W83" s="231" t="str">
        <f t="array" ref="W83">IFERROR(IF(INDEX('Coverage Indicators - Section D'!H$45:H$196,MATCH('Print View'!$A83&amp;'Print View'!$U$77,'Coverage Indicators - Section D'!$B$45:$B$196&amp;'Coverage Indicators - Section D'!$J$45:$J$196,0))&lt;&gt;0,INDEX('Coverage Indicators - Section D'!H$45:H$196,MATCH('Print View'!$A83&amp;'Print View'!$U$77,'Coverage Indicators - Section D'!$B$45:$B$196&amp;'Coverage Indicators - Section D'!$J$45:$J$196,0)),""),"")</f>
        <v/>
      </c>
      <c r="X83" s="247">
        <f t="array" ref="X83">IFERROR(IF(INDEX('Coverage Indicators - Section D'!E$45:E$196,MATCH('Print View'!$A83&amp;'Print View'!$Y$77,'Coverage Indicators - Section D'!$B$45:$B$196&amp;'Coverage Indicators - Section D'!$J$45:$J$196,0))&lt;&gt;0,INDEX('Coverage Indicators - Section D'!E$45:E$196,MATCH('Print View'!$A83&amp;'Print View'!$Y$77,'Coverage Indicators - Section D'!$B$45:$B$196&amp;'Coverage Indicators - Section D'!$J$45:$J$196,0)),""),"")</f>
        <v>1100000</v>
      </c>
      <c r="Y83" s="248" t="str">
        <f t="array" ref="Y83">IFERROR(IF(INDEX('Coverage Indicators - Section D'!F$45:F$196,MATCH('Print View'!$A83&amp;'Print View'!$Y$77,'Coverage Indicators - Section D'!$B$45:$B$196&amp;'Coverage Indicators - Section D'!$J$45:$J$196,0))&lt;&gt;0,INDEX('Coverage Indicators - Section D'!F$45:F$196,MATCH('Print View'!$A83&amp;'Print View'!$Y$77,'Coverage Indicators - Section D'!$B$45:$B$196&amp;'Coverage Indicators - Section D'!$J$45:$J$196,0)),""),"")</f>
        <v/>
      </c>
      <c r="Z83" s="256" t="str">
        <f t="array" ref="Z83">IFERROR(IF(INDEX('Coverage Indicators - Section D'!G$45:G$196,MATCH('Print View'!$A83&amp;'Print View'!$Y$77,'Coverage Indicators - Section D'!$B$45:$B$196&amp;'Coverage Indicators - Section D'!$J$45:$J$196,0))&lt;&gt;0,INDEX('Coverage Indicators - Section D'!G$45:G$196,MATCH('Print View'!$A83&amp;'Print View'!$Y$77,'Coverage Indicators - Section D'!$B$45:$B$196&amp;'Coverage Indicators - Section D'!$J$45:$J$196,0)),""),"")</f>
        <v/>
      </c>
      <c r="AA83" s="180" t="str">
        <f t="array" ref="AA83">IFERROR(IF(INDEX('Coverage Indicators - Section D'!H$45:H$196,MATCH('Print View'!$A83&amp;'Print View'!$Y$77,'Coverage Indicators - Section D'!$B$45:$B$196&amp;'Coverage Indicators - Section D'!$J$45:$J$196,0))&lt;&gt;0,INDEX('Coverage Indicators - Section D'!H$45:H$196,MATCH('Print View'!$A83&amp;'Print View'!$Y$77,'Coverage Indicators - Section D'!$B$45:$B$196&amp;'Coverage Indicators - Section D'!$J$45:$J$196,0)),""),"")</f>
        <v/>
      </c>
      <c r="AB83" s="247" t="str">
        <f t="array" ref="AB83">IFERROR(IF(INDEX('Coverage Indicators - Section D'!E$45:E$196,MATCH('Print View'!$A83&amp;'Print View'!$AC$77,'Coverage Indicators - Section D'!$B$45:$B$196&amp;'Coverage Indicators - Section D'!$J$45:$J$196,0))&lt;&gt;0,INDEX('Coverage Indicators - Section D'!E$45:E$196,MATCH('Print View'!$A83&amp;'Print View'!$AC$77,'Coverage Indicators - Section D'!$B$45:$B$196&amp;'Coverage Indicators - Section D'!$J$45:$J$196,0)),""),"")</f>
        <v/>
      </c>
      <c r="AC83" s="248" t="str">
        <f t="array" ref="AC83">IFERROR(IF(INDEX('Coverage Indicators - Section D'!F$45:F$196,MATCH('Print View'!$A83&amp;'Print View'!$AC$77,'Coverage Indicators - Section D'!$B$45:$B$196&amp;'Coverage Indicators - Section D'!$J$45:$J$196,0))&lt;&gt;0,INDEX('Coverage Indicators - Section D'!F$45:F$196,MATCH('Print View'!$A83&amp;'Print View'!$AC$77,'Coverage Indicators - Section D'!$B$45:$B$196&amp;'Coverage Indicators - Section D'!$J$45:$J$196,0)),""),"")</f>
        <v/>
      </c>
      <c r="AD83" s="256" t="str">
        <f t="array" ref="AD83">IFERROR(IF(INDEX('Coverage Indicators - Section D'!G$45:G$196,MATCH('Print View'!$A83&amp;'Print View'!$AC$77,'Coverage Indicators - Section D'!$B$45:$B$196&amp;'Coverage Indicators - Section D'!$J$45:$J$196,0))&lt;&gt;0,INDEX('Coverage Indicators - Section D'!G$45:G$196,MATCH('Print View'!$A83&amp;'Print View'!$AC$77,'Coverage Indicators - Section D'!$B$45:$B$196&amp;'Coverage Indicators - Section D'!$J$45:$J$196,0)),""),"")</f>
        <v/>
      </c>
      <c r="AE83" s="180" t="str">
        <f t="array" ref="AE83">IFERROR(IF(INDEX('Coverage Indicators - Section D'!H$45:H$196,MATCH('Print View'!$A83&amp;'Print View'!$AC$77,'Coverage Indicators - Section D'!$B$45:$B$196&amp;'Coverage Indicators - Section D'!$J$45:$J$196,0))&lt;&gt;0,INDEX('Coverage Indicators - Section D'!H$45:H$196,MATCH('Print View'!$A83&amp;'Print View'!$AC$77,'Coverage Indicators - Section D'!$B$45:$B$196&amp;'Coverage Indicators - Section D'!$J$45:$J$196,0)),""),"")</f>
        <v/>
      </c>
      <c r="AF83" s="247" t="str">
        <f t="array" ref="AF83">IFERROR(IF(INDEX('Coverage Indicators - Section D'!E$45:E$196,MATCH('Print View'!$A83&amp;'Print View'!$AG$77,'Coverage Indicators - Section D'!$B$45:$B$196&amp;'Coverage Indicators - Section D'!$J$45:$J$196,0))&lt;&gt;0,INDEX('Coverage Indicators - Section D'!E$45:E$196,MATCH('Print View'!$A83&amp;'Print View'!$AG$77,'Coverage Indicators - Section D'!$B$45:$B$196&amp;'Coverage Indicators - Section D'!$J$45:$J$196,0)),""),"")</f>
        <v/>
      </c>
      <c r="AG83" s="248" t="str">
        <f t="array" ref="AG83">IFERROR(IF(INDEX('Coverage Indicators - Section D'!F$45:F$196,MATCH('Print View'!$A83&amp;'Print View'!$AG$77,'Coverage Indicators - Section D'!$B$45:$B$196&amp;'Coverage Indicators - Section D'!$J$45:$J$196,0))&lt;&gt;0,INDEX('Coverage Indicators - Section D'!F$45:F$196,MATCH('Print View'!$A83&amp;'Print View'!$AG$77,'Coverage Indicators - Section D'!$B$45:$B$196&amp;'Coverage Indicators - Section D'!$J$45:$J$196,0)),""),"")</f>
        <v/>
      </c>
      <c r="AH83" s="260" t="str">
        <f t="array" ref="AH83">IFERROR(IF(INDEX('Coverage Indicators - Section D'!G$45:G$196,MATCH('Print View'!$A83&amp;'Print View'!$AG$77,'Coverage Indicators - Section D'!$B$45:$B$196&amp;'Coverage Indicators - Section D'!$J$45:$J$196,0))&lt;&gt;0,INDEX('Coverage Indicators - Section D'!G$45:G$196,MATCH('Print View'!$A83&amp;'Print View'!$AG$77,'Coverage Indicators - Section D'!$B$45:$B$196&amp;'Coverage Indicators - Section D'!$J$45:$J$196,0)),""),"")</f>
        <v/>
      </c>
      <c r="AI83" s="180" t="str">
        <f t="array" ref="AI83">IFERROR(IF(INDEX('Coverage Indicators - Section D'!H$45:H$196,MATCH('Print View'!$A83&amp;'Print View'!$AG$77,'Coverage Indicators - Section D'!$B$45:$B$196&amp;'Coverage Indicators - Section D'!$J$45:$J$196,0))&lt;&gt;0,INDEX('Coverage Indicators - Section D'!H$45:H$196,MATCH('Print View'!$A83&amp;'Print View'!$AG$77,'Coverage Indicators - Section D'!$B$45:$B$196&amp;'Coverage Indicators - Section D'!$J$45:$J$196,0)),""),"")</f>
        <v/>
      </c>
      <c r="AJ83" s="235" t="str">
        <f>IFERROR(IF(INDEX('Coverage Indicators - Section D'!W$10:W$41,MATCH('Print View'!$A83,'Coverage Indicators - Section D'!$A$10:$A$41,0))&lt;&gt;0,INDEX('Coverage Indicators - Section D'!W$10:W$41,MATCH('Print View'!$A83,'Coverage Indicators - Section D'!$A$10:$A$41,0)),""),"")</f>
        <v xml:space="preserve">Numerator: Total number of cases notified from private sector, Denominator: Total estimated cases to be notified from private sector. Source: NIKSHAY </v>
      </c>
      <c r="AK83" s="292"/>
      <c r="AL83" s="292"/>
      <c r="AM83" s="292"/>
      <c r="AN83" s="292"/>
      <c r="AO83" s="292"/>
      <c r="AP83" s="292"/>
      <c r="AQ83" s="292"/>
      <c r="AR83" s="292"/>
    </row>
    <row r="84" spans="1:44" s="293" customFormat="1" ht="120" x14ac:dyDescent="0.25">
      <c r="A84" s="212">
        <v>5</v>
      </c>
      <c r="B84" s="202" t="str">
        <f>IFERROR(IF(INDEX('Coverage Indicators - Section D'!B$10:B$41,MATCH('Print View'!$A84,'Coverage Indicators - Section D'!$A$10:$A$41,0))&lt;&gt;0,INDEX('Coverage Indicators - Section D'!B$10:B$41,MATCH('Print View'!$A84,'Coverage Indicators - Section D'!$A$10:$A$41,0)),""),"")</f>
        <v>MDR-TB</v>
      </c>
      <c r="C84" s="202" t="str">
        <f>IFERROR(IF(INDEX('Coverage Indicators - Section D'!C$10:C$41,MATCH('Print View'!$A84,'Coverage Indicators - Section D'!$A$10:$A$41,0))&lt;&gt;0,INDEX('Coverage Indicators - Section D'!C$10:C$41,MATCH('Print View'!$A84,'Coverage Indicators - Section D'!$A$10:$A$41,0)),""),"")</f>
        <v/>
      </c>
      <c r="D84" s="202" t="str">
        <f>IFERROR(IF(INDEX('Coverage Indicators - Section D'!D$10:D$41,MATCH('Print View'!$A84,'Coverage Indicators - Section D'!$A$10:$A$41,0))&lt;&gt;0,INDEX('Coverage Indicators - Section D'!D$10:D$41,MATCH('Print View'!$A84,'Coverage Indicators - Section D'!$A$10:$A$41,0)),""),"")</f>
        <v xml:space="preserve">Percentage of notified  TB patients receiving DST </v>
      </c>
      <c r="E84" s="202">
        <f>IFERROR(IF(INDEX('Coverage Indicators - Section D'!E$10:E$41,MATCH('Print View'!$A84,'Coverage Indicators - Section D'!$A$10:$A$41,0))&lt;&gt;0,INDEX('Coverage Indicators - Section D'!E$10:E$41,MATCH('Print View'!$A84,'Coverage Indicators - Section D'!$A$10:$A$41,0)),""),"")</f>
        <v>310523</v>
      </c>
      <c r="F84" s="202">
        <f>IFERROR(IF(INDEX('Coverage Indicators - Section D'!F$10:F$41,MATCH('Print View'!$A84,'Coverage Indicators - Section D'!$A$10:$A$41,0))&lt;&gt;0,INDEX('Coverage Indicators - Section D'!F$10:F$41,MATCH('Print View'!$A84,'Coverage Indicators - Section D'!$A$10:$A$41,0)),""),"")</f>
        <v>1667136</v>
      </c>
      <c r="G84" s="202">
        <f>IFERROR(IF(INDEX('Coverage Indicators - Section D'!G$10:G$41,MATCH('Print View'!$A84,'Coverage Indicators - Section D'!$A$10:$A$41,0))&lt;&gt;0,INDEX('Coverage Indicators - Section D'!G$10:G$41,MATCH('Print View'!$A84,'Coverage Indicators - Section D'!$A$10:$A$41,0)),""),"")</f>
        <v>18.626134880417673</v>
      </c>
      <c r="H84" s="202" t="str">
        <f>IFERROR(IF(INDEX('Coverage Indicators - Section D'!H$10:H$41,MATCH('Print View'!$A84,'Coverage Indicators - Section D'!$A$10:$A$41,0))&lt;&gt;0,INDEX('Coverage Indicators - Section D'!H$10:H$41,MATCH('Print View'!$A84,'Coverage Indicators - Section D'!$A$10:$A$41,0)),""),"")</f>
        <v>2015</v>
      </c>
      <c r="I84" s="202" t="str">
        <f>IFERROR(IF(INDEX('Coverage Indicators - Section D'!P$10:P$41,MATCH('Print View'!$A84,'Coverage Indicators - Section D'!$A$10:$A$41,0))&lt;&gt;0,INDEX('Coverage Indicators - Section D'!P$10:P$41,MATCH('Print View'!$A84,'Coverage Indicators - Section D'!$A$10:$A$41,0)),""),"")</f>
        <v>WHO Global TB Report 2016</v>
      </c>
      <c r="J84" s="202" t="str">
        <f>IFERROR(IF(INDEX('Coverage Indicators - Section D'!Q$10:Q$41,MATCH('Print View'!$A84,'Coverage Indicators - Section D'!$A$10:$A$41,0))&lt;&gt;0,INDEX('Coverage Indicators - Section D'!Q$10:Q$41,MATCH('Print View'!$A84,'Coverage Indicators - Section D'!$A$10:$A$41,0)),""),"")</f>
        <v/>
      </c>
      <c r="K84" s="202" t="str">
        <f>IFERROR(IF(INDEX('Coverage Indicators - Section D'!R$10:R$41,MATCH('Print View'!$A84,'Coverage Indicators - Section D'!$A$10:$A$41,0))&lt;&gt;0,INDEX('Coverage Indicators - Section D'!R$10:R$41,MATCH('Print View'!$A84,'Coverage Indicators - Section D'!$A$10:$A$41,0)),""),"")</f>
        <v/>
      </c>
      <c r="L84" s="202" t="str">
        <f>IFERROR(IF(INDEX('Coverage Indicators - Section D'!S$10:S$41,MATCH('Print View'!$A84,'Coverage Indicators - Section D'!$A$10:$A$41,0))&lt;&gt;0,INDEX('Coverage Indicators - Section D'!S$10:S$41,MATCH('Print View'!$A84,'Coverage Indicators - Section D'!$A$10:$A$41,0)),""),"")</f>
        <v>DEA</v>
      </c>
      <c r="M84" s="202" t="str">
        <f>IFERROR(IF(INDEX('Coverage Indicators - Section D'!T$10:T$41,MATCH('Print View'!$A84,'Coverage Indicators - Section D'!$A$10:$A$41,0))&lt;&gt;0,INDEX('Coverage Indicators - Section D'!T$10:T$41,MATCH('Print View'!$A84,'Coverage Indicators - Section D'!$A$10:$A$41,0)),""),"")</f>
        <v>India</v>
      </c>
      <c r="N84" s="202" t="str">
        <f>IFERROR(IF(INDEX('Coverage Indicators - Section D'!U$10:U$41,MATCH('Print View'!$A84,'Coverage Indicators - Section D'!$A$10:$A$41,0))&lt;&gt;0,INDEX('Coverage Indicators - Section D'!U$10:U$41,MATCH('Print View'!$A84,'Coverage Indicators - Section D'!$A$10:$A$41,0)),""),"")</f>
        <v>National</v>
      </c>
      <c r="O84" s="202" t="str">
        <f>IFERROR(IF(INDEX('Coverage Indicators - Section D'!V$10:V$41,MATCH('Print View'!$A84,'Coverage Indicators - Section D'!$A$10:$A$41,0))&lt;&gt;0,INDEX('Coverage Indicators - Section D'!V$10:V$41,MATCH('Print View'!$A84,'Coverage Indicators - Section D'!$A$10:$A$41,0)),""),"")</f>
        <v>Y- Cumulative annually</v>
      </c>
      <c r="P84" s="238">
        <f t="array" ref="P84">IFERROR(IF(INDEX('Coverage Indicators - Section D'!E$45:E$196,MATCH('Print View'!$A84&amp;'Print View'!$Q$77,'Coverage Indicators - Section D'!$B$45:$B$196&amp;'Coverage Indicators - Section D'!$J$45:$J$196,0))&lt;&gt;0,INDEX('Coverage Indicators - Section D'!E$45:E$196,MATCH('Print View'!$A84&amp;'Print View'!$Q$77,'Coverage Indicators - Section D'!$B$45:$B$196&amp;'Coverage Indicators - Section D'!$J$45:$J$196,0)),""),"")</f>
        <v>60</v>
      </c>
      <c r="Q84" s="239" t="str">
        <f t="array" ref="Q84">IFERROR(IF(INDEX('Coverage Indicators - Section D'!F$45:F$196,MATCH('Print View'!$A84&amp;'Print View'!$Q$77,'Coverage Indicators - Section D'!$B$45:$B$196&amp;'Coverage Indicators - Section D'!$J$45:$J$196,0))&lt;&gt;0,INDEX('Coverage Indicators - Section D'!F$45:F$196,MATCH('Print View'!$A84&amp;'Print View'!$Q$77,'Coverage Indicators - Section D'!$B$45:$B$196&amp;'Coverage Indicators - Section D'!$J$45:$J$196,0)),""),"")</f>
        <v/>
      </c>
      <c r="R84" s="253" t="str">
        <f t="array" ref="R84">IFERROR(IF(INDEX('Coverage Indicators - Section D'!G$45:G$196,MATCH('Print View'!$A84&amp;'Print View'!$Q$77,'Coverage Indicators - Section D'!$B$45:$B$196&amp;'Coverage Indicators - Section D'!$J$45:$J$196,0))&lt;&gt;0,INDEX('Coverage Indicators - Section D'!G$45:G$196,MATCH('Print View'!$A84&amp;'Print View'!$Q$77,'Coverage Indicators - Section D'!$B$45:$B$196&amp;'Coverage Indicators - Section D'!$J$45:$J$196,0)),""),"")</f>
        <v/>
      </c>
      <c r="S84" s="174" t="str">
        <f t="array" ref="S84">IFERROR(IF(INDEX('Coverage Indicators - Section D'!H$45:H$196,MATCH('Print View'!$A84&amp;'Print View'!$Q$77,'Coverage Indicators - Section D'!$B$45:$B$196&amp;'Coverage Indicators - Section D'!$J$45:$J$196,0))&lt;&gt;0,INDEX('Coverage Indicators - Section D'!H$45:H$196,MATCH('Print View'!$A84&amp;'Print View'!$Q$77,'Coverage Indicators - Section D'!$B$45:$B$196&amp;'Coverage Indicators - Section D'!$J$45:$J$196,0)),""),"")</f>
        <v/>
      </c>
      <c r="T84" s="244">
        <f t="array" ref="T84">IFERROR(IF(INDEX('Coverage Indicators - Section D'!E$45:E$196,MATCH('Print View'!$A84&amp;'Print View'!$U$77,'Coverage Indicators - Section D'!$B$45:$B$196&amp;'Coverage Indicators - Section D'!$J$45:$J$196,0))&lt;&gt;0,INDEX('Coverage Indicators - Section D'!E$45:E$196,MATCH('Print View'!$A84&amp;'Print View'!$U$77,'Coverage Indicators - Section D'!$B$45:$B$196&amp;'Coverage Indicators - Section D'!$J$45:$J$196,0)),""),"")</f>
        <v>70</v>
      </c>
      <c r="U84" s="239" t="str">
        <f t="array" ref="U84">IFERROR(IF(INDEX('Coverage Indicators - Section D'!F$45:F$196,MATCH('Print View'!$A84&amp;'Print View'!$U$77,'Coverage Indicators - Section D'!$B$45:$B$196&amp;'Coverage Indicators - Section D'!$J$45:$J$196,0))&lt;&gt;0,INDEX('Coverage Indicators - Section D'!F$45:F$196,MATCH('Print View'!$A84&amp;'Print View'!$U$77,'Coverage Indicators - Section D'!$B$45:$B$196&amp;'Coverage Indicators - Section D'!$J$45:$J$196,0)),""),"")</f>
        <v/>
      </c>
      <c r="V84" s="253" t="str">
        <f t="array" ref="V84">IFERROR(IF(INDEX('Coverage Indicators - Section D'!G$45:G$196,MATCH('Print View'!$A84&amp;'Print View'!$U$77,'Coverage Indicators - Section D'!$B$45:$B$196&amp;'Coverage Indicators - Section D'!$J$45:$J$196,0))&lt;&gt;0,INDEX('Coverage Indicators - Section D'!G$45:G$196,MATCH('Print View'!$A84&amp;'Print View'!$U$77,'Coverage Indicators - Section D'!$B$45:$B$196&amp;'Coverage Indicators - Section D'!$J$45:$J$196,0)),""),"")</f>
        <v/>
      </c>
      <c r="W84" s="174" t="str">
        <f t="array" ref="W84">IFERROR(IF(INDEX('Coverage Indicators - Section D'!H$45:H$196,MATCH('Print View'!$A84&amp;'Print View'!$U$77,'Coverage Indicators - Section D'!$B$45:$B$196&amp;'Coverage Indicators - Section D'!$J$45:$J$196,0))&lt;&gt;0,INDEX('Coverage Indicators - Section D'!H$45:H$196,MATCH('Print View'!$A84&amp;'Print View'!$U$77,'Coverage Indicators - Section D'!$B$45:$B$196&amp;'Coverage Indicators - Section D'!$J$45:$J$196,0)),""),"")</f>
        <v/>
      </c>
      <c r="X84" s="249">
        <f t="array" ref="X84">IFERROR(IF(INDEX('Coverage Indicators - Section D'!E$45:E$196,MATCH('Print View'!$A84&amp;'Print View'!$Y$77,'Coverage Indicators - Section D'!$B$45:$B$196&amp;'Coverage Indicators - Section D'!$J$45:$J$196,0))&lt;&gt;0,INDEX('Coverage Indicators - Section D'!E$45:E$196,MATCH('Print View'!$A84&amp;'Print View'!$Y$77,'Coverage Indicators - Section D'!$B$45:$B$196&amp;'Coverage Indicators - Section D'!$J$45:$J$196,0)),""),"")</f>
        <v>80</v>
      </c>
      <c r="Y84" s="250" t="str">
        <f t="array" ref="Y84">IFERROR(IF(INDEX('Coverage Indicators - Section D'!F$45:F$196,MATCH('Print View'!$A84&amp;'Print View'!$Y$77,'Coverage Indicators - Section D'!$B$45:$B$196&amp;'Coverage Indicators - Section D'!$J$45:$J$196,0))&lt;&gt;0,INDEX('Coverage Indicators - Section D'!F$45:F$196,MATCH('Print View'!$A84&amp;'Print View'!$Y$77,'Coverage Indicators - Section D'!$B$45:$B$196&amp;'Coverage Indicators - Section D'!$J$45:$J$196,0)),""),"")</f>
        <v/>
      </c>
      <c r="Z84" s="257" t="str">
        <f t="array" ref="Z84">IFERROR(IF(INDEX('Coverage Indicators - Section D'!G$45:G$196,MATCH('Print View'!$A84&amp;'Print View'!$Y$77,'Coverage Indicators - Section D'!$B$45:$B$196&amp;'Coverage Indicators - Section D'!$J$45:$J$196,0))&lt;&gt;0,INDEX('Coverage Indicators - Section D'!G$45:G$196,MATCH('Print View'!$A84&amp;'Print View'!$Y$77,'Coverage Indicators - Section D'!$B$45:$B$196&amp;'Coverage Indicators - Section D'!$J$45:$J$196,0)),""),"")</f>
        <v/>
      </c>
      <c r="AA84" s="185" t="str">
        <f t="array" ref="AA84">IFERROR(IF(INDEX('Coverage Indicators - Section D'!H$45:H$196,MATCH('Print View'!$A84&amp;'Print View'!$Y$77,'Coverage Indicators - Section D'!$B$45:$B$196&amp;'Coverage Indicators - Section D'!$J$45:$J$196,0))&lt;&gt;0,INDEX('Coverage Indicators - Section D'!H$45:H$196,MATCH('Print View'!$A84&amp;'Print View'!$Y$77,'Coverage Indicators - Section D'!$B$45:$B$196&amp;'Coverage Indicators - Section D'!$J$45:$J$196,0)),""),"")</f>
        <v/>
      </c>
      <c r="AB84" s="249" t="str">
        <f t="array" ref="AB84">IFERROR(IF(INDEX('Coverage Indicators - Section D'!E$45:E$196,MATCH('Print View'!$A84&amp;'Print View'!$AC$77,'Coverage Indicators - Section D'!$B$45:$B$196&amp;'Coverage Indicators - Section D'!$J$45:$J$196,0))&lt;&gt;0,INDEX('Coverage Indicators - Section D'!E$45:E$196,MATCH('Print View'!$A84&amp;'Print View'!$AC$77,'Coverage Indicators - Section D'!$B$45:$B$196&amp;'Coverage Indicators - Section D'!$J$45:$J$196,0)),""),"")</f>
        <v/>
      </c>
      <c r="AC84" s="250" t="str">
        <f t="array" ref="AC84">IFERROR(IF(INDEX('Coverage Indicators - Section D'!F$45:F$196,MATCH('Print View'!$A84&amp;'Print View'!$AC$77,'Coverage Indicators - Section D'!$B$45:$B$196&amp;'Coverage Indicators - Section D'!$J$45:$J$196,0))&lt;&gt;0,INDEX('Coverage Indicators - Section D'!F$45:F$196,MATCH('Print View'!$A84&amp;'Print View'!$AC$77,'Coverage Indicators - Section D'!$B$45:$B$196&amp;'Coverage Indicators - Section D'!$J$45:$J$196,0)),""),"")</f>
        <v/>
      </c>
      <c r="AD84" s="257" t="str">
        <f t="array" ref="AD84">IFERROR(IF(INDEX('Coverage Indicators - Section D'!G$45:G$196,MATCH('Print View'!$A84&amp;'Print View'!$AC$77,'Coverage Indicators - Section D'!$B$45:$B$196&amp;'Coverage Indicators - Section D'!$J$45:$J$196,0))&lt;&gt;0,INDEX('Coverage Indicators - Section D'!G$45:G$196,MATCH('Print View'!$A84&amp;'Print View'!$AC$77,'Coverage Indicators - Section D'!$B$45:$B$196&amp;'Coverage Indicators - Section D'!$J$45:$J$196,0)),""),"")</f>
        <v/>
      </c>
      <c r="AE84" s="185" t="str">
        <f t="array" ref="AE84">IFERROR(IF(INDEX('Coverage Indicators - Section D'!H$45:H$196,MATCH('Print View'!$A84&amp;'Print View'!$AC$77,'Coverage Indicators - Section D'!$B$45:$B$196&amp;'Coverage Indicators - Section D'!$J$45:$J$196,0))&lt;&gt;0,INDEX('Coverage Indicators - Section D'!H$45:H$196,MATCH('Print View'!$A84&amp;'Print View'!$AC$77,'Coverage Indicators - Section D'!$B$45:$B$196&amp;'Coverage Indicators - Section D'!$J$45:$J$196,0)),""),"")</f>
        <v/>
      </c>
      <c r="AF84" s="249" t="str">
        <f t="array" ref="AF84">IFERROR(IF(INDEX('Coverage Indicators - Section D'!E$45:E$196,MATCH('Print View'!$A84&amp;'Print View'!$AG$77,'Coverage Indicators - Section D'!$B$45:$B$196&amp;'Coverage Indicators - Section D'!$J$45:$J$196,0))&lt;&gt;0,INDEX('Coverage Indicators - Section D'!E$45:E$196,MATCH('Print View'!$A84&amp;'Print View'!$AG$77,'Coverage Indicators - Section D'!$B$45:$B$196&amp;'Coverage Indicators - Section D'!$J$45:$J$196,0)),""),"")</f>
        <v/>
      </c>
      <c r="AG84" s="250" t="str">
        <f t="array" ref="AG84">IFERROR(IF(INDEX('Coverage Indicators - Section D'!F$45:F$196,MATCH('Print View'!$A84&amp;'Print View'!$AG$77,'Coverage Indicators - Section D'!$B$45:$B$196&amp;'Coverage Indicators - Section D'!$J$45:$J$196,0))&lt;&gt;0,INDEX('Coverage Indicators - Section D'!F$45:F$196,MATCH('Print View'!$A84&amp;'Print View'!$AG$77,'Coverage Indicators - Section D'!$B$45:$B$196&amp;'Coverage Indicators - Section D'!$J$45:$J$196,0)),""),"")</f>
        <v/>
      </c>
      <c r="AH84" s="261" t="str">
        <f t="array" ref="AH84">IFERROR(IF(INDEX('Coverage Indicators - Section D'!G$45:G$196,MATCH('Print View'!$A84&amp;'Print View'!$AG$77,'Coverage Indicators - Section D'!$B$45:$B$196&amp;'Coverage Indicators - Section D'!$J$45:$J$196,0))&lt;&gt;0,INDEX('Coverage Indicators - Section D'!G$45:G$196,MATCH('Print View'!$A84&amp;'Print View'!$AG$77,'Coverage Indicators - Section D'!$B$45:$B$196&amp;'Coverage Indicators - Section D'!$J$45:$J$196,0)),""),"")</f>
        <v/>
      </c>
      <c r="AI84" s="185" t="str">
        <f t="array" ref="AI84">IFERROR(IF(INDEX('Coverage Indicators - Section D'!H$45:H$196,MATCH('Print View'!$A84&amp;'Print View'!$AG$77,'Coverage Indicators - Section D'!$B$45:$B$196&amp;'Coverage Indicators - Section D'!$J$45:$J$196,0))&lt;&gt;0,INDEX('Coverage Indicators - Section D'!H$45:H$196,MATCH('Print View'!$A84&amp;'Print View'!$AG$77,'Coverage Indicators - Section D'!$B$45:$B$196&amp;'Coverage Indicators - Section D'!$J$45:$J$196,0)),""),"")</f>
        <v/>
      </c>
      <c r="AJ84" s="234" t="str">
        <f>IFERROR(IF(INDEX('Coverage Indicators - Section D'!W$10:W$41,MATCH('Print View'!$A84,'Coverage Indicators - Section D'!$A$10:$A$41,0))&lt;&gt;0,INDEX('Coverage Indicators - Section D'!W$10:W$41,MATCH('Print View'!$A84,'Coverage Indicators - Section D'!$A$10:$A$41,0)),""),"")</f>
        <v xml:space="preserve">Numerator: Number of patients who received DST ; Denominator: Total number of notified TB cases. Source: NIKSHAY </v>
      </c>
      <c r="AK84" s="292"/>
      <c r="AL84" s="292"/>
      <c r="AM84" s="292"/>
      <c r="AN84" s="292"/>
      <c r="AO84" s="292"/>
      <c r="AP84" s="292"/>
      <c r="AQ84" s="292"/>
      <c r="AR84" s="292"/>
    </row>
    <row r="85" spans="1:44" s="293" customFormat="1" ht="120" x14ac:dyDescent="0.25">
      <c r="A85" s="177">
        <v>6</v>
      </c>
      <c r="B85" s="203" t="str">
        <f>IFERROR(IF(INDEX('Coverage Indicators - Section D'!B$10:B$41,MATCH('Print View'!$A85,'Coverage Indicators - Section D'!$A$10:$A$41,0))&lt;&gt;0,INDEX('Coverage Indicators - Section D'!B$10:B$41,MATCH('Print View'!$A85,'Coverage Indicators - Section D'!$A$10:$A$41,0)),""),"")</f>
        <v>MDR-TB</v>
      </c>
      <c r="C85" s="203" t="str">
        <f>IFERROR(IF(INDEX('Coverage Indicators - Section D'!C$10:C$41,MATCH('Print View'!$A85,'Coverage Indicators - Section D'!$A$10:$A$41,0))&lt;&gt;0,INDEX('Coverage Indicators - Section D'!C$10:C$41,MATCH('Print View'!$A85,'Coverage Indicators - Section D'!$A$10:$A$41,0)),""),"")</f>
        <v>MDR TB-2(M): Number of TB cases with RR-TB and/or MDR-TB notified</v>
      </c>
      <c r="D85" s="203" t="str">
        <f>IFERROR(IF(INDEX('Coverage Indicators - Section D'!D$10:D$41,MATCH('Print View'!$A85,'Coverage Indicators - Section D'!$A$10:$A$41,0))&lt;&gt;0,INDEX('Coverage Indicators - Section D'!D$10:D$41,MATCH('Print View'!$A85,'Coverage Indicators - Section D'!$A$10:$A$41,0)),""),"")</f>
        <v/>
      </c>
      <c r="E85" s="203">
        <f>IFERROR(IF(INDEX('Coverage Indicators - Section D'!E$10:E$41,MATCH('Print View'!$A85,'Coverage Indicators - Section D'!$A$10:$A$41,0))&lt;&gt;0,INDEX('Coverage Indicators - Section D'!E$10:E$41,MATCH('Print View'!$A85,'Coverage Indicators - Section D'!$A$10:$A$41,0)),""),"")</f>
        <v>33820</v>
      </c>
      <c r="F85" s="203" t="str">
        <f>IFERROR(IF(INDEX('Coverage Indicators - Section D'!F$10:F$41,MATCH('Print View'!$A85,'Coverage Indicators - Section D'!$A$10:$A$41,0))&lt;&gt;0,INDEX('Coverage Indicators - Section D'!F$10:F$41,MATCH('Print View'!$A85,'Coverage Indicators - Section D'!$A$10:$A$41,0)),""),"")</f>
        <v/>
      </c>
      <c r="G85" s="203" t="str">
        <f>IFERROR(IF(INDEX('Coverage Indicators - Section D'!G$10:G$41,MATCH('Print View'!$A85,'Coverage Indicators - Section D'!$A$10:$A$41,0))&lt;&gt;0,INDEX('Coverage Indicators - Section D'!G$10:G$41,MATCH('Print View'!$A85,'Coverage Indicators - Section D'!$A$10:$A$41,0)),""),"")</f>
        <v/>
      </c>
      <c r="H85" s="203" t="str">
        <f>IFERROR(IF(INDEX('Coverage Indicators - Section D'!H$10:H$41,MATCH('Print View'!$A85,'Coverage Indicators - Section D'!$A$10:$A$41,0))&lt;&gt;0,INDEX('Coverage Indicators - Section D'!H$10:H$41,MATCH('Print View'!$A85,'Coverage Indicators - Section D'!$A$10:$A$41,0)),""),"")</f>
        <v>2016</v>
      </c>
      <c r="I85" s="203" t="str">
        <f>IFERROR(IF(INDEX('Coverage Indicators - Section D'!P$10:P$41,MATCH('Print View'!$A85,'Coverage Indicators - Section D'!$A$10:$A$41,0))&lt;&gt;0,INDEX('Coverage Indicators - Section D'!P$10:P$41,MATCH('Print View'!$A85,'Coverage Indicators - Section D'!$A$10:$A$41,0)),""),"")</f>
        <v>TB india 2017</v>
      </c>
      <c r="J85" s="203" t="str">
        <f>IFERROR(IF(INDEX('Coverage Indicators - Section D'!Q$10:Q$41,MATCH('Print View'!$A85,'Coverage Indicators - Section D'!$A$10:$A$41,0))&lt;&gt;0,INDEX('Coverage Indicators - Section D'!Q$10:Q$41,MATCH('Print View'!$A85,'Coverage Indicators - Section D'!$A$10:$A$41,0)),""),"")</f>
        <v/>
      </c>
      <c r="K85" s="203" t="str">
        <f>IFERROR(IF(INDEX('Coverage Indicators - Section D'!R$10:R$41,MATCH('Print View'!$A85,'Coverage Indicators - Section D'!$A$10:$A$41,0))&lt;&gt;0,INDEX('Coverage Indicators - Section D'!R$10:R$41,MATCH('Print View'!$A85,'Coverage Indicators - Section D'!$A$10:$A$41,0)),""),"")</f>
        <v/>
      </c>
      <c r="L85" s="203" t="str">
        <f>IFERROR(IF(INDEX('Coverage Indicators - Section D'!S$10:S$41,MATCH('Print View'!$A85,'Coverage Indicators - Section D'!$A$10:$A$41,0))&lt;&gt;0,INDEX('Coverage Indicators - Section D'!S$10:S$41,MATCH('Print View'!$A85,'Coverage Indicators - Section D'!$A$10:$A$41,0)),""),"")</f>
        <v>DEA</v>
      </c>
      <c r="M85" s="203" t="str">
        <f>IFERROR(IF(INDEX('Coverage Indicators - Section D'!T$10:T$41,MATCH('Print View'!$A85,'Coverage Indicators - Section D'!$A$10:$A$41,0))&lt;&gt;0,INDEX('Coverage Indicators - Section D'!T$10:T$41,MATCH('Print View'!$A85,'Coverage Indicators - Section D'!$A$10:$A$41,0)),""),"")</f>
        <v>India</v>
      </c>
      <c r="N85" s="203" t="str">
        <f>IFERROR(IF(INDEX('Coverage Indicators - Section D'!U$10:U$41,MATCH('Print View'!$A85,'Coverage Indicators - Section D'!$A$10:$A$41,0))&lt;&gt;0,INDEX('Coverage Indicators - Section D'!U$10:U$41,MATCH('Print View'!$A85,'Coverage Indicators - Section D'!$A$10:$A$41,0)),""),"")</f>
        <v>National</v>
      </c>
      <c r="O85" s="203" t="str">
        <f>IFERROR(IF(INDEX('Coverage Indicators - Section D'!V$10:V$41,MATCH('Print View'!$A85,'Coverage Indicators - Section D'!$A$10:$A$41,0))&lt;&gt;0,INDEX('Coverage Indicators - Section D'!V$10:V$41,MATCH('Print View'!$A85,'Coverage Indicators - Section D'!$A$10:$A$41,0)),""),"")</f>
        <v>Y- Cumulative annually</v>
      </c>
      <c r="P85" s="240">
        <f t="array" ref="P85">IFERROR(IF(INDEX('Coverage Indicators - Section D'!E$45:E$196,MATCH('Print View'!$A85&amp;'Print View'!$Q$77,'Coverage Indicators - Section D'!$B$45:$B$196&amp;'Coverage Indicators - Section D'!$J$45:$J$196,0))&lt;&gt;0,INDEX('Coverage Indicators - Section D'!E$45:E$196,MATCH('Print View'!$A85&amp;'Print View'!$Q$77,'Coverage Indicators - Section D'!$B$45:$B$196&amp;'Coverage Indicators - Section D'!$J$45:$J$196,0)),""),"")</f>
        <v>66000</v>
      </c>
      <c r="Q85" s="241" t="str">
        <f t="array" ref="Q85">IFERROR(IF(INDEX('Coverage Indicators - Section D'!F$45:F$196,MATCH('Print View'!$A85&amp;'Print View'!$Q$77,'Coverage Indicators - Section D'!$B$45:$B$196&amp;'Coverage Indicators - Section D'!$J$45:$J$196,0))&lt;&gt;0,INDEX('Coverage Indicators - Section D'!F$45:F$196,MATCH('Print View'!$A85&amp;'Print View'!$Q$77,'Coverage Indicators - Section D'!$B$45:$B$196&amp;'Coverage Indicators - Section D'!$J$45:$J$196,0)),""),"")</f>
        <v/>
      </c>
      <c r="R85" s="254" t="str">
        <f t="array" ref="R85">IFERROR(IF(INDEX('Coverage Indicators - Section D'!G$45:G$196,MATCH('Print View'!$A85&amp;'Print View'!$Q$77,'Coverage Indicators - Section D'!$B$45:$B$196&amp;'Coverage Indicators - Section D'!$J$45:$J$196,0))&lt;&gt;0,INDEX('Coverage Indicators - Section D'!G$45:G$196,MATCH('Print View'!$A85&amp;'Print View'!$Q$77,'Coverage Indicators - Section D'!$B$45:$B$196&amp;'Coverage Indicators - Section D'!$J$45:$J$196,0)),""),"")</f>
        <v/>
      </c>
      <c r="S85" s="231" t="str">
        <f t="array" ref="S85">IFERROR(IF(INDEX('Coverage Indicators - Section D'!H$45:H$196,MATCH('Print View'!$A85&amp;'Print View'!$Q$77,'Coverage Indicators - Section D'!$B$45:$B$196&amp;'Coverage Indicators - Section D'!$J$45:$J$196,0))&lt;&gt;0,INDEX('Coverage Indicators - Section D'!H$45:H$196,MATCH('Print View'!$A85&amp;'Print View'!$Q$77,'Coverage Indicators - Section D'!$B$45:$B$196&amp;'Coverage Indicators - Section D'!$J$45:$J$196,0)),""),"")</f>
        <v/>
      </c>
      <c r="T85" s="245">
        <f t="array" ref="T85">IFERROR(IF(INDEX('Coverage Indicators - Section D'!E$45:E$196,MATCH('Print View'!$A85&amp;'Print View'!$U$77,'Coverage Indicators - Section D'!$B$45:$B$196&amp;'Coverage Indicators - Section D'!$J$45:$J$196,0))&lt;&gt;0,INDEX('Coverage Indicators - Section D'!E$45:E$196,MATCH('Print View'!$A85&amp;'Print View'!$U$77,'Coverage Indicators - Section D'!$B$45:$B$196&amp;'Coverage Indicators - Section D'!$J$45:$J$196,0)),""),"")</f>
        <v>78975</v>
      </c>
      <c r="U85" s="241" t="str">
        <f t="array" ref="U85">IFERROR(IF(INDEX('Coverage Indicators - Section D'!F$45:F$196,MATCH('Print View'!$A85&amp;'Print View'!$U$77,'Coverage Indicators - Section D'!$B$45:$B$196&amp;'Coverage Indicators - Section D'!$J$45:$J$196,0))&lt;&gt;0,INDEX('Coverage Indicators - Section D'!F$45:F$196,MATCH('Print View'!$A85&amp;'Print View'!$U$77,'Coverage Indicators - Section D'!$B$45:$B$196&amp;'Coverage Indicators - Section D'!$J$45:$J$196,0)),""),"")</f>
        <v/>
      </c>
      <c r="V85" s="254" t="str">
        <f t="array" ref="V85">IFERROR(IF(INDEX('Coverage Indicators - Section D'!G$45:G$196,MATCH('Print View'!$A85&amp;'Print View'!$U$77,'Coverage Indicators - Section D'!$B$45:$B$196&amp;'Coverage Indicators - Section D'!$J$45:$J$196,0))&lt;&gt;0,INDEX('Coverage Indicators - Section D'!G$45:G$196,MATCH('Print View'!$A85&amp;'Print View'!$U$77,'Coverage Indicators - Section D'!$B$45:$B$196&amp;'Coverage Indicators - Section D'!$J$45:$J$196,0)),""),"")</f>
        <v/>
      </c>
      <c r="W85" s="231" t="str">
        <f t="array" ref="W85">IFERROR(IF(INDEX('Coverage Indicators - Section D'!H$45:H$196,MATCH('Print View'!$A85&amp;'Print View'!$U$77,'Coverage Indicators - Section D'!$B$45:$B$196&amp;'Coverage Indicators - Section D'!$J$45:$J$196,0))&lt;&gt;0,INDEX('Coverage Indicators - Section D'!H$45:H$196,MATCH('Print View'!$A85&amp;'Print View'!$U$77,'Coverage Indicators - Section D'!$B$45:$B$196&amp;'Coverage Indicators - Section D'!$J$45:$J$196,0)),""),"")</f>
        <v/>
      </c>
      <c r="X85" s="247">
        <f t="array" ref="X85">IFERROR(IF(INDEX('Coverage Indicators - Section D'!E$45:E$196,MATCH('Print View'!$A85&amp;'Print View'!$Y$77,'Coverage Indicators - Section D'!$B$45:$B$196&amp;'Coverage Indicators - Section D'!$J$45:$J$196,0))&lt;&gt;0,INDEX('Coverage Indicators - Section D'!E$45:E$196,MATCH('Print View'!$A85&amp;'Print View'!$Y$77,'Coverage Indicators - Section D'!$B$45:$B$196&amp;'Coverage Indicators - Section D'!$J$45:$J$196,0)),""),"")</f>
        <v>92000</v>
      </c>
      <c r="Y85" s="248" t="str">
        <f t="array" ref="Y85">IFERROR(IF(INDEX('Coverage Indicators - Section D'!F$45:F$196,MATCH('Print View'!$A85&amp;'Print View'!$Y$77,'Coverage Indicators - Section D'!$B$45:$B$196&amp;'Coverage Indicators - Section D'!$J$45:$J$196,0))&lt;&gt;0,INDEX('Coverage Indicators - Section D'!F$45:F$196,MATCH('Print View'!$A85&amp;'Print View'!$Y$77,'Coverage Indicators - Section D'!$B$45:$B$196&amp;'Coverage Indicators - Section D'!$J$45:$J$196,0)),""),"")</f>
        <v/>
      </c>
      <c r="Z85" s="256" t="str">
        <f t="array" ref="Z85">IFERROR(IF(INDEX('Coverage Indicators - Section D'!G$45:G$196,MATCH('Print View'!$A85&amp;'Print View'!$Y$77,'Coverage Indicators - Section D'!$B$45:$B$196&amp;'Coverage Indicators - Section D'!$J$45:$J$196,0))&lt;&gt;0,INDEX('Coverage Indicators - Section D'!G$45:G$196,MATCH('Print View'!$A85&amp;'Print View'!$Y$77,'Coverage Indicators - Section D'!$B$45:$B$196&amp;'Coverage Indicators - Section D'!$J$45:$J$196,0)),""),"")</f>
        <v/>
      </c>
      <c r="AA85" s="180" t="str">
        <f t="array" ref="AA85">IFERROR(IF(INDEX('Coverage Indicators - Section D'!H$45:H$196,MATCH('Print View'!$A85&amp;'Print View'!$Y$77,'Coverage Indicators - Section D'!$B$45:$B$196&amp;'Coverage Indicators - Section D'!$J$45:$J$196,0))&lt;&gt;0,INDEX('Coverage Indicators - Section D'!H$45:H$196,MATCH('Print View'!$A85&amp;'Print View'!$Y$77,'Coverage Indicators - Section D'!$B$45:$B$196&amp;'Coverage Indicators - Section D'!$J$45:$J$196,0)),""),"")</f>
        <v/>
      </c>
      <c r="AB85" s="247" t="str">
        <f t="array" ref="AB85">IFERROR(IF(INDEX('Coverage Indicators - Section D'!E$45:E$196,MATCH('Print View'!$A85&amp;'Print View'!$AC$77,'Coverage Indicators - Section D'!$B$45:$B$196&amp;'Coverage Indicators - Section D'!$J$45:$J$196,0))&lt;&gt;0,INDEX('Coverage Indicators - Section D'!E$45:E$196,MATCH('Print View'!$A85&amp;'Print View'!$AC$77,'Coverage Indicators - Section D'!$B$45:$B$196&amp;'Coverage Indicators - Section D'!$J$45:$J$196,0)),""),"")</f>
        <v/>
      </c>
      <c r="AC85" s="248" t="str">
        <f t="array" ref="AC85">IFERROR(IF(INDEX('Coverage Indicators - Section D'!F$45:F$196,MATCH('Print View'!$A85&amp;'Print View'!$AC$77,'Coverage Indicators - Section D'!$B$45:$B$196&amp;'Coverage Indicators - Section D'!$J$45:$J$196,0))&lt;&gt;0,INDEX('Coverage Indicators - Section D'!F$45:F$196,MATCH('Print View'!$A85&amp;'Print View'!$AC$77,'Coverage Indicators - Section D'!$B$45:$B$196&amp;'Coverage Indicators - Section D'!$J$45:$J$196,0)),""),"")</f>
        <v/>
      </c>
      <c r="AD85" s="256" t="str">
        <f t="array" ref="AD85">IFERROR(IF(INDEX('Coverage Indicators - Section D'!G$45:G$196,MATCH('Print View'!$A85&amp;'Print View'!$AC$77,'Coverage Indicators - Section D'!$B$45:$B$196&amp;'Coverage Indicators - Section D'!$J$45:$J$196,0))&lt;&gt;0,INDEX('Coverage Indicators - Section D'!G$45:G$196,MATCH('Print View'!$A85&amp;'Print View'!$AC$77,'Coverage Indicators - Section D'!$B$45:$B$196&amp;'Coverage Indicators - Section D'!$J$45:$J$196,0)),""),"")</f>
        <v/>
      </c>
      <c r="AE85" s="180" t="str">
        <f t="array" ref="AE85">IFERROR(IF(INDEX('Coverage Indicators - Section D'!H$45:H$196,MATCH('Print View'!$A85&amp;'Print View'!$AC$77,'Coverage Indicators - Section D'!$B$45:$B$196&amp;'Coverage Indicators - Section D'!$J$45:$J$196,0))&lt;&gt;0,INDEX('Coverage Indicators - Section D'!H$45:H$196,MATCH('Print View'!$A85&amp;'Print View'!$AC$77,'Coverage Indicators - Section D'!$B$45:$B$196&amp;'Coverage Indicators - Section D'!$J$45:$J$196,0)),""),"")</f>
        <v/>
      </c>
      <c r="AF85" s="247" t="str">
        <f t="array" ref="AF85">IFERROR(IF(INDEX('Coverage Indicators - Section D'!E$45:E$196,MATCH('Print View'!$A85&amp;'Print View'!$AG$77,'Coverage Indicators - Section D'!$B$45:$B$196&amp;'Coverage Indicators - Section D'!$J$45:$J$196,0))&lt;&gt;0,INDEX('Coverage Indicators - Section D'!E$45:E$196,MATCH('Print View'!$A85&amp;'Print View'!$AG$77,'Coverage Indicators - Section D'!$B$45:$B$196&amp;'Coverage Indicators - Section D'!$J$45:$J$196,0)),""),"")</f>
        <v/>
      </c>
      <c r="AG85" s="248" t="str">
        <f t="array" ref="AG85">IFERROR(IF(INDEX('Coverage Indicators - Section D'!F$45:F$196,MATCH('Print View'!$A85&amp;'Print View'!$AG$77,'Coverage Indicators - Section D'!$B$45:$B$196&amp;'Coverage Indicators - Section D'!$J$45:$J$196,0))&lt;&gt;0,INDEX('Coverage Indicators - Section D'!F$45:F$196,MATCH('Print View'!$A85&amp;'Print View'!$AG$77,'Coverage Indicators - Section D'!$B$45:$B$196&amp;'Coverage Indicators - Section D'!$J$45:$J$196,0)),""),"")</f>
        <v/>
      </c>
      <c r="AH85" s="260" t="str">
        <f t="array" ref="AH85">IFERROR(IF(INDEX('Coverage Indicators - Section D'!G$45:G$196,MATCH('Print View'!$A85&amp;'Print View'!$AG$77,'Coverage Indicators - Section D'!$B$45:$B$196&amp;'Coverage Indicators - Section D'!$J$45:$J$196,0))&lt;&gt;0,INDEX('Coverage Indicators - Section D'!G$45:G$196,MATCH('Print View'!$A85&amp;'Print View'!$AG$77,'Coverage Indicators - Section D'!$B$45:$B$196&amp;'Coverage Indicators - Section D'!$J$45:$J$196,0)),""),"")</f>
        <v/>
      </c>
      <c r="AI85" s="180" t="str">
        <f t="array" ref="AI85">IFERROR(IF(INDEX('Coverage Indicators - Section D'!H$45:H$196,MATCH('Print View'!$A85&amp;'Print View'!$AG$77,'Coverage Indicators - Section D'!$B$45:$B$196&amp;'Coverage Indicators - Section D'!$J$45:$J$196,0))&lt;&gt;0,INDEX('Coverage Indicators - Section D'!H$45:H$196,MATCH('Print View'!$A85&amp;'Print View'!$AG$77,'Coverage Indicators - Section D'!$B$45:$B$196&amp;'Coverage Indicators - Section D'!$J$45:$J$196,0)),""),"")</f>
        <v/>
      </c>
      <c r="AJ85" s="235" t="str">
        <f>IFERROR(IF(INDEX('Coverage Indicators - Section D'!W$10:W$41,MATCH('Print View'!$A85,'Coverage Indicators - Section D'!$A$10:$A$41,0))&lt;&gt;0,INDEX('Coverage Indicators - Section D'!W$10:W$41,MATCH('Print View'!$A85,'Coverage Indicators - Section D'!$A$10:$A$41,0)),""),"")</f>
        <v/>
      </c>
      <c r="AK85" s="292"/>
      <c r="AL85" s="292"/>
      <c r="AM85" s="292"/>
      <c r="AN85" s="292"/>
      <c r="AO85" s="292"/>
      <c r="AP85" s="292"/>
      <c r="AQ85" s="292"/>
      <c r="AR85" s="292"/>
    </row>
    <row r="86" spans="1:44" s="293" customFormat="1" ht="180" x14ac:dyDescent="0.25">
      <c r="A86" s="213">
        <v>7</v>
      </c>
      <c r="B86" s="202" t="str">
        <f>IFERROR(IF(INDEX('Coverage Indicators - Section D'!B$10:B$41,MATCH('Print View'!$A86,'Coverage Indicators - Section D'!$A$10:$A$41,0))&lt;&gt;0,INDEX('Coverage Indicators - Section D'!B$10:B$41,MATCH('Print View'!$A86,'Coverage Indicators - Section D'!$A$10:$A$41,0)),""),"")</f>
        <v>MDR-TB</v>
      </c>
      <c r="C86" s="202" t="str">
        <f>IFERROR(IF(INDEX('Coverage Indicators - Section D'!C$10:C$41,MATCH('Print View'!$A86,'Coverage Indicators - Section D'!$A$10:$A$41,0))&lt;&gt;0,INDEX('Coverage Indicators - Section D'!C$10:C$41,MATCH('Print View'!$A86,'Coverage Indicators - Section D'!$A$10:$A$41,0)),""),"")</f>
        <v>MDR TB-3(M): Number of cases with RR-TB and/or MDR-TB that began second-line treatment</v>
      </c>
      <c r="D86" s="202" t="str">
        <f>IFERROR(IF(INDEX('Coverage Indicators - Section D'!D$10:D$41,MATCH('Print View'!$A86,'Coverage Indicators - Section D'!$A$10:$A$41,0))&lt;&gt;0,INDEX('Coverage Indicators - Section D'!D$10:D$41,MATCH('Print View'!$A86,'Coverage Indicators - Section D'!$A$10:$A$41,0)),""),"")</f>
        <v/>
      </c>
      <c r="E86" s="202">
        <f>IFERROR(IF(INDEX('Coverage Indicators - Section D'!E$10:E$41,MATCH('Print View'!$A86,'Coverage Indicators - Section D'!$A$10:$A$41,0))&lt;&gt;0,INDEX('Coverage Indicators - Section D'!E$10:E$41,MATCH('Print View'!$A86,'Coverage Indicators - Section D'!$A$10:$A$41,0)),""),"")</f>
        <v>32682</v>
      </c>
      <c r="F86" s="202" t="str">
        <f>IFERROR(IF(INDEX('Coverage Indicators - Section D'!F$10:F$41,MATCH('Print View'!$A86,'Coverage Indicators - Section D'!$A$10:$A$41,0))&lt;&gt;0,INDEX('Coverage Indicators - Section D'!F$10:F$41,MATCH('Print View'!$A86,'Coverage Indicators - Section D'!$A$10:$A$41,0)),""),"")</f>
        <v/>
      </c>
      <c r="G86" s="202" t="str">
        <f>IFERROR(IF(INDEX('Coverage Indicators - Section D'!G$10:G$41,MATCH('Print View'!$A86,'Coverage Indicators - Section D'!$A$10:$A$41,0))&lt;&gt;0,INDEX('Coverage Indicators - Section D'!G$10:G$41,MATCH('Print View'!$A86,'Coverage Indicators - Section D'!$A$10:$A$41,0)),""),"")</f>
        <v/>
      </c>
      <c r="H86" s="202" t="str">
        <f>IFERROR(IF(INDEX('Coverage Indicators - Section D'!H$10:H$41,MATCH('Print View'!$A86,'Coverage Indicators - Section D'!$A$10:$A$41,0))&lt;&gt;0,INDEX('Coverage Indicators - Section D'!H$10:H$41,MATCH('Print View'!$A86,'Coverage Indicators - Section D'!$A$10:$A$41,0)),""),"")</f>
        <v>2016</v>
      </c>
      <c r="I86" s="202" t="str">
        <f>IFERROR(IF(INDEX('Coverage Indicators - Section D'!P$10:P$41,MATCH('Print View'!$A86,'Coverage Indicators - Section D'!$A$10:$A$41,0))&lt;&gt;0,INDEX('Coverage Indicators - Section D'!P$10:P$41,MATCH('Print View'!$A86,'Coverage Indicators - Section D'!$A$10:$A$41,0)),""),"")</f>
        <v>TB india 2017</v>
      </c>
      <c r="J86" s="202" t="str">
        <f>IFERROR(IF(INDEX('Coverage Indicators - Section D'!Q$10:Q$41,MATCH('Print View'!$A86,'Coverage Indicators - Section D'!$A$10:$A$41,0))&lt;&gt;0,INDEX('Coverage Indicators - Section D'!Q$10:Q$41,MATCH('Print View'!$A86,'Coverage Indicators - Section D'!$A$10:$A$41,0)),""),"")</f>
        <v>Gender,TB regimen,TB case definition,Age</v>
      </c>
      <c r="K86" s="202" t="str">
        <f>IFERROR(IF(INDEX('Coverage Indicators - Section D'!R$10:R$41,MATCH('Print View'!$A86,'Coverage Indicators - Section D'!$A$10:$A$41,0))&lt;&gt;0,INDEX('Coverage Indicators - Section D'!R$10:R$41,MATCH('Print View'!$A86,'Coverage Indicators - Section D'!$A$10:$A$41,0)),""),"")</f>
        <v/>
      </c>
      <c r="L86" s="202" t="str">
        <f>IFERROR(IF(INDEX('Coverage Indicators - Section D'!S$10:S$41,MATCH('Print View'!$A86,'Coverage Indicators - Section D'!$A$10:$A$41,0))&lt;&gt;0,INDEX('Coverage Indicators - Section D'!S$10:S$41,MATCH('Print View'!$A86,'Coverage Indicators - Section D'!$A$10:$A$41,0)),""),"")</f>
        <v>DEA</v>
      </c>
      <c r="M86" s="202" t="str">
        <f>IFERROR(IF(INDEX('Coverage Indicators - Section D'!T$10:T$41,MATCH('Print View'!$A86,'Coverage Indicators - Section D'!$A$10:$A$41,0))&lt;&gt;0,INDEX('Coverage Indicators - Section D'!T$10:T$41,MATCH('Print View'!$A86,'Coverage Indicators - Section D'!$A$10:$A$41,0)),""),"")</f>
        <v>India</v>
      </c>
      <c r="N86" s="202" t="str">
        <f>IFERROR(IF(INDEX('Coverage Indicators - Section D'!U$10:U$41,MATCH('Print View'!$A86,'Coverage Indicators - Section D'!$A$10:$A$41,0))&lt;&gt;0,INDEX('Coverage Indicators - Section D'!U$10:U$41,MATCH('Print View'!$A86,'Coverage Indicators - Section D'!$A$10:$A$41,0)),""),"")</f>
        <v>National</v>
      </c>
      <c r="O86" s="202" t="str">
        <f>IFERROR(IF(INDEX('Coverage Indicators - Section D'!V$10:V$41,MATCH('Print View'!$A86,'Coverage Indicators - Section D'!$A$10:$A$41,0))&lt;&gt;0,INDEX('Coverage Indicators - Section D'!V$10:V$41,MATCH('Print View'!$A86,'Coverage Indicators - Section D'!$A$10:$A$41,0)),""),"")</f>
        <v>Y- Cumulative annually</v>
      </c>
      <c r="P86" s="238">
        <f t="array" ref="P86">IFERROR(IF(INDEX('Coverage Indicators - Section D'!E$45:E$196,MATCH('Print View'!$A86&amp;'Print View'!$Q$77,'Coverage Indicators - Section D'!$B$45:$B$196&amp;'Coverage Indicators - Section D'!$J$45:$J$196,0))&lt;&gt;0,INDEX('Coverage Indicators - Section D'!E$45:E$196,MATCH('Print View'!$A86&amp;'Print View'!$Q$77,'Coverage Indicators - Section D'!$B$45:$B$196&amp;'Coverage Indicators - Section D'!$J$45:$J$196,0)),""),"")</f>
        <v>59400</v>
      </c>
      <c r="Q86" s="239" t="str">
        <f t="array" ref="Q86">IFERROR(IF(INDEX('Coverage Indicators - Section D'!F$45:F$196,MATCH('Print View'!$A86&amp;'Print View'!$Q$77,'Coverage Indicators - Section D'!$B$45:$B$196&amp;'Coverage Indicators - Section D'!$J$45:$J$196,0))&lt;&gt;0,INDEX('Coverage Indicators - Section D'!F$45:F$196,MATCH('Print View'!$A86&amp;'Print View'!$Q$77,'Coverage Indicators - Section D'!$B$45:$B$196&amp;'Coverage Indicators - Section D'!$J$45:$J$196,0)),""),"")</f>
        <v/>
      </c>
      <c r="R86" s="253" t="str">
        <f t="array" ref="R86">IFERROR(IF(INDEX('Coverage Indicators - Section D'!G$45:G$196,MATCH('Print View'!$A86&amp;'Print View'!$Q$77,'Coverage Indicators - Section D'!$B$45:$B$196&amp;'Coverage Indicators - Section D'!$J$45:$J$196,0))&lt;&gt;0,INDEX('Coverage Indicators - Section D'!G$45:G$196,MATCH('Print View'!$A86&amp;'Print View'!$Q$77,'Coverage Indicators - Section D'!$B$45:$B$196&amp;'Coverage Indicators - Section D'!$J$45:$J$196,0)),""),"")</f>
        <v/>
      </c>
      <c r="S86" s="174" t="str">
        <f t="array" ref="S86">IFERROR(IF(INDEX('Coverage Indicators - Section D'!H$45:H$196,MATCH('Print View'!$A86&amp;'Print View'!$Q$77,'Coverage Indicators - Section D'!$B$45:$B$196&amp;'Coverage Indicators - Section D'!$J$45:$J$196,0))&lt;&gt;0,INDEX('Coverage Indicators - Section D'!H$45:H$196,MATCH('Print View'!$A86&amp;'Print View'!$Q$77,'Coverage Indicators - Section D'!$B$45:$B$196&amp;'Coverage Indicators - Section D'!$J$45:$J$196,0)),""),"")</f>
        <v/>
      </c>
      <c r="T86" s="244">
        <f t="array" ref="T86">IFERROR(IF(INDEX('Coverage Indicators - Section D'!E$45:E$196,MATCH('Print View'!$A86&amp;'Print View'!$U$77,'Coverage Indicators - Section D'!$B$45:$B$196&amp;'Coverage Indicators - Section D'!$J$45:$J$196,0))&lt;&gt;0,INDEX('Coverage Indicators - Section D'!E$45:E$196,MATCH('Print View'!$A86&amp;'Print View'!$U$77,'Coverage Indicators - Section D'!$B$45:$B$196&amp;'Coverage Indicators - Section D'!$J$45:$J$196,0)),""),"")</f>
        <v>71078</v>
      </c>
      <c r="U86" s="239" t="str">
        <f t="array" ref="U86">IFERROR(IF(INDEX('Coverage Indicators - Section D'!F$45:F$196,MATCH('Print View'!$A86&amp;'Print View'!$U$77,'Coverage Indicators - Section D'!$B$45:$B$196&amp;'Coverage Indicators - Section D'!$J$45:$J$196,0))&lt;&gt;0,INDEX('Coverage Indicators - Section D'!F$45:F$196,MATCH('Print View'!$A86&amp;'Print View'!$U$77,'Coverage Indicators - Section D'!$B$45:$B$196&amp;'Coverage Indicators - Section D'!$J$45:$J$196,0)),""),"")</f>
        <v/>
      </c>
      <c r="V86" s="253" t="str">
        <f t="array" ref="V86">IFERROR(IF(INDEX('Coverage Indicators - Section D'!G$45:G$196,MATCH('Print View'!$A86&amp;'Print View'!$U$77,'Coverage Indicators - Section D'!$B$45:$B$196&amp;'Coverage Indicators - Section D'!$J$45:$J$196,0))&lt;&gt;0,INDEX('Coverage Indicators - Section D'!G$45:G$196,MATCH('Print View'!$A86&amp;'Print View'!$U$77,'Coverage Indicators - Section D'!$B$45:$B$196&amp;'Coverage Indicators - Section D'!$J$45:$J$196,0)),""),"")</f>
        <v/>
      </c>
      <c r="W86" s="174" t="str">
        <f t="array" ref="W86">IFERROR(IF(INDEX('Coverage Indicators - Section D'!H$45:H$196,MATCH('Print View'!$A86&amp;'Print View'!$U$77,'Coverage Indicators - Section D'!$B$45:$B$196&amp;'Coverage Indicators - Section D'!$J$45:$J$196,0))&lt;&gt;0,INDEX('Coverage Indicators - Section D'!H$45:H$196,MATCH('Print View'!$A86&amp;'Print View'!$U$77,'Coverage Indicators - Section D'!$B$45:$B$196&amp;'Coverage Indicators - Section D'!$J$45:$J$196,0)),""),"")</f>
        <v/>
      </c>
      <c r="X86" s="249">
        <f t="array" ref="X86">IFERROR(IF(INDEX('Coverage Indicators - Section D'!E$45:E$196,MATCH('Print View'!$A86&amp;'Print View'!$Y$77,'Coverage Indicators - Section D'!$B$45:$B$196&amp;'Coverage Indicators - Section D'!$J$45:$J$196,0))&lt;&gt;0,INDEX('Coverage Indicators - Section D'!E$45:E$196,MATCH('Print View'!$A86&amp;'Print View'!$Y$77,'Coverage Indicators - Section D'!$B$45:$B$196&amp;'Coverage Indicators - Section D'!$J$45:$J$196,0)),""),"")</f>
        <v>82800</v>
      </c>
      <c r="Y86" s="250" t="str">
        <f t="array" ref="Y86">IFERROR(IF(INDEX('Coverage Indicators - Section D'!F$45:F$196,MATCH('Print View'!$A86&amp;'Print View'!$Y$77,'Coverage Indicators - Section D'!$B$45:$B$196&amp;'Coverage Indicators - Section D'!$J$45:$J$196,0))&lt;&gt;0,INDEX('Coverage Indicators - Section D'!F$45:F$196,MATCH('Print View'!$A86&amp;'Print View'!$Y$77,'Coverage Indicators - Section D'!$B$45:$B$196&amp;'Coverage Indicators - Section D'!$J$45:$J$196,0)),""),"")</f>
        <v/>
      </c>
      <c r="Z86" s="257" t="str">
        <f t="array" ref="Z86">IFERROR(IF(INDEX('Coverage Indicators - Section D'!G$45:G$196,MATCH('Print View'!$A86&amp;'Print View'!$Y$77,'Coverage Indicators - Section D'!$B$45:$B$196&amp;'Coverage Indicators - Section D'!$J$45:$J$196,0))&lt;&gt;0,INDEX('Coverage Indicators - Section D'!G$45:G$196,MATCH('Print View'!$A86&amp;'Print View'!$Y$77,'Coverage Indicators - Section D'!$B$45:$B$196&amp;'Coverage Indicators - Section D'!$J$45:$J$196,0)),""),"")</f>
        <v/>
      </c>
      <c r="AA86" s="185" t="str">
        <f t="array" ref="AA86">IFERROR(IF(INDEX('Coverage Indicators - Section D'!H$45:H$196,MATCH('Print View'!$A86&amp;'Print View'!$Y$77,'Coverage Indicators - Section D'!$B$45:$B$196&amp;'Coverage Indicators - Section D'!$J$45:$J$196,0))&lt;&gt;0,INDEX('Coverage Indicators - Section D'!H$45:H$196,MATCH('Print View'!$A86&amp;'Print View'!$Y$77,'Coverage Indicators - Section D'!$B$45:$B$196&amp;'Coverage Indicators - Section D'!$J$45:$J$196,0)),""),"")</f>
        <v/>
      </c>
      <c r="AB86" s="249" t="str">
        <f t="array" ref="AB86">IFERROR(IF(INDEX('Coverage Indicators - Section D'!E$45:E$196,MATCH('Print View'!$A86&amp;'Print View'!$AC$77,'Coverage Indicators - Section D'!$B$45:$B$196&amp;'Coverage Indicators - Section D'!$J$45:$J$196,0))&lt;&gt;0,INDEX('Coverage Indicators - Section D'!E$45:E$196,MATCH('Print View'!$A86&amp;'Print View'!$AC$77,'Coverage Indicators - Section D'!$B$45:$B$196&amp;'Coverage Indicators - Section D'!$J$45:$J$196,0)),""),"")</f>
        <v/>
      </c>
      <c r="AC86" s="250" t="str">
        <f t="array" ref="AC86">IFERROR(IF(INDEX('Coverage Indicators - Section D'!F$45:F$196,MATCH('Print View'!$A86&amp;'Print View'!$AC$77,'Coverage Indicators - Section D'!$B$45:$B$196&amp;'Coverage Indicators - Section D'!$J$45:$J$196,0))&lt;&gt;0,INDEX('Coverage Indicators - Section D'!F$45:F$196,MATCH('Print View'!$A86&amp;'Print View'!$AC$77,'Coverage Indicators - Section D'!$B$45:$B$196&amp;'Coverage Indicators - Section D'!$J$45:$J$196,0)),""),"")</f>
        <v/>
      </c>
      <c r="AD86" s="257" t="str">
        <f t="array" ref="AD86">IFERROR(IF(INDEX('Coverage Indicators - Section D'!G$45:G$196,MATCH('Print View'!$A86&amp;'Print View'!$AC$77,'Coverage Indicators - Section D'!$B$45:$B$196&amp;'Coverage Indicators - Section D'!$J$45:$J$196,0))&lt;&gt;0,INDEX('Coverage Indicators - Section D'!G$45:G$196,MATCH('Print View'!$A86&amp;'Print View'!$AC$77,'Coverage Indicators - Section D'!$B$45:$B$196&amp;'Coverage Indicators - Section D'!$J$45:$J$196,0)),""),"")</f>
        <v/>
      </c>
      <c r="AE86" s="185" t="str">
        <f t="array" ref="AE86">IFERROR(IF(INDEX('Coverage Indicators - Section D'!H$45:H$196,MATCH('Print View'!$A86&amp;'Print View'!$AC$77,'Coverage Indicators - Section D'!$B$45:$B$196&amp;'Coverage Indicators - Section D'!$J$45:$J$196,0))&lt;&gt;0,INDEX('Coverage Indicators - Section D'!H$45:H$196,MATCH('Print View'!$A86&amp;'Print View'!$AC$77,'Coverage Indicators - Section D'!$B$45:$B$196&amp;'Coverage Indicators - Section D'!$J$45:$J$196,0)),""),"")</f>
        <v/>
      </c>
      <c r="AF86" s="249" t="str">
        <f t="array" ref="AF86">IFERROR(IF(INDEX('Coverage Indicators - Section D'!E$45:E$196,MATCH('Print View'!$A86&amp;'Print View'!$AG$77,'Coverage Indicators - Section D'!$B$45:$B$196&amp;'Coverage Indicators - Section D'!$J$45:$J$196,0))&lt;&gt;0,INDEX('Coverage Indicators - Section D'!E$45:E$196,MATCH('Print View'!$A86&amp;'Print View'!$AG$77,'Coverage Indicators - Section D'!$B$45:$B$196&amp;'Coverage Indicators - Section D'!$J$45:$J$196,0)),""),"")</f>
        <v/>
      </c>
      <c r="AG86" s="250" t="str">
        <f t="array" ref="AG86">IFERROR(IF(INDEX('Coverage Indicators - Section D'!F$45:F$196,MATCH('Print View'!$A86&amp;'Print View'!$AG$77,'Coverage Indicators - Section D'!$B$45:$B$196&amp;'Coverage Indicators - Section D'!$J$45:$J$196,0))&lt;&gt;0,INDEX('Coverage Indicators - Section D'!F$45:F$196,MATCH('Print View'!$A86&amp;'Print View'!$AG$77,'Coverage Indicators - Section D'!$B$45:$B$196&amp;'Coverage Indicators - Section D'!$J$45:$J$196,0)),""),"")</f>
        <v/>
      </c>
      <c r="AH86" s="261" t="str">
        <f t="array" ref="AH86">IFERROR(IF(INDEX('Coverage Indicators - Section D'!G$45:G$196,MATCH('Print View'!$A86&amp;'Print View'!$AG$77,'Coverage Indicators - Section D'!$B$45:$B$196&amp;'Coverage Indicators - Section D'!$J$45:$J$196,0))&lt;&gt;0,INDEX('Coverage Indicators - Section D'!G$45:G$196,MATCH('Print View'!$A86&amp;'Print View'!$AG$77,'Coverage Indicators - Section D'!$B$45:$B$196&amp;'Coverage Indicators - Section D'!$J$45:$J$196,0)),""),"")</f>
        <v/>
      </c>
      <c r="AI86" s="185" t="str">
        <f t="array" ref="AI86">IFERROR(IF(INDEX('Coverage Indicators - Section D'!H$45:H$196,MATCH('Print View'!$A86&amp;'Print View'!$AG$77,'Coverage Indicators - Section D'!$B$45:$B$196&amp;'Coverage Indicators - Section D'!$J$45:$J$196,0))&lt;&gt;0,INDEX('Coverage Indicators - Section D'!H$45:H$196,MATCH('Print View'!$A86&amp;'Print View'!$AG$77,'Coverage Indicators - Section D'!$B$45:$B$196&amp;'Coverage Indicators - Section D'!$J$45:$J$196,0)),""),"")</f>
        <v/>
      </c>
      <c r="AJ86" s="234" t="str">
        <f>IFERROR(IF(INDEX('Coverage Indicators - Section D'!W$10:W$41,MATCH('Print View'!$A86,'Coverage Indicators - Section D'!$A$10:$A$41,0))&lt;&gt;0,INDEX('Coverage Indicators - Section D'!W$10:W$41,MATCH('Print View'!$A86,'Coverage Indicators - Section D'!$A$10:$A$41,0)),""),"")</f>
        <v/>
      </c>
      <c r="AK86" s="292"/>
      <c r="AL86" s="292"/>
      <c r="AM86" s="292"/>
      <c r="AN86" s="292"/>
      <c r="AO86" s="292"/>
      <c r="AP86" s="292"/>
      <c r="AQ86" s="292"/>
      <c r="AR86" s="292"/>
    </row>
    <row r="87" spans="1:44" s="293" customFormat="1" ht="120" x14ac:dyDescent="0.25">
      <c r="A87" s="177">
        <v>8</v>
      </c>
      <c r="B87" s="203" t="str">
        <f>IFERROR(IF(INDEX('Coverage Indicators - Section D'!B$10:B$41,MATCH('Print View'!$A87,'Coverage Indicators - Section D'!$A$10:$A$41,0))&lt;&gt;0,INDEX('Coverage Indicators - Section D'!B$10:B$41,MATCH('Print View'!$A87,'Coverage Indicators - Section D'!$A$10:$A$41,0)),""),"")</f>
        <v>MDR-TB</v>
      </c>
      <c r="C87" s="203" t="str">
        <f>IFERROR(IF(INDEX('Coverage Indicators - Section D'!C$10:C$41,MATCH('Print View'!$A87,'Coverage Indicators - Section D'!$A$10:$A$41,0))&lt;&gt;0,INDEX('Coverage Indicators - Section D'!C$10:C$41,MATCH('Print View'!$A87,'Coverage Indicators - Section D'!$A$10:$A$41,0)),""),"")</f>
        <v>MDR TB-8: Number of cases of XDR TB enrolled on treatment</v>
      </c>
      <c r="D87" s="203" t="str">
        <f>IFERROR(IF(INDEX('Coverage Indicators - Section D'!D$10:D$41,MATCH('Print View'!$A87,'Coverage Indicators - Section D'!$A$10:$A$41,0))&lt;&gt;0,INDEX('Coverage Indicators - Section D'!D$10:D$41,MATCH('Print View'!$A87,'Coverage Indicators - Section D'!$A$10:$A$41,0)),""),"")</f>
        <v/>
      </c>
      <c r="E87" s="203">
        <f>IFERROR(IF(INDEX('Coverage Indicators - Section D'!E$10:E$41,MATCH('Print View'!$A87,'Coverage Indicators - Section D'!$A$10:$A$41,0))&lt;&gt;0,INDEX('Coverage Indicators - Section D'!E$10:E$41,MATCH('Print View'!$A87,'Coverage Indicators - Section D'!$A$10:$A$41,0)),""),"")</f>
        <v>2456</v>
      </c>
      <c r="F87" s="203" t="str">
        <f>IFERROR(IF(INDEX('Coverage Indicators - Section D'!F$10:F$41,MATCH('Print View'!$A87,'Coverage Indicators - Section D'!$A$10:$A$41,0))&lt;&gt;0,INDEX('Coverage Indicators - Section D'!F$10:F$41,MATCH('Print View'!$A87,'Coverage Indicators - Section D'!$A$10:$A$41,0)),""),"")</f>
        <v/>
      </c>
      <c r="G87" s="203" t="str">
        <f>IFERROR(IF(INDEX('Coverage Indicators - Section D'!G$10:G$41,MATCH('Print View'!$A87,'Coverage Indicators - Section D'!$A$10:$A$41,0))&lt;&gt;0,INDEX('Coverage Indicators - Section D'!G$10:G$41,MATCH('Print View'!$A87,'Coverage Indicators - Section D'!$A$10:$A$41,0)),""),"")</f>
        <v/>
      </c>
      <c r="H87" s="203" t="str">
        <f>IFERROR(IF(INDEX('Coverage Indicators - Section D'!H$10:H$41,MATCH('Print View'!$A87,'Coverage Indicators - Section D'!$A$10:$A$41,0))&lt;&gt;0,INDEX('Coverage Indicators - Section D'!H$10:H$41,MATCH('Print View'!$A87,'Coverage Indicators - Section D'!$A$10:$A$41,0)),""),"")</f>
        <v>2016</v>
      </c>
      <c r="I87" s="203" t="str">
        <f>IFERROR(IF(INDEX('Coverage Indicators - Section D'!P$10:P$41,MATCH('Print View'!$A87,'Coverage Indicators - Section D'!$A$10:$A$41,0))&lt;&gt;0,INDEX('Coverage Indicators - Section D'!P$10:P$41,MATCH('Print View'!$A87,'Coverage Indicators - Section D'!$A$10:$A$41,0)),""),"")</f>
        <v>TB india 2017</v>
      </c>
      <c r="J87" s="203" t="str">
        <f>IFERROR(IF(INDEX('Coverage Indicators - Section D'!Q$10:Q$41,MATCH('Print View'!$A87,'Coverage Indicators - Section D'!$A$10:$A$41,0))&lt;&gt;0,INDEX('Coverage Indicators - Section D'!Q$10:Q$41,MATCH('Print View'!$A87,'Coverage Indicators - Section D'!$A$10:$A$41,0)),""),"")</f>
        <v/>
      </c>
      <c r="K87" s="203" t="str">
        <f>IFERROR(IF(INDEX('Coverage Indicators - Section D'!R$10:R$41,MATCH('Print View'!$A87,'Coverage Indicators - Section D'!$A$10:$A$41,0))&lt;&gt;0,INDEX('Coverage Indicators - Section D'!R$10:R$41,MATCH('Print View'!$A87,'Coverage Indicators - Section D'!$A$10:$A$41,0)),""),"")</f>
        <v/>
      </c>
      <c r="L87" s="203" t="str">
        <f>IFERROR(IF(INDEX('Coverage Indicators - Section D'!S$10:S$41,MATCH('Print View'!$A87,'Coverage Indicators - Section D'!$A$10:$A$41,0))&lt;&gt;0,INDEX('Coverage Indicators - Section D'!S$10:S$41,MATCH('Print View'!$A87,'Coverage Indicators - Section D'!$A$10:$A$41,0)),""),"")</f>
        <v>DEA</v>
      </c>
      <c r="M87" s="203" t="str">
        <f>IFERROR(IF(INDEX('Coverage Indicators - Section D'!T$10:T$41,MATCH('Print View'!$A87,'Coverage Indicators - Section D'!$A$10:$A$41,0))&lt;&gt;0,INDEX('Coverage Indicators - Section D'!T$10:T$41,MATCH('Print View'!$A87,'Coverage Indicators - Section D'!$A$10:$A$41,0)),""),"")</f>
        <v>India</v>
      </c>
      <c r="N87" s="203" t="str">
        <f>IFERROR(IF(INDEX('Coverage Indicators - Section D'!U$10:U$41,MATCH('Print View'!$A87,'Coverage Indicators - Section D'!$A$10:$A$41,0))&lt;&gt;0,INDEX('Coverage Indicators - Section D'!U$10:U$41,MATCH('Print View'!$A87,'Coverage Indicators - Section D'!$A$10:$A$41,0)),""),"")</f>
        <v>National</v>
      </c>
      <c r="O87" s="203" t="str">
        <f>IFERROR(IF(INDEX('Coverage Indicators - Section D'!V$10:V$41,MATCH('Print View'!$A87,'Coverage Indicators - Section D'!$A$10:$A$41,0))&lt;&gt;0,INDEX('Coverage Indicators - Section D'!V$10:V$41,MATCH('Print View'!$A87,'Coverage Indicators - Section D'!$A$10:$A$41,0)),""),"")</f>
        <v>Y- Cumulative annually</v>
      </c>
      <c r="P87" s="240">
        <f t="array" ref="P87">IFERROR(IF(INDEX('Coverage Indicators - Section D'!E$45:E$196,MATCH('Print View'!$A87&amp;'Print View'!$Q$77,'Coverage Indicators - Section D'!$B$45:$B$196&amp;'Coverage Indicators - Section D'!$J$45:$J$196,0))&lt;&gt;0,INDEX('Coverage Indicators - Section D'!E$45:E$196,MATCH('Print View'!$A87&amp;'Print View'!$Q$77,'Coverage Indicators - Section D'!$B$45:$B$196&amp;'Coverage Indicators - Section D'!$J$45:$J$196,0)),""),"")</f>
        <v>2673</v>
      </c>
      <c r="Q87" s="241" t="str">
        <f t="array" ref="Q87">IFERROR(IF(INDEX('Coverage Indicators - Section D'!F$45:F$196,MATCH('Print View'!$A87&amp;'Print View'!$Q$77,'Coverage Indicators - Section D'!$B$45:$B$196&amp;'Coverage Indicators - Section D'!$J$45:$J$196,0))&lt;&gt;0,INDEX('Coverage Indicators - Section D'!F$45:F$196,MATCH('Print View'!$A87&amp;'Print View'!$Q$77,'Coverage Indicators - Section D'!$B$45:$B$196&amp;'Coverage Indicators - Section D'!$J$45:$J$196,0)),""),"")</f>
        <v/>
      </c>
      <c r="R87" s="254" t="str">
        <f t="array" ref="R87">IFERROR(IF(INDEX('Coverage Indicators - Section D'!G$45:G$196,MATCH('Print View'!$A87&amp;'Print View'!$Q$77,'Coverage Indicators - Section D'!$B$45:$B$196&amp;'Coverage Indicators - Section D'!$J$45:$J$196,0))&lt;&gt;0,INDEX('Coverage Indicators - Section D'!G$45:G$196,MATCH('Print View'!$A87&amp;'Print View'!$Q$77,'Coverage Indicators - Section D'!$B$45:$B$196&amp;'Coverage Indicators - Section D'!$J$45:$J$196,0)),""),"")</f>
        <v/>
      </c>
      <c r="S87" s="231" t="str">
        <f t="array" ref="S87">IFERROR(IF(INDEX('Coverage Indicators - Section D'!H$45:H$196,MATCH('Print View'!$A87&amp;'Print View'!$Q$77,'Coverage Indicators - Section D'!$B$45:$B$196&amp;'Coverage Indicators - Section D'!$J$45:$J$196,0))&lt;&gt;0,INDEX('Coverage Indicators - Section D'!H$45:H$196,MATCH('Print View'!$A87&amp;'Print View'!$Q$77,'Coverage Indicators - Section D'!$B$45:$B$196&amp;'Coverage Indicators - Section D'!$J$45:$J$196,0)),""),"")</f>
        <v/>
      </c>
      <c r="T87" s="245">
        <f t="array" ref="T87">IFERROR(IF(INDEX('Coverage Indicators - Section D'!E$45:E$196,MATCH('Print View'!$A87&amp;'Print View'!$U$77,'Coverage Indicators - Section D'!$B$45:$B$196&amp;'Coverage Indicators - Section D'!$J$45:$J$196,0))&lt;&gt;0,INDEX('Coverage Indicators - Section D'!E$45:E$196,MATCH('Print View'!$A87&amp;'Print View'!$U$77,'Coverage Indicators - Section D'!$B$45:$B$196&amp;'Coverage Indicators - Section D'!$J$45:$J$196,0)),""),"")</f>
        <v>3198</v>
      </c>
      <c r="U87" s="241" t="str">
        <f t="array" ref="U87">IFERROR(IF(INDEX('Coverage Indicators - Section D'!F$45:F$196,MATCH('Print View'!$A87&amp;'Print View'!$U$77,'Coverage Indicators - Section D'!$B$45:$B$196&amp;'Coverage Indicators - Section D'!$J$45:$J$196,0))&lt;&gt;0,INDEX('Coverage Indicators - Section D'!F$45:F$196,MATCH('Print View'!$A87&amp;'Print View'!$U$77,'Coverage Indicators - Section D'!$B$45:$B$196&amp;'Coverage Indicators - Section D'!$J$45:$J$196,0)),""),"")</f>
        <v/>
      </c>
      <c r="V87" s="254" t="str">
        <f t="array" ref="V87">IFERROR(IF(INDEX('Coverage Indicators - Section D'!G$45:G$196,MATCH('Print View'!$A87&amp;'Print View'!$U$77,'Coverage Indicators - Section D'!$B$45:$B$196&amp;'Coverage Indicators - Section D'!$J$45:$J$196,0))&lt;&gt;0,INDEX('Coverage Indicators - Section D'!G$45:G$196,MATCH('Print View'!$A87&amp;'Print View'!$U$77,'Coverage Indicators - Section D'!$B$45:$B$196&amp;'Coverage Indicators - Section D'!$J$45:$J$196,0)),""),"")</f>
        <v/>
      </c>
      <c r="W87" s="231" t="str">
        <f t="array" ref="W87">IFERROR(IF(INDEX('Coverage Indicators - Section D'!H$45:H$196,MATCH('Print View'!$A87&amp;'Print View'!$U$77,'Coverage Indicators - Section D'!$B$45:$B$196&amp;'Coverage Indicators - Section D'!$J$45:$J$196,0))&lt;&gt;0,INDEX('Coverage Indicators - Section D'!H$45:H$196,MATCH('Print View'!$A87&amp;'Print View'!$U$77,'Coverage Indicators - Section D'!$B$45:$B$196&amp;'Coverage Indicators - Section D'!$J$45:$J$196,0)),""),"")</f>
        <v/>
      </c>
      <c r="X87" s="247">
        <f t="array" ref="X87">IFERROR(IF(INDEX('Coverage Indicators - Section D'!E$45:E$196,MATCH('Print View'!$A87&amp;'Print View'!$Y$77,'Coverage Indicators - Section D'!$B$45:$B$196&amp;'Coverage Indicators - Section D'!$J$45:$J$196,0))&lt;&gt;0,INDEX('Coverage Indicators - Section D'!E$45:E$196,MATCH('Print View'!$A87&amp;'Print View'!$Y$77,'Coverage Indicators - Section D'!$B$45:$B$196&amp;'Coverage Indicators - Section D'!$J$45:$J$196,0)),""),"")</f>
        <v>3726</v>
      </c>
      <c r="Y87" s="248" t="str">
        <f t="array" ref="Y87">IFERROR(IF(INDEX('Coverage Indicators - Section D'!F$45:F$196,MATCH('Print View'!$A87&amp;'Print View'!$Y$77,'Coverage Indicators - Section D'!$B$45:$B$196&amp;'Coverage Indicators - Section D'!$J$45:$J$196,0))&lt;&gt;0,INDEX('Coverage Indicators - Section D'!F$45:F$196,MATCH('Print View'!$A87&amp;'Print View'!$Y$77,'Coverage Indicators - Section D'!$B$45:$B$196&amp;'Coverage Indicators - Section D'!$J$45:$J$196,0)),""),"")</f>
        <v/>
      </c>
      <c r="Z87" s="256" t="str">
        <f t="array" ref="Z87">IFERROR(IF(INDEX('Coverage Indicators - Section D'!G$45:G$196,MATCH('Print View'!$A87&amp;'Print View'!$Y$77,'Coverage Indicators - Section D'!$B$45:$B$196&amp;'Coverage Indicators - Section D'!$J$45:$J$196,0))&lt;&gt;0,INDEX('Coverage Indicators - Section D'!G$45:G$196,MATCH('Print View'!$A87&amp;'Print View'!$Y$77,'Coverage Indicators - Section D'!$B$45:$B$196&amp;'Coverage Indicators - Section D'!$J$45:$J$196,0)),""),"")</f>
        <v/>
      </c>
      <c r="AA87" s="180" t="str">
        <f t="array" ref="AA87">IFERROR(IF(INDEX('Coverage Indicators - Section D'!H$45:H$196,MATCH('Print View'!$A87&amp;'Print View'!$Y$77,'Coverage Indicators - Section D'!$B$45:$B$196&amp;'Coverage Indicators - Section D'!$J$45:$J$196,0))&lt;&gt;0,INDEX('Coverage Indicators - Section D'!H$45:H$196,MATCH('Print View'!$A87&amp;'Print View'!$Y$77,'Coverage Indicators - Section D'!$B$45:$B$196&amp;'Coverage Indicators - Section D'!$J$45:$J$196,0)),""),"")</f>
        <v/>
      </c>
      <c r="AB87" s="247" t="str">
        <f t="array" ref="AB87">IFERROR(IF(INDEX('Coverage Indicators - Section D'!E$45:E$196,MATCH('Print View'!$A87&amp;'Print View'!$AC$77,'Coverage Indicators - Section D'!$B$45:$B$196&amp;'Coverage Indicators - Section D'!$J$45:$J$196,0))&lt;&gt;0,INDEX('Coverage Indicators - Section D'!E$45:E$196,MATCH('Print View'!$A87&amp;'Print View'!$AC$77,'Coverage Indicators - Section D'!$B$45:$B$196&amp;'Coverage Indicators - Section D'!$J$45:$J$196,0)),""),"")</f>
        <v/>
      </c>
      <c r="AC87" s="248" t="str">
        <f t="array" ref="AC87">IFERROR(IF(INDEX('Coverage Indicators - Section D'!F$45:F$196,MATCH('Print View'!$A87&amp;'Print View'!$AC$77,'Coverage Indicators - Section D'!$B$45:$B$196&amp;'Coverage Indicators - Section D'!$J$45:$J$196,0))&lt;&gt;0,INDEX('Coverage Indicators - Section D'!F$45:F$196,MATCH('Print View'!$A87&amp;'Print View'!$AC$77,'Coverage Indicators - Section D'!$B$45:$B$196&amp;'Coverage Indicators - Section D'!$J$45:$J$196,0)),""),"")</f>
        <v/>
      </c>
      <c r="AD87" s="256" t="str">
        <f t="array" ref="AD87">IFERROR(IF(INDEX('Coverage Indicators - Section D'!G$45:G$196,MATCH('Print View'!$A87&amp;'Print View'!$AC$77,'Coverage Indicators - Section D'!$B$45:$B$196&amp;'Coverage Indicators - Section D'!$J$45:$J$196,0))&lt;&gt;0,INDEX('Coverage Indicators - Section D'!G$45:G$196,MATCH('Print View'!$A87&amp;'Print View'!$AC$77,'Coverage Indicators - Section D'!$B$45:$B$196&amp;'Coverage Indicators - Section D'!$J$45:$J$196,0)),""),"")</f>
        <v/>
      </c>
      <c r="AE87" s="180" t="str">
        <f t="array" ref="AE87">IFERROR(IF(INDEX('Coverage Indicators - Section D'!H$45:H$196,MATCH('Print View'!$A87&amp;'Print View'!$AC$77,'Coverage Indicators - Section D'!$B$45:$B$196&amp;'Coverage Indicators - Section D'!$J$45:$J$196,0))&lt;&gt;0,INDEX('Coverage Indicators - Section D'!H$45:H$196,MATCH('Print View'!$A87&amp;'Print View'!$AC$77,'Coverage Indicators - Section D'!$B$45:$B$196&amp;'Coverage Indicators - Section D'!$J$45:$J$196,0)),""),"")</f>
        <v/>
      </c>
      <c r="AF87" s="247" t="str">
        <f t="array" ref="AF87">IFERROR(IF(INDEX('Coverage Indicators - Section D'!E$45:E$196,MATCH('Print View'!$A87&amp;'Print View'!$AG$77,'Coverage Indicators - Section D'!$B$45:$B$196&amp;'Coverage Indicators - Section D'!$J$45:$J$196,0))&lt;&gt;0,INDEX('Coverage Indicators - Section D'!E$45:E$196,MATCH('Print View'!$A87&amp;'Print View'!$AG$77,'Coverage Indicators - Section D'!$B$45:$B$196&amp;'Coverage Indicators - Section D'!$J$45:$J$196,0)),""),"")</f>
        <v/>
      </c>
      <c r="AG87" s="248" t="str">
        <f t="array" ref="AG87">IFERROR(IF(INDEX('Coverage Indicators - Section D'!F$45:F$196,MATCH('Print View'!$A87&amp;'Print View'!$AG$77,'Coverage Indicators - Section D'!$B$45:$B$196&amp;'Coverage Indicators - Section D'!$J$45:$J$196,0))&lt;&gt;0,INDEX('Coverage Indicators - Section D'!F$45:F$196,MATCH('Print View'!$A87&amp;'Print View'!$AG$77,'Coverage Indicators - Section D'!$B$45:$B$196&amp;'Coverage Indicators - Section D'!$J$45:$J$196,0)),""),"")</f>
        <v/>
      </c>
      <c r="AH87" s="260" t="str">
        <f t="array" ref="AH87">IFERROR(IF(INDEX('Coverage Indicators - Section D'!G$45:G$196,MATCH('Print View'!$A87&amp;'Print View'!$AG$77,'Coverage Indicators - Section D'!$B$45:$B$196&amp;'Coverage Indicators - Section D'!$J$45:$J$196,0))&lt;&gt;0,INDEX('Coverage Indicators - Section D'!G$45:G$196,MATCH('Print View'!$A87&amp;'Print View'!$AG$77,'Coverage Indicators - Section D'!$B$45:$B$196&amp;'Coverage Indicators - Section D'!$J$45:$J$196,0)),""),"")</f>
        <v/>
      </c>
      <c r="AI87" s="180" t="str">
        <f t="array" ref="AI87">IFERROR(IF(INDEX('Coverage Indicators - Section D'!H$45:H$196,MATCH('Print View'!$A87&amp;'Print View'!$AG$77,'Coverage Indicators - Section D'!$B$45:$B$196&amp;'Coverage Indicators - Section D'!$J$45:$J$196,0))&lt;&gt;0,INDEX('Coverage Indicators - Section D'!H$45:H$196,MATCH('Print View'!$A87&amp;'Print View'!$AG$77,'Coverage Indicators - Section D'!$B$45:$B$196&amp;'Coverage Indicators - Section D'!$J$45:$J$196,0)),""),"")</f>
        <v/>
      </c>
      <c r="AJ87" s="235" t="str">
        <f>IFERROR(IF(INDEX('Coverage Indicators - Section D'!W$10:W$41,MATCH('Print View'!$A87,'Coverage Indicators - Section D'!$A$10:$A$41,0))&lt;&gt;0,INDEX('Coverage Indicators - Section D'!W$10:W$41,MATCH('Print View'!$A87,'Coverage Indicators - Section D'!$A$10:$A$41,0)),""),"")</f>
        <v/>
      </c>
      <c r="AK87" s="292"/>
      <c r="AL87" s="292"/>
      <c r="AM87" s="292"/>
      <c r="AN87" s="292"/>
      <c r="AO87" s="292"/>
      <c r="AP87" s="292"/>
      <c r="AQ87" s="292"/>
      <c r="AR87" s="292"/>
    </row>
    <row r="88" spans="1:44" s="293" customFormat="1" ht="120" x14ac:dyDescent="0.25">
      <c r="A88" s="212">
        <v>9</v>
      </c>
      <c r="B88" s="202" t="str">
        <f>IFERROR(IF(INDEX('Coverage Indicators - Section D'!B$10:B$41,MATCH('Print View'!$A88,'Coverage Indicators - Section D'!$A$10:$A$41,0))&lt;&gt;0,INDEX('Coverage Indicators - Section D'!B$10:B$41,MATCH('Print View'!$A88,'Coverage Indicators - Section D'!$A$10:$A$41,0)),""),"")</f>
        <v>TB/HIV</v>
      </c>
      <c r="C88" s="202" t="str">
        <f>IFERROR(IF(INDEX('Coverage Indicators - Section D'!C$10:C$41,MATCH('Print View'!$A88,'Coverage Indicators - Section D'!$A$10:$A$41,0))&lt;&gt;0,INDEX('Coverage Indicators - Section D'!C$10:C$41,MATCH('Print View'!$A88,'Coverage Indicators - Section D'!$A$10:$A$41,0)),""),"")</f>
        <v/>
      </c>
      <c r="D88" s="202" t="str">
        <f>IFERROR(IF(INDEX('Coverage Indicators - Section D'!D$10:D$41,MATCH('Print View'!$A88,'Coverage Indicators - Section D'!$A$10:$A$41,0))&lt;&gt;0,INDEX('Coverage Indicators - Section D'!D$10:D$41,MATCH('Print View'!$A88,'Coverage Indicators - Section D'!$A$10:$A$41,0)),""),"")</f>
        <v>Percentage of notified TB patients with documented HIV status</v>
      </c>
      <c r="E88" s="202">
        <f>IFERROR(IF(INDEX('Coverage Indicators - Section D'!E$10:E$41,MATCH('Print View'!$A88,'Coverage Indicators - Section D'!$A$10:$A$41,0))&lt;&gt;0,INDEX('Coverage Indicators - Section D'!E$10:E$41,MATCH('Print View'!$A88,'Coverage Indicators - Section D'!$A$10:$A$41,0)),""),"")</f>
        <v>1544362.16</v>
      </c>
      <c r="F88" s="202">
        <f>IFERROR(IF(INDEX('Coverage Indicators - Section D'!F$10:F$41,MATCH('Print View'!$A88,'Coverage Indicators - Section D'!$A$10:$A$41,0))&lt;&gt;0,INDEX('Coverage Indicators - Section D'!F$10:F$41,MATCH('Print View'!$A88,'Coverage Indicators - Section D'!$A$10:$A$41,0)),""),"")</f>
        <v>1754957</v>
      </c>
      <c r="G88" s="202">
        <f>IFERROR(IF(INDEX('Coverage Indicators - Section D'!G$10:G$41,MATCH('Print View'!$A88,'Coverage Indicators - Section D'!$A$10:$A$41,0))&lt;&gt;0,INDEX('Coverage Indicators - Section D'!G$10:G$41,MATCH('Print View'!$A88,'Coverage Indicators - Section D'!$A$10:$A$41,0)),""),"")</f>
        <v>88</v>
      </c>
      <c r="H88" s="202" t="str">
        <f>IFERROR(IF(INDEX('Coverage Indicators - Section D'!H$10:H$41,MATCH('Print View'!$A88,'Coverage Indicators - Section D'!$A$10:$A$41,0))&lt;&gt;0,INDEX('Coverage Indicators - Section D'!H$10:H$41,MATCH('Print View'!$A88,'Coverage Indicators - Section D'!$A$10:$A$41,0)),""),"")</f>
        <v>2016</v>
      </c>
      <c r="I88" s="202" t="str">
        <f>IFERROR(IF(INDEX('Coverage Indicators - Section D'!P$10:P$41,MATCH('Print View'!$A88,'Coverage Indicators - Section D'!$A$10:$A$41,0))&lt;&gt;0,INDEX('Coverage Indicators - Section D'!P$10:P$41,MATCH('Print View'!$A88,'Coverage Indicators - Section D'!$A$10:$A$41,0)),""),"")</f>
        <v>TB india 2017</v>
      </c>
      <c r="J88" s="202" t="str">
        <f>IFERROR(IF(INDEX('Coverage Indicators - Section D'!Q$10:Q$41,MATCH('Print View'!$A88,'Coverage Indicators - Section D'!$A$10:$A$41,0))&lt;&gt;0,INDEX('Coverage Indicators - Section D'!Q$10:Q$41,MATCH('Print View'!$A88,'Coverage Indicators - Section D'!$A$10:$A$41,0)),""),"")</f>
        <v/>
      </c>
      <c r="K88" s="202" t="str">
        <f>IFERROR(IF(INDEX('Coverage Indicators - Section D'!R$10:R$41,MATCH('Print View'!$A88,'Coverage Indicators - Section D'!$A$10:$A$41,0))&lt;&gt;0,INDEX('Coverage Indicators - Section D'!R$10:R$41,MATCH('Print View'!$A88,'Coverage Indicators - Section D'!$A$10:$A$41,0)),""),"")</f>
        <v/>
      </c>
      <c r="L88" s="202" t="str">
        <f>IFERROR(IF(INDEX('Coverage Indicators - Section D'!S$10:S$41,MATCH('Print View'!$A88,'Coverage Indicators - Section D'!$A$10:$A$41,0))&lt;&gt;0,INDEX('Coverage Indicators - Section D'!S$10:S$41,MATCH('Print View'!$A88,'Coverage Indicators - Section D'!$A$10:$A$41,0)),""),"")</f>
        <v>DEA</v>
      </c>
      <c r="M88" s="202" t="str">
        <f>IFERROR(IF(INDEX('Coverage Indicators - Section D'!T$10:T$41,MATCH('Print View'!$A88,'Coverage Indicators - Section D'!$A$10:$A$41,0))&lt;&gt;0,INDEX('Coverage Indicators - Section D'!T$10:T$41,MATCH('Print View'!$A88,'Coverage Indicators - Section D'!$A$10:$A$41,0)),""),"")</f>
        <v>India</v>
      </c>
      <c r="N88" s="202" t="str">
        <f>IFERROR(IF(INDEX('Coverage Indicators - Section D'!U$10:U$41,MATCH('Print View'!$A88,'Coverage Indicators - Section D'!$A$10:$A$41,0))&lt;&gt;0,INDEX('Coverage Indicators - Section D'!U$10:U$41,MATCH('Print View'!$A88,'Coverage Indicators - Section D'!$A$10:$A$41,0)),""),"")</f>
        <v>National</v>
      </c>
      <c r="O88" s="202" t="str">
        <f>IFERROR(IF(INDEX('Coverage Indicators - Section D'!V$10:V$41,MATCH('Print View'!$A88,'Coverage Indicators - Section D'!$A$10:$A$41,0))&lt;&gt;0,INDEX('Coverage Indicators - Section D'!V$10:V$41,MATCH('Print View'!$A88,'Coverage Indicators - Section D'!$A$10:$A$41,0)),""),"")</f>
        <v>Y- Cumulative annually</v>
      </c>
      <c r="P88" s="238" t="str">
        <f t="array" ref="P88">IFERROR(IF(INDEX('Coverage Indicators - Section D'!E$45:E$196,MATCH('Print View'!$A88&amp;'Print View'!$Q$77,'Coverage Indicators - Section D'!$B$45:$B$196&amp;'Coverage Indicators - Section D'!$J$45:$J$196,0))&lt;&gt;0,INDEX('Coverage Indicators - Section D'!E$45:E$196,MATCH('Print View'!$A88&amp;'Print View'!$Q$77,'Coverage Indicators - Section D'!$B$45:$B$196&amp;'Coverage Indicators - Section D'!$J$45:$J$196,0)),""),"")</f>
        <v/>
      </c>
      <c r="Q88" s="239" t="str">
        <f t="array" ref="Q88">IFERROR(IF(INDEX('Coverage Indicators - Section D'!F$45:F$196,MATCH('Print View'!$A88&amp;'Print View'!$Q$77,'Coverage Indicators - Section D'!$B$45:$B$196&amp;'Coverage Indicators - Section D'!$J$45:$J$196,0))&lt;&gt;0,INDEX('Coverage Indicators - Section D'!F$45:F$196,MATCH('Print View'!$A88&amp;'Print View'!$Q$77,'Coverage Indicators - Section D'!$B$45:$B$196&amp;'Coverage Indicators - Section D'!$J$45:$J$196,0)),""),"")</f>
        <v/>
      </c>
      <c r="R88" s="253">
        <f t="array" ref="R88">IFERROR(IF(INDEX('Coverage Indicators - Section D'!G$45:G$196,MATCH('Print View'!$A88&amp;'Print View'!$Q$77,'Coverage Indicators - Section D'!$B$45:$B$196&amp;'Coverage Indicators - Section D'!$J$45:$J$196,0))&lt;&gt;0,INDEX('Coverage Indicators - Section D'!G$45:G$196,MATCH('Print View'!$A88&amp;'Print View'!$Q$77,'Coverage Indicators - Section D'!$B$45:$B$196&amp;'Coverage Indicators - Section D'!$J$45:$J$196,0)),""),"")</f>
        <v>80</v>
      </c>
      <c r="S88" s="174" t="str">
        <f t="array" ref="S88">IFERROR(IF(INDEX('Coverage Indicators - Section D'!H$45:H$196,MATCH('Print View'!$A88&amp;'Print View'!$Q$77,'Coverage Indicators - Section D'!$B$45:$B$196&amp;'Coverage Indicators - Section D'!$J$45:$J$196,0))&lt;&gt;0,INDEX('Coverage Indicators - Section D'!H$45:H$196,MATCH('Print View'!$A88&amp;'Print View'!$Q$77,'Coverage Indicators - Section D'!$B$45:$B$196&amp;'Coverage Indicators - Section D'!$J$45:$J$196,0)),""),"")</f>
        <v/>
      </c>
      <c r="T88" s="244" t="str">
        <f t="array" ref="T88">IFERROR(IF(INDEX('Coverage Indicators - Section D'!E$45:E$196,MATCH('Print View'!$A88&amp;'Print View'!$U$77,'Coverage Indicators - Section D'!$B$45:$B$196&amp;'Coverage Indicators - Section D'!$J$45:$J$196,0))&lt;&gt;0,INDEX('Coverage Indicators - Section D'!E$45:E$196,MATCH('Print View'!$A88&amp;'Print View'!$U$77,'Coverage Indicators - Section D'!$B$45:$B$196&amp;'Coverage Indicators - Section D'!$J$45:$J$196,0)),""),"")</f>
        <v/>
      </c>
      <c r="U88" s="239" t="str">
        <f t="array" ref="U88">IFERROR(IF(INDEX('Coverage Indicators - Section D'!F$45:F$196,MATCH('Print View'!$A88&amp;'Print View'!$U$77,'Coverage Indicators - Section D'!$B$45:$B$196&amp;'Coverage Indicators - Section D'!$J$45:$J$196,0))&lt;&gt;0,INDEX('Coverage Indicators - Section D'!F$45:F$196,MATCH('Print View'!$A88&amp;'Print View'!$U$77,'Coverage Indicators - Section D'!$B$45:$B$196&amp;'Coverage Indicators - Section D'!$J$45:$J$196,0)),""),"")</f>
        <v/>
      </c>
      <c r="V88" s="253">
        <f t="array" ref="V88">IFERROR(IF(INDEX('Coverage Indicators - Section D'!G$45:G$196,MATCH('Print View'!$A88&amp;'Print View'!$U$77,'Coverage Indicators - Section D'!$B$45:$B$196&amp;'Coverage Indicators - Section D'!$J$45:$J$196,0))&lt;&gt;0,INDEX('Coverage Indicators - Section D'!G$45:G$196,MATCH('Print View'!$A88&amp;'Print View'!$U$77,'Coverage Indicators - Section D'!$B$45:$B$196&amp;'Coverage Indicators - Section D'!$J$45:$J$196,0)),""),"")</f>
        <v>83</v>
      </c>
      <c r="W88" s="174" t="str">
        <f t="array" ref="W88">IFERROR(IF(INDEX('Coverage Indicators - Section D'!H$45:H$196,MATCH('Print View'!$A88&amp;'Print View'!$U$77,'Coverage Indicators - Section D'!$B$45:$B$196&amp;'Coverage Indicators - Section D'!$J$45:$J$196,0))&lt;&gt;0,INDEX('Coverage Indicators - Section D'!H$45:H$196,MATCH('Print View'!$A88&amp;'Print View'!$U$77,'Coverage Indicators - Section D'!$B$45:$B$196&amp;'Coverage Indicators - Section D'!$J$45:$J$196,0)),""),"")</f>
        <v/>
      </c>
      <c r="X88" s="249" t="str">
        <f t="array" ref="X88">IFERROR(IF(INDEX('Coverage Indicators - Section D'!E$45:E$196,MATCH('Print View'!$A88&amp;'Print View'!$Y$77,'Coverage Indicators - Section D'!$B$45:$B$196&amp;'Coverage Indicators - Section D'!$J$45:$J$196,0))&lt;&gt;0,INDEX('Coverage Indicators - Section D'!E$45:E$196,MATCH('Print View'!$A88&amp;'Print View'!$Y$77,'Coverage Indicators - Section D'!$B$45:$B$196&amp;'Coverage Indicators - Section D'!$J$45:$J$196,0)),""),"")</f>
        <v/>
      </c>
      <c r="Y88" s="250" t="str">
        <f t="array" ref="Y88">IFERROR(IF(INDEX('Coverage Indicators - Section D'!F$45:F$196,MATCH('Print View'!$A88&amp;'Print View'!$Y$77,'Coverage Indicators - Section D'!$B$45:$B$196&amp;'Coverage Indicators - Section D'!$J$45:$J$196,0))&lt;&gt;0,INDEX('Coverage Indicators - Section D'!F$45:F$196,MATCH('Print View'!$A88&amp;'Print View'!$Y$77,'Coverage Indicators - Section D'!$B$45:$B$196&amp;'Coverage Indicators - Section D'!$J$45:$J$196,0)),""),"")</f>
        <v/>
      </c>
      <c r="Z88" s="257">
        <f t="array" ref="Z88">IFERROR(IF(INDEX('Coverage Indicators - Section D'!G$45:G$196,MATCH('Print View'!$A88&amp;'Print View'!$Y$77,'Coverage Indicators - Section D'!$B$45:$B$196&amp;'Coverage Indicators - Section D'!$J$45:$J$196,0))&lt;&gt;0,INDEX('Coverage Indicators - Section D'!G$45:G$196,MATCH('Print View'!$A88&amp;'Print View'!$Y$77,'Coverage Indicators - Section D'!$B$45:$B$196&amp;'Coverage Indicators - Section D'!$J$45:$J$196,0)),""),"")</f>
        <v>86</v>
      </c>
      <c r="AA88" s="185" t="str">
        <f t="array" ref="AA88">IFERROR(IF(INDEX('Coverage Indicators - Section D'!H$45:H$196,MATCH('Print View'!$A88&amp;'Print View'!$Y$77,'Coverage Indicators - Section D'!$B$45:$B$196&amp;'Coverage Indicators - Section D'!$J$45:$J$196,0))&lt;&gt;0,INDEX('Coverage Indicators - Section D'!H$45:H$196,MATCH('Print View'!$A88&amp;'Print View'!$Y$77,'Coverage Indicators - Section D'!$B$45:$B$196&amp;'Coverage Indicators - Section D'!$J$45:$J$196,0)),""),"")</f>
        <v/>
      </c>
      <c r="AB88" s="249" t="str">
        <f t="array" ref="AB88">IFERROR(IF(INDEX('Coverage Indicators - Section D'!E$45:E$196,MATCH('Print View'!$A88&amp;'Print View'!$AC$77,'Coverage Indicators - Section D'!$B$45:$B$196&amp;'Coverage Indicators - Section D'!$J$45:$J$196,0))&lt;&gt;0,INDEX('Coverage Indicators - Section D'!E$45:E$196,MATCH('Print View'!$A88&amp;'Print View'!$AC$77,'Coverage Indicators - Section D'!$B$45:$B$196&amp;'Coverage Indicators - Section D'!$J$45:$J$196,0)),""),"")</f>
        <v/>
      </c>
      <c r="AC88" s="250" t="str">
        <f t="array" ref="AC88">IFERROR(IF(INDEX('Coverage Indicators - Section D'!F$45:F$196,MATCH('Print View'!$A88&amp;'Print View'!$AC$77,'Coverage Indicators - Section D'!$B$45:$B$196&amp;'Coverage Indicators - Section D'!$J$45:$J$196,0))&lt;&gt;0,INDEX('Coverage Indicators - Section D'!F$45:F$196,MATCH('Print View'!$A88&amp;'Print View'!$AC$77,'Coverage Indicators - Section D'!$B$45:$B$196&amp;'Coverage Indicators - Section D'!$J$45:$J$196,0)),""),"")</f>
        <v/>
      </c>
      <c r="AD88" s="257" t="str">
        <f t="array" ref="AD88">IFERROR(IF(INDEX('Coverage Indicators - Section D'!G$45:G$196,MATCH('Print View'!$A88&amp;'Print View'!$AC$77,'Coverage Indicators - Section D'!$B$45:$B$196&amp;'Coverage Indicators - Section D'!$J$45:$J$196,0))&lt;&gt;0,INDEX('Coverage Indicators - Section D'!G$45:G$196,MATCH('Print View'!$A88&amp;'Print View'!$AC$77,'Coverage Indicators - Section D'!$B$45:$B$196&amp;'Coverage Indicators - Section D'!$J$45:$J$196,0)),""),"")</f>
        <v/>
      </c>
      <c r="AE88" s="185" t="str">
        <f t="array" ref="AE88">IFERROR(IF(INDEX('Coverage Indicators - Section D'!H$45:H$196,MATCH('Print View'!$A88&amp;'Print View'!$AC$77,'Coverage Indicators - Section D'!$B$45:$B$196&amp;'Coverage Indicators - Section D'!$J$45:$J$196,0))&lt;&gt;0,INDEX('Coverage Indicators - Section D'!H$45:H$196,MATCH('Print View'!$A88&amp;'Print View'!$AC$77,'Coverage Indicators - Section D'!$B$45:$B$196&amp;'Coverage Indicators - Section D'!$J$45:$J$196,0)),""),"")</f>
        <v/>
      </c>
      <c r="AF88" s="249" t="str">
        <f t="array" ref="AF88">IFERROR(IF(INDEX('Coverage Indicators - Section D'!E$45:E$196,MATCH('Print View'!$A88&amp;'Print View'!$AG$77,'Coverage Indicators - Section D'!$B$45:$B$196&amp;'Coverage Indicators - Section D'!$J$45:$J$196,0))&lt;&gt;0,INDEX('Coverage Indicators - Section D'!E$45:E$196,MATCH('Print View'!$A88&amp;'Print View'!$AG$77,'Coverage Indicators - Section D'!$B$45:$B$196&amp;'Coverage Indicators - Section D'!$J$45:$J$196,0)),""),"")</f>
        <v/>
      </c>
      <c r="AG88" s="250" t="str">
        <f t="array" ref="AG88">IFERROR(IF(INDEX('Coverage Indicators - Section D'!F$45:F$196,MATCH('Print View'!$A88&amp;'Print View'!$AG$77,'Coverage Indicators - Section D'!$B$45:$B$196&amp;'Coverage Indicators - Section D'!$J$45:$J$196,0))&lt;&gt;0,INDEX('Coverage Indicators - Section D'!F$45:F$196,MATCH('Print View'!$A88&amp;'Print View'!$AG$77,'Coverage Indicators - Section D'!$B$45:$B$196&amp;'Coverage Indicators - Section D'!$J$45:$J$196,0)),""),"")</f>
        <v/>
      </c>
      <c r="AH88" s="261" t="str">
        <f t="array" ref="AH88">IFERROR(IF(INDEX('Coverage Indicators - Section D'!G$45:G$196,MATCH('Print View'!$A88&amp;'Print View'!$AG$77,'Coverage Indicators - Section D'!$B$45:$B$196&amp;'Coverage Indicators - Section D'!$J$45:$J$196,0))&lt;&gt;0,INDEX('Coverage Indicators - Section D'!G$45:G$196,MATCH('Print View'!$A88&amp;'Print View'!$AG$77,'Coverage Indicators - Section D'!$B$45:$B$196&amp;'Coverage Indicators - Section D'!$J$45:$J$196,0)),""),"")</f>
        <v/>
      </c>
      <c r="AI88" s="185" t="str">
        <f t="array" ref="AI88">IFERROR(IF(INDEX('Coverage Indicators - Section D'!H$45:H$196,MATCH('Print View'!$A88&amp;'Print View'!$AG$77,'Coverage Indicators - Section D'!$B$45:$B$196&amp;'Coverage Indicators - Section D'!$J$45:$J$196,0))&lt;&gt;0,INDEX('Coverage Indicators - Section D'!H$45:H$196,MATCH('Print View'!$A88&amp;'Print View'!$AG$77,'Coverage Indicators - Section D'!$B$45:$B$196&amp;'Coverage Indicators - Section D'!$J$45:$J$196,0)),""),"")</f>
        <v/>
      </c>
      <c r="AJ88" s="234" t="str">
        <f>IFERROR(IF(INDEX('Coverage Indicators - Section D'!W$10:W$41,MATCH('Print View'!$A88,'Coverage Indicators - Section D'!$A$10:$A$41,0))&lt;&gt;0,INDEX('Coverage Indicators - Section D'!W$10:W$41,MATCH('Print View'!$A88,'Coverage Indicators - Section D'!$A$10:$A$41,0)),""),"")</f>
        <v xml:space="preserve">Numerator: No. of patients with known HIV status; Denominator: Total notified cases. Source: NIKSHAY </v>
      </c>
      <c r="AK88" s="292"/>
      <c r="AL88" s="292"/>
      <c r="AM88" s="292"/>
      <c r="AN88" s="292"/>
      <c r="AO88" s="292"/>
      <c r="AP88" s="292"/>
      <c r="AQ88" s="292"/>
      <c r="AR88" s="292"/>
    </row>
    <row r="89" spans="1:44" s="293" customFormat="1" ht="120" x14ac:dyDescent="0.25">
      <c r="A89" s="177">
        <v>10</v>
      </c>
      <c r="B89" s="203" t="str">
        <f>IFERROR(IF(INDEX('Coverage Indicators - Section D'!B$10:B$41,MATCH('Print View'!$A89,'Coverage Indicators - Section D'!$A$10:$A$41,0))&lt;&gt;0,INDEX('Coverage Indicators - Section D'!B$10:B$41,MATCH('Print View'!$A89,'Coverage Indicators - Section D'!$A$10:$A$41,0)),""),"")</f>
        <v>Program management</v>
      </c>
      <c r="C89" s="203" t="str">
        <f>IFERROR(IF(INDEX('Coverage Indicators - Section D'!C$10:C$41,MATCH('Print View'!$A89,'Coverage Indicators - Section D'!$A$10:$A$41,0))&lt;&gt;0,INDEX('Coverage Indicators - Section D'!C$10:C$41,MATCH('Print View'!$A89,'Coverage Indicators - Section D'!$A$10:$A$41,0)),""),"")</f>
        <v/>
      </c>
      <c r="D89" s="203" t="str">
        <f>IFERROR(IF(INDEX('Coverage Indicators - Section D'!D$10:D$41,MATCH('Print View'!$A89,'Coverage Indicators - Section D'!$A$10:$A$41,0))&lt;&gt;0,INDEX('Coverage Indicators - Section D'!D$10:D$41,MATCH('Print View'!$A89,'Coverage Indicators - Section D'!$A$10:$A$41,0)),""),"")</f>
        <v xml:space="preserve">Percentage of key positions filled at National level </v>
      </c>
      <c r="E89" s="203" t="str">
        <f>IFERROR(IF(INDEX('Coverage Indicators - Section D'!E$10:E$41,MATCH('Print View'!$A89,'Coverage Indicators - Section D'!$A$10:$A$41,0))&lt;&gt;0,INDEX('Coverage Indicators - Section D'!E$10:E$41,MATCH('Print View'!$A89,'Coverage Indicators - Section D'!$A$10:$A$41,0)),""),"")</f>
        <v/>
      </c>
      <c r="F89" s="203" t="str">
        <f>IFERROR(IF(INDEX('Coverage Indicators - Section D'!F$10:F$41,MATCH('Print View'!$A89,'Coverage Indicators - Section D'!$A$10:$A$41,0))&lt;&gt;0,INDEX('Coverage Indicators - Section D'!F$10:F$41,MATCH('Print View'!$A89,'Coverage Indicators - Section D'!$A$10:$A$41,0)),""),"")</f>
        <v/>
      </c>
      <c r="G89" s="203" t="str">
        <f>IFERROR(IF(INDEX('Coverage Indicators - Section D'!G$10:G$41,MATCH('Print View'!$A89,'Coverage Indicators - Section D'!$A$10:$A$41,0))&lt;&gt;0,INDEX('Coverage Indicators - Section D'!G$10:G$41,MATCH('Print View'!$A89,'Coverage Indicators - Section D'!$A$10:$A$41,0)),""),"")</f>
        <v/>
      </c>
      <c r="H89" s="203" t="str">
        <f>IFERROR(IF(INDEX('Coverage Indicators - Section D'!H$10:H$41,MATCH('Print View'!$A89,'Coverage Indicators - Section D'!$A$10:$A$41,0))&lt;&gt;0,INDEX('Coverage Indicators - Section D'!H$10:H$41,MATCH('Print View'!$A89,'Coverage Indicators - Section D'!$A$10:$A$41,0)),""),"")</f>
        <v/>
      </c>
      <c r="I89" s="203" t="str">
        <f>IFERROR(IF(INDEX('Coverage Indicators - Section D'!P$10:P$41,MATCH('Print View'!$A89,'Coverage Indicators - Section D'!$A$10:$A$41,0))&lt;&gt;0,INDEX('Coverage Indicators - Section D'!P$10:P$41,MATCH('Print View'!$A89,'Coverage Indicators - Section D'!$A$10:$A$41,0)),""),"")</f>
        <v/>
      </c>
      <c r="J89" s="203" t="str">
        <f>IFERROR(IF(INDEX('Coverage Indicators - Section D'!Q$10:Q$41,MATCH('Print View'!$A89,'Coverage Indicators - Section D'!$A$10:$A$41,0))&lt;&gt;0,INDEX('Coverage Indicators - Section D'!Q$10:Q$41,MATCH('Print View'!$A89,'Coverage Indicators - Section D'!$A$10:$A$41,0)),""),"")</f>
        <v/>
      </c>
      <c r="K89" s="203" t="str">
        <f>IFERROR(IF(INDEX('Coverage Indicators - Section D'!R$10:R$41,MATCH('Print View'!$A89,'Coverage Indicators - Section D'!$A$10:$A$41,0))&lt;&gt;0,INDEX('Coverage Indicators - Section D'!R$10:R$41,MATCH('Print View'!$A89,'Coverage Indicators - Section D'!$A$10:$A$41,0)),""),"")</f>
        <v/>
      </c>
      <c r="L89" s="203" t="str">
        <f>IFERROR(IF(INDEX('Coverage Indicators - Section D'!S$10:S$41,MATCH('Print View'!$A89,'Coverage Indicators - Section D'!$A$10:$A$41,0))&lt;&gt;0,INDEX('Coverage Indicators - Section D'!S$10:S$41,MATCH('Print View'!$A89,'Coverage Indicators - Section D'!$A$10:$A$41,0)),""),"")</f>
        <v>DEA</v>
      </c>
      <c r="M89" s="203" t="str">
        <f>IFERROR(IF(INDEX('Coverage Indicators - Section D'!T$10:T$41,MATCH('Print View'!$A89,'Coverage Indicators - Section D'!$A$10:$A$41,0))&lt;&gt;0,INDEX('Coverage Indicators - Section D'!T$10:T$41,MATCH('Print View'!$A89,'Coverage Indicators - Section D'!$A$10:$A$41,0)),""),"")</f>
        <v>India</v>
      </c>
      <c r="N89" s="203" t="str">
        <f>IFERROR(IF(INDEX('Coverage Indicators - Section D'!U$10:U$41,MATCH('Print View'!$A89,'Coverage Indicators - Section D'!$A$10:$A$41,0))&lt;&gt;0,INDEX('Coverage Indicators - Section D'!U$10:U$41,MATCH('Print View'!$A89,'Coverage Indicators - Section D'!$A$10:$A$41,0)),""),"")</f>
        <v>National</v>
      </c>
      <c r="O89" s="203" t="str">
        <f>IFERROR(IF(INDEX('Coverage Indicators - Section D'!V$10:V$41,MATCH('Print View'!$A89,'Coverage Indicators - Section D'!$A$10:$A$41,0))&lt;&gt;0,INDEX('Coverage Indicators - Section D'!V$10:V$41,MATCH('Print View'!$A89,'Coverage Indicators - Section D'!$A$10:$A$41,0)),""),"")</f>
        <v>Y- Cumulative annually</v>
      </c>
      <c r="P89" s="240" t="str">
        <f t="array" ref="P89">IFERROR(IF(INDEX('Coverage Indicators - Section D'!E$45:E$196,MATCH('Print View'!$A89&amp;'Print View'!$Q$77,'Coverage Indicators - Section D'!$B$45:$B$196&amp;'Coverage Indicators - Section D'!$J$45:$J$196,0))&lt;&gt;0,INDEX('Coverage Indicators - Section D'!E$45:E$196,MATCH('Print View'!$A89&amp;'Print View'!$Q$77,'Coverage Indicators - Section D'!$B$45:$B$196&amp;'Coverage Indicators - Section D'!$J$45:$J$196,0)),""),"")</f>
        <v/>
      </c>
      <c r="Q89" s="241" t="str">
        <f t="array" ref="Q89">IFERROR(IF(INDEX('Coverage Indicators - Section D'!F$45:F$196,MATCH('Print View'!$A89&amp;'Print View'!$Q$77,'Coverage Indicators - Section D'!$B$45:$B$196&amp;'Coverage Indicators - Section D'!$J$45:$J$196,0))&lt;&gt;0,INDEX('Coverage Indicators - Section D'!F$45:F$196,MATCH('Print View'!$A89&amp;'Print View'!$Q$77,'Coverage Indicators - Section D'!$B$45:$B$196&amp;'Coverage Indicators - Section D'!$J$45:$J$196,0)),""),"")</f>
        <v/>
      </c>
      <c r="R89" s="254" t="str">
        <f t="array" ref="R89">IFERROR(IF(INDEX('Coverage Indicators - Section D'!G$45:G$196,MATCH('Print View'!$A89&amp;'Print View'!$Q$77,'Coverage Indicators - Section D'!$B$45:$B$196&amp;'Coverage Indicators - Section D'!$J$45:$J$196,0))&lt;&gt;0,INDEX('Coverage Indicators - Section D'!G$45:G$196,MATCH('Print View'!$A89&amp;'Print View'!$Q$77,'Coverage Indicators - Section D'!$B$45:$B$196&amp;'Coverage Indicators - Section D'!$J$45:$J$196,0)),""),"")</f>
        <v/>
      </c>
      <c r="S89" s="231" t="str">
        <f t="array" ref="S89">IFERROR(IF(INDEX('Coverage Indicators - Section D'!H$45:H$196,MATCH('Print View'!$A89&amp;'Print View'!$Q$77,'Coverage Indicators - Section D'!$B$45:$B$196&amp;'Coverage Indicators - Section D'!$J$45:$J$196,0))&lt;&gt;0,INDEX('Coverage Indicators - Section D'!H$45:H$196,MATCH('Print View'!$A89&amp;'Print View'!$Q$77,'Coverage Indicators - Section D'!$B$45:$B$196&amp;'Coverage Indicators - Section D'!$J$45:$J$196,0)),""),"")</f>
        <v/>
      </c>
      <c r="T89" s="245" t="str">
        <f t="array" ref="T89">IFERROR(IF(INDEX('Coverage Indicators - Section D'!E$45:E$196,MATCH('Print View'!$A89&amp;'Print View'!$U$77,'Coverage Indicators - Section D'!$B$45:$B$196&amp;'Coverage Indicators - Section D'!$J$45:$J$196,0))&lt;&gt;0,INDEX('Coverage Indicators - Section D'!E$45:E$196,MATCH('Print View'!$A89&amp;'Print View'!$U$77,'Coverage Indicators - Section D'!$B$45:$B$196&amp;'Coverage Indicators - Section D'!$J$45:$J$196,0)),""),"")</f>
        <v/>
      </c>
      <c r="U89" s="241" t="str">
        <f t="array" ref="U89">IFERROR(IF(INDEX('Coverage Indicators - Section D'!F$45:F$196,MATCH('Print View'!$A89&amp;'Print View'!$U$77,'Coverage Indicators - Section D'!$B$45:$B$196&amp;'Coverage Indicators - Section D'!$J$45:$J$196,0))&lt;&gt;0,INDEX('Coverage Indicators - Section D'!F$45:F$196,MATCH('Print View'!$A89&amp;'Print View'!$U$77,'Coverage Indicators - Section D'!$B$45:$B$196&amp;'Coverage Indicators - Section D'!$J$45:$J$196,0)),""),"")</f>
        <v/>
      </c>
      <c r="V89" s="254" t="str">
        <f t="array" ref="V89">IFERROR(IF(INDEX('Coverage Indicators - Section D'!G$45:G$196,MATCH('Print View'!$A89&amp;'Print View'!$U$77,'Coverage Indicators - Section D'!$B$45:$B$196&amp;'Coverage Indicators - Section D'!$J$45:$J$196,0))&lt;&gt;0,INDEX('Coverage Indicators - Section D'!G$45:G$196,MATCH('Print View'!$A89&amp;'Print View'!$U$77,'Coverage Indicators - Section D'!$B$45:$B$196&amp;'Coverage Indicators - Section D'!$J$45:$J$196,0)),""),"")</f>
        <v/>
      </c>
      <c r="W89" s="231" t="str">
        <f t="array" ref="W89">IFERROR(IF(INDEX('Coverage Indicators - Section D'!H$45:H$196,MATCH('Print View'!$A89&amp;'Print View'!$U$77,'Coverage Indicators - Section D'!$B$45:$B$196&amp;'Coverage Indicators - Section D'!$J$45:$J$196,0))&lt;&gt;0,INDEX('Coverage Indicators - Section D'!H$45:H$196,MATCH('Print View'!$A89&amp;'Print View'!$U$77,'Coverage Indicators - Section D'!$B$45:$B$196&amp;'Coverage Indicators - Section D'!$J$45:$J$196,0)),""),"")</f>
        <v/>
      </c>
      <c r="X89" s="247" t="str">
        <f t="array" ref="X89">IFERROR(IF(INDEX('Coverage Indicators - Section D'!E$45:E$196,MATCH('Print View'!$A89&amp;'Print View'!$Y$77,'Coverage Indicators - Section D'!$B$45:$B$196&amp;'Coverage Indicators - Section D'!$J$45:$J$196,0))&lt;&gt;0,INDEX('Coverage Indicators - Section D'!E$45:E$196,MATCH('Print View'!$A89&amp;'Print View'!$Y$77,'Coverage Indicators - Section D'!$B$45:$B$196&amp;'Coverage Indicators - Section D'!$J$45:$J$196,0)),""),"")</f>
        <v/>
      </c>
      <c r="Y89" s="248" t="str">
        <f t="array" ref="Y89">IFERROR(IF(INDEX('Coverage Indicators - Section D'!F$45:F$196,MATCH('Print View'!$A89&amp;'Print View'!$Y$77,'Coverage Indicators - Section D'!$B$45:$B$196&amp;'Coverage Indicators - Section D'!$J$45:$J$196,0))&lt;&gt;0,INDEX('Coverage Indicators - Section D'!F$45:F$196,MATCH('Print View'!$A89&amp;'Print View'!$Y$77,'Coverage Indicators - Section D'!$B$45:$B$196&amp;'Coverage Indicators - Section D'!$J$45:$J$196,0)),""),"")</f>
        <v/>
      </c>
      <c r="Z89" s="256" t="str">
        <f t="array" ref="Z89">IFERROR(IF(INDEX('Coverage Indicators - Section D'!G$45:G$196,MATCH('Print View'!$A89&amp;'Print View'!$Y$77,'Coverage Indicators - Section D'!$B$45:$B$196&amp;'Coverage Indicators - Section D'!$J$45:$J$196,0))&lt;&gt;0,INDEX('Coverage Indicators - Section D'!G$45:G$196,MATCH('Print View'!$A89&amp;'Print View'!$Y$77,'Coverage Indicators - Section D'!$B$45:$B$196&amp;'Coverage Indicators - Section D'!$J$45:$J$196,0)),""),"")</f>
        <v/>
      </c>
      <c r="AA89" s="180" t="str">
        <f t="array" ref="AA89">IFERROR(IF(INDEX('Coverage Indicators - Section D'!H$45:H$196,MATCH('Print View'!$A89&amp;'Print View'!$Y$77,'Coverage Indicators - Section D'!$B$45:$B$196&amp;'Coverage Indicators - Section D'!$J$45:$J$196,0))&lt;&gt;0,INDEX('Coverage Indicators - Section D'!H$45:H$196,MATCH('Print View'!$A89&amp;'Print View'!$Y$77,'Coverage Indicators - Section D'!$B$45:$B$196&amp;'Coverage Indicators - Section D'!$J$45:$J$196,0)),""),"")</f>
        <v/>
      </c>
      <c r="AB89" s="247" t="str">
        <f t="array" ref="AB89">IFERROR(IF(INDEX('Coverage Indicators - Section D'!E$45:E$196,MATCH('Print View'!$A89&amp;'Print View'!$AC$77,'Coverage Indicators - Section D'!$B$45:$B$196&amp;'Coverage Indicators - Section D'!$J$45:$J$196,0))&lt;&gt;0,INDEX('Coverage Indicators - Section D'!E$45:E$196,MATCH('Print View'!$A89&amp;'Print View'!$AC$77,'Coverage Indicators - Section D'!$B$45:$B$196&amp;'Coverage Indicators - Section D'!$J$45:$J$196,0)),""),"")</f>
        <v/>
      </c>
      <c r="AC89" s="248" t="str">
        <f t="array" ref="AC89">IFERROR(IF(INDEX('Coverage Indicators - Section D'!F$45:F$196,MATCH('Print View'!$A89&amp;'Print View'!$AC$77,'Coverage Indicators - Section D'!$B$45:$B$196&amp;'Coverage Indicators - Section D'!$J$45:$J$196,0))&lt;&gt;0,INDEX('Coverage Indicators - Section D'!F$45:F$196,MATCH('Print View'!$A89&amp;'Print View'!$AC$77,'Coverage Indicators - Section D'!$B$45:$B$196&amp;'Coverage Indicators - Section D'!$J$45:$J$196,0)),""),"")</f>
        <v/>
      </c>
      <c r="AD89" s="256" t="str">
        <f t="array" ref="AD89">IFERROR(IF(INDEX('Coverage Indicators - Section D'!G$45:G$196,MATCH('Print View'!$A89&amp;'Print View'!$AC$77,'Coverage Indicators - Section D'!$B$45:$B$196&amp;'Coverage Indicators - Section D'!$J$45:$J$196,0))&lt;&gt;0,INDEX('Coverage Indicators - Section D'!G$45:G$196,MATCH('Print View'!$A89&amp;'Print View'!$AC$77,'Coverage Indicators - Section D'!$B$45:$B$196&amp;'Coverage Indicators - Section D'!$J$45:$J$196,0)),""),"")</f>
        <v/>
      </c>
      <c r="AE89" s="180" t="str">
        <f t="array" ref="AE89">IFERROR(IF(INDEX('Coverage Indicators - Section D'!H$45:H$196,MATCH('Print View'!$A89&amp;'Print View'!$AC$77,'Coverage Indicators - Section D'!$B$45:$B$196&amp;'Coverage Indicators - Section D'!$J$45:$J$196,0))&lt;&gt;0,INDEX('Coverage Indicators - Section D'!H$45:H$196,MATCH('Print View'!$A89&amp;'Print View'!$AC$77,'Coverage Indicators - Section D'!$B$45:$B$196&amp;'Coverage Indicators - Section D'!$J$45:$J$196,0)),""),"")</f>
        <v/>
      </c>
      <c r="AF89" s="247" t="str">
        <f t="array" ref="AF89">IFERROR(IF(INDEX('Coverage Indicators - Section D'!E$45:E$196,MATCH('Print View'!$A89&amp;'Print View'!$AG$77,'Coverage Indicators - Section D'!$B$45:$B$196&amp;'Coverage Indicators - Section D'!$J$45:$J$196,0))&lt;&gt;0,INDEX('Coverage Indicators - Section D'!E$45:E$196,MATCH('Print View'!$A89&amp;'Print View'!$AG$77,'Coverage Indicators - Section D'!$B$45:$B$196&amp;'Coverage Indicators - Section D'!$J$45:$J$196,0)),""),"")</f>
        <v/>
      </c>
      <c r="AG89" s="248" t="str">
        <f t="array" ref="AG89">IFERROR(IF(INDEX('Coverage Indicators - Section D'!F$45:F$196,MATCH('Print View'!$A89&amp;'Print View'!$AG$77,'Coverage Indicators - Section D'!$B$45:$B$196&amp;'Coverage Indicators - Section D'!$J$45:$J$196,0))&lt;&gt;0,INDEX('Coverage Indicators - Section D'!F$45:F$196,MATCH('Print View'!$A89&amp;'Print View'!$AG$77,'Coverage Indicators - Section D'!$B$45:$B$196&amp;'Coverage Indicators - Section D'!$J$45:$J$196,0)),""),"")</f>
        <v/>
      </c>
      <c r="AH89" s="260" t="str">
        <f t="array" ref="AH89">IFERROR(IF(INDEX('Coverage Indicators - Section D'!G$45:G$196,MATCH('Print View'!$A89&amp;'Print View'!$AG$77,'Coverage Indicators - Section D'!$B$45:$B$196&amp;'Coverage Indicators - Section D'!$J$45:$J$196,0))&lt;&gt;0,INDEX('Coverage Indicators - Section D'!G$45:G$196,MATCH('Print View'!$A89&amp;'Print View'!$AG$77,'Coverage Indicators - Section D'!$B$45:$B$196&amp;'Coverage Indicators - Section D'!$J$45:$J$196,0)),""),"")</f>
        <v/>
      </c>
      <c r="AI89" s="180" t="str">
        <f t="array" ref="AI89">IFERROR(IF(INDEX('Coverage Indicators - Section D'!H$45:H$196,MATCH('Print View'!$A89&amp;'Print View'!$AG$77,'Coverage Indicators - Section D'!$B$45:$B$196&amp;'Coverage Indicators - Section D'!$J$45:$J$196,0))&lt;&gt;0,INDEX('Coverage Indicators - Section D'!H$45:H$196,MATCH('Print View'!$A89&amp;'Print View'!$AG$77,'Coverage Indicators - Section D'!$B$45:$B$196&amp;'Coverage Indicators - Section D'!$J$45:$J$196,0)),""),"")</f>
        <v/>
      </c>
      <c r="AJ89" s="235" t="str">
        <f>IFERROR(IF(INDEX('Coverage Indicators - Section D'!W$10:W$41,MATCH('Print View'!$A89,'Coverage Indicators - Section D'!$A$10:$A$41,0))&lt;&gt;0,INDEX('Coverage Indicators - Section D'!W$10:W$41,MATCH('Print View'!$A89,'Coverage Indicators - Section D'!$A$10:$A$41,0)),""),"")</f>
        <v xml:space="preserve">Numerator: Total number of NPMU positions filled . Denominator: Total sanctioned nPMU positions . SOURCE: SOE </v>
      </c>
      <c r="AK89" s="292"/>
      <c r="AL89" s="292"/>
      <c r="AM89" s="292"/>
      <c r="AN89" s="292"/>
      <c r="AO89" s="292"/>
      <c r="AP89" s="292"/>
      <c r="AQ89" s="292"/>
      <c r="AR89" s="292"/>
    </row>
    <row r="90" spans="1:44" s="293" customFormat="1" ht="180" x14ac:dyDescent="0.25">
      <c r="A90" s="213">
        <v>11</v>
      </c>
      <c r="B90" s="202" t="str">
        <f>IFERROR(IF(INDEX('Coverage Indicators - Section D'!B$10:B$41,MATCH('Print View'!$A90,'Coverage Indicators - Section D'!$A$10:$A$41,0))&lt;&gt;0,INDEX('Coverage Indicators - Section D'!B$10:B$41,MATCH('Print View'!$A90,'Coverage Indicators - Section D'!$A$10:$A$41,0)),""),"")</f>
        <v>RSSH: Financial management systems</v>
      </c>
      <c r="C90" s="202" t="str">
        <f>IFERROR(IF(INDEX('Coverage Indicators - Section D'!C$10:C$41,MATCH('Print View'!$A90,'Coverage Indicators - Section D'!$A$10:$A$41,0))&lt;&gt;0,INDEX('Coverage Indicators - Section D'!C$10:C$41,MATCH('Print View'!$A90,'Coverage Indicators - Section D'!$A$10:$A$41,0)),""),"")</f>
        <v/>
      </c>
      <c r="D90" s="202" t="str">
        <f>IFERROR(IF(INDEX('Coverage Indicators - Section D'!D$10:D$41,MATCH('Print View'!$A90,'Coverage Indicators - Section D'!$A$10:$A$41,0))&lt;&gt;0,INDEX('Coverage Indicators - Section D'!D$10:D$41,MATCH('Print View'!$A90,'Coverage Indicators - Section D'!$A$10:$A$41,0)),""),"")</f>
        <v>Percentage  of districts reporting real-time Statement of Expenditure using Automated  PFMS reporting</v>
      </c>
      <c r="E90" s="202" t="str">
        <f>IFERROR(IF(INDEX('Coverage Indicators - Section D'!E$10:E$41,MATCH('Print View'!$A90,'Coverage Indicators - Section D'!$A$10:$A$41,0))&lt;&gt;0,INDEX('Coverage Indicators - Section D'!E$10:E$41,MATCH('Print View'!$A90,'Coverage Indicators - Section D'!$A$10:$A$41,0)),""),"")</f>
        <v/>
      </c>
      <c r="F90" s="202" t="str">
        <f>IFERROR(IF(INDEX('Coverage Indicators - Section D'!F$10:F$41,MATCH('Print View'!$A90,'Coverage Indicators - Section D'!$A$10:$A$41,0))&lt;&gt;0,INDEX('Coverage Indicators - Section D'!F$10:F$41,MATCH('Print View'!$A90,'Coverage Indicators - Section D'!$A$10:$A$41,0)),""),"")</f>
        <v/>
      </c>
      <c r="G90" s="202" t="str">
        <f>IFERROR(IF(INDEX('Coverage Indicators - Section D'!G$10:G$41,MATCH('Print View'!$A90,'Coverage Indicators - Section D'!$A$10:$A$41,0))&lt;&gt;0,INDEX('Coverage Indicators - Section D'!G$10:G$41,MATCH('Print View'!$A90,'Coverage Indicators - Section D'!$A$10:$A$41,0)),""),"")</f>
        <v/>
      </c>
      <c r="H90" s="202" t="str">
        <f>IFERROR(IF(INDEX('Coverage Indicators - Section D'!H$10:H$41,MATCH('Print View'!$A90,'Coverage Indicators - Section D'!$A$10:$A$41,0))&lt;&gt;0,INDEX('Coverage Indicators - Section D'!H$10:H$41,MATCH('Print View'!$A90,'Coverage Indicators - Section D'!$A$10:$A$41,0)),""),"")</f>
        <v/>
      </c>
      <c r="I90" s="202" t="str">
        <f>IFERROR(IF(INDEX('Coverage Indicators - Section D'!P$10:P$41,MATCH('Print View'!$A90,'Coverage Indicators - Section D'!$A$10:$A$41,0))&lt;&gt;0,INDEX('Coverage Indicators - Section D'!P$10:P$41,MATCH('Print View'!$A90,'Coverage Indicators - Section D'!$A$10:$A$41,0)),""),"")</f>
        <v/>
      </c>
      <c r="J90" s="202" t="str">
        <f>IFERROR(IF(INDEX('Coverage Indicators - Section D'!Q$10:Q$41,MATCH('Print View'!$A90,'Coverage Indicators - Section D'!$A$10:$A$41,0))&lt;&gt;0,INDEX('Coverage Indicators - Section D'!Q$10:Q$41,MATCH('Print View'!$A90,'Coverage Indicators - Section D'!$A$10:$A$41,0)),""),"")</f>
        <v/>
      </c>
      <c r="K90" s="202" t="str">
        <f>IFERROR(IF(INDEX('Coverage Indicators - Section D'!R$10:R$41,MATCH('Print View'!$A90,'Coverage Indicators - Section D'!$A$10:$A$41,0))&lt;&gt;0,INDEX('Coverage Indicators - Section D'!R$10:R$41,MATCH('Print View'!$A90,'Coverage Indicators - Section D'!$A$10:$A$41,0)),""),"")</f>
        <v/>
      </c>
      <c r="L90" s="202" t="str">
        <f>IFERROR(IF(INDEX('Coverage Indicators - Section D'!S$10:S$41,MATCH('Print View'!$A90,'Coverage Indicators - Section D'!$A$10:$A$41,0))&lt;&gt;0,INDEX('Coverage Indicators - Section D'!S$10:S$41,MATCH('Print View'!$A90,'Coverage Indicators - Section D'!$A$10:$A$41,0)),""),"")</f>
        <v>DEA</v>
      </c>
      <c r="M90" s="202" t="str">
        <f>IFERROR(IF(INDEX('Coverage Indicators - Section D'!T$10:T$41,MATCH('Print View'!$A90,'Coverage Indicators - Section D'!$A$10:$A$41,0))&lt;&gt;0,INDEX('Coverage Indicators - Section D'!T$10:T$41,MATCH('Print View'!$A90,'Coverage Indicators - Section D'!$A$10:$A$41,0)),""),"")</f>
        <v>India</v>
      </c>
      <c r="N90" s="202" t="str">
        <f>IFERROR(IF(INDEX('Coverage Indicators - Section D'!U$10:U$41,MATCH('Print View'!$A90,'Coverage Indicators - Section D'!$A$10:$A$41,0))&lt;&gt;0,INDEX('Coverage Indicators - Section D'!U$10:U$41,MATCH('Print View'!$A90,'Coverage Indicators - Section D'!$A$10:$A$41,0)),""),"")</f>
        <v>National</v>
      </c>
      <c r="O90" s="202" t="str">
        <f>IFERROR(IF(INDEX('Coverage Indicators - Section D'!V$10:V$41,MATCH('Print View'!$A90,'Coverage Indicators - Section D'!$A$10:$A$41,0))&lt;&gt;0,INDEX('Coverage Indicators - Section D'!V$10:V$41,MATCH('Print View'!$A90,'Coverage Indicators - Section D'!$A$10:$A$41,0)),""),"")</f>
        <v>Y- Cumulative annually</v>
      </c>
      <c r="P90" s="238" t="str">
        <f t="array" ref="P90">IFERROR(IF(INDEX('Coverage Indicators - Section D'!E$45:E$196,MATCH('Print View'!$A90&amp;'Print View'!$Q$77,'Coverage Indicators - Section D'!$B$45:$B$196&amp;'Coverage Indicators - Section D'!$J$45:$J$196,0))&lt;&gt;0,INDEX('Coverage Indicators - Section D'!E$45:E$196,MATCH('Print View'!$A90&amp;'Print View'!$Q$77,'Coverage Indicators - Section D'!$B$45:$B$196&amp;'Coverage Indicators - Section D'!$J$45:$J$196,0)),""),"")</f>
        <v/>
      </c>
      <c r="Q90" s="239" t="str">
        <f t="array" ref="Q90">IFERROR(IF(INDEX('Coverage Indicators - Section D'!F$45:F$196,MATCH('Print View'!$A90&amp;'Print View'!$Q$77,'Coverage Indicators - Section D'!$B$45:$B$196&amp;'Coverage Indicators - Section D'!$J$45:$J$196,0))&lt;&gt;0,INDEX('Coverage Indicators - Section D'!F$45:F$196,MATCH('Print View'!$A90&amp;'Print View'!$Q$77,'Coverage Indicators - Section D'!$B$45:$B$196&amp;'Coverage Indicators - Section D'!$J$45:$J$196,0)),""),"")</f>
        <v/>
      </c>
      <c r="R90" s="253">
        <f t="array" ref="R90">IFERROR(IF(INDEX('Coverage Indicators - Section D'!G$45:G$196,MATCH('Print View'!$A90&amp;'Print View'!$Q$77,'Coverage Indicators - Section D'!$B$45:$B$196&amp;'Coverage Indicators - Section D'!$J$45:$J$196,0))&lt;&gt;0,INDEX('Coverage Indicators - Section D'!G$45:G$196,MATCH('Print View'!$A90&amp;'Print View'!$Q$77,'Coverage Indicators - Section D'!$B$45:$B$196&amp;'Coverage Indicators - Section D'!$J$45:$J$196,0)),""),"")</f>
        <v>90</v>
      </c>
      <c r="S90" s="174" t="str">
        <f t="array" ref="S90">IFERROR(IF(INDEX('Coverage Indicators - Section D'!H$45:H$196,MATCH('Print View'!$A90&amp;'Print View'!$Q$77,'Coverage Indicators - Section D'!$B$45:$B$196&amp;'Coverage Indicators - Section D'!$J$45:$J$196,0))&lt;&gt;0,INDEX('Coverage Indicators - Section D'!H$45:H$196,MATCH('Print View'!$A90&amp;'Print View'!$Q$77,'Coverage Indicators - Section D'!$B$45:$B$196&amp;'Coverage Indicators - Section D'!$J$45:$J$196,0)),""),"")</f>
        <v/>
      </c>
      <c r="T90" s="244" t="str">
        <f t="array" ref="T90">IFERROR(IF(INDEX('Coverage Indicators - Section D'!E$45:E$196,MATCH('Print View'!$A90&amp;'Print View'!$U$77,'Coverage Indicators - Section D'!$B$45:$B$196&amp;'Coverage Indicators - Section D'!$J$45:$J$196,0))&lt;&gt;0,INDEX('Coverage Indicators - Section D'!E$45:E$196,MATCH('Print View'!$A90&amp;'Print View'!$U$77,'Coverage Indicators - Section D'!$B$45:$B$196&amp;'Coverage Indicators - Section D'!$J$45:$J$196,0)),""),"")</f>
        <v/>
      </c>
      <c r="U90" s="239" t="str">
        <f t="array" ref="U90">IFERROR(IF(INDEX('Coverage Indicators - Section D'!F$45:F$196,MATCH('Print View'!$A90&amp;'Print View'!$U$77,'Coverage Indicators - Section D'!$B$45:$B$196&amp;'Coverage Indicators - Section D'!$J$45:$J$196,0))&lt;&gt;0,INDEX('Coverage Indicators - Section D'!F$45:F$196,MATCH('Print View'!$A90&amp;'Print View'!$U$77,'Coverage Indicators - Section D'!$B$45:$B$196&amp;'Coverage Indicators - Section D'!$J$45:$J$196,0)),""),"")</f>
        <v/>
      </c>
      <c r="V90" s="253">
        <f t="array" ref="V90">IFERROR(IF(INDEX('Coverage Indicators - Section D'!G$45:G$196,MATCH('Print View'!$A90&amp;'Print View'!$U$77,'Coverage Indicators - Section D'!$B$45:$B$196&amp;'Coverage Indicators - Section D'!$J$45:$J$196,0))&lt;&gt;0,INDEX('Coverage Indicators - Section D'!G$45:G$196,MATCH('Print View'!$A90&amp;'Print View'!$U$77,'Coverage Indicators - Section D'!$B$45:$B$196&amp;'Coverage Indicators - Section D'!$J$45:$J$196,0)),""),"")</f>
        <v>95</v>
      </c>
      <c r="W90" s="174" t="str">
        <f t="array" ref="W90">IFERROR(IF(INDEX('Coverage Indicators - Section D'!H$45:H$196,MATCH('Print View'!$A90&amp;'Print View'!$U$77,'Coverage Indicators - Section D'!$B$45:$B$196&amp;'Coverage Indicators - Section D'!$J$45:$J$196,0))&lt;&gt;0,INDEX('Coverage Indicators - Section D'!H$45:H$196,MATCH('Print View'!$A90&amp;'Print View'!$U$77,'Coverage Indicators - Section D'!$B$45:$B$196&amp;'Coverage Indicators - Section D'!$J$45:$J$196,0)),""),"")</f>
        <v/>
      </c>
      <c r="X90" s="249" t="str">
        <f t="array" ref="X90">IFERROR(IF(INDEX('Coverage Indicators - Section D'!E$45:E$196,MATCH('Print View'!$A90&amp;'Print View'!$Y$77,'Coverage Indicators - Section D'!$B$45:$B$196&amp;'Coverage Indicators - Section D'!$J$45:$J$196,0))&lt;&gt;0,INDEX('Coverage Indicators - Section D'!E$45:E$196,MATCH('Print View'!$A90&amp;'Print View'!$Y$77,'Coverage Indicators - Section D'!$B$45:$B$196&amp;'Coverage Indicators - Section D'!$J$45:$J$196,0)),""),"")</f>
        <v/>
      </c>
      <c r="Y90" s="250" t="str">
        <f t="array" ref="Y90">IFERROR(IF(INDEX('Coverage Indicators - Section D'!F$45:F$196,MATCH('Print View'!$A90&amp;'Print View'!$Y$77,'Coverage Indicators - Section D'!$B$45:$B$196&amp;'Coverage Indicators - Section D'!$J$45:$J$196,0))&lt;&gt;0,INDEX('Coverage Indicators - Section D'!F$45:F$196,MATCH('Print View'!$A90&amp;'Print View'!$Y$77,'Coverage Indicators - Section D'!$B$45:$B$196&amp;'Coverage Indicators - Section D'!$J$45:$J$196,0)),""),"")</f>
        <v/>
      </c>
      <c r="Z90" s="257">
        <f t="array" ref="Z90">IFERROR(IF(INDEX('Coverage Indicators - Section D'!G$45:G$196,MATCH('Print View'!$A90&amp;'Print View'!$Y$77,'Coverage Indicators - Section D'!$B$45:$B$196&amp;'Coverage Indicators - Section D'!$J$45:$J$196,0))&lt;&gt;0,INDEX('Coverage Indicators - Section D'!G$45:G$196,MATCH('Print View'!$A90&amp;'Print View'!$Y$77,'Coverage Indicators - Section D'!$B$45:$B$196&amp;'Coverage Indicators - Section D'!$J$45:$J$196,0)),""),"")</f>
        <v>100</v>
      </c>
      <c r="AA90" s="185" t="str">
        <f t="array" ref="AA90">IFERROR(IF(INDEX('Coverage Indicators - Section D'!H$45:H$196,MATCH('Print View'!$A90&amp;'Print View'!$Y$77,'Coverage Indicators - Section D'!$B$45:$B$196&amp;'Coverage Indicators - Section D'!$J$45:$J$196,0))&lt;&gt;0,INDEX('Coverage Indicators - Section D'!H$45:H$196,MATCH('Print View'!$A90&amp;'Print View'!$Y$77,'Coverage Indicators - Section D'!$B$45:$B$196&amp;'Coverage Indicators - Section D'!$J$45:$J$196,0)),""),"")</f>
        <v/>
      </c>
      <c r="AB90" s="249" t="str">
        <f t="array" ref="AB90">IFERROR(IF(INDEX('Coverage Indicators - Section D'!E$45:E$196,MATCH('Print View'!$A90&amp;'Print View'!$AC$77,'Coverage Indicators - Section D'!$B$45:$B$196&amp;'Coverage Indicators - Section D'!$J$45:$J$196,0))&lt;&gt;0,INDEX('Coverage Indicators - Section D'!E$45:E$196,MATCH('Print View'!$A90&amp;'Print View'!$AC$77,'Coverage Indicators - Section D'!$B$45:$B$196&amp;'Coverage Indicators - Section D'!$J$45:$J$196,0)),""),"")</f>
        <v/>
      </c>
      <c r="AC90" s="250" t="str">
        <f t="array" ref="AC90">IFERROR(IF(INDEX('Coverage Indicators - Section D'!F$45:F$196,MATCH('Print View'!$A90&amp;'Print View'!$AC$77,'Coverage Indicators - Section D'!$B$45:$B$196&amp;'Coverage Indicators - Section D'!$J$45:$J$196,0))&lt;&gt;0,INDEX('Coverage Indicators - Section D'!F$45:F$196,MATCH('Print View'!$A90&amp;'Print View'!$AC$77,'Coverage Indicators - Section D'!$B$45:$B$196&amp;'Coverage Indicators - Section D'!$J$45:$J$196,0)),""),"")</f>
        <v/>
      </c>
      <c r="AD90" s="257" t="str">
        <f t="array" ref="AD90">IFERROR(IF(INDEX('Coverage Indicators - Section D'!G$45:G$196,MATCH('Print View'!$A90&amp;'Print View'!$AC$77,'Coverage Indicators - Section D'!$B$45:$B$196&amp;'Coverage Indicators - Section D'!$J$45:$J$196,0))&lt;&gt;0,INDEX('Coverage Indicators - Section D'!G$45:G$196,MATCH('Print View'!$A90&amp;'Print View'!$AC$77,'Coverage Indicators - Section D'!$B$45:$B$196&amp;'Coverage Indicators - Section D'!$J$45:$J$196,0)),""),"")</f>
        <v/>
      </c>
      <c r="AE90" s="185" t="str">
        <f t="array" ref="AE90">IFERROR(IF(INDEX('Coverage Indicators - Section D'!H$45:H$196,MATCH('Print View'!$A90&amp;'Print View'!$AC$77,'Coverage Indicators - Section D'!$B$45:$B$196&amp;'Coverage Indicators - Section D'!$J$45:$J$196,0))&lt;&gt;0,INDEX('Coverage Indicators - Section D'!H$45:H$196,MATCH('Print View'!$A90&amp;'Print View'!$AC$77,'Coverage Indicators - Section D'!$B$45:$B$196&amp;'Coverage Indicators - Section D'!$J$45:$J$196,0)),""),"")</f>
        <v/>
      </c>
      <c r="AF90" s="249" t="str">
        <f t="array" ref="AF90">IFERROR(IF(INDEX('Coverage Indicators - Section D'!E$45:E$196,MATCH('Print View'!$A90&amp;'Print View'!$AG$77,'Coverage Indicators - Section D'!$B$45:$B$196&amp;'Coverage Indicators - Section D'!$J$45:$J$196,0))&lt;&gt;0,INDEX('Coverage Indicators - Section D'!E$45:E$196,MATCH('Print View'!$A90&amp;'Print View'!$AG$77,'Coverage Indicators - Section D'!$B$45:$B$196&amp;'Coverage Indicators - Section D'!$J$45:$J$196,0)),""),"")</f>
        <v/>
      </c>
      <c r="AG90" s="250" t="str">
        <f t="array" ref="AG90">IFERROR(IF(INDEX('Coverage Indicators - Section D'!F$45:F$196,MATCH('Print View'!$A90&amp;'Print View'!$AG$77,'Coverage Indicators - Section D'!$B$45:$B$196&amp;'Coverage Indicators - Section D'!$J$45:$J$196,0))&lt;&gt;0,INDEX('Coverage Indicators - Section D'!F$45:F$196,MATCH('Print View'!$A90&amp;'Print View'!$AG$77,'Coverage Indicators - Section D'!$B$45:$B$196&amp;'Coverage Indicators - Section D'!$J$45:$J$196,0)),""),"")</f>
        <v/>
      </c>
      <c r="AH90" s="261" t="str">
        <f t="array" ref="AH90">IFERROR(IF(INDEX('Coverage Indicators - Section D'!G$45:G$196,MATCH('Print View'!$A90&amp;'Print View'!$AG$77,'Coverage Indicators - Section D'!$B$45:$B$196&amp;'Coverage Indicators - Section D'!$J$45:$J$196,0))&lt;&gt;0,INDEX('Coverage Indicators - Section D'!G$45:G$196,MATCH('Print View'!$A90&amp;'Print View'!$AG$77,'Coverage Indicators - Section D'!$B$45:$B$196&amp;'Coverage Indicators - Section D'!$J$45:$J$196,0)),""),"")</f>
        <v/>
      </c>
      <c r="AI90" s="185" t="str">
        <f t="array" ref="AI90">IFERROR(IF(INDEX('Coverage Indicators - Section D'!H$45:H$196,MATCH('Print View'!$A90&amp;'Print View'!$AG$77,'Coverage Indicators - Section D'!$B$45:$B$196&amp;'Coverage Indicators - Section D'!$J$45:$J$196,0))&lt;&gt;0,INDEX('Coverage Indicators - Section D'!H$45:H$196,MATCH('Print View'!$A90&amp;'Print View'!$AG$77,'Coverage Indicators - Section D'!$B$45:$B$196&amp;'Coverage Indicators - Section D'!$J$45:$J$196,0)),""),"")</f>
        <v/>
      </c>
      <c r="AJ90" s="234" t="str">
        <f>IFERROR(IF(INDEX('Coverage Indicators - Section D'!W$10:W$41,MATCH('Print View'!$A90,'Coverage Indicators - Section D'!$A$10:$A$41,0))&lt;&gt;0,INDEX('Coverage Indicators - Section D'!W$10:W$41,MATCH('Print View'!$A90,'Coverage Indicators - Section D'!$A$10:$A$41,0)),""),"")</f>
        <v xml:space="preserve">Numerator: Total number of ditricts reporting expenditure through PFMS; Denominator: Total number of RNTCP districts </v>
      </c>
      <c r="AK90" s="292"/>
      <c r="AL90" s="292"/>
      <c r="AM90" s="292"/>
      <c r="AN90" s="292"/>
      <c r="AO90" s="292"/>
      <c r="AP90" s="292"/>
      <c r="AQ90" s="292"/>
      <c r="AR90" s="292"/>
    </row>
    <row r="91" spans="1:44" s="293" customFormat="1" ht="30" x14ac:dyDescent="0.25">
      <c r="A91" s="177">
        <v>12</v>
      </c>
      <c r="B91" s="203" t="str">
        <f>IFERROR(IF(INDEX('Coverage Indicators - Section D'!B$10:B$41,MATCH('Print View'!$A91,'Coverage Indicators - Section D'!$A$10:$A$41,0))&lt;&gt;0,INDEX('Coverage Indicators - Section D'!B$10:B$41,MATCH('Print View'!$A91,'Coverage Indicators - Section D'!$A$10:$A$41,0)),""),"")</f>
        <v/>
      </c>
      <c r="C91" s="203" t="str">
        <f>IFERROR(IF(INDEX('Coverage Indicators - Section D'!C$10:C$41,MATCH('Print View'!$A91,'Coverage Indicators - Section D'!$A$10:$A$41,0))&lt;&gt;0,INDEX('Coverage Indicators - Section D'!C$10:C$41,MATCH('Print View'!$A91,'Coverage Indicators - Section D'!$A$10:$A$41,0)),""),"")</f>
        <v/>
      </c>
      <c r="D91" s="203" t="str">
        <f>IFERROR(IF(INDEX('Coverage Indicators - Section D'!D$10:D$41,MATCH('Print View'!$A91,'Coverage Indicators - Section D'!$A$10:$A$41,0))&lt;&gt;0,INDEX('Coverage Indicators - Section D'!D$10:D$41,MATCH('Print View'!$A91,'Coverage Indicators - Section D'!$A$10:$A$41,0)),""),"")</f>
        <v/>
      </c>
      <c r="E91" s="203" t="str">
        <f>IFERROR(IF(INDEX('Coverage Indicators - Section D'!E$10:E$41,MATCH('Print View'!$A91,'Coverage Indicators - Section D'!$A$10:$A$41,0))&lt;&gt;0,INDEX('Coverage Indicators - Section D'!E$10:E$41,MATCH('Print View'!$A91,'Coverage Indicators - Section D'!$A$10:$A$41,0)),""),"")</f>
        <v/>
      </c>
      <c r="F91" s="203" t="str">
        <f>IFERROR(IF(INDEX('Coverage Indicators - Section D'!F$10:F$41,MATCH('Print View'!$A91,'Coverage Indicators - Section D'!$A$10:$A$41,0))&lt;&gt;0,INDEX('Coverage Indicators - Section D'!F$10:F$41,MATCH('Print View'!$A91,'Coverage Indicators - Section D'!$A$10:$A$41,0)),""),"")</f>
        <v/>
      </c>
      <c r="G91" s="203" t="str">
        <f>IFERROR(IF(INDEX('Coverage Indicators - Section D'!G$10:G$41,MATCH('Print View'!$A91,'Coverage Indicators - Section D'!$A$10:$A$41,0))&lt;&gt;0,INDEX('Coverage Indicators - Section D'!G$10:G$41,MATCH('Print View'!$A91,'Coverage Indicators - Section D'!$A$10:$A$41,0)),""),"")</f>
        <v/>
      </c>
      <c r="H91" s="203" t="str">
        <f>IFERROR(IF(INDEX('Coverage Indicators - Section D'!H$10:H$41,MATCH('Print View'!$A91,'Coverage Indicators - Section D'!$A$10:$A$41,0))&lt;&gt;0,INDEX('Coverage Indicators - Section D'!H$10:H$41,MATCH('Print View'!$A91,'Coverage Indicators - Section D'!$A$10:$A$41,0)),""),"")</f>
        <v/>
      </c>
      <c r="I91" s="203" t="str">
        <f>IFERROR(IF(INDEX('Coverage Indicators - Section D'!P$10:P$41,MATCH('Print View'!$A91,'Coverage Indicators - Section D'!$A$10:$A$41,0))&lt;&gt;0,INDEX('Coverage Indicators - Section D'!P$10:P$41,MATCH('Print View'!$A91,'Coverage Indicators - Section D'!$A$10:$A$41,0)),""),"")</f>
        <v/>
      </c>
      <c r="J91" s="203" t="str">
        <f>IFERROR(IF(INDEX('Coverage Indicators - Section D'!Q$10:Q$41,MATCH('Print View'!$A91,'Coverage Indicators - Section D'!$A$10:$A$41,0))&lt;&gt;0,INDEX('Coverage Indicators - Section D'!Q$10:Q$41,MATCH('Print View'!$A91,'Coverage Indicators - Section D'!$A$10:$A$41,0)),""),"")</f>
        <v/>
      </c>
      <c r="K91" s="203" t="str">
        <f>IFERROR(IF(INDEX('Coverage Indicators - Section D'!R$10:R$41,MATCH('Print View'!$A91,'Coverage Indicators - Section D'!$A$10:$A$41,0))&lt;&gt;0,INDEX('Coverage Indicators - Section D'!R$10:R$41,MATCH('Print View'!$A91,'Coverage Indicators - Section D'!$A$10:$A$41,0)),""),"")</f>
        <v/>
      </c>
      <c r="L91" s="203" t="str">
        <f>IFERROR(IF(INDEX('Coverage Indicators - Section D'!S$10:S$41,MATCH('Print View'!$A91,'Coverage Indicators - Section D'!$A$10:$A$41,0))&lt;&gt;0,INDEX('Coverage Indicators - Section D'!S$10:S$41,MATCH('Print View'!$A91,'Coverage Indicators - Section D'!$A$10:$A$41,0)),""),"")</f>
        <v/>
      </c>
      <c r="M91" s="203" t="str">
        <f>IFERROR(IF(INDEX('Coverage Indicators - Section D'!T$10:T$41,MATCH('Print View'!$A91,'Coverage Indicators - Section D'!$A$10:$A$41,0))&lt;&gt;0,INDEX('Coverage Indicators - Section D'!T$10:T$41,MATCH('Print View'!$A91,'Coverage Indicators - Section D'!$A$10:$A$41,0)),""),"")</f>
        <v/>
      </c>
      <c r="N91" s="203" t="str">
        <f>IFERROR(IF(INDEX('Coverage Indicators - Section D'!U$10:U$41,MATCH('Print View'!$A91,'Coverage Indicators - Section D'!$A$10:$A$41,0))&lt;&gt;0,INDEX('Coverage Indicators - Section D'!U$10:U$41,MATCH('Print View'!$A91,'Coverage Indicators - Section D'!$A$10:$A$41,0)),""),"")</f>
        <v/>
      </c>
      <c r="O91" s="203" t="str">
        <f>IFERROR(IF(INDEX('Coverage Indicators - Section D'!V$10:V$41,MATCH('Print View'!$A91,'Coverage Indicators - Section D'!$A$10:$A$41,0))&lt;&gt;0,INDEX('Coverage Indicators - Section D'!V$10:V$41,MATCH('Print View'!$A91,'Coverage Indicators - Section D'!$A$10:$A$41,0)),""),"")</f>
        <v/>
      </c>
      <c r="P91" s="240" t="str">
        <f t="array" ref="P91">IFERROR(IF(INDEX('Coverage Indicators - Section D'!E$45:E$196,MATCH('Print View'!$A91&amp;'Print View'!$Q$77,'Coverage Indicators - Section D'!$B$45:$B$196&amp;'Coverage Indicators - Section D'!$J$45:$J$196,0))&lt;&gt;0,INDEX('Coverage Indicators - Section D'!E$45:E$196,MATCH('Print View'!$A91&amp;'Print View'!$Q$77,'Coverage Indicators - Section D'!$B$45:$B$196&amp;'Coverage Indicators - Section D'!$J$45:$J$196,0)),""),"")</f>
        <v/>
      </c>
      <c r="Q91" s="241" t="str">
        <f t="array" ref="Q91">IFERROR(IF(INDEX('Coverage Indicators - Section D'!F$45:F$196,MATCH('Print View'!$A91&amp;'Print View'!$Q$77,'Coverage Indicators - Section D'!$B$45:$B$196&amp;'Coverage Indicators - Section D'!$J$45:$J$196,0))&lt;&gt;0,INDEX('Coverage Indicators - Section D'!F$45:F$196,MATCH('Print View'!$A91&amp;'Print View'!$Q$77,'Coverage Indicators - Section D'!$B$45:$B$196&amp;'Coverage Indicators - Section D'!$J$45:$J$196,0)),""),"")</f>
        <v/>
      </c>
      <c r="R91" s="254" t="str">
        <f t="array" ref="R91">IFERROR(IF(INDEX('Coverage Indicators - Section D'!G$45:G$196,MATCH('Print View'!$A91&amp;'Print View'!$Q$77,'Coverage Indicators - Section D'!$B$45:$B$196&amp;'Coverage Indicators - Section D'!$J$45:$J$196,0))&lt;&gt;0,INDEX('Coverage Indicators - Section D'!G$45:G$196,MATCH('Print View'!$A91&amp;'Print View'!$Q$77,'Coverage Indicators - Section D'!$B$45:$B$196&amp;'Coverage Indicators - Section D'!$J$45:$J$196,0)),""),"")</f>
        <v/>
      </c>
      <c r="S91" s="231" t="str">
        <f t="array" ref="S91">IFERROR(IF(INDEX('Coverage Indicators - Section D'!H$45:H$196,MATCH('Print View'!$A91&amp;'Print View'!$Q$77,'Coverage Indicators - Section D'!$B$45:$B$196&amp;'Coverage Indicators - Section D'!$J$45:$J$196,0))&lt;&gt;0,INDEX('Coverage Indicators - Section D'!H$45:H$196,MATCH('Print View'!$A91&amp;'Print View'!$Q$77,'Coverage Indicators - Section D'!$B$45:$B$196&amp;'Coverage Indicators - Section D'!$J$45:$J$196,0)),""),"")</f>
        <v/>
      </c>
      <c r="T91" s="245" t="str">
        <f t="array" ref="T91">IFERROR(IF(INDEX('Coverage Indicators - Section D'!E$45:E$196,MATCH('Print View'!$A91&amp;'Print View'!$U$77,'Coverage Indicators - Section D'!$B$45:$B$196&amp;'Coverage Indicators - Section D'!$J$45:$J$196,0))&lt;&gt;0,INDEX('Coverage Indicators - Section D'!E$45:E$196,MATCH('Print View'!$A91&amp;'Print View'!$U$77,'Coverage Indicators - Section D'!$B$45:$B$196&amp;'Coverage Indicators - Section D'!$J$45:$J$196,0)),""),"")</f>
        <v/>
      </c>
      <c r="U91" s="241" t="str">
        <f t="array" ref="U91">IFERROR(IF(INDEX('Coverage Indicators - Section D'!F$45:F$196,MATCH('Print View'!$A91&amp;'Print View'!$U$77,'Coverage Indicators - Section D'!$B$45:$B$196&amp;'Coverage Indicators - Section D'!$J$45:$J$196,0))&lt;&gt;0,INDEX('Coverage Indicators - Section D'!F$45:F$196,MATCH('Print View'!$A91&amp;'Print View'!$U$77,'Coverage Indicators - Section D'!$B$45:$B$196&amp;'Coverage Indicators - Section D'!$J$45:$J$196,0)),""),"")</f>
        <v/>
      </c>
      <c r="V91" s="254" t="str">
        <f t="array" ref="V91">IFERROR(IF(INDEX('Coverage Indicators - Section D'!G$45:G$196,MATCH('Print View'!$A91&amp;'Print View'!$U$77,'Coverage Indicators - Section D'!$B$45:$B$196&amp;'Coverage Indicators - Section D'!$J$45:$J$196,0))&lt;&gt;0,INDEX('Coverage Indicators - Section D'!G$45:G$196,MATCH('Print View'!$A91&amp;'Print View'!$U$77,'Coverage Indicators - Section D'!$B$45:$B$196&amp;'Coverage Indicators - Section D'!$J$45:$J$196,0)),""),"")</f>
        <v/>
      </c>
      <c r="W91" s="231" t="str">
        <f t="array" ref="W91">IFERROR(IF(INDEX('Coverage Indicators - Section D'!H$45:H$196,MATCH('Print View'!$A91&amp;'Print View'!$U$77,'Coverage Indicators - Section D'!$B$45:$B$196&amp;'Coverage Indicators - Section D'!$J$45:$J$196,0))&lt;&gt;0,INDEX('Coverage Indicators - Section D'!H$45:H$196,MATCH('Print View'!$A91&amp;'Print View'!$U$77,'Coverage Indicators - Section D'!$B$45:$B$196&amp;'Coverage Indicators - Section D'!$J$45:$J$196,0)),""),"")</f>
        <v/>
      </c>
      <c r="X91" s="247" t="str">
        <f t="array" ref="X91">IFERROR(IF(INDEX('Coverage Indicators - Section D'!E$45:E$196,MATCH('Print View'!$A91&amp;'Print View'!$Y$77,'Coverage Indicators - Section D'!$B$45:$B$196&amp;'Coverage Indicators - Section D'!$J$45:$J$196,0))&lt;&gt;0,INDEX('Coverage Indicators - Section D'!E$45:E$196,MATCH('Print View'!$A91&amp;'Print View'!$Y$77,'Coverage Indicators - Section D'!$B$45:$B$196&amp;'Coverage Indicators - Section D'!$J$45:$J$196,0)),""),"")</f>
        <v/>
      </c>
      <c r="Y91" s="248" t="str">
        <f t="array" ref="Y91">IFERROR(IF(INDEX('Coverage Indicators - Section D'!F$45:F$196,MATCH('Print View'!$A91&amp;'Print View'!$Y$77,'Coverage Indicators - Section D'!$B$45:$B$196&amp;'Coverage Indicators - Section D'!$J$45:$J$196,0))&lt;&gt;0,INDEX('Coverage Indicators - Section D'!F$45:F$196,MATCH('Print View'!$A91&amp;'Print View'!$Y$77,'Coverage Indicators - Section D'!$B$45:$B$196&amp;'Coverage Indicators - Section D'!$J$45:$J$196,0)),""),"")</f>
        <v/>
      </c>
      <c r="Z91" s="256" t="str">
        <f t="array" ref="Z91">IFERROR(IF(INDEX('Coverage Indicators - Section D'!G$45:G$196,MATCH('Print View'!$A91&amp;'Print View'!$Y$77,'Coverage Indicators - Section D'!$B$45:$B$196&amp;'Coverage Indicators - Section D'!$J$45:$J$196,0))&lt;&gt;0,INDEX('Coverage Indicators - Section D'!G$45:G$196,MATCH('Print View'!$A91&amp;'Print View'!$Y$77,'Coverage Indicators - Section D'!$B$45:$B$196&amp;'Coverage Indicators - Section D'!$J$45:$J$196,0)),""),"")</f>
        <v/>
      </c>
      <c r="AA91" s="180" t="str">
        <f t="array" ref="AA91">IFERROR(IF(INDEX('Coverage Indicators - Section D'!H$45:H$196,MATCH('Print View'!$A91&amp;'Print View'!$Y$77,'Coverage Indicators - Section D'!$B$45:$B$196&amp;'Coverage Indicators - Section D'!$J$45:$J$196,0))&lt;&gt;0,INDEX('Coverage Indicators - Section D'!H$45:H$196,MATCH('Print View'!$A91&amp;'Print View'!$Y$77,'Coverage Indicators - Section D'!$B$45:$B$196&amp;'Coverage Indicators - Section D'!$J$45:$J$196,0)),""),"")</f>
        <v/>
      </c>
      <c r="AB91" s="247" t="str">
        <f t="array" ref="AB91">IFERROR(IF(INDEX('Coverage Indicators - Section D'!E$45:E$196,MATCH('Print View'!$A91&amp;'Print View'!$AC$77,'Coverage Indicators - Section D'!$B$45:$B$196&amp;'Coverage Indicators - Section D'!$J$45:$J$196,0))&lt;&gt;0,INDEX('Coverage Indicators - Section D'!E$45:E$196,MATCH('Print View'!$A91&amp;'Print View'!$AC$77,'Coverage Indicators - Section D'!$B$45:$B$196&amp;'Coverage Indicators - Section D'!$J$45:$J$196,0)),""),"")</f>
        <v/>
      </c>
      <c r="AC91" s="248" t="str">
        <f t="array" ref="AC91">IFERROR(IF(INDEX('Coverage Indicators - Section D'!F$45:F$196,MATCH('Print View'!$A91&amp;'Print View'!$AC$77,'Coverage Indicators - Section D'!$B$45:$B$196&amp;'Coverage Indicators - Section D'!$J$45:$J$196,0))&lt;&gt;0,INDEX('Coverage Indicators - Section D'!F$45:F$196,MATCH('Print View'!$A91&amp;'Print View'!$AC$77,'Coverage Indicators - Section D'!$B$45:$B$196&amp;'Coverage Indicators - Section D'!$J$45:$J$196,0)),""),"")</f>
        <v/>
      </c>
      <c r="AD91" s="256" t="str">
        <f t="array" ref="AD91">IFERROR(IF(INDEX('Coverage Indicators - Section D'!G$45:G$196,MATCH('Print View'!$A91&amp;'Print View'!$AC$77,'Coverage Indicators - Section D'!$B$45:$B$196&amp;'Coverage Indicators - Section D'!$J$45:$J$196,0))&lt;&gt;0,INDEX('Coverage Indicators - Section D'!G$45:G$196,MATCH('Print View'!$A91&amp;'Print View'!$AC$77,'Coverage Indicators - Section D'!$B$45:$B$196&amp;'Coverage Indicators - Section D'!$J$45:$J$196,0)),""),"")</f>
        <v/>
      </c>
      <c r="AE91" s="180" t="str">
        <f t="array" ref="AE91">IFERROR(IF(INDEX('Coverage Indicators - Section D'!H$45:H$196,MATCH('Print View'!$A91&amp;'Print View'!$AC$77,'Coverage Indicators - Section D'!$B$45:$B$196&amp;'Coverage Indicators - Section D'!$J$45:$J$196,0))&lt;&gt;0,INDEX('Coverage Indicators - Section D'!H$45:H$196,MATCH('Print View'!$A91&amp;'Print View'!$AC$77,'Coverage Indicators - Section D'!$B$45:$B$196&amp;'Coverage Indicators - Section D'!$J$45:$J$196,0)),""),"")</f>
        <v/>
      </c>
      <c r="AF91" s="247" t="str">
        <f t="array" ref="AF91">IFERROR(IF(INDEX('Coverage Indicators - Section D'!E$45:E$196,MATCH('Print View'!$A91&amp;'Print View'!$AG$77,'Coverage Indicators - Section D'!$B$45:$B$196&amp;'Coverage Indicators - Section D'!$J$45:$J$196,0))&lt;&gt;0,INDEX('Coverage Indicators - Section D'!E$45:E$196,MATCH('Print View'!$A91&amp;'Print View'!$AG$77,'Coverage Indicators - Section D'!$B$45:$B$196&amp;'Coverage Indicators - Section D'!$J$45:$J$196,0)),""),"")</f>
        <v/>
      </c>
      <c r="AG91" s="248" t="str">
        <f t="array" ref="AG91">IFERROR(IF(INDEX('Coverage Indicators - Section D'!F$45:F$196,MATCH('Print View'!$A91&amp;'Print View'!$AG$77,'Coverage Indicators - Section D'!$B$45:$B$196&amp;'Coverage Indicators - Section D'!$J$45:$J$196,0))&lt;&gt;0,INDEX('Coverage Indicators - Section D'!F$45:F$196,MATCH('Print View'!$A91&amp;'Print View'!$AG$77,'Coverage Indicators - Section D'!$B$45:$B$196&amp;'Coverage Indicators - Section D'!$J$45:$J$196,0)),""),"")</f>
        <v/>
      </c>
      <c r="AH91" s="260" t="str">
        <f t="array" ref="AH91">IFERROR(IF(INDEX('Coverage Indicators - Section D'!G$45:G$196,MATCH('Print View'!$A91&amp;'Print View'!$AG$77,'Coverage Indicators - Section D'!$B$45:$B$196&amp;'Coverage Indicators - Section D'!$J$45:$J$196,0))&lt;&gt;0,INDEX('Coverage Indicators - Section D'!G$45:G$196,MATCH('Print View'!$A91&amp;'Print View'!$AG$77,'Coverage Indicators - Section D'!$B$45:$B$196&amp;'Coverage Indicators - Section D'!$J$45:$J$196,0)),""),"")</f>
        <v/>
      </c>
      <c r="AI91" s="180" t="str">
        <f t="array" ref="AI91">IFERROR(IF(INDEX('Coverage Indicators - Section D'!H$45:H$196,MATCH('Print View'!$A91&amp;'Print View'!$AG$77,'Coverage Indicators - Section D'!$B$45:$B$196&amp;'Coverage Indicators - Section D'!$J$45:$J$196,0))&lt;&gt;0,INDEX('Coverage Indicators - Section D'!H$45:H$196,MATCH('Print View'!$A91&amp;'Print View'!$AG$77,'Coverage Indicators - Section D'!$B$45:$B$196&amp;'Coverage Indicators - Section D'!$J$45:$J$196,0)),""),"")</f>
        <v/>
      </c>
      <c r="AJ91" s="235" t="str">
        <f>IFERROR(IF(INDEX('Coverage Indicators - Section D'!W$10:W$41,MATCH('Print View'!$A91,'Coverage Indicators - Section D'!$A$10:$A$41,0))&lt;&gt;0,INDEX('Coverage Indicators - Section D'!W$10:W$41,MATCH('Print View'!$A91,'Coverage Indicators - Section D'!$A$10:$A$41,0)),""),"")</f>
        <v/>
      </c>
      <c r="AK91" s="292"/>
      <c r="AL91" s="292"/>
      <c r="AM91" s="292"/>
      <c r="AN91" s="292"/>
      <c r="AO91" s="292"/>
      <c r="AP91" s="292"/>
      <c r="AQ91" s="292"/>
      <c r="AR91" s="292"/>
    </row>
    <row r="92" spans="1:44" s="293" customFormat="1" ht="120" x14ac:dyDescent="0.25">
      <c r="A92" s="212">
        <v>13</v>
      </c>
      <c r="B92" s="202" t="str">
        <f>IFERROR(IF(INDEX('Coverage Indicators - Section D'!B$10:B$41,MATCH('Print View'!$A92,'Coverage Indicators - Section D'!$A$10:$A$41,0))&lt;&gt;0,INDEX('Coverage Indicators - Section D'!B$10:B$41,MATCH('Print View'!$A92,'Coverage Indicators - Section D'!$A$10:$A$41,0)),""),"")</f>
        <v>TB care and prevention</v>
      </c>
      <c r="C92" s="202" t="str">
        <f>IFERROR(IF(INDEX('Coverage Indicators - Section D'!C$10:C$41,MATCH('Print View'!$A92,'Coverage Indicators - Section D'!$A$10:$A$41,0))&lt;&gt;0,INDEX('Coverage Indicators - Section D'!C$10:C$41,MATCH('Print View'!$A92,'Coverage Indicators - Section D'!$A$10:$A$41,0)),""),"")</f>
        <v/>
      </c>
      <c r="D92" s="202" t="str">
        <f>IFERROR(IF(INDEX('Coverage Indicators - Section D'!D$10:D$41,MATCH('Print View'!$A92,'Coverage Indicators - Section D'!$A$10:$A$41,0))&lt;&gt;0,INDEX('Coverage Indicators - Section D'!D$10:D$41,MATCH('Print View'!$A92,'Coverage Indicators - Section D'!$A$10:$A$41,0)),""),"")</f>
        <v xml:space="preserve">Number of Rapid molecular labs established </v>
      </c>
      <c r="E92" s="202">
        <f>IFERROR(IF(INDEX('Coverage Indicators - Section D'!E$10:E$41,MATCH('Print View'!$A92,'Coverage Indicators - Section D'!$A$10:$A$41,0))&lt;&gt;0,INDEX('Coverage Indicators - Section D'!E$10:E$41,MATCH('Print View'!$A92,'Coverage Indicators - Section D'!$A$10:$A$41,0)),""),"")</f>
        <v>628</v>
      </c>
      <c r="F92" s="202" t="str">
        <f>IFERROR(IF(INDEX('Coverage Indicators - Section D'!F$10:F$41,MATCH('Print View'!$A92,'Coverage Indicators - Section D'!$A$10:$A$41,0))&lt;&gt;0,INDEX('Coverage Indicators - Section D'!F$10:F$41,MATCH('Print View'!$A92,'Coverage Indicators - Section D'!$A$10:$A$41,0)),""),"")</f>
        <v/>
      </c>
      <c r="G92" s="202" t="str">
        <f>IFERROR(IF(INDEX('Coverage Indicators - Section D'!G$10:G$41,MATCH('Print View'!$A92,'Coverage Indicators - Section D'!$A$10:$A$41,0))&lt;&gt;0,INDEX('Coverage Indicators - Section D'!G$10:G$41,MATCH('Print View'!$A92,'Coverage Indicators - Section D'!$A$10:$A$41,0)),""),"")</f>
        <v/>
      </c>
      <c r="H92" s="202" t="str">
        <f>IFERROR(IF(INDEX('Coverage Indicators - Section D'!H$10:H$41,MATCH('Print View'!$A92,'Coverage Indicators - Section D'!$A$10:$A$41,0))&lt;&gt;0,INDEX('Coverage Indicators - Section D'!H$10:H$41,MATCH('Print View'!$A92,'Coverage Indicators - Section D'!$A$10:$A$41,0)),""),"")</f>
        <v>2016</v>
      </c>
      <c r="I92" s="202" t="str">
        <f>IFERROR(IF(INDEX('Coverage Indicators - Section D'!P$10:P$41,MATCH('Print View'!$A92,'Coverage Indicators - Section D'!$A$10:$A$41,0))&lt;&gt;0,INDEX('Coverage Indicators - Section D'!P$10:P$41,MATCH('Print View'!$A92,'Coverage Indicators - Section D'!$A$10:$A$41,0)),""),"")</f>
        <v>TB india 2017</v>
      </c>
      <c r="J92" s="202" t="str">
        <f>IFERROR(IF(INDEX('Coverage Indicators - Section D'!Q$10:Q$41,MATCH('Print View'!$A92,'Coverage Indicators - Section D'!$A$10:$A$41,0))&lt;&gt;0,INDEX('Coverage Indicators - Section D'!Q$10:Q$41,MATCH('Print View'!$A92,'Coverage Indicators - Section D'!$A$10:$A$41,0)),""),"")</f>
        <v/>
      </c>
      <c r="K92" s="202" t="str">
        <f>IFERROR(IF(INDEX('Coverage Indicators - Section D'!R$10:R$41,MATCH('Print View'!$A92,'Coverage Indicators - Section D'!$A$10:$A$41,0))&lt;&gt;0,INDEX('Coverage Indicators - Section D'!R$10:R$41,MATCH('Print View'!$A92,'Coverage Indicators - Section D'!$A$10:$A$41,0)),""),"")</f>
        <v/>
      </c>
      <c r="L92" s="202" t="str">
        <f>IFERROR(IF(INDEX('Coverage Indicators - Section D'!S$10:S$41,MATCH('Print View'!$A92,'Coverage Indicators - Section D'!$A$10:$A$41,0))&lt;&gt;0,INDEX('Coverage Indicators - Section D'!S$10:S$41,MATCH('Print View'!$A92,'Coverage Indicators - Section D'!$A$10:$A$41,0)),""),"")</f>
        <v>DEA</v>
      </c>
      <c r="M92" s="202" t="str">
        <f>IFERROR(IF(INDEX('Coverage Indicators - Section D'!T$10:T$41,MATCH('Print View'!$A92,'Coverage Indicators - Section D'!$A$10:$A$41,0))&lt;&gt;0,INDEX('Coverage Indicators - Section D'!T$10:T$41,MATCH('Print View'!$A92,'Coverage Indicators - Section D'!$A$10:$A$41,0)),""),"")</f>
        <v>India</v>
      </c>
      <c r="N92" s="202" t="str">
        <f>IFERROR(IF(INDEX('Coverage Indicators - Section D'!U$10:U$41,MATCH('Print View'!$A92,'Coverage Indicators - Section D'!$A$10:$A$41,0))&lt;&gt;0,INDEX('Coverage Indicators - Section D'!U$10:U$41,MATCH('Print View'!$A92,'Coverage Indicators - Section D'!$A$10:$A$41,0)),""),"")</f>
        <v>National</v>
      </c>
      <c r="O92" s="202" t="str">
        <f>IFERROR(IF(INDEX('Coverage Indicators - Section D'!V$10:V$41,MATCH('Print View'!$A92,'Coverage Indicators - Section D'!$A$10:$A$41,0))&lt;&gt;0,INDEX('Coverage Indicators - Section D'!V$10:V$41,MATCH('Print View'!$A92,'Coverage Indicators - Section D'!$A$10:$A$41,0)),""),"")</f>
        <v>Y- Cumulative annually</v>
      </c>
      <c r="P92" s="238">
        <f t="array" ref="P92">IFERROR(IF(INDEX('Coverage Indicators - Section D'!E$45:E$196,MATCH('Print View'!$A92&amp;'Print View'!$Q$77,'Coverage Indicators - Section D'!$B$45:$B$196&amp;'Coverage Indicators - Section D'!$J$45:$J$196,0))&lt;&gt;0,INDEX('Coverage Indicators - Section D'!E$45:E$196,MATCH('Print View'!$A92&amp;'Print View'!$Q$77,'Coverage Indicators - Section D'!$B$45:$B$196&amp;'Coverage Indicators - Section D'!$J$45:$J$196,0)),""),"")</f>
        <v>1180</v>
      </c>
      <c r="Q92" s="239" t="str">
        <f t="array" ref="Q92">IFERROR(IF(INDEX('Coverage Indicators - Section D'!F$45:F$196,MATCH('Print View'!$A92&amp;'Print View'!$Q$77,'Coverage Indicators - Section D'!$B$45:$B$196&amp;'Coverage Indicators - Section D'!$J$45:$J$196,0))&lt;&gt;0,INDEX('Coverage Indicators - Section D'!F$45:F$196,MATCH('Print View'!$A92&amp;'Print View'!$Q$77,'Coverage Indicators - Section D'!$B$45:$B$196&amp;'Coverage Indicators - Section D'!$J$45:$J$196,0)),""),"")</f>
        <v/>
      </c>
      <c r="R92" s="253" t="str">
        <f t="array" ref="R92">IFERROR(IF(INDEX('Coverage Indicators - Section D'!G$45:G$196,MATCH('Print View'!$A92&amp;'Print View'!$Q$77,'Coverage Indicators - Section D'!$B$45:$B$196&amp;'Coverage Indicators - Section D'!$J$45:$J$196,0))&lt;&gt;0,INDEX('Coverage Indicators - Section D'!G$45:G$196,MATCH('Print View'!$A92&amp;'Print View'!$Q$77,'Coverage Indicators - Section D'!$B$45:$B$196&amp;'Coverage Indicators - Section D'!$J$45:$J$196,0)),""),"")</f>
        <v/>
      </c>
      <c r="S92" s="174" t="str">
        <f t="array" ref="S92">IFERROR(IF(INDEX('Coverage Indicators - Section D'!H$45:H$196,MATCH('Print View'!$A92&amp;'Print View'!$Q$77,'Coverage Indicators - Section D'!$B$45:$B$196&amp;'Coverage Indicators - Section D'!$J$45:$J$196,0))&lt;&gt;0,INDEX('Coverage Indicators - Section D'!H$45:H$196,MATCH('Print View'!$A92&amp;'Print View'!$Q$77,'Coverage Indicators - Section D'!$B$45:$B$196&amp;'Coverage Indicators - Section D'!$J$45:$J$196,0)),""),"")</f>
        <v/>
      </c>
      <c r="T92" s="244">
        <f t="array" ref="T92">IFERROR(IF(INDEX('Coverage Indicators - Section D'!E$45:E$196,MATCH('Print View'!$A92&amp;'Print View'!$U$77,'Coverage Indicators - Section D'!$B$45:$B$196&amp;'Coverage Indicators - Section D'!$J$45:$J$196,0))&lt;&gt;0,INDEX('Coverage Indicators - Section D'!E$45:E$196,MATCH('Print View'!$A92&amp;'Print View'!$U$77,'Coverage Indicators - Section D'!$B$45:$B$196&amp;'Coverage Indicators - Section D'!$J$45:$J$196,0)),""),"")</f>
        <v>1430</v>
      </c>
      <c r="U92" s="239" t="str">
        <f t="array" ref="U92">IFERROR(IF(INDEX('Coverage Indicators - Section D'!F$45:F$196,MATCH('Print View'!$A92&amp;'Print View'!$U$77,'Coverage Indicators - Section D'!$B$45:$B$196&amp;'Coverage Indicators - Section D'!$J$45:$J$196,0))&lt;&gt;0,INDEX('Coverage Indicators - Section D'!F$45:F$196,MATCH('Print View'!$A92&amp;'Print View'!$U$77,'Coverage Indicators - Section D'!$B$45:$B$196&amp;'Coverage Indicators - Section D'!$J$45:$J$196,0)),""),"")</f>
        <v/>
      </c>
      <c r="V92" s="253" t="str">
        <f t="array" ref="V92">IFERROR(IF(INDEX('Coverage Indicators - Section D'!G$45:G$196,MATCH('Print View'!$A92&amp;'Print View'!$U$77,'Coverage Indicators - Section D'!$B$45:$B$196&amp;'Coverage Indicators - Section D'!$J$45:$J$196,0))&lt;&gt;0,INDEX('Coverage Indicators - Section D'!G$45:G$196,MATCH('Print View'!$A92&amp;'Print View'!$U$77,'Coverage Indicators - Section D'!$B$45:$B$196&amp;'Coverage Indicators - Section D'!$J$45:$J$196,0)),""),"")</f>
        <v/>
      </c>
      <c r="W92" s="174" t="str">
        <f t="array" ref="W92">IFERROR(IF(INDEX('Coverage Indicators - Section D'!H$45:H$196,MATCH('Print View'!$A92&amp;'Print View'!$U$77,'Coverage Indicators - Section D'!$B$45:$B$196&amp;'Coverage Indicators - Section D'!$J$45:$J$196,0))&lt;&gt;0,INDEX('Coverage Indicators - Section D'!H$45:H$196,MATCH('Print View'!$A92&amp;'Print View'!$U$77,'Coverage Indicators - Section D'!$B$45:$B$196&amp;'Coverage Indicators - Section D'!$J$45:$J$196,0)),""),"")</f>
        <v/>
      </c>
      <c r="X92" s="249">
        <f t="array" ref="X92">IFERROR(IF(INDEX('Coverage Indicators - Section D'!E$45:E$196,MATCH('Print View'!$A92&amp;'Print View'!$Y$77,'Coverage Indicators - Section D'!$B$45:$B$196&amp;'Coverage Indicators - Section D'!$J$45:$J$196,0))&lt;&gt;0,INDEX('Coverage Indicators - Section D'!E$45:E$196,MATCH('Print View'!$A92&amp;'Print View'!$Y$77,'Coverage Indicators - Section D'!$B$45:$B$196&amp;'Coverage Indicators - Section D'!$J$45:$J$196,0)),""),"")</f>
        <v>1680</v>
      </c>
      <c r="Y92" s="250" t="str">
        <f t="array" ref="Y92">IFERROR(IF(INDEX('Coverage Indicators - Section D'!F$45:F$196,MATCH('Print View'!$A92&amp;'Print View'!$Y$77,'Coverage Indicators - Section D'!$B$45:$B$196&amp;'Coverage Indicators - Section D'!$J$45:$J$196,0))&lt;&gt;0,INDEX('Coverage Indicators - Section D'!F$45:F$196,MATCH('Print View'!$A92&amp;'Print View'!$Y$77,'Coverage Indicators - Section D'!$B$45:$B$196&amp;'Coverage Indicators - Section D'!$J$45:$J$196,0)),""),"")</f>
        <v/>
      </c>
      <c r="Z92" s="257" t="str">
        <f t="array" ref="Z92">IFERROR(IF(INDEX('Coverage Indicators - Section D'!G$45:G$196,MATCH('Print View'!$A92&amp;'Print View'!$Y$77,'Coverage Indicators - Section D'!$B$45:$B$196&amp;'Coverage Indicators - Section D'!$J$45:$J$196,0))&lt;&gt;0,INDEX('Coverage Indicators - Section D'!G$45:G$196,MATCH('Print View'!$A92&amp;'Print View'!$Y$77,'Coverage Indicators - Section D'!$B$45:$B$196&amp;'Coverage Indicators - Section D'!$J$45:$J$196,0)),""),"")</f>
        <v/>
      </c>
      <c r="AA92" s="185" t="str">
        <f t="array" ref="AA92">IFERROR(IF(INDEX('Coverage Indicators - Section D'!H$45:H$196,MATCH('Print View'!$A92&amp;'Print View'!$Y$77,'Coverage Indicators - Section D'!$B$45:$B$196&amp;'Coverage Indicators - Section D'!$J$45:$J$196,0))&lt;&gt;0,INDEX('Coverage Indicators - Section D'!H$45:H$196,MATCH('Print View'!$A92&amp;'Print View'!$Y$77,'Coverage Indicators - Section D'!$B$45:$B$196&amp;'Coverage Indicators - Section D'!$J$45:$J$196,0)),""),"")</f>
        <v/>
      </c>
      <c r="AB92" s="249" t="str">
        <f t="array" ref="AB92">IFERROR(IF(INDEX('Coverage Indicators - Section D'!E$45:E$196,MATCH('Print View'!$A92&amp;'Print View'!$AC$77,'Coverage Indicators - Section D'!$B$45:$B$196&amp;'Coverage Indicators - Section D'!$J$45:$J$196,0))&lt;&gt;0,INDEX('Coverage Indicators - Section D'!E$45:E$196,MATCH('Print View'!$A92&amp;'Print View'!$AC$77,'Coverage Indicators - Section D'!$B$45:$B$196&amp;'Coverage Indicators - Section D'!$J$45:$J$196,0)),""),"")</f>
        <v/>
      </c>
      <c r="AC92" s="250" t="str">
        <f t="array" ref="AC92">IFERROR(IF(INDEX('Coverage Indicators - Section D'!F$45:F$196,MATCH('Print View'!$A92&amp;'Print View'!$AC$77,'Coverage Indicators - Section D'!$B$45:$B$196&amp;'Coverage Indicators - Section D'!$J$45:$J$196,0))&lt;&gt;0,INDEX('Coverage Indicators - Section D'!F$45:F$196,MATCH('Print View'!$A92&amp;'Print View'!$AC$77,'Coverage Indicators - Section D'!$B$45:$B$196&amp;'Coverage Indicators - Section D'!$J$45:$J$196,0)),""),"")</f>
        <v/>
      </c>
      <c r="AD92" s="257" t="str">
        <f t="array" ref="AD92">IFERROR(IF(INDEX('Coverage Indicators - Section D'!G$45:G$196,MATCH('Print View'!$A92&amp;'Print View'!$AC$77,'Coverage Indicators - Section D'!$B$45:$B$196&amp;'Coverage Indicators - Section D'!$J$45:$J$196,0))&lt;&gt;0,INDEX('Coverage Indicators - Section D'!G$45:G$196,MATCH('Print View'!$A92&amp;'Print View'!$AC$77,'Coverage Indicators - Section D'!$B$45:$B$196&amp;'Coverage Indicators - Section D'!$J$45:$J$196,0)),""),"")</f>
        <v/>
      </c>
      <c r="AE92" s="185" t="str">
        <f t="array" ref="AE92">IFERROR(IF(INDEX('Coverage Indicators - Section D'!H$45:H$196,MATCH('Print View'!$A92&amp;'Print View'!$AC$77,'Coverage Indicators - Section D'!$B$45:$B$196&amp;'Coverage Indicators - Section D'!$J$45:$J$196,0))&lt;&gt;0,INDEX('Coverage Indicators - Section D'!H$45:H$196,MATCH('Print View'!$A92&amp;'Print View'!$AC$77,'Coverage Indicators - Section D'!$B$45:$B$196&amp;'Coverage Indicators - Section D'!$J$45:$J$196,0)),""),"")</f>
        <v/>
      </c>
      <c r="AF92" s="249" t="str">
        <f t="array" ref="AF92">IFERROR(IF(INDEX('Coverage Indicators - Section D'!E$45:E$196,MATCH('Print View'!$A92&amp;'Print View'!$AG$77,'Coverage Indicators - Section D'!$B$45:$B$196&amp;'Coverage Indicators - Section D'!$J$45:$J$196,0))&lt;&gt;0,INDEX('Coverage Indicators - Section D'!E$45:E$196,MATCH('Print View'!$A92&amp;'Print View'!$AG$77,'Coverage Indicators - Section D'!$B$45:$B$196&amp;'Coverage Indicators - Section D'!$J$45:$J$196,0)),""),"")</f>
        <v/>
      </c>
      <c r="AG92" s="250" t="str">
        <f t="array" ref="AG92">IFERROR(IF(INDEX('Coverage Indicators - Section D'!F$45:F$196,MATCH('Print View'!$A92&amp;'Print View'!$AG$77,'Coverage Indicators - Section D'!$B$45:$B$196&amp;'Coverage Indicators - Section D'!$J$45:$J$196,0))&lt;&gt;0,INDEX('Coverage Indicators - Section D'!F$45:F$196,MATCH('Print View'!$A92&amp;'Print View'!$AG$77,'Coverage Indicators - Section D'!$B$45:$B$196&amp;'Coverage Indicators - Section D'!$J$45:$J$196,0)),""),"")</f>
        <v/>
      </c>
      <c r="AH92" s="261" t="str">
        <f t="array" ref="AH92">IFERROR(IF(INDEX('Coverage Indicators - Section D'!G$45:G$196,MATCH('Print View'!$A92&amp;'Print View'!$AG$77,'Coverage Indicators - Section D'!$B$45:$B$196&amp;'Coverage Indicators - Section D'!$J$45:$J$196,0))&lt;&gt;0,INDEX('Coverage Indicators - Section D'!G$45:G$196,MATCH('Print View'!$A92&amp;'Print View'!$AG$77,'Coverage Indicators - Section D'!$B$45:$B$196&amp;'Coverage Indicators - Section D'!$J$45:$J$196,0)),""),"")</f>
        <v/>
      </c>
      <c r="AI92" s="185" t="str">
        <f t="array" ref="AI92">IFERROR(IF(INDEX('Coverage Indicators - Section D'!H$45:H$196,MATCH('Print View'!$A92&amp;'Print View'!$AG$77,'Coverage Indicators - Section D'!$B$45:$B$196&amp;'Coverage Indicators - Section D'!$J$45:$J$196,0))&lt;&gt;0,INDEX('Coverage Indicators - Section D'!H$45:H$196,MATCH('Print View'!$A92&amp;'Print View'!$AG$77,'Coverage Indicators - Section D'!$B$45:$B$196&amp;'Coverage Indicators - Section D'!$J$45:$J$196,0)),""),"")</f>
        <v/>
      </c>
      <c r="AJ92" s="234" t="str">
        <f>IFERROR(IF(INDEX('Coverage Indicators - Section D'!W$10:W$41,MATCH('Print View'!$A92,'Coverage Indicators - Section D'!$A$10:$A$41,0))&lt;&gt;0,INDEX('Coverage Indicators - Section D'!W$10:W$41,MATCH('Print View'!$A92,'Coverage Indicators - Section D'!$A$10:$A$41,0)),""),"")</f>
        <v xml:space="preserve">Numerator: Number of new labs established from GF grant; Denominator: Number of labs  planned to be established through GF grant support. </v>
      </c>
      <c r="AK92" s="292"/>
      <c r="AL92" s="292"/>
      <c r="AM92" s="292"/>
      <c r="AN92" s="292"/>
      <c r="AO92" s="292"/>
      <c r="AP92" s="292"/>
      <c r="AQ92" s="292"/>
      <c r="AR92" s="292"/>
    </row>
    <row r="93" spans="1:44" s="293" customFormat="1" ht="120" x14ac:dyDescent="0.25">
      <c r="A93" s="177">
        <v>14</v>
      </c>
      <c r="B93" s="203" t="str">
        <f>IFERROR(IF(INDEX('Coverage Indicators - Section D'!B$10:B$41,MATCH('Print View'!$A93,'Coverage Indicators - Section D'!$A$10:$A$41,0))&lt;&gt;0,INDEX('Coverage Indicators - Section D'!B$10:B$41,MATCH('Print View'!$A93,'Coverage Indicators - Section D'!$A$10:$A$41,0)),""),"")</f>
        <v>Program management</v>
      </c>
      <c r="C93" s="203" t="str">
        <f>IFERROR(IF(INDEX('Coverage Indicators - Section D'!C$10:C$41,MATCH('Print View'!$A93,'Coverage Indicators - Section D'!$A$10:$A$41,0))&lt;&gt;0,INDEX('Coverage Indicators - Section D'!C$10:C$41,MATCH('Print View'!$A93,'Coverage Indicators - Section D'!$A$10:$A$41,0)),""),"")</f>
        <v/>
      </c>
      <c r="D93" s="203" t="str">
        <f>IFERROR(IF(INDEX('Coverage Indicators - Section D'!D$10:D$41,MATCH('Print View'!$A93,'Coverage Indicators - Section D'!$A$10:$A$41,0))&lt;&gt;0,INDEX('Coverage Indicators - Section D'!D$10:D$41,MATCH('Print View'!$A93,'Coverage Indicators - Section D'!$A$10:$A$41,0)),""),"")</f>
        <v>Percentage of patients paid incentives using DBT/PFMS</v>
      </c>
      <c r="E93" s="203" t="str">
        <f>IFERROR(IF(INDEX('Coverage Indicators - Section D'!E$10:E$41,MATCH('Print View'!$A93,'Coverage Indicators - Section D'!$A$10:$A$41,0))&lt;&gt;0,INDEX('Coverage Indicators - Section D'!E$10:E$41,MATCH('Print View'!$A93,'Coverage Indicators - Section D'!$A$10:$A$41,0)),""),"")</f>
        <v/>
      </c>
      <c r="F93" s="203" t="str">
        <f>IFERROR(IF(INDEX('Coverage Indicators - Section D'!F$10:F$41,MATCH('Print View'!$A93,'Coverage Indicators - Section D'!$A$10:$A$41,0))&lt;&gt;0,INDEX('Coverage Indicators - Section D'!F$10:F$41,MATCH('Print View'!$A93,'Coverage Indicators - Section D'!$A$10:$A$41,0)),""),"")</f>
        <v/>
      </c>
      <c r="G93" s="203" t="str">
        <f>IFERROR(IF(INDEX('Coverage Indicators - Section D'!G$10:G$41,MATCH('Print View'!$A93,'Coverage Indicators - Section D'!$A$10:$A$41,0))&lt;&gt;0,INDEX('Coverage Indicators - Section D'!G$10:G$41,MATCH('Print View'!$A93,'Coverage Indicators - Section D'!$A$10:$A$41,0)),""),"")</f>
        <v/>
      </c>
      <c r="H93" s="203" t="str">
        <f>IFERROR(IF(INDEX('Coverage Indicators - Section D'!H$10:H$41,MATCH('Print View'!$A93,'Coverage Indicators - Section D'!$A$10:$A$41,0))&lt;&gt;0,INDEX('Coverage Indicators - Section D'!H$10:H$41,MATCH('Print View'!$A93,'Coverage Indicators - Section D'!$A$10:$A$41,0)),""),"")</f>
        <v/>
      </c>
      <c r="I93" s="203" t="str">
        <f>IFERROR(IF(INDEX('Coverage Indicators - Section D'!P$10:P$41,MATCH('Print View'!$A93,'Coverage Indicators - Section D'!$A$10:$A$41,0))&lt;&gt;0,INDEX('Coverage Indicators - Section D'!P$10:P$41,MATCH('Print View'!$A93,'Coverage Indicators - Section D'!$A$10:$A$41,0)),""),"")</f>
        <v/>
      </c>
      <c r="J93" s="203" t="str">
        <f>IFERROR(IF(INDEX('Coverage Indicators - Section D'!Q$10:Q$41,MATCH('Print View'!$A93,'Coverage Indicators - Section D'!$A$10:$A$41,0))&lt;&gt;0,INDEX('Coverage Indicators - Section D'!Q$10:Q$41,MATCH('Print View'!$A93,'Coverage Indicators - Section D'!$A$10:$A$41,0)),""),"")</f>
        <v/>
      </c>
      <c r="K93" s="203" t="str">
        <f>IFERROR(IF(INDEX('Coverage Indicators - Section D'!R$10:R$41,MATCH('Print View'!$A93,'Coverage Indicators - Section D'!$A$10:$A$41,0))&lt;&gt;0,INDEX('Coverage Indicators - Section D'!R$10:R$41,MATCH('Print View'!$A93,'Coverage Indicators - Section D'!$A$10:$A$41,0)),""),"")</f>
        <v/>
      </c>
      <c r="L93" s="203" t="str">
        <f>IFERROR(IF(INDEX('Coverage Indicators - Section D'!S$10:S$41,MATCH('Print View'!$A93,'Coverage Indicators - Section D'!$A$10:$A$41,0))&lt;&gt;0,INDEX('Coverage Indicators - Section D'!S$10:S$41,MATCH('Print View'!$A93,'Coverage Indicators - Section D'!$A$10:$A$41,0)),""),"")</f>
        <v>DEA</v>
      </c>
      <c r="M93" s="203" t="str">
        <f>IFERROR(IF(INDEX('Coverage Indicators - Section D'!T$10:T$41,MATCH('Print View'!$A93,'Coverage Indicators - Section D'!$A$10:$A$41,0))&lt;&gt;0,INDEX('Coverage Indicators - Section D'!T$10:T$41,MATCH('Print View'!$A93,'Coverage Indicators - Section D'!$A$10:$A$41,0)),""),"")</f>
        <v>India</v>
      </c>
      <c r="N93" s="203" t="str">
        <f>IFERROR(IF(INDEX('Coverage Indicators - Section D'!U$10:U$41,MATCH('Print View'!$A93,'Coverage Indicators - Section D'!$A$10:$A$41,0))&lt;&gt;0,INDEX('Coverage Indicators - Section D'!U$10:U$41,MATCH('Print View'!$A93,'Coverage Indicators - Section D'!$A$10:$A$41,0)),""),"")</f>
        <v>National</v>
      </c>
      <c r="O93" s="203" t="str">
        <f>IFERROR(IF(INDEX('Coverage Indicators - Section D'!V$10:V$41,MATCH('Print View'!$A93,'Coverage Indicators - Section D'!$A$10:$A$41,0))&lt;&gt;0,INDEX('Coverage Indicators - Section D'!V$10:V$41,MATCH('Print View'!$A93,'Coverage Indicators - Section D'!$A$10:$A$41,0)),""),"")</f>
        <v>Y- Cumulative annually</v>
      </c>
      <c r="P93" s="240" t="str">
        <f t="array" ref="P93">IFERROR(IF(INDEX('Coverage Indicators - Section D'!E$45:E$196,MATCH('Print View'!$A93&amp;'Print View'!$Q$77,'Coverage Indicators - Section D'!$B$45:$B$196&amp;'Coverage Indicators - Section D'!$J$45:$J$196,0))&lt;&gt;0,INDEX('Coverage Indicators - Section D'!E$45:E$196,MATCH('Print View'!$A93&amp;'Print View'!$Q$77,'Coverage Indicators - Section D'!$B$45:$B$196&amp;'Coverage Indicators - Section D'!$J$45:$J$196,0)),""),"")</f>
        <v/>
      </c>
      <c r="Q93" s="241" t="str">
        <f t="array" ref="Q93">IFERROR(IF(INDEX('Coverage Indicators - Section D'!F$45:F$196,MATCH('Print View'!$A93&amp;'Print View'!$Q$77,'Coverage Indicators - Section D'!$B$45:$B$196&amp;'Coverage Indicators - Section D'!$J$45:$J$196,0))&lt;&gt;0,INDEX('Coverage Indicators - Section D'!F$45:F$196,MATCH('Print View'!$A93&amp;'Print View'!$Q$77,'Coverage Indicators - Section D'!$B$45:$B$196&amp;'Coverage Indicators - Section D'!$J$45:$J$196,0)),""),"")</f>
        <v/>
      </c>
      <c r="R93" s="254">
        <f t="array" ref="R93">IFERROR(IF(INDEX('Coverage Indicators - Section D'!G$45:G$196,MATCH('Print View'!$A93&amp;'Print View'!$Q$77,'Coverage Indicators - Section D'!$B$45:$B$196&amp;'Coverage Indicators - Section D'!$J$45:$J$196,0))&lt;&gt;0,INDEX('Coverage Indicators - Section D'!G$45:G$196,MATCH('Print View'!$A93&amp;'Print View'!$Q$77,'Coverage Indicators - Section D'!$B$45:$B$196&amp;'Coverage Indicators - Section D'!$J$45:$J$196,0)),""),"")</f>
        <v>50</v>
      </c>
      <c r="S93" s="231" t="str">
        <f t="array" ref="S93">IFERROR(IF(INDEX('Coverage Indicators - Section D'!H$45:H$196,MATCH('Print View'!$A93&amp;'Print View'!$Q$77,'Coverage Indicators - Section D'!$B$45:$B$196&amp;'Coverage Indicators - Section D'!$J$45:$J$196,0))&lt;&gt;0,INDEX('Coverage Indicators - Section D'!H$45:H$196,MATCH('Print View'!$A93&amp;'Print View'!$Q$77,'Coverage Indicators - Section D'!$B$45:$B$196&amp;'Coverage Indicators - Section D'!$J$45:$J$196,0)),""),"")</f>
        <v/>
      </c>
      <c r="T93" s="245" t="str">
        <f t="array" ref="T93">IFERROR(IF(INDEX('Coverage Indicators - Section D'!E$45:E$196,MATCH('Print View'!$A93&amp;'Print View'!$U$77,'Coverage Indicators - Section D'!$B$45:$B$196&amp;'Coverage Indicators - Section D'!$J$45:$J$196,0))&lt;&gt;0,INDEX('Coverage Indicators - Section D'!E$45:E$196,MATCH('Print View'!$A93&amp;'Print View'!$U$77,'Coverage Indicators - Section D'!$B$45:$B$196&amp;'Coverage Indicators - Section D'!$J$45:$J$196,0)),""),"")</f>
        <v/>
      </c>
      <c r="U93" s="241" t="str">
        <f t="array" ref="U93">IFERROR(IF(INDEX('Coverage Indicators - Section D'!F$45:F$196,MATCH('Print View'!$A93&amp;'Print View'!$U$77,'Coverage Indicators - Section D'!$B$45:$B$196&amp;'Coverage Indicators - Section D'!$J$45:$J$196,0))&lt;&gt;0,INDEX('Coverage Indicators - Section D'!F$45:F$196,MATCH('Print View'!$A93&amp;'Print View'!$U$77,'Coverage Indicators - Section D'!$B$45:$B$196&amp;'Coverage Indicators - Section D'!$J$45:$J$196,0)),""),"")</f>
        <v/>
      </c>
      <c r="V93" s="254">
        <f t="array" ref="V93">IFERROR(IF(INDEX('Coverage Indicators - Section D'!G$45:G$196,MATCH('Print View'!$A93&amp;'Print View'!$U$77,'Coverage Indicators - Section D'!$B$45:$B$196&amp;'Coverage Indicators - Section D'!$J$45:$J$196,0))&lt;&gt;0,INDEX('Coverage Indicators - Section D'!G$45:G$196,MATCH('Print View'!$A93&amp;'Print View'!$U$77,'Coverage Indicators - Section D'!$B$45:$B$196&amp;'Coverage Indicators - Section D'!$J$45:$J$196,0)),""),"")</f>
        <v>80</v>
      </c>
      <c r="W93" s="231" t="str">
        <f t="array" ref="W93">IFERROR(IF(INDEX('Coverage Indicators - Section D'!H$45:H$196,MATCH('Print View'!$A93&amp;'Print View'!$U$77,'Coverage Indicators - Section D'!$B$45:$B$196&amp;'Coverage Indicators - Section D'!$J$45:$J$196,0))&lt;&gt;0,INDEX('Coverage Indicators - Section D'!H$45:H$196,MATCH('Print View'!$A93&amp;'Print View'!$U$77,'Coverage Indicators - Section D'!$B$45:$B$196&amp;'Coverage Indicators - Section D'!$J$45:$J$196,0)),""),"")</f>
        <v/>
      </c>
      <c r="X93" s="247" t="str">
        <f t="array" ref="X93">IFERROR(IF(INDEX('Coverage Indicators - Section D'!E$45:E$196,MATCH('Print View'!$A93&amp;'Print View'!$Y$77,'Coverage Indicators - Section D'!$B$45:$B$196&amp;'Coverage Indicators - Section D'!$J$45:$J$196,0))&lt;&gt;0,INDEX('Coverage Indicators - Section D'!E$45:E$196,MATCH('Print View'!$A93&amp;'Print View'!$Y$77,'Coverage Indicators - Section D'!$B$45:$B$196&amp;'Coverage Indicators - Section D'!$J$45:$J$196,0)),""),"")</f>
        <v/>
      </c>
      <c r="Y93" s="248" t="str">
        <f t="array" ref="Y93">IFERROR(IF(INDEX('Coverage Indicators - Section D'!F$45:F$196,MATCH('Print View'!$A93&amp;'Print View'!$Y$77,'Coverage Indicators - Section D'!$B$45:$B$196&amp;'Coverage Indicators - Section D'!$J$45:$J$196,0))&lt;&gt;0,INDEX('Coverage Indicators - Section D'!F$45:F$196,MATCH('Print View'!$A93&amp;'Print View'!$Y$77,'Coverage Indicators - Section D'!$B$45:$B$196&amp;'Coverage Indicators - Section D'!$J$45:$J$196,0)),""),"")</f>
        <v/>
      </c>
      <c r="Z93" s="256">
        <f t="array" ref="Z93">IFERROR(IF(INDEX('Coverage Indicators - Section D'!G$45:G$196,MATCH('Print View'!$A93&amp;'Print View'!$Y$77,'Coverage Indicators - Section D'!$B$45:$B$196&amp;'Coverage Indicators - Section D'!$J$45:$J$196,0))&lt;&gt;0,INDEX('Coverage Indicators - Section D'!G$45:G$196,MATCH('Print View'!$A93&amp;'Print View'!$Y$77,'Coverage Indicators - Section D'!$B$45:$B$196&amp;'Coverage Indicators - Section D'!$J$45:$J$196,0)),""),"")</f>
        <v>80</v>
      </c>
      <c r="AA93" s="180" t="str">
        <f t="array" ref="AA93">IFERROR(IF(INDEX('Coverage Indicators - Section D'!H$45:H$196,MATCH('Print View'!$A93&amp;'Print View'!$Y$77,'Coverage Indicators - Section D'!$B$45:$B$196&amp;'Coverage Indicators - Section D'!$J$45:$J$196,0))&lt;&gt;0,INDEX('Coverage Indicators - Section D'!H$45:H$196,MATCH('Print View'!$A93&amp;'Print View'!$Y$77,'Coverage Indicators - Section D'!$B$45:$B$196&amp;'Coverage Indicators - Section D'!$J$45:$J$196,0)),""),"")</f>
        <v/>
      </c>
      <c r="AB93" s="247" t="str">
        <f t="array" ref="AB93">IFERROR(IF(INDEX('Coverage Indicators - Section D'!E$45:E$196,MATCH('Print View'!$A93&amp;'Print View'!$AC$77,'Coverage Indicators - Section D'!$B$45:$B$196&amp;'Coverage Indicators - Section D'!$J$45:$J$196,0))&lt;&gt;0,INDEX('Coverage Indicators - Section D'!E$45:E$196,MATCH('Print View'!$A93&amp;'Print View'!$AC$77,'Coverage Indicators - Section D'!$B$45:$B$196&amp;'Coverage Indicators - Section D'!$J$45:$J$196,0)),""),"")</f>
        <v/>
      </c>
      <c r="AC93" s="248" t="str">
        <f t="array" ref="AC93">IFERROR(IF(INDEX('Coverage Indicators - Section D'!F$45:F$196,MATCH('Print View'!$A93&amp;'Print View'!$AC$77,'Coverage Indicators - Section D'!$B$45:$B$196&amp;'Coverage Indicators - Section D'!$J$45:$J$196,0))&lt;&gt;0,INDEX('Coverage Indicators - Section D'!F$45:F$196,MATCH('Print View'!$A93&amp;'Print View'!$AC$77,'Coverage Indicators - Section D'!$B$45:$B$196&amp;'Coverage Indicators - Section D'!$J$45:$J$196,0)),""),"")</f>
        <v/>
      </c>
      <c r="AD93" s="256" t="str">
        <f t="array" ref="AD93">IFERROR(IF(INDEX('Coverage Indicators - Section D'!G$45:G$196,MATCH('Print View'!$A93&amp;'Print View'!$AC$77,'Coverage Indicators - Section D'!$B$45:$B$196&amp;'Coverage Indicators - Section D'!$J$45:$J$196,0))&lt;&gt;0,INDEX('Coverage Indicators - Section D'!G$45:G$196,MATCH('Print View'!$A93&amp;'Print View'!$AC$77,'Coverage Indicators - Section D'!$B$45:$B$196&amp;'Coverage Indicators - Section D'!$J$45:$J$196,0)),""),"")</f>
        <v/>
      </c>
      <c r="AE93" s="180" t="str">
        <f t="array" ref="AE93">IFERROR(IF(INDEX('Coverage Indicators - Section D'!H$45:H$196,MATCH('Print View'!$A93&amp;'Print View'!$AC$77,'Coverage Indicators - Section D'!$B$45:$B$196&amp;'Coverage Indicators - Section D'!$J$45:$J$196,0))&lt;&gt;0,INDEX('Coverage Indicators - Section D'!H$45:H$196,MATCH('Print View'!$A93&amp;'Print View'!$AC$77,'Coverage Indicators - Section D'!$B$45:$B$196&amp;'Coverage Indicators - Section D'!$J$45:$J$196,0)),""),"")</f>
        <v/>
      </c>
      <c r="AF93" s="247" t="str">
        <f t="array" ref="AF93">IFERROR(IF(INDEX('Coverage Indicators - Section D'!E$45:E$196,MATCH('Print View'!$A93&amp;'Print View'!$AG$77,'Coverage Indicators - Section D'!$B$45:$B$196&amp;'Coverage Indicators - Section D'!$J$45:$J$196,0))&lt;&gt;0,INDEX('Coverage Indicators - Section D'!E$45:E$196,MATCH('Print View'!$A93&amp;'Print View'!$AG$77,'Coverage Indicators - Section D'!$B$45:$B$196&amp;'Coverage Indicators - Section D'!$J$45:$J$196,0)),""),"")</f>
        <v/>
      </c>
      <c r="AG93" s="248" t="str">
        <f t="array" ref="AG93">IFERROR(IF(INDEX('Coverage Indicators - Section D'!F$45:F$196,MATCH('Print View'!$A93&amp;'Print View'!$AG$77,'Coverage Indicators - Section D'!$B$45:$B$196&amp;'Coverage Indicators - Section D'!$J$45:$J$196,0))&lt;&gt;0,INDEX('Coverage Indicators - Section D'!F$45:F$196,MATCH('Print View'!$A93&amp;'Print View'!$AG$77,'Coverage Indicators - Section D'!$B$45:$B$196&amp;'Coverage Indicators - Section D'!$J$45:$J$196,0)),""),"")</f>
        <v/>
      </c>
      <c r="AH93" s="260" t="str">
        <f t="array" ref="AH93">IFERROR(IF(INDEX('Coverage Indicators - Section D'!G$45:G$196,MATCH('Print View'!$A93&amp;'Print View'!$AG$77,'Coverage Indicators - Section D'!$B$45:$B$196&amp;'Coverage Indicators - Section D'!$J$45:$J$196,0))&lt;&gt;0,INDEX('Coverage Indicators - Section D'!G$45:G$196,MATCH('Print View'!$A93&amp;'Print View'!$AG$77,'Coverage Indicators - Section D'!$B$45:$B$196&amp;'Coverage Indicators - Section D'!$J$45:$J$196,0)),""),"")</f>
        <v/>
      </c>
      <c r="AI93" s="180" t="str">
        <f t="array" ref="AI93">IFERROR(IF(INDEX('Coverage Indicators - Section D'!H$45:H$196,MATCH('Print View'!$A93&amp;'Print View'!$AG$77,'Coverage Indicators - Section D'!$B$45:$B$196&amp;'Coverage Indicators - Section D'!$J$45:$J$196,0))&lt;&gt;0,INDEX('Coverage Indicators - Section D'!H$45:H$196,MATCH('Print View'!$A93&amp;'Print View'!$AG$77,'Coverage Indicators - Section D'!$B$45:$B$196&amp;'Coverage Indicators - Section D'!$J$45:$J$196,0)),""),"")</f>
        <v/>
      </c>
      <c r="AJ93" s="235" t="str">
        <f>IFERROR(IF(INDEX('Coverage Indicators - Section D'!W$10:W$41,MATCH('Print View'!$A93,'Coverage Indicators - Section D'!$A$10:$A$41,0))&lt;&gt;0,INDEX('Coverage Indicators - Section D'!W$10:W$41,MATCH('Print View'!$A93,'Coverage Indicators - Section D'!$A$10:$A$41,0)),""),"")</f>
        <v xml:space="preserve">Numerator: Total number of patients paid incentive through DBT; Denominator: Total number of eligible patients. Source: NIKSHAY </v>
      </c>
      <c r="AK93" s="292"/>
      <c r="AL93" s="292"/>
      <c r="AM93" s="292"/>
      <c r="AN93" s="292"/>
      <c r="AO93" s="292"/>
      <c r="AP93" s="292"/>
      <c r="AQ93" s="292"/>
      <c r="AR93" s="292"/>
    </row>
    <row r="94" spans="1:44" s="293" customFormat="1" ht="150" x14ac:dyDescent="0.25">
      <c r="A94" s="213">
        <v>15</v>
      </c>
      <c r="B94" s="202" t="str">
        <f>IFERROR(IF(INDEX('Coverage Indicators - Section D'!B$10:B$41,MATCH('Print View'!$A94,'Coverage Indicators - Section D'!$A$10:$A$41,0))&lt;&gt;0,INDEX('Coverage Indicators - Section D'!B$10:B$41,MATCH('Print View'!$A94,'Coverage Indicators - Section D'!$A$10:$A$41,0)),""),"")</f>
        <v>RSSH: Procurement and supply chain management systems</v>
      </c>
      <c r="C94" s="202" t="str">
        <f>IFERROR(IF(INDEX('Coverage Indicators - Section D'!C$10:C$41,MATCH('Print View'!$A94,'Coverage Indicators - Section D'!$A$10:$A$41,0))&lt;&gt;0,INDEX('Coverage Indicators - Section D'!C$10:C$41,MATCH('Print View'!$A94,'Coverage Indicators - Section D'!$A$10:$A$41,0)),""),"")</f>
        <v/>
      </c>
      <c r="D94" s="202" t="str">
        <f>IFERROR(IF(INDEX('Coverage Indicators - Section D'!D$10:D$41,MATCH('Print View'!$A94,'Coverage Indicators - Section D'!$A$10:$A$41,0))&lt;&gt;0,INDEX('Coverage Indicators - Section D'!D$10:D$41,MATCH('Print View'!$A94,'Coverage Indicators - Section D'!$A$10:$A$41,0)),""),"")</f>
        <v xml:space="preserve">Proportion of districts with electronic D&amp;L management systems deployed </v>
      </c>
      <c r="E94" s="202" t="str">
        <f>IFERROR(IF(INDEX('Coverage Indicators - Section D'!E$10:E$41,MATCH('Print View'!$A94,'Coverage Indicators - Section D'!$A$10:$A$41,0))&lt;&gt;0,INDEX('Coverage Indicators - Section D'!E$10:E$41,MATCH('Print View'!$A94,'Coverage Indicators - Section D'!$A$10:$A$41,0)),""),"")</f>
        <v/>
      </c>
      <c r="F94" s="202" t="str">
        <f>IFERROR(IF(INDEX('Coverage Indicators - Section D'!F$10:F$41,MATCH('Print View'!$A94,'Coverage Indicators - Section D'!$A$10:$A$41,0))&lt;&gt;0,INDEX('Coverage Indicators - Section D'!F$10:F$41,MATCH('Print View'!$A94,'Coverage Indicators - Section D'!$A$10:$A$41,0)),""),"")</f>
        <v/>
      </c>
      <c r="G94" s="202" t="str">
        <f>IFERROR(IF(INDEX('Coverage Indicators - Section D'!G$10:G$41,MATCH('Print View'!$A94,'Coverage Indicators - Section D'!$A$10:$A$41,0))&lt;&gt;0,INDEX('Coverage Indicators - Section D'!G$10:G$41,MATCH('Print View'!$A94,'Coverage Indicators - Section D'!$A$10:$A$41,0)),""),"")</f>
        <v/>
      </c>
      <c r="H94" s="202" t="str">
        <f>IFERROR(IF(INDEX('Coverage Indicators - Section D'!H$10:H$41,MATCH('Print View'!$A94,'Coverage Indicators - Section D'!$A$10:$A$41,0))&lt;&gt;0,INDEX('Coverage Indicators - Section D'!H$10:H$41,MATCH('Print View'!$A94,'Coverage Indicators - Section D'!$A$10:$A$41,0)),""),"")</f>
        <v/>
      </c>
      <c r="I94" s="202" t="str">
        <f>IFERROR(IF(INDEX('Coverage Indicators - Section D'!P$10:P$41,MATCH('Print View'!$A94,'Coverage Indicators - Section D'!$A$10:$A$41,0))&lt;&gt;0,INDEX('Coverage Indicators - Section D'!P$10:P$41,MATCH('Print View'!$A94,'Coverage Indicators - Section D'!$A$10:$A$41,0)),""),"")</f>
        <v/>
      </c>
      <c r="J94" s="202" t="str">
        <f>IFERROR(IF(INDEX('Coverage Indicators - Section D'!Q$10:Q$41,MATCH('Print View'!$A94,'Coverage Indicators - Section D'!$A$10:$A$41,0))&lt;&gt;0,INDEX('Coverage Indicators - Section D'!Q$10:Q$41,MATCH('Print View'!$A94,'Coverage Indicators - Section D'!$A$10:$A$41,0)),""),"")</f>
        <v/>
      </c>
      <c r="K94" s="202" t="str">
        <f>IFERROR(IF(INDEX('Coverage Indicators - Section D'!R$10:R$41,MATCH('Print View'!$A94,'Coverage Indicators - Section D'!$A$10:$A$41,0))&lt;&gt;0,INDEX('Coverage Indicators - Section D'!R$10:R$41,MATCH('Print View'!$A94,'Coverage Indicators - Section D'!$A$10:$A$41,0)),""),"")</f>
        <v/>
      </c>
      <c r="L94" s="202" t="str">
        <f>IFERROR(IF(INDEX('Coverage Indicators - Section D'!S$10:S$41,MATCH('Print View'!$A94,'Coverage Indicators - Section D'!$A$10:$A$41,0))&lt;&gt;0,INDEX('Coverage Indicators - Section D'!S$10:S$41,MATCH('Print View'!$A94,'Coverage Indicators - Section D'!$A$10:$A$41,0)),""),"")</f>
        <v>DEA</v>
      </c>
      <c r="M94" s="202" t="str">
        <f>IFERROR(IF(INDEX('Coverage Indicators - Section D'!T$10:T$41,MATCH('Print View'!$A94,'Coverage Indicators - Section D'!$A$10:$A$41,0))&lt;&gt;0,INDEX('Coverage Indicators - Section D'!T$10:T$41,MATCH('Print View'!$A94,'Coverage Indicators - Section D'!$A$10:$A$41,0)),""),"")</f>
        <v>India</v>
      </c>
      <c r="N94" s="202" t="str">
        <f>IFERROR(IF(INDEX('Coverage Indicators - Section D'!U$10:U$41,MATCH('Print View'!$A94,'Coverage Indicators - Section D'!$A$10:$A$41,0))&lt;&gt;0,INDEX('Coverage Indicators - Section D'!U$10:U$41,MATCH('Print View'!$A94,'Coverage Indicators - Section D'!$A$10:$A$41,0)),""),"")</f>
        <v>National</v>
      </c>
      <c r="O94" s="202" t="str">
        <f>IFERROR(IF(INDEX('Coverage Indicators - Section D'!V$10:V$41,MATCH('Print View'!$A94,'Coverage Indicators - Section D'!$A$10:$A$41,0))&lt;&gt;0,INDEX('Coverage Indicators - Section D'!V$10:V$41,MATCH('Print View'!$A94,'Coverage Indicators - Section D'!$A$10:$A$41,0)),""),"")</f>
        <v>Y- Cumulative annually</v>
      </c>
      <c r="P94" s="238" t="str">
        <f t="array" ref="P94">IFERROR(IF(INDEX('Coverage Indicators - Section D'!E$45:E$196,MATCH('Print View'!$A94&amp;'Print View'!$Q$77,'Coverage Indicators - Section D'!$B$45:$B$196&amp;'Coverage Indicators - Section D'!$J$45:$J$196,0))&lt;&gt;0,INDEX('Coverage Indicators - Section D'!E$45:E$196,MATCH('Print View'!$A94&amp;'Print View'!$Q$77,'Coverage Indicators - Section D'!$B$45:$B$196&amp;'Coverage Indicators - Section D'!$J$45:$J$196,0)),""),"")</f>
        <v/>
      </c>
      <c r="Q94" s="239" t="str">
        <f t="array" ref="Q94">IFERROR(IF(INDEX('Coverage Indicators - Section D'!F$45:F$196,MATCH('Print View'!$A94&amp;'Print View'!$Q$77,'Coverage Indicators - Section D'!$B$45:$B$196&amp;'Coverage Indicators - Section D'!$J$45:$J$196,0))&lt;&gt;0,INDEX('Coverage Indicators - Section D'!F$45:F$196,MATCH('Print View'!$A94&amp;'Print View'!$Q$77,'Coverage Indicators - Section D'!$B$45:$B$196&amp;'Coverage Indicators - Section D'!$J$45:$J$196,0)),""),"")</f>
        <v/>
      </c>
      <c r="R94" s="253">
        <f t="array" ref="R94">IFERROR(IF(INDEX('Coverage Indicators - Section D'!G$45:G$196,MATCH('Print View'!$A94&amp;'Print View'!$Q$77,'Coverage Indicators - Section D'!$B$45:$B$196&amp;'Coverage Indicators - Section D'!$J$45:$J$196,0))&lt;&gt;0,INDEX('Coverage Indicators - Section D'!G$45:G$196,MATCH('Print View'!$A94&amp;'Print View'!$Q$77,'Coverage Indicators - Section D'!$B$45:$B$196&amp;'Coverage Indicators - Section D'!$J$45:$J$196,0)),""),"")</f>
        <v>60</v>
      </c>
      <c r="S94" s="174" t="str">
        <f t="array" ref="S94">IFERROR(IF(INDEX('Coverage Indicators - Section D'!H$45:H$196,MATCH('Print View'!$A94&amp;'Print View'!$Q$77,'Coverage Indicators - Section D'!$B$45:$B$196&amp;'Coverage Indicators - Section D'!$J$45:$J$196,0))&lt;&gt;0,INDEX('Coverage Indicators - Section D'!H$45:H$196,MATCH('Print View'!$A94&amp;'Print View'!$Q$77,'Coverage Indicators - Section D'!$B$45:$B$196&amp;'Coverage Indicators - Section D'!$J$45:$J$196,0)),""),"")</f>
        <v/>
      </c>
      <c r="T94" s="244" t="str">
        <f t="array" ref="T94">IFERROR(IF(INDEX('Coverage Indicators - Section D'!E$45:E$196,MATCH('Print View'!$A94&amp;'Print View'!$U$77,'Coverage Indicators - Section D'!$B$45:$B$196&amp;'Coverage Indicators - Section D'!$J$45:$J$196,0))&lt;&gt;0,INDEX('Coverage Indicators - Section D'!E$45:E$196,MATCH('Print View'!$A94&amp;'Print View'!$U$77,'Coverage Indicators - Section D'!$B$45:$B$196&amp;'Coverage Indicators - Section D'!$J$45:$J$196,0)),""),"")</f>
        <v/>
      </c>
      <c r="U94" s="239" t="str">
        <f t="array" ref="U94">IFERROR(IF(INDEX('Coverage Indicators - Section D'!F$45:F$196,MATCH('Print View'!$A94&amp;'Print View'!$U$77,'Coverage Indicators - Section D'!$B$45:$B$196&amp;'Coverage Indicators - Section D'!$J$45:$J$196,0))&lt;&gt;0,INDEX('Coverage Indicators - Section D'!F$45:F$196,MATCH('Print View'!$A94&amp;'Print View'!$U$77,'Coverage Indicators - Section D'!$B$45:$B$196&amp;'Coverage Indicators - Section D'!$J$45:$J$196,0)),""),"")</f>
        <v/>
      </c>
      <c r="V94" s="253">
        <f t="array" ref="V94">IFERROR(IF(INDEX('Coverage Indicators - Section D'!G$45:G$196,MATCH('Print View'!$A94&amp;'Print View'!$U$77,'Coverage Indicators - Section D'!$B$45:$B$196&amp;'Coverage Indicators - Section D'!$J$45:$J$196,0))&lt;&gt;0,INDEX('Coverage Indicators - Section D'!G$45:G$196,MATCH('Print View'!$A94&amp;'Print View'!$U$77,'Coverage Indicators - Section D'!$B$45:$B$196&amp;'Coverage Indicators - Section D'!$J$45:$J$196,0)),""),"")</f>
        <v>80</v>
      </c>
      <c r="W94" s="174" t="str">
        <f t="array" ref="W94">IFERROR(IF(INDEX('Coverage Indicators - Section D'!H$45:H$196,MATCH('Print View'!$A94&amp;'Print View'!$U$77,'Coverage Indicators - Section D'!$B$45:$B$196&amp;'Coverage Indicators - Section D'!$J$45:$J$196,0))&lt;&gt;0,INDEX('Coverage Indicators - Section D'!H$45:H$196,MATCH('Print View'!$A94&amp;'Print View'!$U$77,'Coverage Indicators - Section D'!$B$45:$B$196&amp;'Coverage Indicators - Section D'!$J$45:$J$196,0)),""),"")</f>
        <v/>
      </c>
      <c r="X94" s="249" t="str">
        <f t="array" ref="X94">IFERROR(IF(INDEX('Coverage Indicators - Section D'!E$45:E$196,MATCH('Print View'!$A94&amp;'Print View'!$Y$77,'Coverage Indicators - Section D'!$B$45:$B$196&amp;'Coverage Indicators - Section D'!$J$45:$J$196,0))&lt;&gt;0,INDEX('Coverage Indicators - Section D'!E$45:E$196,MATCH('Print View'!$A94&amp;'Print View'!$Y$77,'Coverage Indicators - Section D'!$B$45:$B$196&amp;'Coverage Indicators - Section D'!$J$45:$J$196,0)),""),"")</f>
        <v/>
      </c>
      <c r="Y94" s="250" t="str">
        <f t="array" ref="Y94">IFERROR(IF(INDEX('Coverage Indicators - Section D'!F$45:F$196,MATCH('Print View'!$A94&amp;'Print View'!$Y$77,'Coverage Indicators - Section D'!$B$45:$B$196&amp;'Coverage Indicators - Section D'!$J$45:$J$196,0))&lt;&gt;0,INDEX('Coverage Indicators - Section D'!F$45:F$196,MATCH('Print View'!$A94&amp;'Print View'!$Y$77,'Coverage Indicators - Section D'!$B$45:$B$196&amp;'Coverage Indicators - Section D'!$J$45:$J$196,0)),""),"")</f>
        <v/>
      </c>
      <c r="Z94" s="257">
        <f t="array" ref="Z94">IFERROR(IF(INDEX('Coverage Indicators - Section D'!G$45:G$196,MATCH('Print View'!$A94&amp;'Print View'!$Y$77,'Coverage Indicators - Section D'!$B$45:$B$196&amp;'Coverage Indicators - Section D'!$J$45:$J$196,0))&lt;&gt;0,INDEX('Coverage Indicators - Section D'!G$45:G$196,MATCH('Print View'!$A94&amp;'Print View'!$Y$77,'Coverage Indicators - Section D'!$B$45:$B$196&amp;'Coverage Indicators - Section D'!$J$45:$J$196,0)),""),"")</f>
        <v>100</v>
      </c>
      <c r="AA94" s="185" t="str">
        <f t="array" ref="AA94">IFERROR(IF(INDEX('Coverage Indicators - Section D'!H$45:H$196,MATCH('Print View'!$A94&amp;'Print View'!$Y$77,'Coverage Indicators - Section D'!$B$45:$B$196&amp;'Coverage Indicators - Section D'!$J$45:$J$196,0))&lt;&gt;0,INDEX('Coverage Indicators - Section D'!H$45:H$196,MATCH('Print View'!$A94&amp;'Print View'!$Y$77,'Coverage Indicators - Section D'!$B$45:$B$196&amp;'Coverage Indicators - Section D'!$J$45:$J$196,0)),""),"")</f>
        <v/>
      </c>
      <c r="AB94" s="249" t="str">
        <f t="array" ref="AB94">IFERROR(IF(INDEX('Coverage Indicators - Section D'!E$45:E$196,MATCH('Print View'!$A94&amp;'Print View'!$AC$77,'Coverage Indicators - Section D'!$B$45:$B$196&amp;'Coverage Indicators - Section D'!$J$45:$J$196,0))&lt;&gt;0,INDEX('Coverage Indicators - Section D'!E$45:E$196,MATCH('Print View'!$A94&amp;'Print View'!$AC$77,'Coverage Indicators - Section D'!$B$45:$B$196&amp;'Coverage Indicators - Section D'!$J$45:$J$196,0)),""),"")</f>
        <v/>
      </c>
      <c r="AC94" s="250" t="str">
        <f t="array" ref="AC94">IFERROR(IF(INDEX('Coverage Indicators - Section D'!F$45:F$196,MATCH('Print View'!$A94&amp;'Print View'!$AC$77,'Coverage Indicators - Section D'!$B$45:$B$196&amp;'Coverage Indicators - Section D'!$J$45:$J$196,0))&lt;&gt;0,INDEX('Coverage Indicators - Section D'!F$45:F$196,MATCH('Print View'!$A94&amp;'Print View'!$AC$77,'Coverage Indicators - Section D'!$B$45:$B$196&amp;'Coverage Indicators - Section D'!$J$45:$J$196,0)),""),"")</f>
        <v/>
      </c>
      <c r="AD94" s="257" t="str">
        <f t="array" ref="AD94">IFERROR(IF(INDEX('Coverage Indicators - Section D'!G$45:G$196,MATCH('Print View'!$A94&amp;'Print View'!$AC$77,'Coverage Indicators - Section D'!$B$45:$B$196&amp;'Coverage Indicators - Section D'!$J$45:$J$196,0))&lt;&gt;0,INDEX('Coverage Indicators - Section D'!G$45:G$196,MATCH('Print View'!$A94&amp;'Print View'!$AC$77,'Coverage Indicators - Section D'!$B$45:$B$196&amp;'Coverage Indicators - Section D'!$J$45:$J$196,0)),""),"")</f>
        <v/>
      </c>
      <c r="AE94" s="185" t="str">
        <f t="array" ref="AE94">IFERROR(IF(INDEX('Coverage Indicators - Section D'!H$45:H$196,MATCH('Print View'!$A94&amp;'Print View'!$AC$77,'Coverage Indicators - Section D'!$B$45:$B$196&amp;'Coverage Indicators - Section D'!$J$45:$J$196,0))&lt;&gt;0,INDEX('Coverage Indicators - Section D'!H$45:H$196,MATCH('Print View'!$A94&amp;'Print View'!$AC$77,'Coverage Indicators - Section D'!$B$45:$B$196&amp;'Coverage Indicators - Section D'!$J$45:$J$196,0)),""),"")</f>
        <v/>
      </c>
      <c r="AF94" s="249" t="str">
        <f t="array" ref="AF94">IFERROR(IF(INDEX('Coverage Indicators - Section D'!E$45:E$196,MATCH('Print View'!$A94&amp;'Print View'!$AG$77,'Coverage Indicators - Section D'!$B$45:$B$196&amp;'Coverage Indicators - Section D'!$J$45:$J$196,0))&lt;&gt;0,INDEX('Coverage Indicators - Section D'!E$45:E$196,MATCH('Print View'!$A94&amp;'Print View'!$AG$77,'Coverage Indicators - Section D'!$B$45:$B$196&amp;'Coverage Indicators - Section D'!$J$45:$J$196,0)),""),"")</f>
        <v/>
      </c>
      <c r="AG94" s="250" t="str">
        <f t="array" ref="AG94">IFERROR(IF(INDEX('Coverage Indicators - Section D'!F$45:F$196,MATCH('Print View'!$A94&amp;'Print View'!$AG$77,'Coverage Indicators - Section D'!$B$45:$B$196&amp;'Coverage Indicators - Section D'!$J$45:$J$196,0))&lt;&gt;0,INDEX('Coverage Indicators - Section D'!F$45:F$196,MATCH('Print View'!$A94&amp;'Print View'!$AG$77,'Coverage Indicators - Section D'!$B$45:$B$196&amp;'Coverage Indicators - Section D'!$J$45:$J$196,0)),""),"")</f>
        <v/>
      </c>
      <c r="AH94" s="261" t="str">
        <f t="array" ref="AH94">IFERROR(IF(INDEX('Coverage Indicators - Section D'!G$45:G$196,MATCH('Print View'!$A94&amp;'Print View'!$AG$77,'Coverage Indicators - Section D'!$B$45:$B$196&amp;'Coverage Indicators - Section D'!$J$45:$J$196,0))&lt;&gt;0,INDEX('Coverage Indicators - Section D'!G$45:G$196,MATCH('Print View'!$A94&amp;'Print View'!$AG$77,'Coverage Indicators - Section D'!$B$45:$B$196&amp;'Coverage Indicators - Section D'!$J$45:$J$196,0)),""),"")</f>
        <v/>
      </c>
      <c r="AI94" s="185" t="str">
        <f t="array" ref="AI94">IFERROR(IF(INDEX('Coverage Indicators - Section D'!H$45:H$196,MATCH('Print View'!$A94&amp;'Print View'!$AG$77,'Coverage Indicators - Section D'!$B$45:$B$196&amp;'Coverage Indicators - Section D'!$J$45:$J$196,0))&lt;&gt;0,INDEX('Coverage Indicators - Section D'!H$45:H$196,MATCH('Print View'!$A94&amp;'Print View'!$AG$77,'Coverage Indicators - Section D'!$B$45:$B$196&amp;'Coverage Indicators - Section D'!$J$45:$J$196,0)),""),"")</f>
        <v/>
      </c>
      <c r="AJ94" s="234" t="str">
        <f>IFERROR(IF(INDEX('Coverage Indicators - Section D'!W$10:W$41,MATCH('Print View'!$A94,'Coverage Indicators - Section D'!$A$10:$A$41,0))&lt;&gt;0,INDEX('Coverage Indicators - Section D'!W$10:W$41,MATCH('Print View'!$A94,'Coverage Indicators - Section D'!$A$10:$A$41,0)),""),"")</f>
        <v xml:space="preserve">Numerator: Number of distritcs which have D&amp;L  employed ; Denominator: Number of districts expected to report for D7L </v>
      </c>
      <c r="AK94" s="292"/>
      <c r="AL94" s="292"/>
      <c r="AM94" s="292"/>
      <c r="AN94" s="292"/>
      <c r="AO94" s="292"/>
      <c r="AP94" s="292"/>
      <c r="AQ94" s="292"/>
      <c r="AR94" s="292"/>
    </row>
    <row r="95" spans="1:44" s="293" customFormat="1" ht="330" x14ac:dyDescent="0.25">
      <c r="A95" s="177">
        <v>16</v>
      </c>
      <c r="B95" s="203" t="str">
        <f>IFERROR(IF(INDEX('Coverage Indicators - Section D'!B$10:B$41,MATCH('Print View'!$A95,'Coverage Indicators - Section D'!$A$10:$A$41,0))&lt;&gt;0,INDEX('Coverage Indicators - Section D'!B$10:B$41,MATCH('Print View'!$A95,'Coverage Indicators - Section D'!$A$10:$A$41,0)),""),"")</f>
        <v>TB care and prevention</v>
      </c>
      <c r="C95" s="203" t="str">
        <f>IFERROR(IF(INDEX('Coverage Indicators - Section D'!C$10:C$41,MATCH('Print View'!$A95,'Coverage Indicators - Section D'!$A$10:$A$41,0))&lt;&gt;0,INDEX('Coverage Indicators - Section D'!C$10:C$41,MATCH('Print View'!$A95,'Coverage Indicators - Section D'!$A$10:$A$41,0)),""),"")</f>
        <v/>
      </c>
      <c r="D95" s="203" t="str">
        <f>IFERROR(IF(INDEX('Coverage Indicators - Section D'!D$10:D$41,MATCH('Print View'!$A95,'Coverage Indicators - Section D'!$A$10:$A$41,0))&lt;&gt;0,INDEX('Coverage Indicators - Section D'!D$10:D$41,MATCH('Print View'!$A95,'Coverage Indicators - Section D'!$A$10:$A$41,0)),""),"")</f>
        <v>Number of notified TB cases all forms  notified from private sector</v>
      </c>
      <c r="E95" s="203">
        <f>IFERROR(IF(INDEX('Coverage Indicators - Section D'!E$10:E$41,MATCH('Print View'!$A95,'Coverage Indicators - Section D'!$A$10:$A$41,0))&lt;&gt;0,INDEX('Coverage Indicators - Section D'!E$10:E$41,MATCH('Print View'!$A95,'Coverage Indicators - Section D'!$A$10:$A$41,0)),""),"")</f>
        <v>330186</v>
      </c>
      <c r="F95" s="203" t="str">
        <f>IFERROR(IF(INDEX('Coverage Indicators - Section D'!F$10:F$41,MATCH('Print View'!$A95,'Coverage Indicators - Section D'!$A$10:$A$41,0))&lt;&gt;0,INDEX('Coverage Indicators - Section D'!F$10:F$41,MATCH('Print View'!$A95,'Coverage Indicators - Section D'!$A$10:$A$41,0)),""),"")</f>
        <v/>
      </c>
      <c r="G95" s="203" t="str">
        <f>IFERROR(IF(INDEX('Coverage Indicators - Section D'!G$10:G$41,MATCH('Print View'!$A95,'Coverage Indicators - Section D'!$A$10:$A$41,0))&lt;&gt;0,INDEX('Coverage Indicators - Section D'!G$10:G$41,MATCH('Print View'!$A95,'Coverage Indicators - Section D'!$A$10:$A$41,0)),""),"")</f>
        <v/>
      </c>
      <c r="H95" s="203" t="str">
        <f>IFERROR(IF(INDEX('Coverage Indicators - Section D'!H$10:H$41,MATCH('Print View'!$A95,'Coverage Indicators - Section D'!$A$10:$A$41,0))&lt;&gt;0,INDEX('Coverage Indicators - Section D'!H$10:H$41,MATCH('Print View'!$A95,'Coverage Indicators - Section D'!$A$10:$A$41,0)),""),"")</f>
        <v>2016</v>
      </c>
      <c r="I95" s="203" t="str">
        <f>IFERROR(IF(INDEX('Coverage Indicators - Section D'!P$10:P$41,MATCH('Print View'!$A95,'Coverage Indicators - Section D'!$A$10:$A$41,0))&lt;&gt;0,INDEX('Coverage Indicators - Section D'!P$10:P$41,MATCH('Print View'!$A95,'Coverage Indicators - Section D'!$A$10:$A$41,0)),""),"")</f>
        <v>TB india 2017</v>
      </c>
      <c r="J95" s="203" t="str">
        <f>IFERROR(IF(INDEX('Coverage Indicators - Section D'!Q$10:Q$41,MATCH('Print View'!$A95,'Coverage Indicators - Section D'!$A$10:$A$41,0))&lt;&gt;0,INDEX('Coverage Indicators - Section D'!Q$10:Q$41,MATCH('Print View'!$A95,'Coverage Indicators - Section D'!$A$10:$A$41,0)),""),"")</f>
        <v/>
      </c>
      <c r="K95" s="203" t="str">
        <f>IFERROR(IF(INDEX('Coverage Indicators - Section D'!R$10:R$41,MATCH('Print View'!$A95,'Coverage Indicators - Section D'!$A$10:$A$41,0))&lt;&gt;0,INDEX('Coverage Indicators - Section D'!R$10:R$41,MATCH('Print View'!$A95,'Coverage Indicators - Section D'!$A$10:$A$41,0)),""),"")</f>
        <v/>
      </c>
      <c r="L95" s="203" t="str">
        <f>IFERROR(IF(INDEX('Coverage Indicators - Section D'!S$10:S$41,MATCH('Print View'!$A95,'Coverage Indicators - Section D'!$A$10:$A$41,0))&lt;&gt;0,INDEX('Coverage Indicators - Section D'!S$10:S$41,MATCH('Print View'!$A95,'Coverage Indicators - Section D'!$A$10:$A$41,0)),""),"")</f>
        <v>William J. Clinton Foundation (WJCF)</v>
      </c>
      <c r="M95" s="203" t="str">
        <f>IFERROR(IF(INDEX('Coverage Indicators - Section D'!T$10:T$41,MATCH('Print View'!$A95,'Coverage Indicators - Section D'!$A$10:$A$41,0))&lt;&gt;0,INDEX('Coverage Indicators - Section D'!T$10:T$41,MATCH('Print View'!$A95,'Coverage Indicators - Section D'!$A$10:$A$41,0)),""),"")</f>
        <v>India</v>
      </c>
      <c r="N95" s="203" t="str">
        <f>IFERROR(IF(INDEX('Coverage Indicators - Section D'!U$10:U$41,MATCH('Print View'!$A95,'Coverage Indicators - Section D'!$A$10:$A$41,0))&lt;&gt;0,INDEX('Coverage Indicators - Section D'!U$10:U$41,MATCH('Print View'!$A95,'Coverage Indicators - Section D'!$A$10:$A$41,0)),""),"")</f>
        <v>Sub-National</v>
      </c>
      <c r="O95" s="203" t="str">
        <f>IFERROR(IF(INDEX('Coverage Indicators - Section D'!V$10:V$41,MATCH('Print View'!$A95,'Coverage Indicators - Section D'!$A$10:$A$41,0))&lt;&gt;0,INDEX('Coverage Indicators - Section D'!V$10:V$41,MATCH('Print View'!$A95,'Coverage Indicators - Section D'!$A$10:$A$41,0)),""),"")</f>
        <v>Y- Cumulative annually</v>
      </c>
      <c r="P95" s="240">
        <f t="array" ref="P95">IFERROR(IF(INDEX('Coverage Indicators - Section D'!E$45:E$196,MATCH('Print View'!$A95&amp;'Print View'!$Q$77,'Coverage Indicators - Section D'!$B$45:$B$196&amp;'Coverage Indicators - Section D'!$J$45:$J$196,0))&lt;&gt;0,INDEX('Coverage Indicators - Section D'!E$45:E$196,MATCH('Print View'!$A95&amp;'Print View'!$Q$77,'Coverage Indicators - Section D'!$B$45:$B$196&amp;'Coverage Indicators - Section D'!$J$45:$J$196,0)),""),"")</f>
        <v>150000</v>
      </c>
      <c r="Q95" s="241" t="str">
        <f t="array" ref="Q95">IFERROR(IF(INDEX('Coverage Indicators - Section D'!F$45:F$196,MATCH('Print View'!$A95&amp;'Print View'!$Q$77,'Coverage Indicators - Section D'!$B$45:$B$196&amp;'Coverage Indicators - Section D'!$J$45:$J$196,0))&lt;&gt;0,INDEX('Coverage Indicators - Section D'!F$45:F$196,MATCH('Print View'!$A95&amp;'Print View'!$Q$77,'Coverage Indicators - Section D'!$B$45:$B$196&amp;'Coverage Indicators - Section D'!$J$45:$J$196,0)),""),"")</f>
        <v/>
      </c>
      <c r="R95" s="254" t="str">
        <f t="array" ref="R95">IFERROR(IF(INDEX('Coverage Indicators - Section D'!G$45:G$196,MATCH('Print View'!$A95&amp;'Print View'!$Q$77,'Coverage Indicators - Section D'!$B$45:$B$196&amp;'Coverage Indicators - Section D'!$J$45:$J$196,0))&lt;&gt;0,INDEX('Coverage Indicators - Section D'!G$45:G$196,MATCH('Print View'!$A95&amp;'Print View'!$Q$77,'Coverage Indicators - Section D'!$B$45:$B$196&amp;'Coverage Indicators - Section D'!$J$45:$J$196,0)),""),"")</f>
        <v/>
      </c>
      <c r="S95" s="231" t="str">
        <f t="array" ref="S95">IFERROR(IF(INDEX('Coverage Indicators - Section D'!H$45:H$196,MATCH('Print View'!$A95&amp;'Print View'!$Q$77,'Coverage Indicators - Section D'!$B$45:$B$196&amp;'Coverage Indicators - Section D'!$J$45:$J$196,0))&lt;&gt;0,INDEX('Coverage Indicators - Section D'!H$45:H$196,MATCH('Print View'!$A95&amp;'Print View'!$Q$77,'Coverage Indicators - Section D'!$B$45:$B$196&amp;'Coverage Indicators - Section D'!$J$45:$J$196,0)),""),"")</f>
        <v/>
      </c>
      <c r="T95" s="245">
        <f t="array" ref="T95">IFERROR(IF(INDEX('Coverage Indicators - Section D'!E$45:E$196,MATCH('Print View'!$A95&amp;'Print View'!$U$77,'Coverage Indicators - Section D'!$B$45:$B$196&amp;'Coverage Indicators - Section D'!$J$45:$J$196,0))&lt;&gt;0,INDEX('Coverage Indicators - Section D'!E$45:E$196,MATCH('Print View'!$A95&amp;'Print View'!$U$77,'Coverage Indicators - Section D'!$B$45:$B$196&amp;'Coverage Indicators - Section D'!$J$45:$J$196,0)),""),"")</f>
        <v>550000</v>
      </c>
      <c r="U95" s="241" t="str">
        <f t="array" ref="U95">IFERROR(IF(INDEX('Coverage Indicators - Section D'!F$45:F$196,MATCH('Print View'!$A95&amp;'Print View'!$U$77,'Coverage Indicators - Section D'!$B$45:$B$196&amp;'Coverage Indicators - Section D'!$J$45:$J$196,0))&lt;&gt;0,INDEX('Coverage Indicators - Section D'!F$45:F$196,MATCH('Print View'!$A95&amp;'Print View'!$U$77,'Coverage Indicators - Section D'!$B$45:$B$196&amp;'Coverage Indicators - Section D'!$J$45:$J$196,0)),""),"")</f>
        <v/>
      </c>
      <c r="V95" s="254" t="str">
        <f t="array" ref="V95">IFERROR(IF(INDEX('Coverage Indicators - Section D'!G$45:G$196,MATCH('Print View'!$A95&amp;'Print View'!$U$77,'Coverage Indicators - Section D'!$B$45:$B$196&amp;'Coverage Indicators - Section D'!$J$45:$J$196,0))&lt;&gt;0,INDEX('Coverage Indicators - Section D'!G$45:G$196,MATCH('Print View'!$A95&amp;'Print View'!$U$77,'Coverage Indicators - Section D'!$B$45:$B$196&amp;'Coverage Indicators - Section D'!$J$45:$J$196,0)),""),"")</f>
        <v/>
      </c>
      <c r="W95" s="231" t="str">
        <f t="array" ref="W95">IFERROR(IF(INDEX('Coverage Indicators - Section D'!H$45:H$196,MATCH('Print View'!$A95&amp;'Print View'!$U$77,'Coverage Indicators - Section D'!$B$45:$B$196&amp;'Coverage Indicators - Section D'!$J$45:$J$196,0))&lt;&gt;0,INDEX('Coverage Indicators - Section D'!H$45:H$196,MATCH('Print View'!$A95&amp;'Print View'!$U$77,'Coverage Indicators - Section D'!$B$45:$B$196&amp;'Coverage Indicators - Section D'!$J$45:$J$196,0)),""),"")</f>
        <v/>
      </c>
      <c r="X95" s="247">
        <f t="array" ref="X95">IFERROR(IF(INDEX('Coverage Indicators - Section D'!E$45:E$196,MATCH('Print View'!$A95&amp;'Print View'!$Y$77,'Coverage Indicators - Section D'!$B$45:$B$196&amp;'Coverage Indicators - Section D'!$J$45:$J$196,0))&lt;&gt;0,INDEX('Coverage Indicators - Section D'!E$45:E$196,MATCH('Print View'!$A95&amp;'Print View'!$Y$77,'Coverage Indicators - Section D'!$B$45:$B$196&amp;'Coverage Indicators - Section D'!$J$45:$J$196,0)),""),"")</f>
        <v>800000</v>
      </c>
      <c r="Y95" s="248" t="str">
        <f t="array" ref="Y95">IFERROR(IF(INDEX('Coverage Indicators - Section D'!F$45:F$196,MATCH('Print View'!$A95&amp;'Print View'!$Y$77,'Coverage Indicators - Section D'!$B$45:$B$196&amp;'Coverage Indicators - Section D'!$J$45:$J$196,0))&lt;&gt;0,INDEX('Coverage Indicators - Section D'!F$45:F$196,MATCH('Print View'!$A95&amp;'Print View'!$Y$77,'Coverage Indicators - Section D'!$B$45:$B$196&amp;'Coverage Indicators - Section D'!$J$45:$J$196,0)),""),"")</f>
        <v/>
      </c>
      <c r="Z95" s="256" t="str">
        <f t="array" ref="Z95">IFERROR(IF(INDEX('Coverage Indicators - Section D'!G$45:G$196,MATCH('Print View'!$A95&amp;'Print View'!$Y$77,'Coverage Indicators - Section D'!$B$45:$B$196&amp;'Coverage Indicators - Section D'!$J$45:$J$196,0))&lt;&gt;0,INDEX('Coverage Indicators - Section D'!G$45:G$196,MATCH('Print View'!$A95&amp;'Print View'!$Y$77,'Coverage Indicators - Section D'!$B$45:$B$196&amp;'Coverage Indicators - Section D'!$J$45:$J$196,0)),""),"")</f>
        <v/>
      </c>
      <c r="AA95" s="180" t="str">
        <f t="array" ref="AA95">IFERROR(IF(INDEX('Coverage Indicators - Section D'!H$45:H$196,MATCH('Print View'!$A95&amp;'Print View'!$Y$77,'Coverage Indicators - Section D'!$B$45:$B$196&amp;'Coverage Indicators - Section D'!$J$45:$J$196,0))&lt;&gt;0,INDEX('Coverage Indicators - Section D'!H$45:H$196,MATCH('Print View'!$A95&amp;'Print View'!$Y$77,'Coverage Indicators - Section D'!$B$45:$B$196&amp;'Coverage Indicators - Section D'!$J$45:$J$196,0)),""),"")</f>
        <v/>
      </c>
      <c r="AB95" s="247" t="str">
        <f t="array" ref="AB95">IFERROR(IF(INDEX('Coverage Indicators - Section D'!E$45:E$196,MATCH('Print View'!$A95&amp;'Print View'!$AC$77,'Coverage Indicators - Section D'!$B$45:$B$196&amp;'Coverage Indicators - Section D'!$J$45:$J$196,0))&lt;&gt;0,INDEX('Coverage Indicators - Section D'!E$45:E$196,MATCH('Print View'!$A95&amp;'Print View'!$AC$77,'Coverage Indicators - Section D'!$B$45:$B$196&amp;'Coverage Indicators - Section D'!$J$45:$J$196,0)),""),"")</f>
        <v/>
      </c>
      <c r="AC95" s="248" t="str">
        <f t="array" ref="AC95">IFERROR(IF(INDEX('Coverage Indicators - Section D'!F$45:F$196,MATCH('Print View'!$A95&amp;'Print View'!$AC$77,'Coverage Indicators - Section D'!$B$45:$B$196&amp;'Coverage Indicators - Section D'!$J$45:$J$196,0))&lt;&gt;0,INDEX('Coverage Indicators - Section D'!F$45:F$196,MATCH('Print View'!$A95&amp;'Print View'!$AC$77,'Coverage Indicators - Section D'!$B$45:$B$196&amp;'Coverage Indicators - Section D'!$J$45:$J$196,0)),""),"")</f>
        <v/>
      </c>
      <c r="AD95" s="256" t="str">
        <f t="array" ref="AD95">IFERROR(IF(INDEX('Coverage Indicators - Section D'!G$45:G$196,MATCH('Print View'!$A95&amp;'Print View'!$AC$77,'Coverage Indicators - Section D'!$B$45:$B$196&amp;'Coverage Indicators - Section D'!$J$45:$J$196,0))&lt;&gt;0,INDEX('Coverage Indicators - Section D'!G$45:G$196,MATCH('Print View'!$A95&amp;'Print View'!$AC$77,'Coverage Indicators - Section D'!$B$45:$B$196&amp;'Coverage Indicators - Section D'!$J$45:$J$196,0)),""),"")</f>
        <v/>
      </c>
      <c r="AE95" s="180" t="str">
        <f t="array" ref="AE95">IFERROR(IF(INDEX('Coverage Indicators - Section D'!H$45:H$196,MATCH('Print View'!$A95&amp;'Print View'!$AC$77,'Coverage Indicators - Section D'!$B$45:$B$196&amp;'Coverage Indicators - Section D'!$J$45:$J$196,0))&lt;&gt;0,INDEX('Coverage Indicators - Section D'!H$45:H$196,MATCH('Print View'!$A95&amp;'Print View'!$AC$77,'Coverage Indicators - Section D'!$B$45:$B$196&amp;'Coverage Indicators - Section D'!$J$45:$J$196,0)),""),"")</f>
        <v/>
      </c>
      <c r="AF95" s="247" t="str">
        <f t="array" ref="AF95">IFERROR(IF(INDEX('Coverage Indicators - Section D'!E$45:E$196,MATCH('Print View'!$A95&amp;'Print View'!$AG$77,'Coverage Indicators - Section D'!$B$45:$B$196&amp;'Coverage Indicators - Section D'!$J$45:$J$196,0))&lt;&gt;0,INDEX('Coverage Indicators - Section D'!E$45:E$196,MATCH('Print View'!$A95&amp;'Print View'!$AG$77,'Coverage Indicators - Section D'!$B$45:$B$196&amp;'Coverage Indicators - Section D'!$J$45:$J$196,0)),""),"")</f>
        <v/>
      </c>
      <c r="AG95" s="248" t="str">
        <f t="array" ref="AG95">IFERROR(IF(INDEX('Coverage Indicators - Section D'!F$45:F$196,MATCH('Print View'!$A95&amp;'Print View'!$AG$77,'Coverage Indicators - Section D'!$B$45:$B$196&amp;'Coverage Indicators - Section D'!$J$45:$J$196,0))&lt;&gt;0,INDEX('Coverage Indicators - Section D'!F$45:F$196,MATCH('Print View'!$A95&amp;'Print View'!$AG$77,'Coverage Indicators - Section D'!$B$45:$B$196&amp;'Coverage Indicators - Section D'!$J$45:$J$196,0)),""),"")</f>
        <v/>
      </c>
      <c r="AH95" s="260" t="str">
        <f t="array" ref="AH95">IFERROR(IF(INDEX('Coverage Indicators - Section D'!G$45:G$196,MATCH('Print View'!$A95&amp;'Print View'!$AG$77,'Coverage Indicators - Section D'!$B$45:$B$196&amp;'Coverage Indicators - Section D'!$J$45:$J$196,0))&lt;&gt;0,INDEX('Coverage Indicators - Section D'!G$45:G$196,MATCH('Print View'!$A95&amp;'Print View'!$AG$77,'Coverage Indicators - Section D'!$B$45:$B$196&amp;'Coverage Indicators - Section D'!$J$45:$J$196,0)),""),"")</f>
        <v/>
      </c>
      <c r="AI95" s="180" t="str">
        <f t="array" ref="AI95">IFERROR(IF(INDEX('Coverage Indicators - Section D'!H$45:H$196,MATCH('Print View'!$A95&amp;'Print View'!$AG$77,'Coverage Indicators - Section D'!$B$45:$B$196&amp;'Coverage Indicators - Section D'!$J$45:$J$196,0))&lt;&gt;0,INDEX('Coverage Indicators - Section D'!H$45:H$196,MATCH('Print View'!$A95&amp;'Print View'!$AG$77,'Coverage Indicators - Section D'!$B$45:$B$196&amp;'Coverage Indicators - Section D'!$J$45:$J$196,0)),""),"")</f>
        <v/>
      </c>
      <c r="AJ95" s="235" t="str">
        <f>IFERROR(IF(INDEX('Coverage Indicators - Section D'!W$10:W$41,MATCH('Print View'!$A95,'Coverage Indicators - Section D'!$A$10:$A$41,0))&lt;&gt;0,INDEX('Coverage Indicators - Section D'!W$10:W$41,MATCH('Print View'!$A95,'Coverage Indicators - Section D'!$A$10:$A$41,0)),""),"")</f>
        <v>Notifications by the project will be 45,000 in Year 1; 222,000 in Year 2 and 287,000 in Year 3 from PPSA / peri-PPSA / non-PPSA activities. 
As discussed with TGF and CTD, the additional 1,000,000 notifications mentioned in rows (121-123) would be attributions from SPMU activities and cannot be reported or tracked by project activities directly. These notifications would be attributed to the project by RNTCP by using all private sector notifications from the SPMU states as proxy</v>
      </c>
      <c r="AK95" s="292"/>
      <c r="AL95" s="292"/>
      <c r="AM95" s="292"/>
      <c r="AN95" s="292"/>
      <c r="AO95" s="292"/>
      <c r="AP95" s="292"/>
      <c r="AQ95" s="292"/>
      <c r="AR95" s="292"/>
    </row>
    <row r="96" spans="1:44" s="293" customFormat="1" ht="180" x14ac:dyDescent="0.25">
      <c r="A96" s="212">
        <v>17</v>
      </c>
      <c r="B96" s="202" t="str">
        <f>IFERROR(IF(INDEX('Coverage Indicators - Section D'!B$10:B$41,MATCH('Print View'!$A96,'Coverage Indicators - Section D'!$A$10:$A$41,0))&lt;&gt;0,INDEX('Coverage Indicators - Section D'!B$10:B$41,MATCH('Print View'!$A96,'Coverage Indicators - Section D'!$A$10:$A$41,0)),""),"")</f>
        <v>TB care and prevention</v>
      </c>
      <c r="C96" s="202" t="str">
        <f>IFERROR(IF(INDEX('Coverage Indicators - Section D'!C$10:C$41,MATCH('Print View'!$A96,'Coverage Indicators - Section D'!$A$10:$A$41,0))&lt;&gt;0,INDEX('Coverage Indicators - Section D'!C$10:C$41,MATCH('Print View'!$A96,'Coverage Indicators - Section D'!$A$10:$A$41,0)),""),"")</f>
        <v/>
      </c>
      <c r="D96" s="202" t="str">
        <f>IFERROR(IF(INDEX('Coverage Indicators - Section D'!D$10:D$41,MATCH('Print View'!$A96,'Coverage Indicators - Section D'!$A$10:$A$41,0))&lt;&gt;0,INDEX('Coverage Indicators - Section D'!D$10:D$41,MATCH('Print View'!$A96,'Coverage Indicators - Section D'!$A$10:$A$41,0)),""),"")</f>
        <v>Number of patients notified through intensified PPM activities whose outcome was reported</v>
      </c>
      <c r="E96" s="202" t="str">
        <f>IFERROR(IF(INDEX('Coverage Indicators - Section D'!E$10:E$41,MATCH('Print View'!$A96,'Coverage Indicators - Section D'!$A$10:$A$41,0))&lt;&gt;0,INDEX('Coverage Indicators - Section D'!E$10:E$41,MATCH('Print View'!$A96,'Coverage Indicators - Section D'!$A$10:$A$41,0)),""),"")</f>
        <v/>
      </c>
      <c r="F96" s="202" t="str">
        <f>IFERROR(IF(INDEX('Coverage Indicators - Section D'!F$10:F$41,MATCH('Print View'!$A96,'Coverage Indicators - Section D'!$A$10:$A$41,0))&lt;&gt;0,INDEX('Coverage Indicators - Section D'!F$10:F$41,MATCH('Print View'!$A96,'Coverage Indicators - Section D'!$A$10:$A$41,0)),""),"")</f>
        <v/>
      </c>
      <c r="G96" s="202" t="str">
        <f>IFERROR(IF(INDEX('Coverage Indicators - Section D'!G$10:G$41,MATCH('Print View'!$A96,'Coverage Indicators - Section D'!$A$10:$A$41,0))&lt;&gt;0,INDEX('Coverage Indicators - Section D'!G$10:G$41,MATCH('Print View'!$A96,'Coverage Indicators - Section D'!$A$10:$A$41,0)),""),"")</f>
        <v/>
      </c>
      <c r="H96" s="202" t="str">
        <f>IFERROR(IF(INDEX('Coverage Indicators - Section D'!H$10:H$41,MATCH('Print View'!$A96,'Coverage Indicators - Section D'!$A$10:$A$41,0))&lt;&gt;0,INDEX('Coverage Indicators - Section D'!H$10:H$41,MATCH('Print View'!$A96,'Coverage Indicators - Section D'!$A$10:$A$41,0)),""),"")</f>
        <v/>
      </c>
      <c r="I96" s="202" t="str">
        <f>IFERROR(IF(INDEX('Coverage Indicators - Section D'!P$10:P$41,MATCH('Print View'!$A96,'Coverage Indicators - Section D'!$A$10:$A$41,0))&lt;&gt;0,INDEX('Coverage Indicators - Section D'!P$10:P$41,MATCH('Print View'!$A96,'Coverage Indicators - Section D'!$A$10:$A$41,0)),""),"")</f>
        <v/>
      </c>
      <c r="J96" s="202" t="str">
        <f>IFERROR(IF(INDEX('Coverage Indicators - Section D'!Q$10:Q$41,MATCH('Print View'!$A96,'Coverage Indicators - Section D'!$A$10:$A$41,0))&lt;&gt;0,INDEX('Coverage Indicators - Section D'!Q$10:Q$41,MATCH('Print View'!$A96,'Coverage Indicators - Section D'!$A$10:$A$41,0)),""),"")</f>
        <v/>
      </c>
      <c r="K96" s="202" t="str">
        <f>IFERROR(IF(INDEX('Coverage Indicators - Section D'!R$10:R$41,MATCH('Print View'!$A96,'Coverage Indicators - Section D'!$A$10:$A$41,0))&lt;&gt;0,INDEX('Coverage Indicators - Section D'!R$10:R$41,MATCH('Print View'!$A96,'Coverage Indicators - Section D'!$A$10:$A$41,0)),""),"")</f>
        <v/>
      </c>
      <c r="L96" s="202" t="str">
        <f>IFERROR(IF(INDEX('Coverage Indicators - Section D'!S$10:S$41,MATCH('Print View'!$A96,'Coverage Indicators - Section D'!$A$10:$A$41,0))&lt;&gt;0,INDEX('Coverage Indicators - Section D'!S$10:S$41,MATCH('Print View'!$A96,'Coverage Indicators - Section D'!$A$10:$A$41,0)),""),"")</f>
        <v>William J. Clinton Foundation (WJCF)</v>
      </c>
      <c r="M96" s="202" t="str">
        <f>IFERROR(IF(INDEX('Coverage Indicators - Section D'!T$10:T$41,MATCH('Print View'!$A96,'Coverage Indicators - Section D'!$A$10:$A$41,0))&lt;&gt;0,INDEX('Coverage Indicators - Section D'!T$10:T$41,MATCH('Print View'!$A96,'Coverage Indicators - Section D'!$A$10:$A$41,0)),""),"")</f>
        <v>India</v>
      </c>
      <c r="N96" s="202" t="str">
        <f>IFERROR(IF(INDEX('Coverage Indicators - Section D'!U$10:U$41,MATCH('Print View'!$A96,'Coverage Indicators - Section D'!$A$10:$A$41,0))&lt;&gt;0,INDEX('Coverage Indicators - Section D'!U$10:U$41,MATCH('Print View'!$A96,'Coverage Indicators - Section D'!$A$10:$A$41,0)),""),"")</f>
        <v>National</v>
      </c>
      <c r="O96" s="202" t="str">
        <f>IFERROR(IF(INDEX('Coverage Indicators - Section D'!V$10:V$41,MATCH('Print View'!$A96,'Coverage Indicators - Section D'!$A$10:$A$41,0))&lt;&gt;0,INDEX('Coverage Indicators - Section D'!V$10:V$41,MATCH('Print View'!$A96,'Coverage Indicators - Section D'!$A$10:$A$41,0)),""),"")</f>
        <v>Y- Cumulative annually</v>
      </c>
      <c r="P96" s="238">
        <f t="array" ref="P96">IFERROR(IF(INDEX('Coverage Indicators - Section D'!E$45:E$196,MATCH('Print View'!$A96&amp;'Print View'!$Q$77,'Coverage Indicators - Section D'!$B$45:$B$196&amp;'Coverage Indicators - Section D'!$J$45:$J$196,0))&lt;&gt;0,INDEX('Coverage Indicators - Section D'!E$45:E$196,MATCH('Print View'!$A96&amp;'Print View'!$Q$77,'Coverage Indicators - Section D'!$B$45:$B$196&amp;'Coverage Indicators - Section D'!$J$45:$J$196,0)),""),"")</f>
        <v>1800</v>
      </c>
      <c r="Q96" s="239" t="str">
        <f t="array" ref="Q96">IFERROR(IF(INDEX('Coverage Indicators - Section D'!F$45:F$196,MATCH('Print View'!$A96&amp;'Print View'!$Q$77,'Coverage Indicators - Section D'!$B$45:$B$196&amp;'Coverage Indicators - Section D'!$J$45:$J$196,0))&lt;&gt;0,INDEX('Coverage Indicators - Section D'!F$45:F$196,MATCH('Print View'!$A96&amp;'Print View'!$Q$77,'Coverage Indicators - Section D'!$B$45:$B$196&amp;'Coverage Indicators - Section D'!$J$45:$J$196,0)),""),"")</f>
        <v/>
      </c>
      <c r="R96" s="253" t="str">
        <f t="array" ref="R96">IFERROR(IF(INDEX('Coverage Indicators - Section D'!G$45:G$196,MATCH('Print View'!$A96&amp;'Print View'!$Q$77,'Coverage Indicators - Section D'!$B$45:$B$196&amp;'Coverage Indicators - Section D'!$J$45:$J$196,0))&lt;&gt;0,INDEX('Coverage Indicators - Section D'!G$45:G$196,MATCH('Print View'!$A96&amp;'Print View'!$Q$77,'Coverage Indicators - Section D'!$B$45:$B$196&amp;'Coverage Indicators - Section D'!$J$45:$J$196,0)),""),"")</f>
        <v/>
      </c>
      <c r="S96" s="174" t="str">
        <f t="array" ref="S96">IFERROR(IF(INDEX('Coverage Indicators - Section D'!H$45:H$196,MATCH('Print View'!$A96&amp;'Print View'!$Q$77,'Coverage Indicators - Section D'!$B$45:$B$196&amp;'Coverage Indicators - Section D'!$J$45:$J$196,0))&lt;&gt;0,INDEX('Coverage Indicators - Section D'!H$45:H$196,MATCH('Print View'!$A96&amp;'Print View'!$Q$77,'Coverage Indicators - Section D'!$B$45:$B$196&amp;'Coverage Indicators - Section D'!$J$45:$J$196,0)),""),"")</f>
        <v/>
      </c>
      <c r="T96" s="244">
        <f t="array" ref="T96">IFERROR(IF(INDEX('Coverage Indicators - Section D'!E$45:E$196,MATCH('Print View'!$A96&amp;'Print View'!$U$77,'Coverage Indicators - Section D'!$B$45:$B$196&amp;'Coverage Indicators - Section D'!$J$45:$J$196,0))&lt;&gt;0,INDEX('Coverage Indicators - Section D'!E$45:E$196,MATCH('Print View'!$A96&amp;'Print View'!$U$77,'Coverage Indicators - Section D'!$B$45:$B$196&amp;'Coverage Indicators - Section D'!$J$45:$J$196,0)),""),"")</f>
        <v>65200</v>
      </c>
      <c r="U96" s="239" t="str">
        <f t="array" ref="U96">IFERROR(IF(INDEX('Coverage Indicators - Section D'!F$45:F$196,MATCH('Print View'!$A96&amp;'Print View'!$U$77,'Coverage Indicators - Section D'!$B$45:$B$196&amp;'Coverage Indicators - Section D'!$J$45:$J$196,0))&lt;&gt;0,INDEX('Coverage Indicators - Section D'!F$45:F$196,MATCH('Print View'!$A96&amp;'Print View'!$U$77,'Coverage Indicators - Section D'!$B$45:$B$196&amp;'Coverage Indicators - Section D'!$J$45:$J$196,0)),""),"")</f>
        <v/>
      </c>
      <c r="V96" s="253" t="str">
        <f t="array" ref="V96">IFERROR(IF(INDEX('Coverage Indicators - Section D'!G$45:G$196,MATCH('Print View'!$A96&amp;'Print View'!$U$77,'Coverage Indicators - Section D'!$B$45:$B$196&amp;'Coverage Indicators - Section D'!$J$45:$J$196,0))&lt;&gt;0,INDEX('Coverage Indicators - Section D'!G$45:G$196,MATCH('Print View'!$A96&amp;'Print View'!$U$77,'Coverage Indicators - Section D'!$B$45:$B$196&amp;'Coverage Indicators - Section D'!$J$45:$J$196,0)),""),"")</f>
        <v/>
      </c>
      <c r="W96" s="174" t="str">
        <f t="array" ref="W96">IFERROR(IF(INDEX('Coverage Indicators - Section D'!H$45:H$196,MATCH('Print View'!$A96&amp;'Print View'!$U$77,'Coverage Indicators - Section D'!$B$45:$B$196&amp;'Coverage Indicators - Section D'!$J$45:$J$196,0))&lt;&gt;0,INDEX('Coverage Indicators - Section D'!H$45:H$196,MATCH('Print View'!$A96&amp;'Print View'!$U$77,'Coverage Indicators - Section D'!$B$45:$B$196&amp;'Coverage Indicators - Section D'!$J$45:$J$196,0)),""),"")</f>
        <v/>
      </c>
      <c r="X96" s="249">
        <f t="array" ref="X96">IFERROR(IF(INDEX('Coverage Indicators - Section D'!E$45:E$196,MATCH('Print View'!$A96&amp;'Print View'!$Y$77,'Coverage Indicators - Section D'!$B$45:$B$196&amp;'Coverage Indicators - Section D'!$J$45:$J$196,0))&lt;&gt;0,INDEX('Coverage Indicators - Section D'!E$45:E$196,MATCH('Print View'!$A96&amp;'Print View'!$Y$77,'Coverage Indicators - Section D'!$B$45:$B$196&amp;'Coverage Indicators - Section D'!$J$45:$J$196,0)),""),"")</f>
        <v>159000</v>
      </c>
      <c r="Y96" s="250" t="str">
        <f t="array" ref="Y96">IFERROR(IF(INDEX('Coverage Indicators - Section D'!F$45:F$196,MATCH('Print View'!$A96&amp;'Print View'!$Y$77,'Coverage Indicators - Section D'!$B$45:$B$196&amp;'Coverage Indicators - Section D'!$J$45:$J$196,0))&lt;&gt;0,INDEX('Coverage Indicators - Section D'!F$45:F$196,MATCH('Print View'!$A96&amp;'Print View'!$Y$77,'Coverage Indicators - Section D'!$B$45:$B$196&amp;'Coverage Indicators - Section D'!$J$45:$J$196,0)),""),"")</f>
        <v/>
      </c>
      <c r="Z96" s="257" t="str">
        <f t="array" ref="Z96">IFERROR(IF(INDEX('Coverage Indicators - Section D'!G$45:G$196,MATCH('Print View'!$A96&amp;'Print View'!$Y$77,'Coverage Indicators - Section D'!$B$45:$B$196&amp;'Coverage Indicators - Section D'!$J$45:$J$196,0))&lt;&gt;0,INDEX('Coverage Indicators - Section D'!G$45:G$196,MATCH('Print View'!$A96&amp;'Print View'!$Y$77,'Coverage Indicators - Section D'!$B$45:$B$196&amp;'Coverage Indicators - Section D'!$J$45:$J$196,0)),""),"")</f>
        <v/>
      </c>
      <c r="AA96" s="185" t="str">
        <f t="array" ref="AA96">IFERROR(IF(INDEX('Coverage Indicators - Section D'!H$45:H$196,MATCH('Print View'!$A96&amp;'Print View'!$Y$77,'Coverage Indicators - Section D'!$B$45:$B$196&amp;'Coverage Indicators - Section D'!$J$45:$J$196,0))&lt;&gt;0,INDEX('Coverage Indicators - Section D'!H$45:H$196,MATCH('Print View'!$A96&amp;'Print View'!$Y$77,'Coverage Indicators - Section D'!$B$45:$B$196&amp;'Coverage Indicators - Section D'!$J$45:$J$196,0)),""),"")</f>
        <v/>
      </c>
      <c r="AB96" s="249" t="str">
        <f t="array" ref="AB96">IFERROR(IF(INDEX('Coverage Indicators - Section D'!E$45:E$196,MATCH('Print View'!$A96&amp;'Print View'!$AC$77,'Coverage Indicators - Section D'!$B$45:$B$196&amp;'Coverage Indicators - Section D'!$J$45:$J$196,0))&lt;&gt;0,INDEX('Coverage Indicators - Section D'!E$45:E$196,MATCH('Print View'!$A96&amp;'Print View'!$AC$77,'Coverage Indicators - Section D'!$B$45:$B$196&amp;'Coverage Indicators - Section D'!$J$45:$J$196,0)),""),"")</f>
        <v/>
      </c>
      <c r="AC96" s="250" t="str">
        <f t="array" ref="AC96">IFERROR(IF(INDEX('Coverage Indicators - Section D'!F$45:F$196,MATCH('Print View'!$A96&amp;'Print View'!$AC$77,'Coverage Indicators - Section D'!$B$45:$B$196&amp;'Coverage Indicators - Section D'!$J$45:$J$196,0))&lt;&gt;0,INDEX('Coverage Indicators - Section D'!F$45:F$196,MATCH('Print View'!$A96&amp;'Print View'!$AC$77,'Coverage Indicators - Section D'!$B$45:$B$196&amp;'Coverage Indicators - Section D'!$J$45:$J$196,0)),""),"")</f>
        <v/>
      </c>
      <c r="AD96" s="257" t="str">
        <f t="array" ref="AD96">IFERROR(IF(INDEX('Coverage Indicators - Section D'!G$45:G$196,MATCH('Print View'!$A96&amp;'Print View'!$AC$77,'Coverage Indicators - Section D'!$B$45:$B$196&amp;'Coverage Indicators - Section D'!$J$45:$J$196,0))&lt;&gt;0,INDEX('Coverage Indicators - Section D'!G$45:G$196,MATCH('Print View'!$A96&amp;'Print View'!$AC$77,'Coverage Indicators - Section D'!$B$45:$B$196&amp;'Coverage Indicators - Section D'!$J$45:$J$196,0)),""),"")</f>
        <v/>
      </c>
      <c r="AE96" s="185" t="str">
        <f t="array" ref="AE96">IFERROR(IF(INDEX('Coverage Indicators - Section D'!H$45:H$196,MATCH('Print View'!$A96&amp;'Print View'!$AC$77,'Coverage Indicators - Section D'!$B$45:$B$196&amp;'Coverage Indicators - Section D'!$J$45:$J$196,0))&lt;&gt;0,INDEX('Coverage Indicators - Section D'!H$45:H$196,MATCH('Print View'!$A96&amp;'Print View'!$AC$77,'Coverage Indicators - Section D'!$B$45:$B$196&amp;'Coverage Indicators - Section D'!$J$45:$J$196,0)),""),"")</f>
        <v/>
      </c>
      <c r="AF96" s="249" t="str">
        <f t="array" ref="AF96">IFERROR(IF(INDEX('Coverage Indicators - Section D'!E$45:E$196,MATCH('Print View'!$A96&amp;'Print View'!$AG$77,'Coverage Indicators - Section D'!$B$45:$B$196&amp;'Coverage Indicators - Section D'!$J$45:$J$196,0))&lt;&gt;0,INDEX('Coverage Indicators - Section D'!E$45:E$196,MATCH('Print View'!$A96&amp;'Print View'!$AG$77,'Coverage Indicators - Section D'!$B$45:$B$196&amp;'Coverage Indicators - Section D'!$J$45:$J$196,0)),""),"")</f>
        <v/>
      </c>
      <c r="AG96" s="250" t="str">
        <f t="array" ref="AG96">IFERROR(IF(INDEX('Coverage Indicators - Section D'!F$45:F$196,MATCH('Print View'!$A96&amp;'Print View'!$AG$77,'Coverage Indicators - Section D'!$B$45:$B$196&amp;'Coverage Indicators - Section D'!$J$45:$J$196,0))&lt;&gt;0,INDEX('Coverage Indicators - Section D'!F$45:F$196,MATCH('Print View'!$A96&amp;'Print View'!$AG$77,'Coverage Indicators - Section D'!$B$45:$B$196&amp;'Coverage Indicators - Section D'!$J$45:$J$196,0)),""),"")</f>
        <v/>
      </c>
      <c r="AH96" s="261" t="str">
        <f t="array" ref="AH96">IFERROR(IF(INDEX('Coverage Indicators - Section D'!G$45:G$196,MATCH('Print View'!$A96&amp;'Print View'!$AG$77,'Coverage Indicators - Section D'!$B$45:$B$196&amp;'Coverage Indicators - Section D'!$J$45:$J$196,0))&lt;&gt;0,INDEX('Coverage Indicators - Section D'!G$45:G$196,MATCH('Print View'!$A96&amp;'Print View'!$AG$77,'Coverage Indicators - Section D'!$B$45:$B$196&amp;'Coverage Indicators - Section D'!$J$45:$J$196,0)),""),"")</f>
        <v/>
      </c>
      <c r="AI96" s="185" t="str">
        <f t="array" ref="AI96">IFERROR(IF(INDEX('Coverage Indicators - Section D'!H$45:H$196,MATCH('Print View'!$A96&amp;'Print View'!$AG$77,'Coverage Indicators - Section D'!$B$45:$B$196&amp;'Coverage Indicators - Section D'!$J$45:$J$196,0))&lt;&gt;0,INDEX('Coverage Indicators - Section D'!H$45:H$196,MATCH('Print View'!$A96&amp;'Print View'!$AG$77,'Coverage Indicators - Section D'!$B$45:$B$196&amp;'Coverage Indicators - Section D'!$J$45:$J$196,0)),""),"")</f>
        <v/>
      </c>
      <c r="AJ96" s="234" t="str">
        <f>IFERROR(IF(INDEX('Coverage Indicators - Section D'!W$10:W$41,MATCH('Print View'!$A96,'Coverage Indicators - Section D'!$A$10:$A$41,0))&lt;&gt;0,INDEX('Coverage Indicators - Section D'!W$10:W$41,MATCH('Print View'!$A96,'Coverage Indicators - Section D'!$A$10:$A$41,0)),""),"")</f>
        <v>No baseline available since it's a new proposed activity / intervention</v>
      </c>
      <c r="AK96" s="292"/>
      <c r="AL96" s="292"/>
      <c r="AM96" s="292"/>
      <c r="AN96" s="292"/>
      <c r="AO96" s="292"/>
      <c r="AP96" s="292"/>
      <c r="AQ96" s="292"/>
      <c r="AR96" s="292"/>
    </row>
    <row r="97" spans="1:44" s="293" customFormat="1" ht="180" x14ac:dyDescent="0.25">
      <c r="A97" s="177">
        <v>18</v>
      </c>
      <c r="B97" s="203" t="str">
        <f>IFERROR(IF(INDEX('Coverage Indicators - Section D'!B$10:B$41,MATCH('Print View'!$A97,'Coverage Indicators - Section D'!$A$10:$A$41,0))&lt;&gt;0,INDEX('Coverage Indicators - Section D'!B$10:B$41,MATCH('Print View'!$A97,'Coverage Indicators - Section D'!$A$10:$A$41,0)),""),"")</f>
        <v>TB care and prevention</v>
      </c>
      <c r="C97" s="203" t="str">
        <f>IFERROR(IF(INDEX('Coverage Indicators - Section D'!C$10:C$41,MATCH('Print View'!$A97,'Coverage Indicators - Section D'!$A$10:$A$41,0))&lt;&gt;0,INDEX('Coverage Indicators - Section D'!C$10:C$41,MATCH('Print View'!$A97,'Coverage Indicators - Section D'!$A$10:$A$41,0)),""),"")</f>
        <v/>
      </c>
      <c r="D97" s="203" t="str">
        <f>IFERROR(IF(INDEX('Coverage Indicators - Section D'!D$10:D$41,MATCH('Print View'!$A97,'Coverage Indicators - Section D'!$A$10:$A$41,0))&lt;&gt;0,INDEX('Coverage Indicators - Section D'!D$10:D$41,MATCH('Print View'!$A97,'Coverage Indicators - Section D'!$A$10:$A$41,0)),""),"")</f>
        <v>Number of PPSA in place</v>
      </c>
      <c r="E97" s="203" t="str">
        <f>IFERROR(IF(INDEX('Coverage Indicators - Section D'!E$10:E$41,MATCH('Print View'!$A97,'Coverage Indicators - Section D'!$A$10:$A$41,0))&lt;&gt;0,INDEX('Coverage Indicators - Section D'!E$10:E$41,MATCH('Print View'!$A97,'Coverage Indicators - Section D'!$A$10:$A$41,0)),""),"")</f>
        <v/>
      </c>
      <c r="F97" s="203" t="str">
        <f>IFERROR(IF(INDEX('Coverage Indicators - Section D'!F$10:F$41,MATCH('Print View'!$A97,'Coverage Indicators - Section D'!$A$10:$A$41,0))&lt;&gt;0,INDEX('Coverage Indicators - Section D'!F$10:F$41,MATCH('Print View'!$A97,'Coverage Indicators - Section D'!$A$10:$A$41,0)),""),"")</f>
        <v/>
      </c>
      <c r="G97" s="203" t="str">
        <f>IFERROR(IF(INDEX('Coverage Indicators - Section D'!G$10:G$41,MATCH('Print View'!$A97,'Coverage Indicators - Section D'!$A$10:$A$41,0))&lt;&gt;0,INDEX('Coverage Indicators - Section D'!G$10:G$41,MATCH('Print View'!$A97,'Coverage Indicators - Section D'!$A$10:$A$41,0)),""),"")</f>
        <v/>
      </c>
      <c r="H97" s="203" t="str">
        <f>IFERROR(IF(INDEX('Coverage Indicators - Section D'!H$10:H$41,MATCH('Print View'!$A97,'Coverage Indicators - Section D'!$A$10:$A$41,0))&lt;&gt;0,INDEX('Coverage Indicators - Section D'!H$10:H$41,MATCH('Print View'!$A97,'Coverage Indicators - Section D'!$A$10:$A$41,0)),""),"")</f>
        <v/>
      </c>
      <c r="I97" s="203" t="str">
        <f>IFERROR(IF(INDEX('Coverage Indicators - Section D'!P$10:P$41,MATCH('Print View'!$A97,'Coverage Indicators - Section D'!$A$10:$A$41,0))&lt;&gt;0,INDEX('Coverage Indicators - Section D'!P$10:P$41,MATCH('Print View'!$A97,'Coverage Indicators - Section D'!$A$10:$A$41,0)),""),"")</f>
        <v/>
      </c>
      <c r="J97" s="203" t="str">
        <f>IFERROR(IF(INDEX('Coverage Indicators - Section D'!Q$10:Q$41,MATCH('Print View'!$A97,'Coverage Indicators - Section D'!$A$10:$A$41,0))&lt;&gt;0,INDEX('Coverage Indicators - Section D'!Q$10:Q$41,MATCH('Print View'!$A97,'Coverage Indicators - Section D'!$A$10:$A$41,0)),""),"")</f>
        <v/>
      </c>
      <c r="K97" s="203" t="str">
        <f>IFERROR(IF(INDEX('Coverage Indicators - Section D'!R$10:R$41,MATCH('Print View'!$A97,'Coverage Indicators - Section D'!$A$10:$A$41,0))&lt;&gt;0,INDEX('Coverage Indicators - Section D'!R$10:R$41,MATCH('Print View'!$A97,'Coverage Indicators - Section D'!$A$10:$A$41,0)),""),"")</f>
        <v/>
      </c>
      <c r="L97" s="203" t="str">
        <f>IFERROR(IF(INDEX('Coverage Indicators - Section D'!S$10:S$41,MATCH('Print View'!$A97,'Coverage Indicators - Section D'!$A$10:$A$41,0))&lt;&gt;0,INDEX('Coverage Indicators - Section D'!S$10:S$41,MATCH('Print View'!$A97,'Coverage Indicators - Section D'!$A$10:$A$41,0)),""),"")</f>
        <v>William J. Clinton Foundation (WJCF)</v>
      </c>
      <c r="M97" s="203" t="str">
        <f>IFERROR(IF(INDEX('Coverage Indicators - Section D'!T$10:T$41,MATCH('Print View'!$A97,'Coverage Indicators - Section D'!$A$10:$A$41,0))&lt;&gt;0,INDEX('Coverage Indicators - Section D'!T$10:T$41,MATCH('Print View'!$A97,'Coverage Indicators - Section D'!$A$10:$A$41,0)),""),"")</f>
        <v>India</v>
      </c>
      <c r="N97" s="203" t="str">
        <f>IFERROR(IF(INDEX('Coverage Indicators - Section D'!U$10:U$41,MATCH('Print View'!$A97,'Coverage Indicators - Section D'!$A$10:$A$41,0))&lt;&gt;0,INDEX('Coverage Indicators - Section D'!U$10:U$41,MATCH('Print View'!$A97,'Coverage Indicators - Section D'!$A$10:$A$41,0)),""),"")</f>
        <v>National</v>
      </c>
      <c r="O97" s="203" t="str">
        <f>IFERROR(IF(INDEX('Coverage Indicators - Section D'!V$10:V$41,MATCH('Print View'!$A97,'Coverage Indicators - Section D'!$A$10:$A$41,0))&lt;&gt;0,INDEX('Coverage Indicators - Section D'!V$10:V$41,MATCH('Print View'!$A97,'Coverage Indicators - Section D'!$A$10:$A$41,0)),""),"")</f>
        <v>Y- Cumulative annually</v>
      </c>
      <c r="P97" s="240">
        <f t="array" ref="P97">IFERROR(IF(INDEX('Coverage Indicators - Section D'!E$45:E$196,MATCH('Print View'!$A97&amp;'Print View'!$Q$77,'Coverage Indicators - Section D'!$B$45:$B$196&amp;'Coverage Indicators - Section D'!$J$45:$J$196,0))&lt;&gt;0,INDEX('Coverage Indicators - Section D'!E$45:E$196,MATCH('Print View'!$A97&amp;'Print View'!$Q$77,'Coverage Indicators - Section D'!$B$45:$B$196&amp;'Coverage Indicators - Section D'!$J$45:$J$196,0)),""),"")</f>
        <v>21</v>
      </c>
      <c r="Q97" s="241" t="str">
        <f t="array" ref="Q97">IFERROR(IF(INDEX('Coverage Indicators - Section D'!F$45:F$196,MATCH('Print View'!$A97&amp;'Print View'!$Q$77,'Coverage Indicators - Section D'!$B$45:$B$196&amp;'Coverage Indicators - Section D'!$J$45:$J$196,0))&lt;&gt;0,INDEX('Coverage Indicators - Section D'!F$45:F$196,MATCH('Print View'!$A97&amp;'Print View'!$Q$77,'Coverage Indicators - Section D'!$B$45:$B$196&amp;'Coverage Indicators - Section D'!$J$45:$J$196,0)),""),"")</f>
        <v/>
      </c>
      <c r="R97" s="254" t="str">
        <f t="array" ref="R97">IFERROR(IF(INDEX('Coverage Indicators - Section D'!G$45:G$196,MATCH('Print View'!$A97&amp;'Print View'!$Q$77,'Coverage Indicators - Section D'!$B$45:$B$196&amp;'Coverage Indicators - Section D'!$J$45:$J$196,0))&lt;&gt;0,INDEX('Coverage Indicators - Section D'!G$45:G$196,MATCH('Print View'!$A97&amp;'Print View'!$Q$77,'Coverage Indicators - Section D'!$B$45:$B$196&amp;'Coverage Indicators - Section D'!$J$45:$J$196,0)),""),"")</f>
        <v/>
      </c>
      <c r="S97" s="231" t="str">
        <f t="array" ref="S97">IFERROR(IF(INDEX('Coverage Indicators - Section D'!H$45:H$196,MATCH('Print View'!$A97&amp;'Print View'!$Q$77,'Coverage Indicators - Section D'!$B$45:$B$196&amp;'Coverage Indicators - Section D'!$J$45:$J$196,0))&lt;&gt;0,INDEX('Coverage Indicators - Section D'!H$45:H$196,MATCH('Print View'!$A97&amp;'Print View'!$Q$77,'Coverage Indicators - Section D'!$B$45:$B$196&amp;'Coverage Indicators - Section D'!$J$45:$J$196,0)),""),"")</f>
        <v/>
      </c>
      <c r="T97" s="245">
        <f t="array" ref="T97">IFERROR(IF(INDEX('Coverage Indicators - Section D'!E$45:E$196,MATCH('Print View'!$A97&amp;'Print View'!$U$77,'Coverage Indicators - Section D'!$B$45:$B$196&amp;'Coverage Indicators - Section D'!$J$45:$J$196,0))&lt;&gt;0,INDEX('Coverage Indicators - Section D'!E$45:E$196,MATCH('Print View'!$A97&amp;'Print View'!$U$77,'Coverage Indicators - Section D'!$B$45:$B$196&amp;'Coverage Indicators - Section D'!$J$45:$J$196,0)),""),"")</f>
        <v>33</v>
      </c>
      <c r="U97" s="241" t="str">
        <f t="array" ref="U97">IFERROR(IF(INDEX('Coverage Indicators - Section D'!F$45:F$196,MATCH('Print View'!$A97&amp;'Print View'!$U$77,'Coverage Indicators - Section D'!$B$45:$B$196&amp;'Coverage Indicators - Section D'!$J$45:$J$196,0))&lt;&gt;0,INDEX('Coverage Indicators - Section D'!F$45:F$196,MATCH('Print View'!$A97&amp;'Print View'!$U$77,'Coverage Indicators - Section D'!$B$45:$B$196&amp;'Coverage Indicators - Section D'!$J$45:$J$196,0)),""),"")</f>
        <v/>
      </c>
      <c r="V97" s="254" t="str">
        <f t="array" ref="V97">IFERROR(IF(INDEX('Coverage Indicators - Section D'!G$45:G$196,MATCH('Print View'!$A97&amp;'Print View'!$U$77,'Coverage Indicators - Section D'!$B$45:$B$196&amp;'Coverage Indicators - Section D'!$J$45:$J$196,0))&lt;&gt;0,INDEX('Coverage Indicators - Section D'!G$45:G$196,MATCH('Print View'!$A97&amp;'Print View'!$U$77,'Coverage Indicators - Section D'!$B$45:$B$196&amp;'Coverage Indicators - Section D'!$J$45:$J$196,0)),""),"")</f>
        <v/>
      </c>
      <c r="W97" s="231" t="str">
        <f t="array" ref="W97">IFERROR(IF(INDEX('Coverage Indicators - Section D'!H$45:H$196,MATCH('Print View'!$A97&amp;'Print View'!$U$77,'Coverage Indicators - Section D'!$B$45:$B$196&amp;'Coverage Indicators - Section D'!$J$45:$J$196,0))&lt;&gt;0,INDEX('Coverage Indicators - Section D'!H$45:H$196,MATCH('Print View'!$A97&amp;'Print View'!$U$77,'Coverage Indicators - Section D'!$B$45:$B$196&amp;'Coverage Indicators - Section D'!$J$45:$J$196,0)),""),"")</f>
        <v/>
      </c>
      <c r="X97" s="247">
        <f t="array" ref="X97">IFERROR(IF(INDEX('Coverage Indicators - Section D'!E$45:E$196,MATCH('Print View'!$A97&amp;'Print View'!$Y$77,'Coverage Indicators - Section D'!$B$45:$B$196&amp;'Coverage Indicators - Section D'!$J$45:$J$196,0))&lt;&gt;0,INDEX('Coverage Indicators - Section D'!E$45:E$196,MATCH('Print View'!$A97&amp;'Print View'!$Y$77,'Coverage Indicators - Section D'!$B$45:$B$196&amp;'Coverage Indicators - Section D'!$J$45:$J$196,0)),""),"")</f>
        <v>33</v>
      </c>
      <c r="Y97" s="248" t="str">
        <f t="array" ref="Y97">IFERROR(IF(INDEX('Coverage Indicators - Section D'!F$45:F$196,MATCH('Print View'!$A97&amp;'Print View'!$Y$77,'Coverage Indicators - Section D'!$B$45:$B$196&amp;'Coverage Indicators - Section D'!$J$45:$J$196,0))&lt;&gt;0,INDEX('Coverage Indicators - Section D'!F$45:F$196,MATCH('Print View'!$A97&amp;'Print View'!$Y$77,'Coverage Indicators - Section D'!$B$45:$B$196&amp;'Coverage Indicators - Section D'!$J$45:$J$196,0)),""),"")</f>
        <v/>
      </c>
      <c r="Z97" s="256" t="str">
        <f t="array" ref="Z97">IFERROR(IF(INDEX('Coverage Indicators - Section D'!G$45:G$196,MATCH('Print View'!$A97&amp;'Print View'!$Y$77,'Coverage Indicators - Section D'!$B$45:$B$196&amp;'Coverage Indicators - Section D'!$J$45:$J$196,0))&lt;&gt;0,INDEX('Coverage Indicators - Section D'!G$45:G$196,MATCH('Print View'!$A97&amp;'Print View'!$Y$77,'Coverage Indicators - Section D'!$B$45:$B$196&amp;'Coverage Indicators - Section D'!$J$45:$J$196,0)),""),"")</f>
        <v/>
      </c>
      <c r="AA97" s="180" t="str">
        <f t="array" ref="AA97">IFERROR(IF(INDEX('Coverage Indicators - Section D'!H$45:H$196,MATCH('Print View'!$A97&amp;'Print View'!$Y$77,'Coverage Indicators - Section D'!$B$45:$B$196&amp;'Coverage Indicators - Section D'!$J$45:$J$196,0))&lt;&gt;0,INDEX('Coverage Indicators - Section D'!H$45:H$196,MATCH('Print View'!$A97&amp;'Print View'!$Y$77,'Coverage Indicators - Section D'!$B$45:$B$196&amp;'Coverage Indicators - Section D'!$J$45:$J$196,0)),""),"")</f>
        <v/>
      </c>
      <c r="AB97" s="247" t="str">
        <f t="array" ref="AB97">IFERROR(IF(INDEX('Coverage Indicators - Section D'!E$45:E$196,MATCH('Print View'!$A97&amp;'Print View'!$AC$77,'Coverage Indicators - Section D'!$B$45:$B$196&amp;'Coverage Indicators - Section D'!$J$45:$J$196,0))&lt;&gt;0,INDEX('Coverage Indicators - Section D'!E$45:E$196,MATCH('Print View'!$A97&amp;'Print View'!$AC$77,'Coverage Indicators - Section D'!$B$45:$B$196&amp;'Coverage Indicators - Section D'!$J$45:$J$196,0)),""),"")</f>
        <v/>
      </c>
      <c r="AC97" s="248" t="str">
        <f t="array" ref="AC97">IFERROR(IF(INDEX('Coverage Indicators - Section D'!F$45:F$196,MATCH('Print View'!$A97&amp;'Print View'!$AC$77,'Coverage Indicators - Section D'!$B$45:$B$196&amp;'Coverage Indicators - Section D'!$J$45:$J$196,0))&lt;&gt;0,INDEX('Coverage Indicators - Section D'!F$45:F$196,MATCH('Print View'!$A97&amp;'Print View'!$AC$77,'Coverage Indicators - Section D'!$B$45:$B$196&amp;'Coverage Indicators - Section D'!$J$45:$J$196,0)),""),"")</f>
        <v/>
      </c>
      <c r="AD97" s="256" t="str">
        <f t="array" ref="AD97">IFERROR(IF(INDEX('Coverage Indicators - Section D'!G$45:G$196,MATCH('Print View'!$A97&amp;'Print View'!$AC$77,'Coverage Indicators - Section D'!$B$45:$B$196&amp;'Coverage Indicators - Section D'!$J$45:$J$196,0))&lt;&gt;0,INDEX('Coverage Indicators - Section D'!G$45:G$196,MATCH('Print View'!$A97&amp;'Print View'!$AC$77,'Coverage Indicators - Section D'!$B$45:$B$196&amp;'Coverage Indicators - Section D'!$J$45:$J$196,0)),""),"")</f>
        <v/>
      </c>
      <c r="AE97" s="180" t="str">
        <f t="array" ref="AE97">IFERROR(IF(INDEX('Coverage Indicators - Section D'!H$45:H$196,MATCH('Print View'!$A97&amp;'Print View'!$AC$77,'Coverage Indicators - Section D'!$B$45:$B$196&amp;'Coverage Indicators - Section D'!$J$45:$J$196,0))&lt;&gt;0,INDEX('Coverage Indicators - Section D'!H$45:H$196,MATCH('Print View'!$A97&amp;'Print View'!$AC$77,'Coverage Indicators - Section D'!$B$45:$B$196&amp;'Coverage Indicators - Section D'!$J$45:$J$196,0)),""),"")</f>
        <v/>
      </c>
      <c r="AF97" s="247" t="str">
        <f t="array" ref="AF97">IFERROR(IF(INDEX('Coverage Indicators - Section D'!E$45:E$196,MATCH('Print View'!$A97&amp;'Print View'!$AG$77,'Coverage Indicators - Section D'!$B$45:$B$196&amp;'Coverage Indicators - Section D'!$J$45:$J$196,0))&lt;&gt;0,INDEX('Coverage Indicators - Section D'!E$45:E$196,MATCH('Print View'!$A97&amp;'Print View'!$AG$77,'Coverage Indicators - Section D'!$B$45:$B$196&amp;'Coverage Indicators - Section D'!$J$45:$J$196,0)),""),"")</f>
        <v/>
      </c>
      <c r="AG97" s="248" t="str">
        <f t="array" ref="AG97">IFERROR(IF(INDEX('Coverage Indicators - Section D'!F$45:F$196,MATCH('Print View'!$A97&amp;'Print View'!$AG$77,'Coverage Indicators - Section D'!$B$45:$B$196&amp;'Coverage Indicators - Section D'!$J$45:$J$196,0))&lt;&gt;0,INDEX('Coverage Indicators - Section D'!F$45:F$196,MATCH('Print View'!$A97&amp;'Print View'!$AG$77,'Coverage Indicators - Section D'!$B$45:$B$196&amp;'Coverage Indicators - Section D'!$J$45:$J$196,0)),""),"")</f>
        <v/>
      </c>
      <c r="AH97" s="260" t="str">
        <f t="array" ref="AH97">IFERROR(IF(INDEX('Coverage Indicators - Section D'!G$45:G$196,MATCH('Print View'!$A97&amp;'Print View'!$AG$77,'Coverage Indicators - Section D'!$B$45:$B$196&amp;'Coverage Indicators - Section D'!$J$45:$J$196,0))&lt;&gt;0,INDEX('Coverage Indicators - Section D'!G$45:G$196,MATCH('Print View'!$A97&amp;'Print View'!$AG$77,'Coverage Indicators - Section D'!$B$45:$B$196&amp;'Coverage Indicators - Section D'!$J$45:$J$196,0)),""),"")</f>
        <v/>
      </c>
      <c r="AI97" s="180" t="str">
        <f t="array" ref="AI97">IFERROR(IF(INDEX('Coverage Indicators - Section D'!H$45:H$196,MATCH('Print View'!$A97&amp;'Print View'!$AG$77,'Coverage Indicators - Section D'!$B$45:$B$196&amp;'Coverage Indicators - Section D'!$J$45:$J$196,0))&lt;&gt;0,INDEX('Coverage Indicators - Section D'!H$45:H$196,MATCH('Print View'!$A97&amp;'Print View'!$AG$77,'Coverage Indicators - Section D'!$B$45:$B$196&amp;'Coverage Indicators - Section D'!$J$45:$J$196,0)),""),"")</f>
        <v/>
      </c>
      <c r="AJ97" s="235" t="str">
        <f>IFERROR(IF(INDEX('Coverage Indicators - Section D'!W$10:W$41,MATCH('Print View'!$A97,'Coverage Indicators - Section D'!$A$10:$A$41,0))&lt;&gt;0,INDEX('Coverage Indicators - Section D'!W$10:W$41,MATCH('Print View'!$A97,'Coverage Indicators - Section D'!$A$10:$A$41,0)),""),"")</f>
        <v>No baseline available since it's a new proposed activity / intervention</v>
      </c>
      <c r="AK97" s="292"/>
      <c r="AL97" s="292"/>
      <c r="AM97" s="292"/>
      <c r="AN97" s="292"/>
      <c r="AO97" s="292"/>
      <c r="AP97" s="292"/>
      <c r="AQ97" s="292"/>
      <c r="AR97" s="292"/>
    </row>
    <row r="98" spans="1:44" s="293" customFormat="1" ht="180" x14ac:dyDescent="0.25">
      <c r="A98" s="213">
        <v>19</v>
      </c>
      <c r="B98" s="202" t="str">
        <f>IFERROR(IF(INDEX('Coverage Indicators - Section D'!B$10:B$41,MATCH('Print View'!$A98,'Coverage Indicators - Section D'!$A$10:$A$41,0))&lt;&gt;0,INDEX('Coverage Indicators - Section D'!B$10:B$41,MATCH('Print View'!$A98,'Coverage Indicators - Section D'!$A$10:$A$41,0)),""),"")</f>
        <v>TB care and prevention</v>
      </c>
      <c r="C98" s="202" t="str">
        <f>IFERROR(IF(INDEX('Coverage Indicators - Section D'!C$10:C$41,MATCH('Print View'!$A98,'Coverage Indicators - Section D'!$A$10:$A$41,0))&lt;&gt;0,INDEX('Coverage Indicators - Section D'!C$10:C$41,MATCH('Print View'!$A98,'Coverage Indicators - Section D'!$A$10:$A$41,0)),""),"")</f>
        <v/>
      </c>
      <c r="D98" s="202" t="str">
        <f>IFERROR(IF(INDEX('Coverage Indicators - Section D'!D$10:D$41,MATCH('Print View'!$A98,'Coverage Indicators - Section D'!$A$10:$A$41,0))&lt;&gt;0,INDEX('Coverage Indicators - Section D'!D$10:D$41,MATCH('Print View'!$A98,'Coverage Indicators - Section D'!$A$10:$A$41,0)),""),"")</f>
        <v>Number of RNTCP districts engaged with project activities</v>
      </c>
      <c r="E98" s="202" t="str">
        <f>IFERROR(IF(INDEX('Coverage Indicators - Section D'!E$10:E$41,MATCH('Print View'!$A98,'Coverage Indicators - Section D'!$A$10:$A$41,0))&lt;&gt;0,INDEX('Coverage Indicators - Section D'!E$10:E$41,MATCH('Print View'!$A98,'Coverage Indicators - Section D'!$A$10:$A$41,0)),""),"")</f>
        <v/>
      </c>
      <c r="F98" s="202" t="str">
        <f>IFERROR(IF(INDEX('Coverage Indicators - Section D'!F$10:F$41,MATCH('Print View'!$A98,'Coverage Indicators - Section D'!$A$10:$A$41,0))&lt;&gt;0,INDEX('Coverage Indicators - Section D'!F$10:F$41,MATCH('Print View'!$A98,'Coverage Indicators - Section D'!$A$10:$A$41,0)),""),"")</f>
        <v/>
      </c>
      <c r="G98" s="202" t="str">
        <f>IFERROR(IF(INDEX('Coverage Indicators - Section D'!G$10:G$41,MATCH('Print View'!$A98,'Coverage Indicators - Section D'!$A$10:$A$41,0))&lt;&gt;0,INDEX('Coverage Indicators - Section D'!G$10:G$41,MATCH('Print View'!$A98,'Coverage Indicators - Section D'!$A$10:$A$41,0)),""),"")</f>
        <v/>
      </c>
      <c r="H98" s="202" t="str">
        <f>IFERROR(IF(INDEX('Coverage Indicators - Section D'!H$10:H$41,MATCH('Print View'!$A98,'Coverage Indicators - Section D'!$A$10:$A$41,0))&lt;&gt;0,INDEX('Coverage Indicators - Section D'!H$10:H$41,MATCH('Print View'!$A98,'Coverage Indicators - Section D'!$A$10:$A$41,0)),""),"")</f>
        <v/>
      </c>
      <c r="I98" s="202" t="str">
        <f>IFERROR(IF(INDEX('Coverage Indicators - Section D'!P$10:P$41,MATCH('Print View'!$A98,'Coverage Indicators - Section D'!$A$10:$A$41,0))&lt;&gt;0,INDEX('Coverage Indicators - Section D'!P$10:P$41,MATCH('Print View'!$A98,'Coverage Indicators - Section D'!$A$10:$A$41,0)),""),"")</f>
        <v/>
      </c>
      <c r="J98" s="202" t="str">
        <f>IFERROR(IF(INDEX('Coverage Indicators - Section D'!Q$10:Q$41,MATCH('Print View'!$A98,'Coverage Indicators - Section D'!$A$10:$A$41,0))&lt;&gt;0,INDEX('Coverage Indicators - Section D'!Q$10:Q$41,MATCH('Print View'!$A98,'Coverage Indicators - Section D'!$A$10:$A$41,0)),""),"")</f>
        <v/>
      </c>
      <c r="K98" s="202" t="str">
        <f>IFERROR(IF(INDEX('Coverage Indicators - Section D'!R$10:R$41,MATCH('Print View'!$A98,'Coverage Indicators - Section D'!$A$10:$A$41,0))&lt;&gt;0,INDEX('Coverage Indicators - Section D'!R$10:R$41,MATCH('Print View'!$A98,'Coverage Indicators - Section D'!$A$10:$A$41,0)),""),"")</f>
        <v/>
      </c>
      <c r="L98" s="202" t="str">
        <f>IFERROR(IF(INDEX('Coverage Indicators - Section D'!S$10:S$41,MATCH('Print View'!$A98,'Coverage Indicators - Section D'!$A$10:$A$41,0))&lt;&gt;0,INDEX('Coverage Indicators - Section D'!S$10:S$41,MATCH('Print View'!$A98,'Coverage Indicators - Section D'!$A$10:$A$41,0)),""),"")</f>
        <v>William J. Clinton Foundation (WJCF)</v>
      </c>
      <c r="M98" s="202" t="str">
        <f>IFERROR(IF(INDEX('Coverage Indicators - Section D'!T$10:T$41,MATCH('Print View'!$A98,'Coverage Indicators - Section D'!$A$10:$A$41,0))&lt;&gt;0,INDEX('Coverage Indicators - Section D'!T$10:T$41,MATCH('Print View'!$A98,'Coverage Indicators - Section D'!$A$10:$A$41,0)),""),"")</f>
        <v>India</v>
      </c>
      <c r="N98" s="202" t="str">
        <f>IFERROR(IF(INDEX('Coverage Indicators - Section D'!U$10:U$41,MATCH('Print View'!$A98,'Coverage Indicators - Section D'!$A$10:$A$41,0))&lt;&gt;0,INDEX('Coverage Indicators - Section D'!U$10:U$41,MATCH('Print View'!$A98,'Coverage Indicators - Section D'!$A$10:$A$41,0)),""),"")</f>
        <v>National</v>
      </c>
      <c r="O98" s="202" t="str">
        <f>IFERROR(IF(INDEX('Coverage Indicators - Section D'!V$10:V$41,MATCH('Print View'!$A98,'Coverage Indicators - Section D'!$A$10:$A$41,0))&lt;&gt;0,INDEX('Coverage Indicators - Section D'!V$10:V$41,MATCH('Print View'!$A98,'Coverage Indicators - Section D'!$A$10:$A$41,0)),""),"")</f>
        <v>Y- Cumulative annually</v>
      </c>
      <c r="P98" s="238">
        <f t="array" ref="P98">IFERROR(IF(INDEX('Coverage Indicators - Section D'!E$45:E$196,MATCH('Print View'!$A98&amp;'Print View'!$Q$77,'Coverage Indicators - Section D'!$B$45:$B$196&amp;'Coverage Indicators - Section D'!$J$45:$J$196,0))&lt;&gt;0,INDEX('Coverage Indicators - Section D'!E$45:E$196,MATCH('Print View'!$A98&amp;'Print View'!$Q$77,'Coverage Indicators - Section D'!$B$45:$B$196&amp;'Coverage Indicators - Section D'!$J$45:$J$196,0)),""),"")</f>
        <v>96</v>
      </c>
      <c r="Q98" s="239" t="str">
        <f t="array" ref="Q98">IFERROR(IF(INDEX('Coverage Indicators - Section D'!F$45:F$196,MATCH('Print View'!$A98&amp;'Print View'!$Q$77,'Coverage Indicators - Section D'!$B$45:$B$196&amp;'Coverage Indicators - Section D'!$J$45:$J$196,0))&lt;&gt;0,INDEX('Coverage Indicators - Section D'!F$45:F$196,MATCH('Print View'!$A98&amp;'Print View'!$Q$77,'Coverage Indicators - Section D'!$B$45:$B$196&amp;'Coverage Indicators - Section D'!$J$45:$J$196,0)),""),"")</f>
        <v/>
      </c>
      <c r="R98" s="253" t="str">
        <f t="array" ref="R98">IFERROR(IF(INDEX('Coverage Indicators - Section D'!G$45:G$196,MATCH('Print View'!$A98&amp;'Print View'!$Q$77,'Coverage Indicators - Section D'!$B$45:$B$196&amp;'Coverage Indicators - Section D'!$J$45:$J$196,0))&lt;&gt;0,INDEX('Coverage Indicators - Section D'!G$45:G$196,MATCH('Print View'!$A98&amp;'Print View'!$Q$77,'Coverage Indicators - Section D'!$B$45:$B$196&amp;'Coverage Indicators - Section D'!$J$45:$J$196,0)),""),"")</f>
        <v/>
      </c>
      <c r="S98" s="174" t="str">
        <f t="array" ref="S98">IFERROR(IF(INDEX('Coverage Indicators - Section D'!H$45:H$196,MATCH('Print View'!$A98&amp;'Print View'!$Q$77,'Coverage Indicators - Section D'!$B$45:$B$196&amp;'Coverage Indicators - Section D'!$J$45:$J$196,0))&lt;&gt;0,INDEX('Coverage Indicators - Section D'!H$45:H$196,MATCH('Print View'!$A98&amp;'Print View'!$Q$77,'Coverage Indicators - Section D'!$B$45:$B$196&amp;'Coverage Indicators - Section D'!$J$45:$J$196,0)),""),"")</f>
        <v/>
      </c>
      <c r="T98" s="244">
        <f t="array" ref="T98">IFERROR(IF(INDEX('Coverage Indicators - Section D'!E$45:E$196,MATCH('Print View'!$A98&amp;'Print View'!$U$77,'Coverage Indicators - Section D'!$B$45:$B$196&amp;'Coverage Indicators - Section D'!$J$45:$J$196,0))&lt;&gt;0,INDEX('Coverage Indicators - Section D'!E$45:E$196,MATCH('Print View'!$A98&amp;'Print View'!$U$77,'Coverage Indicators - Section D'!$B$45:$B$196&amp;'Coverage Indicators - Section D'!$J$45:$J$196,0)),""),"")</f>
        <v>142</v>
      </c>
      <c r="U98" s="239" t="str">
        <f t="array" ref="U98">IFERROR(IF(INDEX('Coverage Indicators - Section D'!F$45:F$196,MATCH('Print View'!$A98&amp;'Print View'!$U$77,'Coverage Indicators - Section D'!$B$45:$B$196&amp;'Coverage Indicators - Section D'!$J$45:$J$196,0))&lt;&gt;0,INDEX('Coverage Indicators - Section D'!F$45:F$196,MATCH('Print View'!$A98&amp;'Print View'!$U$77,'Coverage Indicators - Section D'!$B$45:$B$196&amp;'Coverage Indicators - Section D'!$J$45:$J$196,0)),""),"")</f>
        <v/>
      </c>
      <c r="V98" s="253" t="str">
        <f t="array" ref="V98">IFERROR(IF(INDEX('Coverage Indicators - Section D'!G$45:G$196,MATCH('Print View'!$A98&amp;'Print View'!$U$77,'Coverage Indicators - Section D'!$B$45:$B$196&amp;'Coverage Indicators - Section D'!$J$45:$J$196,0))&lt;&gt;0,INDEX('Coverage Indicators - Section D'!G$45:G$196,MATCH('Print View'!$A98&amp;'Print View'!$U$77,'Coverage Indicators - Section D'!$B$45:$B$196&amp;'Coverage Indicators - Section D'!$J$45:$J$196,0)),""),"")</f>
        <v/>
      </c>
      <c r="W98" s="174" t="str">
        <f t="array" ref="W98">IFERROR(IF(INDEX('Coverage Indicators - Section D'!H$45:H$196,MATCH('Print View'!$A98&amp;'Print View'!$U$77,'Coverage Indicators - Section D'!$B$45:$B$196&amp;'Coverage Indicators - Section D'!$J$45:$J$196,0))&lt;&gt;0,INDEX('Coverage Indicators - Section D'!H$45:H$196,MATCH('Print View'!$A98&amp;'Print View'!$U$77,'Coverage Indicators - Section D'!$B$45:$B$196&amp;'Coverage Indicators - Section D'!$J$45:$J$196,0)),""),"")</f>
        <v/>
      </c>
      <c r="X98" s="249">
        <f t="array" ref="X98">IFERROR(IF(INDEX('Coverage Indicators - Section D'!E$45:E$196,MATCH('Print View'!$A98&amp;'Print View'!$Y$77,'Coverage Indicators - Section D'!$B$45:$B$196&amp;'Coverage Indicators - Section D'!$J$45:$J$196,0))&lt;&gt;0,INDEX('Coverage Indicators - Section D'!E$45:E$196,MATCH('Print View'!$A98&amp;'Print View'!$Y$77,'Coverage Indicators - Section D'!$B$45:$B$196&amp;'Coverage Indicators - Section D'!$J$45:$J$196,0)),""),"")</f>
        <v>142</v>
      </c>
      <c r="Y98" s="250" t="str">
        <f t="array" ref="Y98">IFERROR(IF(INDEX('Coverage Indicators - Section D'!F$45:F$196,MATCH('Print View'!$A98&amp;'Print View'!$Y$77,'Coverage Indicators - Section D'!$B$45:$B$196&amp;'Coverage Indicators - Section D'!$J$45:$J$196,0))&lt;&gt;0,INDEX('Coverage Indicators - Section D'!F$45:F$196,MATCH('Print View'!$A98&amp;'Print View'!$Y$77,'Coverage Indicators - Section D'!$B$45:$B$196&amp;'Coverage Indicators - Section D'!$J$45:$J$196,0)),""),"")</f>
        <v/>
      </c>
      <c r="Z98" s="257" t="str">
        <f t="array" ref="Z98">IFERROR(IF(INDEX('Coverage Indicators - Section D'!G$45:G$196,MATCH('Print View'!$A98&amp;'Print View'!$Y$77,'Coverage Indicators - Section D'!$B$45:$B$196&amp;'Coverage Indicators - Section D'!$J$45:$J$196,0))&lt;&gt;0,INDEX('Coverage Indicators - Section D'!G$45:G$196,MATCH('Print View'!$A98&amp;'Print View'!$Y$77,'Coverage Indicators - Section D'!$B$45:$B$196&amp;'Coverage Indicators - Section D'!$J$45:$J$196,0)),""),"")</f>
        <v/>
      </c>
      <c r="AA98" s="185" t="str">
        <f t="array" ref="AA98">IFERROR(IF(INDEX('Coverage Indicators - Section D'!H$45:H$196,MATCH('Print View'!$A98&amp;'Print View'!$Y$77,'Coverage Indicators - Section D'!$B$45:$B$196&amp;'Coverage Indicators - Section D'!$J$45:$J$196,0))&lt;&gt;0,INDEX('Coverage Indicators - Section D'!H$45:H$196,MATCH('Print View'!$A98&amp;'Print View'!$Y$77,'Coverage Indicators - Section D'!$B$45:$B$196&amp;'Coverage Indicators - Section D'!$J$45:$J$196,0)),""),"")</f>
        <v/>
      </c>
      <c r="AB98" s="249" t="str">
        <f t="array" ref="AB98">IFERROR(IF(INDEX('Coverage Indicators - Section D'!E$45:E$196,MATCH('Print View'!$A98&amp;'Print View'!$AC$77,'Coverage Indicators - Section D'!$B$45:$B$196&amp;'Coverage Indicators - Section D'!$J$45:$J$196,0))&lt;&gt;0,INDEX('Coverage Indicators - Section D'!E$45:E$196,MATCH('Print View'!$A98&amp;'Print View'!$AC$77,'Coverage Indicators - Section D'!$B$45:$B$196&amp;'Coverage Indicators - Section D'!$J$45:$J$196,0)),""),"")</f>
        <v/>
      </c>
      <c r="AC98" s="250" t="str">
        <f t="array" ref="AC98">IFERROR(IF(INDEX('Coverage Indicators - Section D'!F$45:F$196,MATCH('Print View'!$A98&amp;'Print View'!$AC$77,'Coverage Indicators - Section D'!$B$45:$B$196&amp;'Coverage Indicators - Section D'!$J$45:$J$196,0))&lt;&gt;0,INDEX('Coverage Indicators - Section D'!F$45:F$196,MATCH('Print View'!$A98&amp;'Print View'!$AC$77,'Coverage Indicators - Section D'!$B$45:$B$196&amp;'Coverage Indicators - Section D'!$J$45:$J$196,0)),""),"")</f>
        <v/>
      </c>
      <c r="AD98" s="257" t="str">
        <f t="array" ref="AD98">IFERROR(IF(INDEX('Coverage Indicators - Section D'!G$45:G$196,MATCH('Print View'!$A98&amp;'Print View'!$AC$77,'Coverage Indicators - Section D'!$B$45:$B$196&amp;'Coverage Indicators - Section D'!$J$45:$J$196,0))&lt;&gt;0,INDEX('Coverage Indicators - Section D'!G$45:G$196,MATCH('Print View'!$A98&amp;'Print View'!$AC$77,'Coverage Indicators - Section D'!$B$45:$B$196&amp;'Coverage Indicators - Section D'!$J$45:$J$196,0)),""),"")</f>
        <v/>
      </c>
      <c r="AE98" s="185" t="str">
        <f t="array" ref="AE98">IFERROR(IF(INDEX('Coverage Indicators - Section D'!H$45:H$196,MATCH('Print View'!$A98&amp;'Print View'!$AC$77,'Coverage Indicators - Section D'!$B$45:$B$196&amp;'Coverage Indicators - Section D'!$J$45:$J$196,0))&lt;&gt;0,INDEX('Coverage Indicators - Section D'!H$45:H$196,MATCH('Print View'!$A98&amp;'Print View'!$AC$77,'Coverage Indicators - Section D'!$B$45:$B$196&amp;'Coverage Indicators - Section D'!$J$45:$J$196,0)),""),"")</f>
        <v/>
      </c>
      <c r="AF98" s="249" t="str">
        <f t="array" ref="AF98">IFERROR(IF(INDEX('Coverage Indicators - Section D'!E$45:E$196,MATCH('Print View'!$A98&amp;'Print View'!$AG$77,'Coverage Indicators - Section D'!$B$45:$B$196&amp;'Coverage Indicators - Section D'!$J$45:$J$196,0))&lt;&gt;0,INDEX('Coverage Indicators - Section D'!E$45:E$196,MATCH('Print View'!$A98&amp;'Print View'!$AG$77,'Coverage Indicators - Section D'!$B$45:$B$196&amp;'Coverage Indicators - Section D'!$J$45:$J$196,0)),""),"")</f>
        <v/>
      </c>
      <c r="AG98" s="250" t="str">
        <f t="array" ref="AG98">IFERROR(IF(INDEX('Coverage Indicators - Section D'!F$45:F$196,MATCH('Print View'!$A98&amp;'Print View'!$AG$77,'Coverage Indicators - Section D'!$B$45:$B$196&amp;'Coverage Indicators - Section D'!$J$45:$J$196,0))&lt;&gt;0,INDEX('Coverage Indicators - Section D'!F$45:F$196,MATCH('Print View'!$A98&amp;'Print View'!$AG$77,'Coverage Indicators - Section D'!$B$45:$B$196&amp;'Coverage Indicators - Section D'!$J$45:$J$196,0)),""),"")</f>
        <v/>
      </c>
      <c r="AH98" s="261" t="str">
        <f t="array" ref="AH98">IFERROR(IF(INDEX('Coverage Indicators - Section D'!G$45:G$196,MATCH('Print View'!$A98&amp;'Print View'!$AG$77,'Coverage Indicators - Section D'!$B$45:$B$196&amp;'Coverage Indicators - Section D'!$J$45:$J$196,0))&lt;&gt;0,INDEX('Coverage Indicators - Section D'!G$45:G$196,MATCH('Print View'!$A98&amp;'Print View'!$AG$77,'Coverage Indicators - Section D'!$B$45:$B$196&amp;'Coverage Indicators - Section D'!$J$45:$J$196,0)),""),"")</f>
        <v/>
      </c>
      <c r="AI98" s="185" t="str">
        <f t="array" ref="AI98">IFERROR(IF(INDEX('Coverage Indicators - Section D'!H$45:H$196,MATCH('Print View'!$A98&amp;'Print View'!$AG$77,'Coverage Indicators - Section D'!$B$45:$B$196&amp;'Coverage Indicators - Section D'!$J$45:$J$196,0))&lt;&gt;0,INDEX('Coverage Indicators - Section D'!H$45:H$196,MATCH('Print View'!$A98&amp;'Print View'!$AG$77,'Coverage Indicators - Section D'!$B$45:$B$196&amp;'Coverage Indicators - Section D'!$J$45:$J$196,0)),""),"")</f>
        <v/>
      </c>
      <c r="AJ98" s="234" t="str">
        <f>IFERROR(IF(INDEX('Coverage Indicators - Section D'!W$10:W$41,MATCH('Print View'!$A98,'Coverage Indicators - Section D'!$A$10:$A$41,0))&lt;&gt;0,INDEX('Coverage Indicators - Section D'!W$10:W$41,MATCH('Print View'!$A98,'Coverage Indicators - Section D'!$A$10:$A$41,0)),""),"")</f>
        <v>No baseline available since it's a new proposed activity / intervention</v>
      </c>
      <c r="AK98" s="292"/>
      <c r="AL98" s="292"/>
      <c r="AM98" s="292"/>
      <c r="AN98" s="292"/>
      <c r="AO98" s="292"/>
      <c r="AP98" s="292"/>
      <c r="AQ98" s="292"/>
      <c r="AR98" s="292"/>
    </row>
    <row r="99" spans="1:44" s="293" customFormat="1" ht="180" x14ac:dyDescent="0.25">
      <c r="A99" s="177">
        <v>20</v>
      </c>
      <c r="B99" s="203" t="str">
        <f>IFERROR(IF(INDEX('Coverage Indicators - Section D'!B$10:B$41,MATCH('Print View'!$A99,'Coverage Indicators - Section D'!$A$10:$A$41,0))&lt;&gt;0,INDEX('Coverage Indicators - Section D'!B$10:B$41,MATCH('Print View'!$A99,'Coverage Indicators - Section D'!$A$10:$A$41,0)),""),"")</f>
        <v>TB care and prevention</v>
      </c>
      <c r="C99" s="203" t="str">
        <f>IFERROR(IF(INDEX('Coverage Indicators - Section D'!C$10:C$41,MATCH('Print View'!$A99,'Coverage Indicators - Section D'!$A$10:$A$41,0))&lt;&gt;0,INDEX('Coverage Indicators - Section D'!C$10:C$41,MATCH('Print View'!$A99,'Coverage Indicators - Section D'!$A$10:$A$41,0)),""),"")</f>
        <v/>
      </c>
      <c r="D99" s="203" t="str">
        <f>IFERROR(IF(INDEX('Coverage Indicators - Section D'!D$10:D$41,MATCH('Print View'!$A99,'Coverage Indicators - Section D'!$A$10:$A$41,0))&lt;&gt;0,INDEX('Coverage Indicators - Section D'!D$10:D$41,MATCH('Print View'!$A99,'Coverage Indicators - Section D'!$A$10:$A$41,0)),""),"")</f>
        <v>Number of labs and collection centers engaged</v>
      </c>
      <c r="E99" s="203" t="str">
        <f>IFERROR(IF(INDEX('Coverage Indicators - Section D'!E$10:E$41,MATCH('Print View'!$A99,'Coverage Indicators - Section D'!$A$10:$A$41,0))&lt;&gt;0,INDEX('Coverage Indicators - Section D'!E$10:E$41,MATCH('Print View'!$A99,'Coverage Indicators - Section D'!$A$10:$A$41,0)),""),"")</f>
        <v/>
      </c>
      <c r="F99" s="203" t="str">
        <f>IFERROR(IF(INDEX('Coverage Indicators - Section D'!F$10:F$41,MATCH('Print View'!$A99,'Coverage Indicators - Section D'!$A$10:$A$41,0))&lt;&gt;0,INDEX('Coverage Indicators - Section D'!F$10:F$41,MATCH('Print View'!$A99,'Coverage Indicators - Section D'!$A$10:$A$41,0)),""),"")</f>
        <v/>
      </c>
      <c r="G99" s="203" t="str">
        <f>IFERROR(IF(INDEX('Coverage Indicators - Section D'!G$10:G$41,MATCH('Print View'!$A99,'Coverage Indicators - Section D'!$A$10:$A$41,0))&lt;&gt;0,INDEX('Coverage Indicators - Section D'!G$10:G$41,MATCH('Print View'!$A99,'Coverage Indicators - Section D'!$A$10:$A$41,0)),""),"")</f>
        <v/>
      </c>
      <c r="H99" s="203" t="str">
        <f>IFERROR(IF(INDEX('Coverage Indicators - Section D'!H$10:H$41,MATCH('Print View'!$A99,'Coverage Indicators - Section D'!$A$10:$A$41,0))&lt;&gt;0,INDEX('Coverage Indicators - Section D'!H$10:H$41,MATCH('Print View'!$A99,'Coverage Indicators - Section D'!$A$10:$A$41,0)),""),"")</f>
        <v/>
      </c>
      <c r="I99" s="203" t="str">
        <f>IFERROR(IF(INDEX('Coverage Indicators - Section D'!P$10:P$41,MATCH('Print View'!$A99,'Coverage Indicators - Section D'!$A$10:$A$41,0))&lt;&gt;0,INDEX('Coverage Indicators - Section D'!P$10:P$41,MATCH('Print View'!$A99,'Coverage Indicators - Section D'!$A$10:$A$41,0)),""),"")</f>
        <v/>
      </c>
      <c r="J99" s="203" t="str">
        <f>IFERROR(IF(INDEX('Coverage Indicators - Section D'!Q$10:Q$41,MATCH('Print View'!$A99,'Coverage Indicators - Section D'!$A$10:$A$41,0))&lt;&gt;0,INDEX('Coverage Indicators - Section D'!Q$10:Q$41,MATCH('Print View'!$A99,'Coverage Indicators - Section D'!$A$10:$A$41,0)),""),"")</f>
        <v/>
      </c>
      <c r="K99" s="203" t="str">
        <f>IFERROR(IF(INDEX('Coverage Indicators - Section D'!R$10:R$41,MATCH('Print View'!$A99,'Coverage Indicators - Section D'!$A$10:$A$41,0))&lt;&gt;0,INDEX('Coverage Indicators - Section D'!R$10:R$41,MATCH('Print View'!$A99,'Coverage Indicators - Section D'!$A$10:$A$41,0)),""),"")</f>
        <v/>
      </c>
      <c r="L99" s="203" t="str">
        <f>IFERROR(IF(INDEX('Coverage Indicators - Section D'!S$10:S$41,MATCH('Print View'!$A99,'Coverage Indicators - Section D'!$A$10:$A$41,0))&lt;&gt;0,INDEX('Coverage Indicators - Section D'!S$10:S$41,MATCH('Print View'!$A99,'Coverage Indicators - Section D'!$A$10:$A$41,0)),""),"")</f>
        <v>William J. Clinton Foundation (WJCF)</v>
      </c>
      <c r="M99" s="203" t="str">
        <f>IFERROR(IF(INDEX('Coverage Indicators - Section D'!T$10:T$41,MATCH('Print View'!$A99,'Coverage Indicators - Section D'!$A$10:$A$41,0))&lt;&gt;0,INDEX('Coverage Indicators - Section D'!T$10:T$41,MATCH('Print View'!$A99,'Coverage Indicators - Section D'!$A$10:$A$41,0)),""),"")</f>
        <v>India</v>
      </c>
      <c r="N99" s="203" t="str">
        <f>IFERROR(IF(INDEX('Coverage Indicators - Section D'!U$10:U$41,MATCH('Print View'!$A99,'Coverage Indicators - Section D'!$A$10:$A$41,0))&lt;&gt;0,INDEX('Coverage Indicators - Section D'!U$10:U$41,MATCH('Print View'!$A99,'Coverage Indicators - Section D'!$A$10:$A$41,0)),""),"")</f>
        <v>National</v>
      </c>
      <c r="O99" s="203" t="str">
        <f>IFERROR(IF(INDEX('Coverage Indicators - Section D'!V$10:V$41,MATCH('Print View'!$A99,'Coverage Indicators - Section D'!$A$10:$A$41,0))&lt;&gt;0,INDEX('Coverage Indicators - Section D'!V$10:V$41,MATCH('Print View'!$A99,'Coverage Indicators - Section D'!$A$10:$A$41,0)),""),"")</f>
        <v>Y- Cumulative annually</v>
      </c>
      <c r="P99" s="240">
        <f t="array" ref="P99">IFERROR(IF(INDEX('Coverage Indicators - Section D'!E$45:E$196,MATCH('Print View'!$A99&amp;'Print View'!$Q$77,'Coverage Indicators - Section D'!$B$45:$B$196&amp;'Coverage Indicators - Section D'!$J$45:$J$196,0))&lt;&gt;0,INDEX('Coverage Indicators - Section D'!E$45:E$196,MATCH('Print View'!$A99&amp;'Print View'!$Q$77,'Coverage Indicators - Section D'!$B$45:$B$196&amp;'Coverage Indicators - Section D'!$J$45:$J$196,0)),""),"")</f>
        <v>100</v>
      </c>
      <c r="Q99" s="241" t="str">
        <f t="array" ref="Q99">IFERROR(IF(INDEX('Coverage Indicators - Section D'!F$45:F$196,MATCH('Print View'!$A99&amp;'Print View'!$Q$77,'Coverage Indicators - Section D'!$B$45:$B$196&amp;'Coverage Indicators - Section D'!$J$45:$J$196,0))&lt;&gt;0,INDEX('Coverage Indicators - Section D'!F$45:F$196,MATCH('Print View'!$A99&amp;'Print View'!$Q$77,'Coverage Indicators - Section D'!$B$45:$B$196&amp;'Coverage Indicators - Section D'!$J$45:$J$196,0)),""),"")</f>
        <v/>
      </c>
      <c r="R99" s="254" t="str">
        <f t="array" ref="R99">IFERROR(IF(INDEX('Coverage Indicators - Section D'!G$45:G$196,MATCH('Print View'!$A99&amp;'Print View'!$Q$77,'Coverage Indicators - Section D'!$B$45:$B$196&amp;'Coverage Indicators - Section D'!$J$45:$J$196,0))&lt;&gt;0,INDEX('Coverage Indicators - Section D'!G$45:G$196,MATCH('Print View'!$A99&amp;'Print View'!$Q$77,'Coverage Indicators - Section D'!$B$45:$B$196&amp;'Coverage Indicators - Section D'!$J$45:$J$196,0)),""),"")</f>
        <v/>
      </c>
      <c r="S99" s="231" t="str">
        <f t="array" ref="S99">IFERROR(IF(INDEX('Coverage Indicators - Section D'!H$45:H$196,MATCH('Print View'!$A99&amp;'Print View'!$Q$77,'Coverage Indicators - Section D'!$B$45:$B$196&amp;'Coverage Indicators - Section D'!$J$45:$J$196,0))&lt;&gt;0,INDEX('Coverage Indicators - Section D'!H$45:H$196,MATCH('Print View'!$A99&amp;'Print View'!$Q$77,'Coverage Indicators - Section D'!$B$45:$B$196&amp;'Coverage Indicators - Section D'!$J$45:$J$196,0)),""),"")</f>
        <v/>
      </c>
      <c r="T99" s="245">
        <f t="array" ref="T99">IFERROR(IF(INDEX('Coverage Indicators - Section D'!E$45:E$196,MATCH('Print View'!$A99&amp;'Print View'!$U$77,'Coverage Indicators - Section D'!$B$45:$B$196&amp;'Coverage Indicators - Section D'!$J$45:$J$196,0))&lt;&gt;0,INDEX('Coverage Indicators - Section D'!E$45:E$196,MATCH('Print View'!$A99&amp;'Print View'!$U$77,'Coverage Indicators - Section D'!$B$45:$B$196&amp;'Coverage Indicators - Section D'!$J$45:$J$196,0)),""),"")</f>
        <v>300</v>
      </c>
      <c r="U99" s="241" t="str">
        <f t="array" ref="U99">IFERROR(IF(INDEX('Coverage Indicators - Section D'!F$45:F$196,MATCH('Print View'!$A99&amp;'Print View'!$U$77,'Coverage Indicators - Section D'!$B$45:$B$196&amp;'Coverage Indicators - Section D'!$J$45:$J$196,0))&lt;&gt;0,INDEX('Coverage Indicators - Section D'!F$45:F$196,MATCH('Print View'!$A99&amp;'Print View'!$U$77,'Coverage Indicators - Section D'!$B$45:$B$196&amp;'Coverage Indicators - Section D'!$J$45:$J$196,0)),""),"")</f>
        <v/>
      </c>
      <c r="V99" s="254" t="str">
        <f t="array" ref="V99">IFERROR(IF(INDEX('Coverage Indicators - Section D'!G$45:G$196,MATCH('Print View'!$A99&amp;'Print View'!$U$77,'Coverage Indicators - Section D'!$B$45:$B$196&amp;'Coverage Indicators - Section D'!$J$45:$J$196,0))&lt;&gt;0,INDEX('Coverage Indicators - Section D'!G$45:G$196,MATCH('Print View'!$A99&amp;'Print View'!$U$77,'Coverage Indicators - Section D'!$B$45:$B$196&amp;'Coverage Indicators - Section D'!$J$45:$J$196,0)),""),"")</f>
        <v/>
      </c>
      <c r="W99" s="231" t="str">
        <f t="array" ref="W99">IFERROR(IF(INDEX('Coverage Indicators - Section D'!H$45:H$196,MATCH('Print View'!$A99&amp;'Print View'!$U$77,'Coverage Indicators - Section D'!$B$45:$B$196&amp;'Coverage Indicators - Section D'!$J$45:$J$196,0))&lt;&gt;0,INDEX('Coverage Indicators - Section D'!H$45:H$196,MATCH('Print View'!$A99&amp;'Print View'!$U$77,'Coverage Indicators - Section D'!$B$45:$B$196&amp;'Coverage Indicators - Section D'!$J$45:$J$196,0)),""),"")</f>
        <v/>
      </c>
      <c r="X99" s="247">
        <f t="array" ref="X99">IFERROR(IF(INDEX('Coverage Indicators - Section D'!E$45:E$196,MATCH('Print View'!$A99&amp;'Print View'!$Y$77,'Coverage Indicators - Section D'!$B$45:$B$196&amp;'Coverage Indicators - Section D'!$J$45:$J$196,0))&lt;&gt;0,INDEX('Coverage Indicators - Section D'!E$45:E$196,MATCH('Print View'!$A99&amp;'Print View'!$Y$77,'Coverage Indicators - Section D'!$B$45:$B$196&amp;'Coverage Indicators - Section D'!$J$45:$J$196,0)),""),"")</f>
        <v>600</v>
      </c>
      <c r="Y99" s="248" t="str">
        <f t="array" ref="Y99">IFERROR(IF(INDEX('Coverage Indicators - Section D'!F$45:F$196,MATCH('Print View'!$A99&amp;'Print View'!$Y$77,'Coverage Indicators - Section D'!$B$45:$B$196&amp;'Coverage Indicators - Section D'!$J$45:$J$196,0))&lt;&gt;0,INDEX('Coverage Indicators - Section D'!F$45:F$196,MATCH('Print View'!$A99&amp;'Print View'!$Y$77,'Coverage Indicators - Section D'!$B$45:$B$196&amp;'Coverage Indicators - Section D'!$J$45:$J$196,0)),""),"")</f>
        <v/>
      </c>
      <c r="Z99" s="256" t="str">
        <f t="array" ref="Z99">IFERROR(IF(INDEX('Coverage Indicators - Section D'!G$45:G$196,MATCH('Print View'!$A99&amp;'Print View'!$Y$77,'Coverage Indicators - Section D'!$B$45:$B$196&amp;'Coverage Indicators - Section D'!$J$45:$J$196,0))&lt;&gt;0,INDEX('Coverage Indicators - Section D'!G$45:G$196,MATCH('Print View'!$A99&amp;'Print View'!$Y$77,'Coverage Indicators - Section D'!$B$45:$B$196&amp;'Coverage Indicators - Section D'!$J$45:$J$196,0)),""),"")</f>
        <v/>
      </c>
      <c r="AA99" s="180" t="str">
        <f t="array" ref="AA99">IFERROR(IF(INDEX('Coverage Indicators - Section D'!H$45:H$196,MATCH('Print View'!$A99&amp;'Print View'!$Y$77,'Coverage Indicators - Section D'!$B$45:$B$196&amp;'Coverage Indicators - Section D'!$J$45:$J$196,0))&lt;&gt;0,INDEX('Coverage Indicators - Section D'!H$45:H$196,MATCH('Print View'!$A99&amp;'Print View'!$Y$77,'Coverage Indicators - Section D'!$B$45:$B$196&amp;'Coverage Indicators - Section D'!$J$45:$J$196,0)),""),"")</f>
        <v/>
      </c>
      <c r="AB99" s="247" t="str">
        <f t="array" ref="AB99">IFERROR(IF(INDEX('Coverage Indicators - Section D'!E$45:E$196,MATCH('Print View'!$A99&amp;'Print View'!$AC$77,'Coverage Indicators - Section D'!$B$45:$B$196&amp;'Coverage Indicators - Section D'!$J$45:$J$196,0))&lt;&gt;0,INDEX('Coverage Indicators - Section D'!E$45:E$196,MATCH('Print View'!$A99&amp;'Print View'!$AC$77,'Coverage Indicators - Section D'!$B$45:$B$196&amp;'Coverage Indicators - Section D'!$J$45:$J$196,0)),""),"")</f>
        <v/>
      </c>
      <c r="AC99" s="248" t="str">
        <f t="array" ref="AC99">IFERROR(IF(INDEX('Coverage Indicators - Section D'!F$45:F$196,MATCH('Print View'!$A99&amp;'Print View'!$AC$77,'Coverage Indicators - Section D'!$B$45:$B$196&amp;'Coverage Indicators - Section D'!$J$45:$J$196,0))&lt;&gt;0,INDEX('Coverage Indicators - Section D'!F$45:F$196,MATCH('Print View'!$A99&amp;'Print View'!$AC$77,'Coverage Indicators - Section D'!$B$45:$B$196&amp;'Coverage Indicators - Section D'!$J$45:$J$196,0)),""),"")</f>
        <v/>
      </c>
      <c r="AD99" s="256" t="str">
        <f t="array" ref="AD99">IFERROR(IF(INDEX('Coverage Indicators - Section D'!G$45:G$196,MATCH('Print View'!$A99&amp;'Print View'!$AC$77,'Coverage Indicators - Section D'!$B$45:$B$196&amp;'Coverage Indicators - Section D'!$J$45:$J$196,0))&lt;&gt;0,INDEX('Coverage Indicators - Section D'!G$45:G$196,MATCH('Print View'!$A99&amp;'Print View'!$AC$77,'Coverage Indicators - Section D'!$B$45:$B$196&amp;'Coverage Indicators - Section D'!$J$45:$J$196,0)),""),"")</f>
        <v/>
      </c>
      <c r="AE99" s="180" t="str">
        <f t="array" ref="AE99">IFERROR(IF(INDEX('Coverage Indicators - Section D'!H$45:H$196,MATCH('Print View'!$A99&amp;'Print View'!$AC$77,'Coverage Indicators - Section D'!$B$45:$B$196&amp;'Coverage Indicators - Section D'!$J$45:$J$196,0))&lt;&gt;0,INDEX('Coverage Indicators - Section D'!H$45:H$196,MATCH('Print View'!$A99&amp;'Print View'!$AC$77,'Coverage Indicators - Section D'!$B$45:$B$196&amp;'Coverage Indicators - Section D'!$J$45:$J$196,0)),""),"")</f>
        <v/>
      </c>
      <c r="AF99" s="247" t="str">
        <f t="array" ref="AF99">IFERROR(IF(INDEX('Coverage Indicators - Section D'!E$45:E$196,MATCH('Print View'!$A99&amp;'Print View'!$AG$77,'Coverage Indicators - Section D'!$B$45:$B$196&amp;'Coverage Indicators - Section D'!$J$45:$J$196,0))&lt;&gt;0,INDEX('Coverage Indicators - Section D'!E$45:E$196,MATCH('Print View'!$A99&amp;'Print View'!$AG$77,'Coverage Indicators - Section D'!$B$45:$B$196&amp;'Coverage Indicators - Section D'!$J$45:$J$196,0)),""),"")</f>
        <v/>
      </c>
      <c r="AG99" s="248" t="str">
        <f t="array" ref="AG99">IFERROR(IF(INDEX('Coverage Indicators - Section D'!F$45:F$196,MATCH('Print View'!$A99&amp;'Print View'!$AG$77,'Coverage Indicators - Section D'!$B$45:$B$196&amp;'Coverage Indicators - Section D'!$J$45:$J$196,0))&lt;&gt;0,INDEX('Coverage Indicators - Section D'!F$45:F$196,MATCH('Print View'!$A99&amp;'Print View'!$AG$77,'Coverage Indicators - Section D'!$B$45:$B$196&amp;'Coverage Indicators - Section D'!$J$45:$J$196,0)),""),"")</f>
        <v/>
      </c>
      <c r="AH99" s="260" t="str">
        <f t="array" ref="AH99">IFERROR(IF(INDEX('Coverage Indicators - Section D'!G$45:G$196,MATCH('Print View'!$A99&amp;'Print View'!$AG$77,'Coverage Indicators - Section D'!$B$45:$B$196&amp;'Coverage Indicators - Section D'!$J$45:$J$196,0))&lt;&gt;0,INDEX('Coverage Indicators - Section D'!G$45:G$196,MATCH('Print View'!$A99&amp;'Print View'!$AG$77,'Coverage Indicators - Section D'!$B$45:$B$196&amp;'Coverage Indicators - Section D'!$J$45:$J$196,0)),""),"")</f>
        <v/>
      </c>
      <c r="AI99" s="180" t="str">
        <f t="array" ref="AI99">IFERROR(IF(INDEX('Coverage Indicators - Section D'!H$45:H$196,MATCH('Print View'!$A99&amp;'Print View'!$AG$77,'Coverage Indicators - Section D'!$B$45:$B$196&amp;'Coverage Indicators - Section D'!$J$45:$J$196,0))&lt;&gt;0,INDEX('Coverage Indicators - Section D'!H$45:H$196,MATCH('Print View'!$A99&amp;'Print View'!$AG$77,'Coverage Indicators - Section D'!$B$45:$B$196&amp;'Coverage Indicators - Section D'!$J$45:$J$196,0)),""),"")</f>
        <v/>
      </c>
      <c r="AJ99" s="235" t="str">
        <f>IFERROR(IF(INDEX('Coverage Indicators - Section D'!W$10:W$41,MATCH('Print View'!$A99,'Coverage Indicators - Section D'!$A$10:$A$41,0))&lt;&gt;0,INDEX('Coverage Indicators - Section D'!W$10:W$41,MATCH('Print View'!$A99,'Coverage Indicators - Section D'!$A$10:$A$41,0)),""),"")</f>
        <v>No baseline available since it's a new proposed activity / intervention</v>
      </c>
      <c r="AK99" s="292"/>
      <c r="AL99" s="292"/>
      <c r="AM99" s="292"/>
      <c r="AN99" s="292"/>
      <c r="AO99" s="292"/>
      <c r="AP99" s="292"/>
      <c r="AQ99" s="292"/>
      <c r="AR99" s="292"/>
    </row>
    <row r="100" spans="1:44" s="293" customFormat="1" ht="180" x14ac:dyDescent="0.25">
      <c r="A100" s="212">
        <v>21</v>
      </c>
      <c r="B100" s="202" t="str">
        <f>IFERROR(IF(INDEX('Coverage Indicators - Section D'!B$10:B$41,MATCH('Print View'!$A100,'Coverage Indicators - Section D'!$A$10:$A$41,0))&lt;&gt;0,INDEX('Coverage Indicators - Section D'!B$10:B$41,MATCH('Print View'!$A100,'Coverage Indicators - Section D'!$A$10:$A$41,0)),""),"")</f>
        <v>TB care and prevention</v>
      </c>
      <c r="C100" s="202" t="str">
        <f>IFERROR(IF(INDEX('Coverage Indicators - Section D'!C$10:C$41,MATCH('Print View'!$A100,'Coverage Indicators - Section D'!$A$10:$A$41,0))&lt;&gt;0,INDEX('Coverage Indicators - Section D'!C$10:C$41,MATCH('Print View'!$A100,'Coverage Indicators - Section D'!$A$10:$A$41,0)),""),"")</f>
        <v/>
      </c>
      <c r="D100" s="202" t="str">
        <f>IFERROR(IF(INDEX('Coverage Indicators - Section D'!D$10:D$41,MATCH('Print View'!$A100,'Coverage Indicators - Section D'!$A$10:$A$41,0))&lt;&gt;0,INDEX('Coverage Indicators - Section D'!D$10:D$41,MATCH('Print View'!$A100,'Coverage Indicators - Section D'!$A$10:$A$41,0)),""),"")</f>
        <v>Number of SPMU in place</v>
      </c>
      <c r="E100" s="202" t="str">
        <f>IFERROR(IF(INDEX('Coverage Indicators - Section D'!E$10:E$41,MATCH('Print View'!$A100,'Coverage Indicators - Section D'!$A$10:$A$41,0))&lt;&gt;0,INDEX('Coverage Indicators - Section D'!E$10:E$41,MATCH('Print View'!$A100,'Coverage Indicators - Section D'!$A$10:$A$41,0)),""),"")</f>
        <v/>
      </c>
      <c r="F100" s="202" t="str">
        <f>IFERROR(IF(INDEX('Coverage Indicators - Section D'!F$10:F$41,MATCH('Print View'!$A100,'Coverage Indicators - Section D'!$A$10:$A$41,0))&lt;&gt;0,INDEX('Coverage Indicators - Section D'!F$10:F$41,MATCH('Print View'!$A100,'Coverage Indicators - Section D'!$A$10:$A$41,0)),""),"")</f>
        <v/>
      </c>
      <c r="G100" s="202" t="str">
        <f>IFERROR(IF(INDEX('Coverage Indicators - Section D'!G$10:G$41,MATCH('Print View'!$A100,'Coverage Indicators - Section D'!$A$10:$A$41,0))&lt;&gt;0,INDEX('Coverage Indicators - Section D'!G$10:G$41,MATCH('Print View'!$A100,'Coverage Indicators - Section D'!$A$10:$A$41,0)),""),"")</f>
        <v/>
      </c>
      <c r="H100" s="202" t="str">
        <f>IFERROR(IF(INDEX('Coverage Indicators - Section D'!H$10:H$41,MATCH('Print View'!$A100,'Coverage Indicators - Section D'!$A$10:$A$41,0))&lt;&gt;0,INDEX('Coverage Indicators - Section D'!H$10:H$41,MATCH('Print View'!$A100,'Coverage Indicators - Section D'!$A$10:$A$41,0)),""),"")</f>
        <v/>
      </c>
      <c r="I100" s="202" t="str">
        <f>IFERROR(IF(INDEX('Coverage Indicators - Section D'!P$10:P$41,MATCH('Print View'!$A100,'Coverage Indicators - Section D'!$A$10:$A$41,0))&lt;&gt;0,INDEX('Coverage Indicators - Section D'!P$10:P$41,MATCH('Print View'!$A100,'Coverage Indicators - Section D'!$A$10:$A$41,0)),""),"")</f>
        <v/>
      </c>
      <c r="J100" s="202" t="str">
        <f>IFERROR(IF(INDEX('Coverage Indicators - Section D'!Q$10:Q$41,MATCH('Print View'!$A100,'Coverage Indicators - Section D'!$A$10:$A$41,0))&lt;&gt;0,INDEX('Coverage Indicators - Section D'!Q$10:Q$41,MATCH('Print View'!$A100,'Coverage Indicators - Section D'!$A$10:$A$41,0)),""),"")</f>
        <v/>
      </c>
      <c r="K100" s="202" t="str">
        <f>IFERROR(IF(INDEX('Coverage Indicators - Section D'!R$10:R$41,MATCH('Print View'!$A100,'Coverage Indicators - Section D'!$A$10:$A$41,0))&lt;&gt;0,INDEX('Coverage Indicators - Section D'!R$10:R$41,MATCH('Print View'!$A100,'Coverage Indicators - Section D'!$A$10:$A$41,0)),""),"")</f>
        <v/>
      </c>
      <c r="L100" s="202" t="str">
        <f>IFERROR(IF(INDEX('Coverage Indicators - Section D'!S$10:S$41,MATCH('Print View'!$A100,'Coverage Indicators - Section D'!$A$10:$A$41,0))&lt;&gt;0,INDEX('Coverage Indicators - Section D'!S$10:S$41,MATCH('Print View'!$A100,'Coverage Indicators - Section D'!$A$10:$A$41,0)),""),"")</f>
        <v>William J. Clinton Foundation (WJCF)</v>
      </c>
      <c r="M100" s="202" t="str">
        <f>IFERROR(IF(INDEX('Coverage Indicators - Section D'!T$10:T$41,MATCH('Print View'!$A100,'Coverage Indicators - Section D'!$A$10:$A$41,0))&lt;&gt;0,INDEX('Coverage Indicators - Section D'!T$10:T$41,MATCH('Print View'!$A100,'Coverage Indicators - Section D'!$A$10:$A$41,0)),""),"")</f>
        <v>India</v>
      </c>
      <c r="N100" s="202" t="str">
        <f>IFERROR(IF(INDEX('Coverage Indicators - Section D'!U$10:U$41,MATCH('Print View'!$A100,'Coverage Indicators - Section D'!$A$10:$A$41,0))&lt;&gt;0,INDEX('Coverage Indicators - Section D'!U$10:U$41,MATCH('Print View'!$A100,'Coverage Indicators - Section D'!$A$10:$A$41,0)),""),"")</f>
        <v>National</v>
      </c>
      <c r="O100" s="202" t="str">
        <f>IFERROR(IF(INDEX('Coverage Indicators - Section D'!V$10:V$41,MATCH('Print View'!$A100,'Coverage Indicators - Section D'!$A$10:$A$41,0))&lt;&gt;0,INDEX('Coverage Indicators - Section D'!V$10:V$41,MATCH('Print View'!$A100,'Coverage Indicators - Section D'!$A$10:$A$41,0)),""),"")</f>
        <v>Y- Cumulative annually</v>
      </c>
      <c r="P100" s="238">
        <f t="array" ref="P100">IFERROR(IF(INDEX('Coverage Indicators - Section D'!E$45:E$196,MATCH('Print View'!$A100&amp;'Print View'!$Q$77,'Coverage Indicators - Section D'!$B$45:$B$196&amp;'Coverage Indicators - Section D'!$J$45:$J$196,0))&lt;&gt;0,INDEX('Coverage Indicators - Section D'!E$45:E$196,MATCH('Print View'!$A100&amp;'Print View'!$Q$77,'Coverage Indicators - Section D'!$B$45:$B$196&amp;'Coverage Indicators - Section D'!$J$45:$J$196,0)),""),"")</f>
        <v>14</v>
      </c>
      <c r="Q100" s="239" t="str">
        <f t="array" ref="Q100">IFERROR(IF(INDEX('Coverage Indicators - Section D'!F$45:F$196,MATCH('Print View'!$A100&amp;'Print View'!$Q$77,'Coverage Indicators - Section D'!$B$45:$B$196&amp;'Coverage Indicators - Section D'!$J$45:$J$196,0))&lt;&gt;0,INDEX('Coverage Indicators - Section D'!F$45:F$196,MATCH('Print View'!$A100&amp;'Print View'!$Q$77,'Coverage Indicators - Section D'!$B$45:$B$196&amp;'Coverage Indicators - Section D'!$J$45:$J$196,0)),""),"")</f>
        <v/>
      </c>
      <c r="R100" s="253" t="str">
        <f t="array" ref="R100">IFERROR(IF(INDEX('Coverage Indicators - Section D'!G$45:G$196,MATCH('Print View'!$A100&amp;'Print View'!$Q$77,'Coverage Indicators - Section D'!$B$45:$B$196&amp;'Coverage Indicators - Section D'!$J$45:$J$196,0))&lt;&gt;0,INDEX('Coverage Indicators - Section D'!G$45:G$196,MATCH('Print View'!$A100&amp;'Print View'!$Q$77,'Coverage Indicators - Section D'!$B$45:$B$196&amp;'Coverage Indicators - Section D'!$J$45:$J$196,0)),""),"")</f>
        <v/>
      </c>
      <c r="S100" s="174" t="str">
        <f t="array" ref="S100">IFERROR(IF(INDEX('Coverage Indicators - Section D'!H$45:H$196,MATCH('Print View'!$A100&amp;'Print View'!$Q$77,'Coverage Indicators - Section D'!$B$45:$B$196&amp;'Coverage Indicators - Section D'!$J$45:$J$196,0))&lt;&gt;0,INDEX('Coverage Indicators - Section D'!H$45:H$196,MATCH('Print View'!$A100&amp;'Print View'!$Q$77,'Coverage Indicators - Section D'!$B$45:$B$196&amp;'Coverage Indicators - Section D'!$J$45:$J$196,0)),""),"")</f>
        <v/>
      </c>
      <c r="T100" s="244">
        <f t="array" ref="T100">IFERROR(IF(INDEX('Coverage Indicators - Section D'!E$45:E$196,MATCH('Print View'!$A100&amp;'Print View'!$U$77,'Coverage Indicators - Section D'!$B$45:$B$196&amp;'Coverage Indicators - Section D'!$J$45:$J$196,0))&lt;&gt;0,INDEX('Coverage Indicators - Section D'!E$45:E$196,MATCH('Print View'!$A100&amp;'Print View'!$U$77,'Coverage Indicators - Section D'!$B$45:$B$196&amp;'Coverage Indicators - Section D'!$J$45:$J$196,0)),""),"")</f>
        <v>24</v>
      </c>
      <c r="U100" s="239" t="str">
        <f t="array" ref="U100">IFERROR(IF(INDEX('Coverage Indicators - Section D'!F$45:F$196,MATCH('Print View'!$A100&amp;'Print View'!$U$77,'Coverage Indicators - Section D'!$B$45:$B$196&amp;'Coverage Indicators - Section D'!$J$45:$J$196,0))&lt;&gt;0,INDEX('Coverage Indicators - Section D'!F$45:F$196,MATCH('Print View'!$A100&amp;'Print View'!$U$77,'Coverage Indicators - Section D'!$B$45:$B$196&amp;'Coverage Indicators - Section D'!$J$45:$J$196,0)),""),"")</f>
        <v/>
      </c>
      <c r="V100" s="253" t="str">
        <f t="array" ref="V100">IFERROR(IF(INDEX('Coverage Indicators - Section D'!G$45:G$196,MATCH('Print View'!$A100&amp;'Print View'!$U$77,'Coverage Indicators - Section D'!$B$45:$B$196&amp;'Coverage Indicators - Section D'!$J$45:$J$196,0))&lt;&gt;0,INDEX('Coverage Indicators - Section D'!G$45:G$196,MATCH('Print View'!$A100&amp;'Print View'!$U$77,'Coverage Indicators - Section D'!$B$45:$B$196&amp;'Coverage Indicators - Section D'!$J$45:$J$196,0)),""),"")</f>
        <v/>
      </c>
      <c r="W100" s="174" t="str">
        <f t="array" ref="W100">IFERROR(IF(INDEX('Coverage Indicators - Section D'!H$45:H$196,MATCH('Print View'!$A100&amp;'Print View'!$U$77,'Coverage Indicators - Section D'!$B$45:$B$196&amp;'Coverage Indicators - Section D'!$J$45:$J$196,0))&lt;&gt;0,INDEX('Coverage Indicators - Section D'!H$45:H$196,MATCH('Print View'!$A100&amp;'Print View'!$U$77,'Coverage Indicators - Section D'!$B$45:$B$196&amp;'Coverage Indicators - Section D'!$J$45:$J$196,0)),""),"")</f>
        <v/>
      </c>
      <c r="X100" s="249">
        <f t="array" ref="X100">IFERROR(IF(INDEX('Coverage Indicators - Section D'!E$45:E$196,MATCH('Print View'!$A100&amp;'Print View'!$Y$77,'Coverage Indicators - Section D'!$B$45:$B$196&amp;'Coverage Indicators - Section D'!$J$45:$J$196,0))&lt;&gt;0,INDEX('Coverage Indicators - Section D'!E$45:E$196,MATCH('Print View'!$A100&amp;'Print View'!$Y$77,'Coverage Indicators - Section D'!$B$45:$B$196&amp;'Coverage Indicators - Section D'!$J$45:$J$196,0)),""),"")</f>
        <v>24</v>
      </c>
      <c r="Y100" s="250" t="str">
        <f t="array" ref="Y100">IFERROR(IF(INDEX('Coverage Indicators - Section D'!F$45:F$196,MATCH('Print View'!$A100&amp;'Print View'!$Y$77,'Coverage Indicators - Section D'!$B$45:$B$196&amp;'Coverage Indicators - Section D'!$J$45:$J$196,0))&lt;&gt;0,INDEX('Coverage Indicators - Section D'!F$45:F$196,MATCH('Print View'!$A100&amp;'Print View'!$Y$77,'Coverage Indicators - Section D'!$B$45:$B$196&amp;'Coverage Indicators - Section D'!$J$45:$J$196,0)),""),"")</f>
        <v/>
      </c>
      <c r="Z100" s="257" t="str">
        <f t="array" ref="Z100">IFERROR(IF(INDEX('Coverage Indicators - Section D'!G$45:G$196,MATCH('Print View'!$A100&amp;'Print View'!$Y$77,'Coverage Indicators - Section D'!$B$45:$B$196&amp;'Coverage Indicators - Section D'!$J$45:$J$196,0))&lt;&gt;0,INDEX('Coverage Indicators - Section D'!G$45:G$196,MATCH('Print View'!$A100&amp;'Print View'!$Y$77,'Coverage Indicators - Section D'!$B$45:$B$196&amp;'Coverage Indicators - Section D'!$J$45:$J$196,0)),""),"")</f>
        <v/>
      </c>
      <c r="AA100" s="185" t="str">
        <f t="array" ref="AA100">IFERROR(IF(INDEX('Coverage Indicators - Section D'!H$45:H$196,MATCH('Print View'!$A100&amp;'Print View'!$Y$77,'Coverage Indicators - Section D'!$B$45:$B$196&amp;'Coverage Indicators - Section D'!$J$45:$J$196,0))&lt;&gt;0,INDEX('Coverage Indicators - Section D'!H$45:H$196,MATCH('Print View'!$A100&amp;'Print View'!$Y$77,'Coverage Indicators - Section D'!$B$45:$B$196&amp;'Coverage Indicators - Section D'!$J$45:$J$196,0)),""),"")</f>
        <v/>
      </c>
      <c r="AB100" s="249" t="str">
        <f t="array" ref="AB100">IFERROR(IF(INDEX('Coverage Indicators - Section D'!E$45:E$196,MATCH('Print View'!$A100&amp;'Print View'!$AC$77,'Coverage Indicators - Section D'!$B$45:$B$196&amp;'Coverage Indicators - Section D'!$J$45:$J$196,0))&lt;&gt;0,INDEX('Coverage Indicators - Section D'!E$45:E$196,MATCH('Print View'!$A100&amp;'Print View'!$AC$77,'Coverage Indicators - Section D'!$B$45:$B$196&amp;'Coverage Indicators - Section D'!$J$45:$J$196,0)),""),"")</f>
        <v/>
      </c>
      <c r="AC100" s="250" t="str">
        <f t="array" ref="AC100">IFERROR(IF(INDEX('Coverage Indicators - Section D'!F$45:F$196,MATCH('Print View'!$A100&amp;'Print View'!$AC$77,'Coverage Indicators - Section D'!$B$45:$B$196&amp;'Coverage Indicators - Section D'!$J$45:$J$196,0))&lt;&gt;0,INDEX('Coverage Indicators - Section D'!F$45:F$196,MATCH('Print View'!$A100&amp;'Print View'!$AC$77,'Coverage Indicators - Section D'!$B$45:$B$196&amp;'Coverage Indicators - Section D'!$J$45:$J$196,0)),""),"")</f>
        <v/>
      </c>
      <c r="AD100" s="257" t="str">
        <f t="array" ref="AD100">IFERROR(IF(INDEX('Coverage Indicators - Section D'!G$45:G$196,MATCH('Print View'!$A100&amp;'Print View'!$AC$77,'Coverage Indicators - Section D'!$B$45:$B$196&amp;'Coverage Indicators - Section D'!$J$45:$J$196,0))&lt;&gt;0,INDEX('Coverage Indicators - Section D'!G$45:G$196,MATCH('Print View'!$A100&amp;'Print View'!$AC$77,'Coverage Indicators - Section D'!$B$45:$B$196&amp;'Coverage Indicators - Section D'!$J$45:$J$196,0)),""),"")</f>
        <v/>
      </c>
      <c r="AE100" s="185" t="str">
        <f t="array" ref="AE100">IFERROR(IF(INDEX('Coverage Indicators - Section D'!H$45:H$196,MATCH('Print View'!$A100&amp;'Print View'!$AC$77,'Coverage Indicators - Section D'!$B$45:$B$196&amp;'Coverage Indicators - Section D'!$J$45:$J$196,0))&lt;&gt;0,INDEX('Coverage Indicators - Section D'!H$45:H$196,MATCH('Print View'!$A100&amp;'Print View'!$AC$77,'Coverage Indicators - Section D'!$B$45:$B$196&amp;'Coverage Indicators - Section D'!$J$45:$J$196,0)),""),"")</f>
        <v/>
      </c>
      <c r="AF100" s="249" t="str">
        <f t="array" ref="AF100">IFERROR(IF(INDEX('Coverage Indicators - Section D'!E$45:E$196,MATCH('Print View'!$A100&amp;'Print View'!$AG$77,'Coverage Indicators - Section D'!$B$45:$B$196&amp;'Coverage Indicators - Section D'!$J$45:$J$196,0))&lt;&gt;0,INDEX('Coverage Indicators - Section D'!E$45:E$196,MATCH('Print View'!$A100&amp;'Print View'!$AG$77,'Coverage Indicators - Section D'!$B$45:$B$196&amp;'Coverage Indicators - Section D'!$J$45:$J$196,0)),""),"")</f>
        <v/>
      </c>
      <c r="AG100" s="250" t="str">
        <f t="array" ref="AG100">IFERROR(IF(INDEX('Coverage Indicators - Section D'!F$45:F$196,MATCH('Print View'!$A100&amp;'Print View'!$AG$77,'Coverage Indicators - Section D'!$B$45:$B$196&amp;'Coverage Indicators - Section D'!$J$45:$J$196,0))&lt;&gt;0,INDEX('Coverage Indicators - Section D'!F$45:F$196,MATCH('Print View'!$A100&amp;'Print View'!$AG$77,'Coverage Indicators - Section D'!$B$45:$B$196&amp;'Coverage Indicators - Section D'!$J$45:$J$196,0)),""),"")</f>
        <v/>
      </c>
      <c r="AH100" s="261" t="str">
        <f t="array" ref="AH100">IFERROR(IF(INDEX('Coverage Indicators - Section D'!G$45:G$196,MATCH('Print View'!$A100&amp;'Print View'!$AG$77,'Coverage Indicators - Section D'!$B$45:$B$196&amp;'Coverage Indicators - Section D'!$J$45:$J$196,0))&lt;&gt;0,INDEX('Coverage Indicators - Section D'!G$45:G$196,MATCH('Print View'!$A100&amp;'Print View'!$AG$77,'Coverage Indicators - Section D'!$B$45:$B$196&amp;'Coverage Indicators - Section D'!$J$45:$J$196,0)),""),"")</f>
        <v/>
      </c>
      <c r="AI100" s="185" t="str">
        <f t="array" ref="AI100">IFERROR(IF(INDEX('Coverage Indicators - Section D'!H$45:H$196,MATCH('Print View'!$A100&amp;'Print View'!$AG$77,'Coverage Indicators - Section D'!$B$45:$B$196&amp;'Coverage Indicators - Section D'!$J$45:$J$196,0))&lt;&gt;0,INDEX('Coverage Indicators - Section D'!H$45:H$196,MATCH('Print View'!$A100&amp;'Print View'!$AG$77,'Coverage Indicators - Section D'!$B$45:$B$196&amp;'Coverage Indicators - Section D'!$J$45:$J$196,0)),""),"")</f>
        <v/>
      </c>
      <c r="AJ100" s="234" t="str">
        <f>IFERROR(IF(INDEX('Coverage Indicators - Section D'!W$10:W$41,MATCH('Print View'!$A100,'Coverage Indicators - Section D'!$A$10:$A$41,0))&lt;&gt;0,INDEX('Coverage Indicators - Section D'!W$10:W$41,MATCH('Print View'!$A100,'Coverage Indicators - Section D'!$A$10:$A$41,0)),""),"")</f>
        <v>No baseline available since it's a new proposed activity / intervention</v>
      </c>
      <c r="AK100" s="292"/>
      <c r="AL100" s="292"/>
      <c r="AM100" s="292"/>
      <c r="AN100" s="292"/>
      <c r="AO100" s="292"/>
      <c r="AP100" s="292"/>
      <c r="AQ100" s="292"/>
      <c r="AR100" s="292"/>
    </row>
    <row r="101" spans="1:44" s="293" customFormat="1" ht="180" x14ac:dyDescent="0.25">
      <c r="A101" s="177">
        <v>22</v>
      </c>
      <c r="B101" s="203" t="str">
        <f>IFERROR(IF(INDEX('Coverage Indicators - Section D'!B$10:B$41,MATCH('Print View'!$A101,'Coverage Indicators - Section D'!$A$10:$A$41,0))&lt;&gt;0,INDEX('Coverage Indicators - Section D'!B$10:B$41,MATCH('Print View'!$A101,'Coverage Indicators - Section D'!$A$10:$A$41,0)),""),"")</f>
        <v>TB care and prevention</v>
      </c>
      <c r="C101" s="203" t="str">
        <f>IFERROR(IF(INDEX('Coverage Indicators - Section D'!C$10:C$41,MATCH('Print View'!$A101,'Coverage Indicators - Section D'!$A$10:$A$41,0))&lt;&gt;0,INDEX('Coverage Indicators - Section D'!C$10:C$41,MATCH('Print View'!$A101,'Coverage Indicators - Section D'!$A$10:$A$41,0)),""),"")</f>
        <v/>
      </c>
      <c r="D101" s="203" t="str">
        <f>IFERROR(IF(INDEX('Coverage Indicators - Section D'!D$10:D$41,MATCH('Print View'!$A101,'Coverage Indicators - Section D'!$A$10:$A$41,0))&lt;&gt;0,INDEX('Coverage Indicators - Section D'!D$10:D$41,MATCH('Print View'!$A101,'Coverage Indicators - Section D'!$A$10:$A$41,0)),""),"")</f>
        <v xml:space="preserve">Number of TB patients directly notified from project activities </v>
      </c>
      <c r="E101" s="203" t="str">
        <f>IFERROR(IF(INDEX('Coverage Indicators - Section D'!E$10:E$41,MATCH('Print View'!$A101,'Coverage Indicators - Section D'!$A$10:$A$41,0))&lt;&gt;0,INDEX('Coverage Indicators - Section D'!E$10:E$41,MATCH('Print View'!$A101,'Coverage Indicators - Section D'!$A$10:$A$41,0)),""),"")</f>
        <v/>
      </c>
      <c r="F101" s="203" t="str">
        <f>IFERROR(IF(INDEX('Coverage Indicators - Section D'!F$10:F$41,MATCH('Print View'!$A101,'Coverage Indicators - Section D'!$A$10:$A$41,0))&lt;&gt;0,INDEX('Coverage Indicators - Section D'!F$10:F$41,MATCH('Print View'!$A101,'Coverage Indicators - Section D'!$A$10:$A$41,0)),""),"")</f>
        <v/>
      </c>
      <c r="G101" s="203" t="str">
        <f>IFERROR(IF(INDEX('Coverage Indicators - Section D'!G$10:G$41,MATCH('Print View'!$A101,'Coverage Indicators - Section D'!$A$10:$A$41,0))&lt;&gt;0,INDEX('Coverage Indicators - Section D'!G$10:G$41,MATCH('Print View'!$A101,'Coverage Indicators - Section D'!$A$10:$A$41,0)),""),"")</f>
        <v/>
      </c>
      <c r="H101" s="203" t="str">
        <f>IFERROR(IF(INDEX('Coverage Indicators - Section D'!H$10:H$41,MATCH('Print View'!$A101,'Coverage Indicators - Section D'!$A$10:$A$41,0))&lt;&gt;0,INDEX('Coverage Indicators - Section D'!H$10:H$41,MATCH('Print View'!$A101,'Coverage Indicators - Section D'!$A$10:$A$41,0)),""),"")</f>
        <v/>
      </c>
      <c r="I101" s="203" t="str">
        <f>IFERROR(IF(INDEX('Coverage Indicators - Section D'!P$10:P$41,MATCH('Print View'!$A101,'Coverage Indicators - Section D'!$A$10:$A$41,0))&lt;&gt;0,INDEX('Coverage Indicators - Section D'!P$10:P$41,MATCH('Print View'!$A101,'Coverage Indicators - Section D'!$A$10:$A$41,0)),""),"")</f>
        <v/>
      </c>
      <c r="J101" s="203" t="str">
        <f>IFERROR(IF(INDEX('Coverage Indicators - Section D'!Q$10:Q$41,MATCH('Print View'!$A101,'Coverage Indicators - Section D'!$A$10:$A$41,0))&lt;&gt;0,INDEX('Coverage Indicators - Section D'!Q$10:Q$41,MATCH('Print View'!$A101,'Coverage Indicators - Section D'!$A$10:$A$41,0)),""),"")</f>
        <v/>
      </c>
      <c r="K101" s="203" t="str">
        <f>IFERROR(IF(INDEX('Coverage Indicators - Section D'!R$10:R$41,MATCH('Print View'!$A101,'Coverage Indicators - Section D'!$A$10:$A$41,0))&lt;&gt;0,INDEX('Coverage Indicators - Section D'!R$10:R$41,MATCH('Print View'!$A101,'Coverage Indicators - Section D'!$A$10:$A$41,0)),""),"")</f>
        <v/>
      </c>
      <c r="L101" s="203" t="str">
        <f>IFERROR(IF(INDEX('Coverage Indicators - Section D'!S$10:S$41,MATCH('Print View'!$A101,'Coverage Indicators - Section D'!$A$10:$A$41,0))&lt;&gt;0,INDEX('Coverage Indicators - Section D'!S$10:S$41,MATCH('Print View'!$A101,'Coverage Indicators - Section D'!$A$10:$A$41,0)),""),"")</f>
        <v>William J. Clinton Foundation (WJCF)</v>
      </c>
      <c r="M101" s="203" t="str">
        <f>IFERROR(IF(INDEX('Coverage Indicators - Section D'!T$10:T$41,MATCH('Print View'!$A101,'Coverage Indicators - Section D'!$A$10:$A$41,0))&lt;&gt;0,INDEX('Coverage Indicators - Section D'!T$10:T$41,MATCH('Print View'!$A101,'Coverage Indicators - Section D'!$A$10:$A$41,0)),""),"")</f>
        <v>India</v>
      </c>
      <c r="N101" s="203" t="str">
        <f>IFERROR(IF(INDEX('Coverage Indicators - Section D'!U$10:U$41,MATCH('Print View'!$A101,'Coverage Indicators - Section D'!$A$10:$A$41,0))&lt;&gt;0,INDEX('Coverage Indicators - Section D'!U$10:U$41,MATCH('Print View'!$A101,'Coverage Indicators - Section D'!$A$10:$A$41,0)),""),"")</f>
        <v>National</v>
      </c>
      <c r="O101" s="203" t="str">
        <f>IFERROR(IF(INDEX('Coverage Indicators - Section D'!V$10:V$41,MATCH('Print View'!$A101,'Coverage Indicators - Section D'!$A$10:$A$41,0))&lt;&gt;0,INDEX('Coverage Indicators - Section D'!V$10:V$41,MATCH('Print View'!$A101,'Coverage Indicators - Section D'!$A$10:$A$41,0)),""),"")</f>
        <v>Y- Cumulative annually</v>
      </c>
      <c r="P101" s="240">
        <f t="array" ref="P101">IFERROR(IF(INDEX('Coverage Indicators - Section D'!E$45:E$196,MATCH('Print View'!$A101&amp;'Print View'!$Q$77,'Coverage Indicators - Section D'!$B$45:$B$196&amp;'Coverage Indicators - Section D'!$J$45:$J$196,0))&lt;&gt;0,INDEX('Coverage Indicators - Section D'!E$45:E$196,MATCH('Print View'!$A101&amp;'Print View'!$Q$77,'Coverage Indicators - Section D'!$B$45:$B$196&amp;'Coverage Indicators - Section D'!$J$45:$J$196,0)),""),"")</f>
        <v>45000</v>
      </c>
      <c r="Q101" s="241" t="str">
        <f t="array" ref="Q101">IFERROR(IF(INDEX('Coverage Indicators - Section D'!F$45:F$196,MATCH('Print View'!$A101&amp;'Print View'!$Q$77,'Coverage Indicators - Section D'!$B$45:$B$196&amp;'Coverage Indicators - Section D'!$J$45:$J$196,0))&lt;&gt;0,INDEX('Coverage Indicators - Section D'!F$45:F$196,MATCH('Print View'!$A101&amp;'Print View'!$Q$77,'Coverage Indicators - Section D'!$B$45:$B$196&amp;'Coverage Indicators - Section D'!$J$45:$J$196,0)),""),"")</f>
        <v/>
      </c>
      <c r="R101" s="254" t="str">
        <f t="array" ref="R101">IFERROR(IF(INDEX('Coverage Indicators - Section D'!G$45:G$196,MATCH('Print View'!$A101&amp;'Print View'!$Q$77,'Coverage Indicators - Section D'!$B$45:$B$196&amp;'Coverage Indicators - Section D'!$J$45:$J$196,0))&lt;&gt;0,INDEX('Coverage Indicators - Section D'!G$45:G$196,MATCH('Print View'!$A101&amp;'Print View'!$Q$77,'Coverage Indicators - Section D'!$B$45:$B$196&amp;'Coverage Indicators - Section D'!$J$45:$J$196,0)),""),"")</f>
        <v/>
      </c>
      <c r="S101" s="231" t="str">
        <f t="array" ref="S101">IFERROR(IF(INDEX('Coverage Indicators - Section D'!H$45:H$196,MATCH('Print View'!$A101&amp;'Print View'!$Q$77,'Coverage Indicators - Section D'!$B$45:$B$196&amp;'Coverage Indicators - Section D'!$J$45:$J$196,0))&lt;&gt;0,INDEX('Coverage Indicators - Section D'!H$45:H$196,MATCH('Print View'!$A101&amp;'Print View'!$Q$77,'Coverage Indicators - Section D'!$B$45:$B$196&amp;'Coverage Indicators - Section D'!$J$45:$J$196,0)),""),"")</f>
        <v/>
      </c>
      <c r="T101" s="245">
        <f t="array" ref="T101">IFERROR(IF(INDEX('Coverage Indicators - Section D'!E$45:E$196,MATCH('Print View'!$A101&amp;'Print View'!$U$77,'Coverage Indicators - Section D'!$B$45:$B$196&amp;'Coverage Indicators - Section D'!$J$45:$J$196,0))&lt;&gt;0,INDEX('Coverage Indicators - Section D'!E$45:E$196,MATCH('Print View'!$A101&amp;'Print View'!$U$77,'Coverage Indicators - Section D'!$B$45:$B$196&amp;'Coverage Indicators - Section D'!$J$45:$J$196,0)),""),"")</f>
        <v>190000</v>
      </c>
      <c r="U101" s="241" t="str">
        <f t="array" ref="U101">IFERROR(IF(INDEX('Coverage Indicators - Section D'!F$45:F$196,MATCH('Print View'!$A101&amp;'Print View'!$U$77,'Coverage Indicators - Section D'!$B$45:$B$196&amp;'Coverage Indicators - Section D'!$J$45:$J$196,0))&lt;&gt;0,INDEX('Coverage Indicators - Section D'!F$45:F$196,MATCH('Print View'!$A101&amp;'Print View'!$U$77,'Coverage Indicators - Section D'!$B$45:$B$196&amp;'Coverage Indicators - Section D'!$J$45:$J$196,0)),""),"")</f>
        <v/>
      </c>
      <c r="V101" s="254" t="str">
        <f t="array" ref="V101">IFERROR(IF(INDEX('Coverage Indicators - Section D'!G$45:G$196,MATCH('Print View'!$A101&amp;'Print View'!$U$77,'Coverage Indicators - Section D'!$B$45:$B$196&amp;'Coverage Indicators - Section D'!$J$45:$J$196,0))&lt;&gt;0,INDEX('Coverage Indicators - Section D'!G$45:G$196,MATCH('Print View'!$A101&amp;'Print View'!$U$77,'Coverage Indicators - Section D'!$B$45:$B$196&amp;'Coverage Indicators - Section D'!$J$45:$J$196,0)),""),"")</f>
        <v/>
      </c>
      <c r="W101" s="231" t="str">
        <f t="array" ref="W101">IFERROR(IF(INDEX('Coverage Indicators - Section D'!H$45:H$196,MATCH('Print View'!$A101&amp;'Print View'!$U$77,'Coverage Indicators - Section D'!$B$45:$B$196&amp;'Coverage Indicators - Section D'!$J$45:$J$196,0))&lt;&gt;0,INDEX('Coverage Indicators - Section D'!H$45:H$196,MATCH('Print View'!$A101&amp;'Print View'!$U$77,'Coverage Indicators - Section D'!$B$45:$B$196&amp;'Coverage Indicators - Section D'!$J$45:$J$196,0)),""),"")</f>
        <v/>
      </c>
      <c r="X101" s="247">
        <f t="array" ref="X101">IFERROR(IF(INDEX('Coverage Indicators - Section D'!E$45:E$196,MATCH('Print View'!$A101&amp;'Print View'!$Y$77,'Coverage Indicators - Section D'!$B$45:$B$196&amp;'Coverage Indicators - Section D'!$J$45:$J$196,0))&lt;&gt;0,INDEX('Coverage Indicators - Section D'!E$45:E$196,MATCH('Print View'!$A101&amp;'Print View'!$Y$77,'Coverage Indicators - Section D'!$B$45:$B$196&amp;'Coverage Indicators - Section D'!$J$45:$J$196,0)),""),"")</f>
        <v>219000</v>
      </c>
      <c r="Y101" s="248" t="str">
        <f t="array" ref="Y101">IFERROR(IF(INDEX('Coverage Indicators - Section D'!F$45:F$196,MATCH('Print View'!$A101&amp;'Print View'!$Y$77,'Coverage Indicators - Section D'!$B$45:$B$196&amp;'Coverage Indicators - Section D'!$J$45:$J$196,0))&lt;&gt;0,INDEX('Coverage Indicators - Section D'!F$45:F$196,MATCH('Print View'!$A101&amp;'Print View'!$Y$77,'Coverage Indicators - Section D'!$B$45:$B$196&amp;'Coverage Indicators - Section D'!$J$45:$J$196,0)),""),"")</f>
        <v/>
      </c>
      <c r="Z101" s="256" t="str">
        <f t="array" ref="Z101">IFERROR(IF(INDEX('Coverage Indicators - Section D'!G$45:G$196,MATCH('Print View'!$A101&amp;'Print View'!$Y$77,'Coverage Indicators - Section D'!$B$45:$B$196&amp;'Coverage Indicators - Section D'!$J$45:$J$196,0))&lt;&gt;0,INDEX('Coverage Indicators - Section D'!G$45:G$196,MATCH('Print View'!$A101&amp;'Print View'!$Y$77,'Coverage Indicators - Section D'!$B$45:$B$196&amp;'Coverage Indicators - Section D'!$J$45:$J$196,0)),""),"")</f>
        <v/>
      </c>
      <c r="AA101" s="180" t="str">
        <f t="array" ref="AA101">IFERROR(IF(INDEX('Coverage Indicators - Section D'!H$45:H$196,MATCH('Print View'!$A101&amp;'Print View'!$Y$77,'Coverage Indicators - Section D'!$B$45:$B$196&amp;'Coverage Indicators - Section D'!$J$45:$J$196,0))&lt;&gt;0,INDEX('Coverage Indicators - Section D'!H$45:H$196,MATCH('Print View'!$A101&amp;'Print View'!$Y$77,'Coverage Indicators - Section D'!$B$45:$B$196&amp;'Coverage Indicators - Section D'!$J$45:$J$196,0)),""),"")</f>
        <v/>
      </c>
      <c r="AB101" s="247" t="str">
        <f t="array" ref="AB101">IFERROR(IF(INDEX('Coverage Indicators - Section D'!E$45:E$196,MATCH('Print View'!$A101&amp;'Print View'!$AC$77,'Coverage Indicators - Section D'!$B$45:$B$196&amp;'Coverage Indicators - Section D'!$J$45:$J$196,0))&lt;&gt;0,INDEX('Coverage Indicators - Section D'!E$45:E$196,MATCH('Print View'!$A101&amp;'Print View'!$AC$77,'Coverage Indicators - Section D'!$B$45:$B$196&amp;'Coverage Indicators - Section D'!$J$45:$J$196,0)),""),"")</f>
        <v/>
      </c>
      <c r="AC101" s="248" t="str">
        <f t="array" ref="AC101">IFERROR(IF(INDEX('Coverage Indicators - Section D'!F$45:F$196,MATCH('Print View'!$A101&amp;'Print View'!$AC$77,'Coverage Indicators - Section D'!$B$45:$B$196&amp;'Coverage Indicators - Section D'!$J$45:$J$196,0))&lt;&gt;0,INDEX('Coverage Indicators - Section D'!F$45:F$196,MATCH('Print View'!$A101&amp;'Print View'!$AC$77,'Coverage Indicators - Section D'!$B$45:$B$196&amp;'Coverage Indicators - Section D'!$J$45:$J$196,0)),""),"")</f>
        <v/>
      </c>
      <c r="AD101" s="256" t="str">
        <f t="array" ref="AD101">IFERROR(IF(INDEX('Coverage Indicators - Section D'!G$45:G$196,MATCH('Print View'!$A101&amp;'Print View'!$AC$77,'Coverage Indicators - Section D'!$B$45:$B$196&amp;'Coverage Indicators - Section D'!$J$45:$J$196,0))&lt;&gt;0,INDEX('Coverage Indicators - Section D'!G$45:G$196,MATCH('Print View'!$A101&amp;'Print View'!$AC$77,'Coverage Indicators - Section D'!$B$45:$B$196&amp;'Coverage Indicators - Section D'!$J$45:$J$196,0)),""),"")</f>
        <v/>
      </c>
      <c r="AE101" s="180" t="str">
        <f t="array" ref="AE101">IFERROR(IF(INDEX('Coverage Indicators - Section D'!H$45:H$196,MATCH('Print View'!$A101&amp;'Print View'!$AC$77,'Coverage Indicators - Section D'!$B$45:$B$196&amp;'Coverage Indicators - Section D'!$J$45:$J$196,0))&lt;&gt;0,INDEX('Coverage Indicators - Section D'!H$45:H$196,MATCH('Print View'!$A101&amp;'Print View'!$AC$77,'Coverage Indicators - Section D'!$B$45:$B$196&amp;'Coverage Indicators - Section D'!$J$45:$J$196,0)),""),"")</f>
        <v/>
      </c>
      <c r="AF101" s="247" t="str">
        <f t="array" ref="AF101">IFERROR(IF(INDEX('Coverage Indicators - Section D'!E$45:E$196,MATCH('Print View'!$A101&amp;'Print View'!$AG$77,'Coverage Indicators - Section D'!$B$45:$B$196&amp;'Coverage Indicators - Section D'!$J$45:$J$196,0))&lt;&gt;0,INDEX('Coverage Indicators - Section D'!E$45:E$196,MATCH('Print View'!$A101&amp;'Print View'!$AG$77,'Coverage Indicators - Section D'!$B$45:$B$196&amp;'Coverage Indicators - Section D'!$J$45:$J$196,0)),""),"")</f>
        <v/>
      </c>
      <c r="AG101" s="248" t="str">
        <f t="array" ref="AG101">IFERROR(IF(INDEX('Coverage Indicators - Section D'!F$45:F$196,MATCH('Print View'!$A101&amp;'Print View'!$AG$77,'Coverage Indicators - Section D'!$B$45:$B$196&amp;'Coverage Indicators - Section D'!$J$45:$J$196,0))&lt;&gt;0,INDEX('Coverage Indicators - Section D'!F$45:F$196,MATCH('Print View'!$A101&amp;'Print View'!$AG$77,'Coverage Indicators - Section D'!$B$45:$B$196&amp;'Coverage Indicators - Section D'!$J$45:$J$196,0)),""),"")</f>
        <v/>
      </c>
      <c r="AH101" s="260" t="str">
        <f t="array" ref="AH101">IFERROR(IF(INDEX('Coverage Indicators - Section D'!G$45:G$196,MATCH('Print View'!$A101&amp;'Print View'!$AG$77,'Coverage Indicators - Section D'!$B$45:$B$196&amp;'Coverage Indicators - Section D'!$J$45:$J$196,0))&lt;&gt;0,INDEX('Coverage Indicators - Section D'!G$45:G$196,MATCH('Print View'!$A101&amp;'Print View'!$AG$77,'Coverage Indicators - Section D'!$B$45:$B$196&amp;'Coverage Indicators - Section D'!$J$45:$J$196,0)),""),"")</f>
        <v/>
      </c>
      <c r="AI101" s="180" t="str">
        <f t="array" ref="AI101">IFERROR(IF(INDEX('Coverage Indicators - Section D'!H$45:H$196,MATCH('Print View'!$A101&amp;'Print View'!$AG$77,'Coverage Indicators - Section D'!$B$45:$B$196&amp;'Coverage Indicators - Section D'!$J$45:$J$196,0))&lt;&gt;0,INDEX('Coverage Indicators - Section D'!H$45:H$196,MATCH('Print View'!$A101&amp;'Print View'!$AG$77,'Coverage Indicators - Section D'!$B$45:$B$196&amp;'Coverage Indicators - Section D'!$J$45:$J$196,0)),""),"")</f>
        <v/>
      </c>
      <c r="AJ101" s="235" t="str">
        <f>IFERROR(IF(INDEX('Coverage Indicators - Section D'!W$10:W$41,MATCH('Print View'!$A101,'Coverage Indicators - Section D'!$A$10:$A$41,0))&lt;&gt;0,INDEX('Coverage Indicators - Section D'!W$10:W$41,MATCH('Print View'!$A101,'Coverage Indicators - Section D'!$A$10:$A$41,0)),""),"")</f>
        <v>No baseline available since it's a new proposed activity / intervention</v>
      </c>
      <c r="AK101" s="292"/>
      <c r="AL101" s="292"/>
      <c r="AM101" s="292"/>
      <c r="AN101" s="292"/>
      <c r="AO101" s="292"/>
      <c r="AP101" s="292"/>
      <c r="AQ101" s="292"/>
      <c r="AR101" s="292"/>
    </row>
    <row r="102" spans="1:44" s="293" customFormat="1" ht="270" x14ac:dyDescent="0.25">
      <c r="A102" s="213">
        <v>23</v>
      </c>
      <c r="B102" s="202" t="str">
        <f>IFERROR(IF(INDEX('Coverage Indicators - Section D'!B$10:B$41,MATCH('Print View'!$A102,'Coverage Indicators - Section D'!$A$10:$A$41,0))&lt;&gt;0,INDEX('Coverage Indicators - Section D'!B$10:B$41,MATCH('Print View'!$A102,'Coverage Indicators - Section D'!$A$10:$A$41,0)),""),"")</f>
        <v>TB care and prevention</v>
      </c>
      <c r="C102" s="202" t="str">
        <f>IFERROR(IF(INDEX('Coverage Indicators - Section D'!C$10:C$41,MATCH('Print View'!$A102,'Coverage Indicators - Section D'!$A$10:$A$41,0))&lt;&gt;0,INDEX('Coverage Indicators - Section D'!C$10:C$41,MATCH('Print View'!$A102,'Coverage Indicators - Section D'!$A$10:$A$41,0)),""),"")</f>
        <v>TCP-1(M): Number of notified cases of all forms of TB-(i.e. bacteriologically confirmed + clinically diagnosed), includes new and relapse cases</v>
      </c>
      <c r="D102" s="202" t="str">
        <f>IFERROR(IF(INDEX('Coverage Indicators - Section D'!D$10:D$41,MATCH('Print View'!$A102,'Coverage Indicators - Section D'!$A$10:$A$41,0))&lt;&gt;0,INDEX('Coverage Indicators - Section D'!D$10:D$41,MATCH('Print View'!$A102,'Coverage Indicators - Section D'!$A$10:$A$41,0)),""),"")</f>
        <v/>
      </c>
      <c r="E102" s="202" t="str">
        <f>IFERROR(IF(INDEX('Coverage Indicators - Section D'!E$10:E$41,MATCH('Print View'!$A102,'Coverage Indicators - Section D'!$A$10:$A$41,0))&lt;&gt;0,INDEX('Coverage Indicators - Section D'!E$10:E$41,MATCH('Print View'!$A102,'Coverage Indicators - Section D'!$A$10:$A$41,0)),""),"")</f>
        <v/>
      </c>
      <c r="F102" s="202" t="str">
        <f>IFERROR(IF(INDEX('Coverage Indicators - Section D'!F$10:F$41,MATCH('Print View'!$A102,'Coverage Indicators - Section D'!$A$10:$A$41,0))&lt;&gt;0,INDEX('Coverage Indicators - Section D'!F$10:F$41,MATCH('Print View'!$A102,'Coverage Indicators - Section D'!$A$10:$A$41,0)),""),"")</f>
        <v/>
      </c>
      <c r="G102" s="202" t="str">
        <f>IFERROR(IF(INDEX('Coverage Indicators - Section D'!G$10:G$41,MATCH('Print View'!$A102,'Coverage Indicators - Section D'!$A$10:$A$41,0))&lt;&gt;0,INDEX('Coverage Indicators - Section D'!G$10:G$41,MATCH('Print View'!$A102,'Coverage Indicators - Section D'!$A$10:$A$41,0)),""),"")</f>
        <v/>
      </c>
      <c r="H102" s="202" t="str">
        <f>IFERROR(IF(INDEX('Coverage Indicators - Section D'!H$10:H$41,MATCH('Print View'!$A102,'Coverage Indicators - Section D'!$A$10:$A$41,0))&lt;&gt;0,INDEX('Coverage Indicators - Section D'!H$10:H$41,MATCH('Print View'!$A102,'Coverage Indicators - Section D'!$A$10:$A$41,0)),""),"")</f>
        <v/>
      </c>
      <c r="I102" s="202" t="str">
        <f>IFERROR(IF(INDEX('Coverage Indicators - Section D'!P$10:P$41,MATCH('Print View'!$A102,'Coverage Indicators - Section D'!$A$10:$A$41,0))&lt;&gt;0,INDEX('Coverage Indicators - Section D'!P$10:P$41,MATCH('Print View'!$A102,'Coverage Indicators - Section D'!$A$10:$A$41,0)),""),"")</f>
        <v/>
      </c>
      <c r="J102" s="202" t="str">
        <f>IFERROR(IF(INDEX('Coverage Indicators - Section D'!Q$10:Q$41,MATCH('Print View'!$A102,'Coverage Indicators - Section D'!$A$10:$A$41,0))&lt;&gt;0,INDEX('Coverage Indicators - Section D'!Q$10:Q$41,MATCH('Print View'!$A102,'Coverage Indicators - Section D'!$A$10:$A$41,0)),""),"")</f>
        <v>Gender,TB case definition,HIV test status,Age</v>
      </c>
      <c r="K102" s="202" t="str">
        <f>IFERROR(IF(INDEX('Coverage Indicators - Section D'!R$10:R$41,MATCH('Print View'!$A102,'Coverage Indicators - Section D'!$A$10:$A$41,0))&lt;&gt;0,INDEX('Coverage Indicators - Section D'!R$10:R$41,MATCH('Print View'!$A102,'Coverage Indicators - Section D'!$A$10:$A$41,0)),""),"")</f>
        <v/>
      </c>
      <c r="L102" s="202" t="str">
        <f>IFERROR(IF(INDEX('Coverage Indicators - Section D'!S$10:S$41,MATCH('Print View'!$A102,'Coverage Indicators - Section D'!$A$10:$A$41,0))&lt;&gt;0,INDEX('Coverage Indicators - Section D'!S$10:S$41,MATCH('Print View'!$A102,'Coverage Indicators - Section D'!$A$10:$A$41,0)),""),"")</f>
        <v>International Union Against Tuberculosis and Lung Disease</v>
      </c>
      <c r="M102" s="202" t="str">
        <f>IFERROR(IF(INDEX('Coverage Indicators - Section D'!T$10:T$41,MATCH('Print View'!$A102,'Coverage Indicators - Section D'!$A$10:$A$41,0))&lt;&gt;0,INDEX('Coverage Indicators - Section D'!T$10:T$41,MATCH('Print View'!$A102,'Coverage Indicators - Section D'!$A$10:$A$41,0)),""),"")</f>
        <v>India</v>
      </c>
      <c r="N102" s="202" t="str">
        <f>IFERROR(IF(INDEX('Coverage Indicators - Section D'!U$10:U$41,MATCH('Print View'!$A102,'Coverage Indicators - Section D'!$A$10:$A$41,0))&lt;&gt;0,INDEX('Coverage Indicators - Section D'!U$10:U$41,MATCH('Print View'!$A102,'Coverage Indicators - Section D'!$A$10:$A$41,0)),""),"")</f>
        <v>Sub-National</v>
      </c>
      <c r="O102" s="202" t="str">
        <f>IFERROR(IF(INDEX('Coverage Indicators - Section D'!V$10:V$41,MATCH('Print View'!$A102,'Coverage Indicators - Section D'!$A$10:$A$41,0))&lt;&gt;0,INDEX('Coverage Indicators - Section D'!V$10:V$41,MATCH('Print View'!$A102,'Coverage Indicators - Section D'!$A$10:$A$41,0)),""),"")</f>
        <v>Y- Cumulative annually</v>
      </c>
      <c r="P102" s="238">
        <f t="array" ref="P102">IFERROR(IF(INDEX('Coverage Indicators - Section D'!E$45:E$196,MATCH('Print View'!$A102&amp;'Print View'!$Q$77,'Coverage Indicators - Section D'!$B$45:$B$196&amp;'Coverage Indicators - Section D'!$J$45:$J$196,0))&lt;&gt;0,INDEX('Coverage Indicators - Section D'!E$45:E$196,MATCH('Print View'!$A102&amp;'Print View'!$Q$77,'Coverage Indicators - Section D'!$B$45:$B$196&amp;'Coverage Indicators - Section D'!$J$45:$J$196,0)),""),"")</f>
        <v>26000</v>
      </c>
      <c r="Q102" s="239" t="str">
        <f t="array" ref="Q102">IFERROR(IF(INDEX('Coverage Indicators - Section D'!F$45:F$196,MATCH('Print View'!$A102&amp;'Print View'!$Q$77,'Coverage Indicators - Section D'!$B$45:$B$196&amp;'Coverage Indicators - Section D'!$J$45:$J$196,0))&lt;&gt;0,INDEX('Coverage Indicators - Section D'!F$45:F$196,MATCH('Print View'!$A102&amp;'Print View'!$Q$77,'Coverage Indicators - Section D'!$B$45:$B$196&amp;'Coverage Indicators - Section D'!$J$45:$J$196,0)),""),"")</f>
        <v/>
      </c>
      <c r="R102" s="253" t="str">
        <f t="array" ref="R102">IFERROR(IF(INDEX('Coverage Indicators - Section D'!G$45:G$196,MATCH('Print View'!$A102&amp;'Print View'!$Q$77,'Coverage Indicators - Section D'!$B$45:$B$196&amp;'Coverage Indicators - Section D'!$J$45:$J$196,0))&lt;&gt;0,INDEX('Coverage Indicators - Section D'!G$45:G$196,MATCH('Print View'!$A102&amp;'Print View'!$Q$77,'Coverage Indicators - Section D'!$B$45:$B$196&amp;'Coverage Indicators - Section D'!$J$45:$J$196,0)),""),"")</f>
        <v/>
      </c>
      <c r="S102" s="174" t="str">
        <f t="array" ref="S102">IFERROR(IF(INDEX('Coverage Indicators - Section D'!H$45:H$196,MATCH('Print View'!$A102&amp;'Print View'!$Q$77,'Coverage Indicators - Section D'!$B$45:$B$196&amp;'Coverage Indicators - Section D'!$J$45:$J$196,0))&lt;&gt;0,INDEX('Coverage Indicators - Section D'!H$45:H$196,MATCH('Print View'!$A102&amp;'Print View'!$Q$77,'Coverage Indicators - Section D'!$B$45:$B$196&amp;'Coverage Indicators - Section D'!$J$45:$J$196,0)),""),"")</f>
        <v/>
      </c>
      <c r="T102" s="244">
        <f t="array" ref="T102">IFERROR(IF(INDEX('Coverage Indicators - Section D'!E$45:E$196,MATCH('Print View'!$A102&amp;'Print View'!$U$77,'Coverage Indicators - Section D'!$B$45:$B$196&amp;'Coverage Indicators - Section D'!$J$45:$J$196,0))&lt;&gt;0,INDEX('Coverage Indicators - Section D'!E$45:E$196,MATCH('Print View'!$A102&amp;'Print View'!$U$77,'Coverage Indicators - Section D'!$B$45:$B$196&amp;'Coverage Indicators - Section D'!$J$45:$J$196,0)),""),"")</f>
        <v>44000</v>
      </c>
      <c r="U102" s="239" t="str">
        <f t="array" ref="U102">IFERROR(IF(INDEX('Coverage Indicators - Section D'!F$45:F$196,MATCH('Print View'!$A102&amp;'Print View'!$U$77,'Coverage Indicators - Section D'!$B$45:$B$196&amp;'Coverage Indicators - Section D'!$J$45:$J$196,0))&lt;&gt;0,INDEX('Coverage Indicators - Section D'!F$45:F$196,MATCH('Print View'!$A102&amp;'Print View'!$U$77,'Coverage Indicators - Section D'!$B$45:$B$196&amp;'Coverage Indicators - Section D'!$J$45:$J$196,0)),""),"")</f>
        <v/>
      </c>
      <c r="V102" s="253" t="str">
        <f t="array" ref="V102">IFERROR(IF(INDEX('Coverage Indicators - Section D'!G$45:G$196,MATCH('Print View'!$A102&amp;'Print View'!$U$77,'Coverage Indicators - Section D'!$B$45:$B$196&amp;'Coverage Indicators - Section D'!$J$45:$J$196,0))&lt;&gt;0,INDEX('Coverage Indicators - Section D'!G$45:G$196,MATCH('Print View'!$A102&amp;'Print View'!$U$77,'Coverage Indicators - Section D'!$B$45:$B$196&amp;'Coverage Indicators - Section D'!$J$45:$J$196,0)),""),"")</f>
        <v/>
      </c>
      <c r="W102" s="174" t="str">
        <f t="array" ref="W102">IFERROR(IF(INDEX('Coverage Indicators - Section D'!H$45:H$196,MATCH('Print View'!$A102&amp;'Print View'!$U$77,'Coverage Indicators - Section D'!$B$45:$B$196&amp;'Coverage Indicators - Section D'!$J$45:$J$196,0))&lt;&gt;0,INDEX('Coverage Indicators - Section D'!H$45:H$196,MATCH('Print View'!$A102&amp;'Print View'!$U$77,'Coverage Indicators - Section D'!$B$45:$B$196&amp;'Coverage Indicators - Section D'!$J$45:$J$196,0)),""),"")</f>
        <v/>
      </c>
      <c r="X102" s="249">
        <f t="array" ref="X102">IFERROR(IF(INDEX('Coverage Indicators - Section D'!E$45:E$196,MATCH('Print View'!$A102&amp;'Print View'!$Y$77,'Coverage Indicators - Section D'!$B$45:$B$196&amp;'Coverage Indicators - Section D'!$J$45:$J$196,0))&lt;&gt;0,INDEX('Coverage Indicators - Section D'!E$45:E$196,MATCH('Print View'!$A102&amp;'Print View'!$Y$77,'Coverage Indicators - Section D'!$B$45:$B$196&amp;'Coverage Indicators - Section D'!$J$45:$J$196,0)),""),"")</f>
        <v>50000</v>
      </c>
      <c r="Y102" s="250" t="str">
        <f t="array" ref="Y102">IFERROR(IF(INDEX('Coverage Indicators - Section D'!F$45:F$196,MATCH('Print View'!$A102&amp;'Print View'!$Y$77,'Coverage Indicators - Section D'!$B$45:$B$196&amp;'Coverage Indicators - Section D'!$J$45:$J$196,0))&lt;&gt;0,INDEX('Coverage Indicators - Section D'!F$45:F$196,MATCH('Print View'!$A102&amp;'Print View'!$Y$77,'Coverage Indicators - Section D'!$B$45:$B$196&amp;'Coverage Indicators - Section D'!$J$45:$J$196,0)),""),"")</f>
        <v/>
      </c>
      <c r="Z102" s="257" t="str">
        <f t="array" ref="Z102">IFERROR(IF(INDEX('Coverage Indicators - Section D'!G$45:G$196,MATCH('Print View'!$A102&amp;'Print View'!$Y$77,'Coverage Indicators - Section D'!$B$45:$B$196&amp;'Coverage Indicators - Section D'!$J$45:$J$196,0))&lt;&gt;0,INDEX('Coverage Indicators - Section D'!G$45:G$196,MATCH('Print View'!$A102&amp;'Print View'!$Y$77,'Coverage Indicators - Section D'!$B$45:$B$196&amp;'Coverage Indicators - Section D'!$J$45:$J$196,0)),""),"")</f>
        <v/>
      </c>
      <c r="AA102" s="185" t="str">
        <f t="array" ref="AA102">IFERROR(IF(INDEX('Coverage Indicators - Section D'!H$45:H$196,MATCH('Print View'!$A102&amp;'Print View'!$Y$77,'Coverage Indicators - Section D'!$B$45:$B$196&amp;'Coverage Indicators - Section D'!$J$45:$J$196,0))&lt;&gt;0,INDEX('Coverage Indicators - Section D'!H$45:H$196,MATCH('Print View'!$A102&amp;'Print View'!$Y$77,'Coverage Indicators - Section D'!$B$45:$B$196&amp;'Coverage Indicators - Section D'!$J$45:$J$196,0)),""),"")</f>
        <v/>
      </c>
      <c r="AB102" s="249" t="str">
        <f t="array" ref="AB102">IFERROR(IF(INDEX('Coverage Indicators - Section D'!E$45:E$196,MATCH('Print View'!$A102&amp;'Print View'!$AC$77,'Coverage Indicators - Section D'!$B$45:$B$196&amp;'Coverage Indicators - Section D'!$J$45:$J$196,0))&lt;&gt;0,INDEX('Coverage Indicators - Section D'!E$45:E$196,MATCH('Print View'!$A102&amp;'Print View'!$AC$77,'Coverage Indicators - Section D'!$B$45:$B$196&amp;'Coverage Indicators - Section D'!$J$45:$J$196,0)),""),"")</f>
        <v/>
      </c>
      <c r="AC102" s="250" t="str">
        <f t="array" ref="AC102">IFERROR(IF(INDEX('Coverage Indicators - Section D'!F$45:F$196,MATCH('Print View'!$A102&amp;'Print View'!$AC$77,'Coverage Indicators - Section D'!$B$45:$B$196&amp;'Coverage Indicators - Section D'!$J$45:$J$196,0))&lt;&gt;0,INDEX('Coverage Indicators - Section D'!F$45:F$196,MATCH('Print View'!$A102&amp;'Print View'!$AC$77,'Coverage Indicators - Section D'!$B$45:$B$196&amp;'Coverage Indicators - Section D'!$J$45:$J$196,0)),""),"")</f>
        <v/>
      </c>
      <c r="AD102" s="257" t="str">
        <f t="array" ref="AD102">IFERROR(IF(INDEX('Coverage Indicators - Section D'!G$45:G$196,MATCH('Print View'!$A102&amp;'Print View'!$AC$77,'Coverage Indicators - Section D'!$B$45:$B$196&amp;'Coverage Indicators - Section D'!$J$45:$J$196,0))&lt;&gt;0,INDEX('Coverage Indicators - Section D'!G$45:G$196,MATCH('Print View'!$A102&amp;'Print View'!$AC$77,'Coverage Indicators - Section D'!$B$45:$B$196&amp;'Coverage Indicators - Section D'!$J$45:$J$196,0)),""),"")</f>
        <v/>
      </c>
      <c r="AE102" s="185" t="str">
        <f t="array" ref="AE102">IFERROR(IF(INDEX('Coverage Indicators - Section D'!H$45:H$196,MATCH('Print View'!$A102&amp;'Print View'!$AC$77,'Coverage Indicators - Section D'!$B$45:$B$196&amp;'Coverage Indicators - Section D'!$J$45:$J$196,0))&lt;&gt;0,INDEX('Coverage Indicators - Section D'!H$45:H$196,MATCH('Print View'!$A102&amp;'Print View'!$AC$77,'Coverage Indicators - Section D'!$B$45:$B$196&amp;'Coverage Indicators - Section D'!$J$45:$J$196,0)),""),"")</f>
        <v/>
      </c>
      <c r="AF102" s="249" t="str">
        <f t="array" ref="AF102">IFERROR(IF(INDEX('Coverage Indicators - Section D'!E$45:E$196,MATCH('Print View'!$A102&amp;'Print View'!$AG$77,'Coverage Indicators - Section D'!$B$45:$B$196&amp;'Coverage Indicators - Section D'!$J$45:$J$196,0))&lt;&gt;0,INDEX('Coverage Indicators - Section D'!E$45:E$196,MATCH('Print View'!$A102&amp;'Print View'!$AG$77,'Coverage Indicators - Section D'!$B$45:$B$196&amp;'Coverage Indicators - Section D'!$J$45:$J$196,0)),""),"")</f>
        <v/>
      </c>
      <c r="AG102" s="250" t="str">
        <f t="array" ref="AG102">IFERROR(IF(INDEX('Coverage Indicators - Section D'!F$45:F$196,MATCH('Print View'!$A102&amp;'Print View'!$AG$77,'Coverage Indicators - Section D'!$B$45:$B$196&amp;'Coverage Indicators - Section D'!$J$45:$J$196,0))&lt;&gt;0,INDEX('Coverage Indicators - Section D'!F$45:F$196,MATCH('Print View'!$A102&amp;'Print View'!$AG$77,'Coverage Indicators - Section D'!$B$45:$B$196&amp;'Coverage Indicators - Section D'!$J$45:$J$196,0)),""),"")</f>
        <v/>
      </c>
      <c r="AH102" s="261" t="str">
        <f t="array" ref="AH102">IFERROR(IF(INDEX('Coverage Indicators - Section D'!G$45:G$196,MATCH('Print View'!$A102&amp;'Print View'!$AG$77,'Coverage Indicators - Section D'!$B$45:$B$196&amp;'Coverage Indicators - Section D'!$J$45:$J$196,0))&lt;&gt;0,INDEX('Coverage Indicators - Section D'!G$45:G$196,MATCH('Print View'!$A102&amp;'Print View'!$AG$77,'Coverage Indicators - Section D'!$B$45:$B$196&amp;'Coverage Indicators - Section D'!$J$45:$J$196,0)),""),"")</f>
        <v/>
      </c>
      <c r="AI102" s="185" t="str">
        <f t="array" ref="AI102">IFERROR(IF(INDEX('Coverage Indicators - Section D'!H$45:H$196,MATCH('Print View'!$A102&amp;'Print View'!$AG$77,'Coverage Indicators - Section D'!$B$45:$B$196&amp;'Coverage Indicators - Section D'!$J$45:$J$196,0))&lt;&gt;0,INDEX('Coverage Indicators - Section D'!H$45:H$196,MATCH('Print View'!$A102&amp;'Print View'!$AG$77,'Coverage Indicators - Section D'!$B$45:$B$196&amp;'Coverage Indicators - Section D'!$J$45:$J$196,0)),""),"")</f>
        <v/>
      </c>
      <c r="AJ102" s="234" t="str">
        <f>IFERROR(IF(INDEX('Coverage Indicators - Section D'!W$10:W$41,MATCH('Print View'!$A102,'Coverage Indicators - Section D'!$A$10:$A$41,0))&lt;&gt;0,INDEX('Coverage Indicators - Section D'!W$10:W$41,MATCH('Print View'!$A102,'Coverage Indicators - Section D'!$A$10:$A$41,0)),""),"")</f>
        <v xml:space="preserve">The project will facilitate diagnosis and notification of atleast 120,000 TB patients during the project period through direct implementation of active case finding and active surveillance interventions among KAP in 125 districts and by providing technical assistance supporting planning and implementation of active case finding interventions in key affected population (KAP) in 413 districts, across 15 states of the country. </v>
      </c>
      <c r="AK102" s="292"/>
      <c r="AL102" s="292"/>
      <c r="AM102" s="292"/>
      <c r="AN102" s="292"/>
      <c r="AO102" s="292"/>
      <c r="AP102" s="292"/>
      <c r="AQ102" s="292"/>
      <c r="AR102" s="292"/>
    </row>
    <row r="103" spans="1:44" s="293" customFormat="1" ht="330" x14ac:dyDescent="0.25">
      <c r="A103" s="177">
        <v>24</v>
      </c>
      <c r="B103" s="203" t="str">
        <f>IFERROR(IF(INDEX('Coverage Indicators - Section D'!B$10:B$41,MATCH('Print View'!$A103,'Coverage Indicators - Section D'!$A$10:$A$41,0))&lt;&gt;0,INDEX('Coverage Indicators - Section D'!B$10:B$41,MATCH('Print View'!$A103,'Coverage Indicators - Section D'!$A$10:$A$41,0)),""),"")</f>
        <v>TB care and prevention</v>
      </c>
      <c r="C103" s="203" t="str">
        <f>IFERROR(IF(INDEX('Coverage Indicators - Section D'!C$10:C$41,MATCH('Print View'!$A103,'Coverage Indicators - Section D'!$A$10:$A$41,0))&lt;&gt;0,INDEX('Coverage Indicators - Section D'!C$10:C$41,MATCH('Print View'!$A103,'Coverage Indicators - Section D'!$A$10:$A$41,0)),""),"")</f>
        <v>TCP-6b: Number of TB cases (all forms) notified among key affected populations/ high risk groups (other than prisoners)</v>
      </c>
      <c r="D103" s="203" t="str">
        <f>IFERROR(IF(INDEX('Coverage Indicators - Section D'!D$10:D$41,MATCH('Print View'!$A103,'Coverage Indicators - Section D'!$A$10:$A$41,0))&lt;&gt;0,INDEX('Coverage Indicators - Section D'!D$10:D$41,MATCH('Print View'!$A103,'Coverage Indicators - Section D'!$A$10:$A$41,0)),""),"")</f>
        <v/>
      </c>
      <c r="E103" s="203" t="str">
        <f>IFERROR(IF(INDEX('Coverage Indicators - Section D'!E$10:E$41,MATCH('Print View'!$A103,'Coverage Indicators - Section D'!$A$10:$A$41,0))&lt;&gt;0,INDEX('Coverage Indicators - Section D'!E$10:E$41,MATCH('Print View'!$A103,'Coverage Indicators - Section D'!$A$10:$A$41,0)),""),"")</f>
        <v/>
      </c>
      <c r="F103" s="203" t="str">
        <f>IFERROR(IF(INDEX('Coverage Indicators - Section D'!F$10:F$41,MATCH('Print View'!$A103,'Coverage Indicators - Section D'!$A$10:$A$41,0))&lt;&gt;0,INDEX('Coverage Indicators - Section D'!F$10:F$41,MATCH('Print View'!$A103,'Coverage Indicators - Section D'!$A$10:$A$41,0)),""),"")</f>
        <v/>
      </c>
      <c r="G103" s="203" t="str">
        <f>IFERROR(IF(INDEX('Coverage Indicators - Section D'!G$10:G$41,MATCH('Print View'!$A103,'Coverage Indicators - Section D'!$A$10:$A$41,0))&lt;&gt;0,INDEX('Coverage Indicators - Section D'!G$10:G$41,MATCH('Print View'!$A103,'Coverage Indicators - Section D'!$A$10:$A$41,0)),""),"")</f>
        <v/>
      </c>
      <c r="H103" s="203" t="str">
        <f>IFERROR(IF(INDEX('Coverage Indicators - Section D'!H$10:H$41,MATCH('Print View'!$A103,'Coverage Indicators - Section D'!$A$10:$A$41,0))&lt;&gt;0,INDEX('Coverage Indicators - Section D'!H$10:H$41,MATCH('Print View'!$A103,'Coverage Indicators - Section D'!$A$10:$A$41,0)),""),"")</f>
        <v/>
      </c>
      <c r="I103" s="203" t="str">
        <f>IFERROR(IF(INDEX('Coverage Indicators - Section D'!P$10:P$41,MATCH('Print View'!$A103,'Coverage Indicators - Section D'!$A$10:$A$41,0))&lt;&gt;0,INDEX('Coverage Indicators - Section D'!P$10:P$41,MATCH('Print View'!$A103,'Coverage Indicators - Section D'!$A$10:$A$41,0)),""),"")</f>
        <v/>
      </c>
      <c r="J103" s="203" t="str">
        <f>IFERROR(IF(INDEX('Coverage Indicators - Section D'!Q$10:Q$41,MATCH('Print View'!$A103,'Coverage Indicators - Section D'!$A$10:$A$41,0))&lt;&gt;0,INDEX('Coverage Indicators - Section D'!Q$10:Q$41,MATCH('Print View'!$A103,'Coverage Indicators - Section D'!$A$10:$A$41,0)),""),"")</f>
        <v>Target / Risk population group</v>
      </c>
      <c r="K103" s="203" t="str">
        <f>IFERROR(IF(INDEX('Coverage Indicators - Section D'!R$10:R$41,MATCH('Print View'!$A103,'Coverage Indicators - Section D'!$A$10:$A$41,0))&lt;&gt;0,INDEX('Coverage Indicators - Section D'!R$10:R$41,MATCH('Print View'!$A103,'Coverage Indicators - Section D'!$A$10:$A$41,0)),""),"")</f>
        <v/>
      </c>
      <c r="L103" s="203" t="str">
        <f>IFERROR(IF(INDEX('Coverage Indicators - Section D'!S$10:S$41,MATCH('Print View'!$A103,'Coverage Indicators - Section D'!$A$10:$A$41,0))&lt;&gt;0,INDEX('Coverage Indicators - Section D'!S$10:S$41,MATCH('Print View'!$A103,'Coverage Indicators - Section D'!$A$10:$A$41,0)),""),"")</f>
        <v>International Union Against Tuberculosis and Lung Disease</v>
      </c>
      <c r="M103" s="203" t="str">
        <f>IFERROR(IF(INDEX('Coverage Indicators - Section D'!T$10:T$41,MATCH('Print View'!$A103,'Coverage Indicators - Section D'!$A$10:$A$41,0))&lt;&gt;0,INDEX('Coverage Indicators - Section D'!T$10:T$41,MATCH('Print View'!$A103,'Coverage Indicators - Section D'!$A$10:$A$41,0)),""),"")</f>
        <v>India</v>
      </c>
      <c r="N103" s="203" t="str">
        <f>IFERROR(IF(INDEX('Coverage Indicators - Section D'!U$10:U$41,MATCH('Print View'!$A103,'Coverage Indicators - Section D'!$A$10:$A$41,0))&lt;&gt;0,INDEX('Coverage Indicators - Section D'!U$10:U$41,MATCH('Print View'!$A103,'Coverage Indicators - Section D'!$A$10:$A$41,0)),""),"")</f>
        <v>Sub-National</v>
      </c>
      <c r="O103" s="203" t="str">
        <f>IFERROR(IF(INDEX('Coverage Indicators - Section D'!V$10:V$41,MATCH('Print View'!$A103,'Coverage Indicators - Section D'!$A$10:$A$41,0))&lt;&gt;0,INDEX('Coverage Indicators - Section D'!V$10:V$41,MATCH('Print View'!$A103,'Coverage Indicators - Section D'!$A$10:$A$41,0)),""),"")</f>
        <v>Y- Cumulative annually</v>
      </c>
      <c r="P103" s="240">
        <f t="array" ref="P103">IFERROR(IF(INDEX('Coverage Indicators - Section D'!E$45:E$196,MATCH('Print View'!$A103&amp;'Print View'!$Q$77,'Coverage Indicators - Section D'!$B$45:$B$196&amp;'Coverage Indicators - Section D'!$J$45:$J$196,0))&lt;&gt;0,INDEX('Coverage Indicators - Section D'!E$45:E$196,MATCH('Print View'!$A103&amp;'Print View'!$Q$77,'Coverage Indicators - Section D'!$B$45:$B$196&amp;'Coverage Indicators - Section D'!$J$45:$J$196,0)),""),"")</f>
        <v>23400</v>
      </c>
      <c r="Q103" s="241">
        <f t="array" ref="Q103">IFERROR(IF(INDEX('Coverage Indicators - Section D'!F$45:F$196,MATCH('Print View'!$A103&amp;'Print View'!$Q$77,'Coverage Indicators - Section D'!$B$45:$B$196&amp;'Coverage Indicators - Section D'!$J$45:$J$196,0))&lt;&gt;0,INDEX('Coverage Indicators - Section D'!F$45:F$196,MATCH('Print View'!$A103&amp;'Print View'!$Q$77,'Coverage Indicators - Section D'!$B$45:$B$196&amp;'Coverage Indicators - Section D'!$J$45:$J$196,0)),""),"")</f>
        <v>26000</v>
      </c>
      <c r="R103" s="254">
        <f t="array" ref="R103">IFERROR(IF(INDEX('Coverage Indicators - Section D'!G$45:G$196,MATCH('Print View'!$A103&amp;'Print View'!$Q$77,'Coverage Indicators - Section D'!$B$45:$B$196&amp;'Coverage Indicators - Section D'!$J$45:$J$196,0))&lt;&gt;0,INDEX('Coverage Indicators - Section D'!G$45:G$196,MATCH('Print View'!$A103&amp;'Print View'!$Q$77,'Coverage Indicators - Section D'!$B$45:$B$196&amp;'Coverage Indicators - Section D'!$J$45:$J$196,0)),""),"")</f>
        <v>90</v>
      </c>
      <c r="S103" s="231" t="str">
        <f t="array" ref="S103">IFERROR(IF(INDEX('Coverage Indicators - Section D'!H$45:H$196,MATCH('Print View'!$A103&amp;'Print View'!$Q$77,'Coverage Indicators - Section D'!$B$45:$B$196&amp;'Coverage Indicators - Section D'!$J$45:$J$196,0))&lt;&gt;0,INDEX('Coverage Indicators - Section D'!H$45:H$196,MATCH('Print View'!$A103&amp;'Print View'!$Q$77,'Coverage Indicators - Section D'!$B$45:$B$196&amp;'Coverage Indicators - Section D'!$J$45:$J$196,0)),""),"")</f>
        <v/>
      </c>
      <c r="T103" s="245">
        <f t="array" ref="T103">IFERROR(IF(INDEX('Coverage Indicators - Section D'!E$45:E$196,MATCH('Print View'!$A103&amp;'Print View'!$U$77,'Coverage Indicators - Section D'!$B$45:$B$196&amp;'Coverage Indicators - Section D'!$J$45:$J$196,0))&lt;&gt;0,INDEX('Coverage Indicators - Section D'!E$45:E$196,MATCH('Print View'!$A103&amp;'Print View'!$U$77,'Coverage Indicators - Section D'!$B$45:$B$196&amp;'Coverage Indicators - Section D'!$J$45:$J$196,0)),""),"")</f>
        <v>39600</v>
      </c>
      <c r="U103" s="241">
        <f t="array" ref="U103">IFERROR(IF(INDEX('Coverage Indicators - Section D'!F$45:F$196,MATCH('Print View'!$A103&amp;'Print View'!$U$77,'Coverage Indicators - Section D'!$B$45:$B$196&amp;'Coverage Indicators - Section D'!$J$45:$J$196,0))&lt;&gt;0,INDEX('Coverage Indicators - Section D'!F$45:F$196,MATCH('Print View'!$A103&amp;'Print View'!$U$77,'Coverage Indicators - Section D'!$B$45:$B$196&amp;'Coverage Indicators - Section D'!$J$45:$J$196,0)),""),"")</f>
        <v>44000</v>
      </c>
      <c r="V103" s="254">
        <f t="array" ref="V103">IFERROR(IF(INDEX('Coverage Indicators - Section D'!G$45:G$196,MATCH('Print View'!$A103&amp;'Print View'!$U$77,'Coverage Indicators - Section D'!$B$45:$B$196&amp;'Coverage Indicators - Section D'!$J$45:$J$196,0))&lt;&gt;0,INDEX('Coverage Indicators - Section D'!G$45:G$196,MATCH('Print View'!$A103&amp;'Print View'!$U$77,'Coverage Indicators - Section D'!$B$45:$B$196&amp;'Coverage Indicators - Section D'!$J$45:$J$196,0)),""),"")</f>
        <v>90</v>
      </c>
      <c r="W103" s="231" t="str">
        <f t="array" ref="W103">IFERROR(IF(INDEX('Coverage Indicators - Section D'!H$45:H$196,MATCH('Print View'!$A103&amp;'Print View'!$U$77,'Coverage Indicators - Section D'!$B$45:$B$196&amp;'Coverage Indicators - Section D'!$J$45:$J$196,0))&lt;&gt;0,INDEX('Coverage Indicators - Section D'!H$45:H$196,MATCH('Print View'!$A103&amp;'Print View'!$U$77,'Coverage Indicators - Section D'!$B$45:$B$196&amp;'Coverage Indicators - Section D'!$J$45:$J$196,0)),""),"")</f>
        <v/>
      </c>
      <c r="X103" s="247">
        <f t="array" ref="X103">IFERROR(IF(INDEX('Coverage Indicators - Section D'!E$45:E$196,MATCH('Print View'!$A103&amp;'Print View'!$Y$77,'Coverage Indicators - Section D'!$B$45:$B$196&amp;'Coverage Indicators - Section D'!$J$45:$J$196,0))&lt;&gt;0,INDEX('Coverage Indicators - Section D'!E$45:E$196,MATCH('Print View'!$A103&amp;'Print View'!$Y$77,'Coverage Indicators - Section D'!$B$45:$B$196&amp;'Coverage Indicators - Section D'!$J$45:$J$196,0)),""),"")</f>
        <v>45000</v>
      </c>
      <c r="Y103" s="248">
        <f t="array" ref="Y103">IFERROR(IF(INDEX('Coverage Indicators - Section D'!F$45:F$196,MATCH('Print View'!$A103&amp;'Print View'!$Y$77,'Coverage Indicators - Section D'!$B$45:$B$196&amp;'Coverage Indicators - Section D'!$J$45:$J$196,0))&lt;&gt;0,INDEX('Coverage Indicators - Section D'!F$45:F$196,MATCH('Print View'!$A103&amp;'Print View'!$Y$77,'Coverage Indicators - Section D'!$B$45:$B$196&amp;'Coverage Indicators - Section D'!$J$45:$J$196,0)),""),"")</f>
        <v>50000</v>
      </c>
      <c r="Z103" s="256">
        <f t="array" ref="Z103">IFERROR(IF(INDEX('Coverage Indicators - Section D'!G$45:G$196,MATCH('Print View'!$A103&amp;'Print View'!$Y$77,'Coverage Indicators - Section D'!$B$45:$B$196&amp;'Coverage Indicators - Section D'!$J$45:$J$196,0))&lt;&gt;0,INDEX('Coverage Indicators - Section D'!G$45:G$196,MATCH('Print View'!$A103&amp;'Print View'!$Y$77,'Coverage Indicators - Section D'!$B$45:$B$196&amp;'Coverage Indicators - Section D'!$J$45:$J$196,0)),""),"")</f>
        <v>90</v>
      </c>
      <c r="AA103" s="180" t="str">
        <f t="array" ref="AA103">IFERROR(IF(INDEX('Coverage Indicators - Section D'!H$45:H$196,MATCH('Print View'!$A103&amp;'Print View'!$Y$77,'Coverage Indicators - Section D'!$B$45:$B$196&amp;'Coverage Indicators - Section D'!$J$45:$J$196,0))&lt;&gt;0,INDEX('Coverage Indicators - Section D'!H$45:H$196,MATCH('Print View'!$A103&amp;'Print View'!$Y$77,'Coverage Indicators - Section D'!$B$45:$B$196&amp;'Coverage Indicators - Section D'!$J$45:$J$196,0)),""),"")</f>
        <v/>
      </c>
      <c r="AB103" s="247" t="str">
        <f t="array" ref="AB103">IFERROR(IF(INDEX('Coverage Indicators - Section D'!E$45:E$196,MATCH('Print View'!$A103&amp;'Print View'!$AC$77,'Coverage Indicators - Section D'!$B$45:$B$196&amp;'Coverage Indicators - Section D'!$J$45:$J$196,0))&lt;&gt;0,INDEX('Coverage Indicators - Section D'!E$45:E$196,MATCH('Print View'!$A103&amp;'Print View'!$AC$77,'Coverage Indicators - Section D'!$B$45:$B$196&amp;'Coverage Indicators - Section D'!$J$45:$J$196,0)),""),"")</f>
        <v/>
      </c>
      <c r="AC103" s="248" t="str">
        <f t="array" ref="AC103">IFERROR(IF(INDEX('Coverage Indicators - Section D'!F$45:F$196,MATCH('Print View'!$A103&amp;'Print View'!$AC$77,'Coverage Indicators - Section D'!$B$45:$B$196&amp;'Coverage Indicators - Section D'!$J$45:$J$196,0))&lt;&gt;0,INDEX('Coverage Indicators - Section D'!F$45:F$196,MATCH('Print View'!$A103&amp;'Print View'!$AC$77,'Coverage Indicators - Section D'!$B$45:$B$196&amp;'Coverage Indicators - Section D'!$J$45:$J$196,0)),""),"")</f>
        <v/>
      </c>
      <c r="AD103" s="256" t="str">
        <f t="array" ref="AD103">IFERROR(IF(INDEX('Coverage Indicators - Section D'!G$45:G$196,MATCH('Print View'!$A103&amp;'Print View'!$AC$77,'Coverage Indicators - Section D'!$B$45:$B$196&amp;'Coverage Indicators - Section D'!$J$45:$J$196,0))&lt;&gt;0,INDEX('Coverage Indicators - Section D'!G$45:G$196,MATCH('Print View'!$A103&amp;'Print View'!$AC$77,'Coverage Indicators - Section D'!$B$45:$B$196&amp;'Coverage Indicators - Section D'!$J$45:$J$196,0)),""),"")</f>
        <v/>
      </c>
      <c r="AE103" s="180" t="str">
        <f t="array" ref="AE103">IFERROR(IF(INDEX('Coverage Indicators - Section D'!H$45:H$196,MATCH('Print View'!$A103&amp;'Print View'!$AC$77,'Coverage Indicators - Section D'!$B$45:$B$196&amp;'Coverage Indicators - Section D'!$J$45:$J$196,0))&lt;&gt;0,INDEX('Coverage Indicators - Section D'!H$45:H$196,MATCH('Print View'!$A103&amp;'Print View'!$AC$77,'Coverage Indicators - Section D'!$B$45:$B$196&amp;'Coverage Indicators - Section D'!$J$45:$J$196,0)),""),"")</f>
        <v/>
      </c>
      <c r="AF103" s="247" t="str">
        <f t="array" ref="AF103">IFERROR(IF(INDEX('Coverage Indicators - Section D'!E$45:E$196,MATCH('Print View'!$A103&amp;'Print View'!$AG$77,'Coverage Indicators - Section D'!$B$45:$B$196&amp;'Coverage Indicators - Section D'!$J$45:$J$196,0))&lt;&gt;0,INDEX('Coverage Indicators - Section D'!E$45:E$196,MATCH('Print View'!$A103&amp;'Print View'!$AG$77,'Coverage Indicators - Section D'!$B$45:$B$196&amp;'Coverage Indicators - Section D'!$J$45:$J$196,0)),""),"")</f>
        <v/>
      </c>
      <c r="AG103" s="248" t="str">
        <f t="array" ref="AG103">IFERROR(IF(INDEX('Coverage Indicators - Section D'!F$45:F$196,MATCH('Print View'!$A103&amp;'Print View'!$AG$77,'Coverage Indicators - Section D'!$B$45:$B$196&amp;'Coverage Indicators - Section D'!$J$45:$J$196,0))&lt;&gt;0,INDEX('Coverage Indicators - Section D'!F$45:F$196,MATCH('Print View'!$A103&amp;'Print View'!$AG$77,'Coverage Indicators - Section D'!$B$45:$B$196&amp;'Coverage Indicators - Section D'!$J$45:$J$196,0)),""),"")</f>
        <v/>
      </c>
      <c r="AH103" s="260" t="str">
        <f t="array" ref="AH103">IFERROR(IF(INDEX('Coverage Indicators - Section D'!G$45:G$196,MATCH('Print View'!$A103&amp;'Print View'!$AG$77,'Coverage Indicators - Section D'!$B$45:$B$196&amp;'Coverage Indicators - Section D'!$J$45:$J$196,0))&lt;&gt;0,INDEX('Coverage Indicators - Section D'!G$45:G$196,MATCH('Print View'!$A103&amp;'Print View'!$AG$77,'Coverage Indicators - Section D'!$B$45:$B$196&amp;'Coverage Indicators - Section D'!$J$45:$J$196,0)),""),"")</f>
        <v/>
      </c>
      <c r="AI103" s="180" t="str">
        <f t="array" ref="AI103">IFERROR(IF(INDEX('Coverage Indicators - Section D'!H$45:H$196,MATCH('Print View'!$A103&amp;'Print View'!$AG$77,'Coverage Indicators - Section D'!$B$45:$B$196&amp;'Coverage Indicators - Section D'!$J$45:$J$196,0))&lt;&gt;0,INDEX('Coverage Indicators - Section D'!H$45:H$196,MATCH('Print View'!$A103&amp;'Print View'!$AG$77,'Coverage Indicators - Section D'!$B$45:$B$196&amp;'Coverage Indicators - Section D'!$J$45:$J$196,0)),""),"")</f>
        <v/>
      </c>
      <c r="AJ103" s="235" t="str">
        <f>IFERROR(IF(INDEX('Coverage Indicators - Section D'!W$10:W$41,MATCH('Print View'!$A103,'Coverage Indicators - Section D'!$A$10:$A$41,0))&lt;&gt;0,INDEX('Coverage Indicators - Section D'!W$10:W$41,MATCH('Print View'!$A103,'Coverage Indicators - Section D'!$A$10:$A$41,0)),""),"")</f>
        <v xml:space="preserve">The project interventions will focus on key affected population who are at high risk of TB. It is estimated that at least 90% of the 120,000 TB cases notified will belong to such populations. The high risk groups will include slums, tribals, PLHIV, diabetics,contacts, occupationally predisposed, geographically remote and marginalised groups with poor access to TB services. Special formats will be developed to collect this information for all patients diagnosed through the project interventions.   </v>
      </c>
      <c r="AK103" s="292"/>
      <c r="AL103" s="292"/>
      <c r="AM103" s="292"/>
      <c r="AN103" s="292"/>
      <c r="AO103" s="292"/>
      <c r="AP103" s="292"/>
      <c r="AQ103" s="292"/>
      <c r="AR103" s="292"/>
    </row>
    <row r="104" spans="1:44" s="293" customFormat="1" ht="390" x14ac:dyDescent="0.25">
      <c r="A104" s="212">
        <v>25</v>
      </c>
      <c r="B104" s="202" t="str">
        <f>IFERROR(IF(INDEX('Coverage Indicators - Section D'!B$10:B$41,MATCH('Print View'!$A104,'Coverage Indicators - Section D'!$A$10:$A$41,0))&lt;&gt;0,INDEX('Coverage Indicators - Section D'!B$10:B$41,MATCH('Print View'!$A104,'Coverage Indicators - Section D'!$A$10:$A$41,0)),""),"")</f>
        <v>TB care and prevention</v>
      </c>
      <c r="C104" s="202" t="str">
        <f>IFERROR(IF(INDEX('Coverage Indicators - Section D'!C$10:C$41,MATCH('Print View'!$A104,'Coverage Indicators - Section D'!$A$10:$A$41,0))&lt;&gt;0,INDEX('Coverage Indicators - Section D'!C$10:C$41,MATCH('Print View'!$A104,'Coverage Indicators - Section D'!$A$10:$A$41,0)),""),"")</f>
        <v>TCP-2(M): Treatment success rate- all forms:  Percentage of TB cases, all forms, bacteriologically confirmed plus clinically diagnosed, successfully treated (cured plus treatment completed) among all TB cases registered for treatment during a specified period, new and relapse cases</v>
      </c>
      <c r="D104" s="202" t="str">
        <f>IFERROR(IF(INDEX('Coverage Indicators - Section D'!D$10:D$41,MATCH('Print View'!$A104,'Coverage Indicators - Section D'!$A$10:$A$41,0))&lt;&gt;0,INDEX('Coverage Indicators - Section D'!D$10:D$41,MATCH('Print View'!$A104,'Coverage Indicators - Section D'!$A$10:$A$41,0)),""),"")</f>
        <v/>
      </c>
      <c r="E104" s="202" t="str">
        <f>IFERROR(IF(INDEX('Coverage Indicators - Section D'!E$10:E$41,MATCH('Print View'!$A104,'Coverage Indicators - Section D'!$A$10:$A$41,0))&lt;&gt;0,INDEX('Coverage Indicators - Section D'!E$10:E$41,MATCH('Print View'!$A104,'Coverage Indicators - Section D'!$A$10:$A$41,0)),""),"")</f>
        <v/>
      </c>
      <c r="F104" s="202" t="str">
        <f>IFERROR(IF(INDEX('Coverage Indicators - Section D'!F$10:F$41,MATCH('Print View'!$A104,'Coverage Indicators - Section D'!$A$10:$A$41,0))&lt;&gt;0,INDEX('Coverage Indicators - Section D'!F$10:F$41,MATCH('Print View'!$A104,'Coverage Indicators - Section D'!$A$10:$A$41,0)),""),"")</f>
        <v/>
      </c>
      <c r="G104" s="202" t="str">
        <f>IFERROR(IF(INDEX('Coverage Indicators - Section D'!G$10:G$41,MATCH('Print View'!$A104,'Coverage Indicators - Section D'!$A$10:$A$41,0))&lt;&gt;0,INDEX('Coverage Indicators - Section D'!G$10:G$41,MATCH('Print View'!$A104,'Coverage Indicators - Section D'!$A$10:$A$41,0)),""),"")</f>
        <v/>
      </c>
      <c r="H104" s="202" t="str">
        <f>IFERROR(IF(INDEX('Coverage Indicators - Section D'!H$10:H$41,MATCH('Print View'!$A104,'Coverage Indicators - Section D'!$A$10:$A$41,0))&lt;&gt;0,INDEX('Coverage Indicators - Section D'!H$10:H$41,MATCH('Print View'!$A104,'Coverage Indicators - Section D'!$A$10:$A$41,0)),""),"")</f>
        <v/>
      </c>
      <c r="I104" s="202" t="str">
        <f>IFERROR(IF(INDEX('Coverage Indicators - Section D'!P$10:P$41,MATCH('Print View'!$A104,'Coverage Indicators - Section D'!$A$10:$A$41,0))&lt;&gt;0,INDEX('Coverage Indicators - Section D'!P$10:P$41,MATCH('Print View'!$A104,'Coverage Indicators - Section D'!$A$10:$A$41,0)),""),"")</f>
        <v/>
      </c>
      <c r="J104" s="202" t="str">
        <f>IFERROR(IF(INDEX('Coverage Indicators - Section D'!Q$10:Q$41,MATCH('Print View'!$A104,'Coverage Indicators - Section D'!$A$10:$A$41,0))&lt;&gt;0,INDEX('Coverage Indicators - Section D'!Q$10:Q$41,MATCH('Print View'!$A104,'Coverage Indicators - Section D'!$A$10:$A$41,0)),""),"")</f>
        <v/>
      </c>
      <c r="K104" s="202" t="str">
        <f>IFERROR(IF(INDEX('Coverage Indicators - Section D'!R$10:R$41,MATCH('Print View'!$A104,'Coverage Indicators - Section D'!$A$10:$A$41,0))&lt;&gt;0,INDEX('Coverage Indicators - Section D'!R$10:R$41,MATCH('Print View'!$A104,'Coverage Indicators - Section D'!$A$10:$A$41,0)),""),"")</f>
        <v/>
      </c>
      <c r="L104" s="202" t="str">
        <f>IFERROR(IF(INDEX('Coverage Indicators - Section D'!S$10:S$41,MATCH('Print View'!$A104,'Coverage Indicators - Section D'!$A$10:$A$41,0))&lt;&gt;0,INDEX('Coverage Indicators - Section D'!S$10:S$41,MATCH('Print View'!$A104,'Coverage Indicators - Section D'!$A$10:$A$41,0)),""),"")</f>
        <v>International Union Against Tuberculosis and Lung Disease</v>
      </c>
      <c r="M104" s="202" t="str">
        <f>IFERROR(IF(INDEX('Coverage Indicators - Section D'!T$10:T$41,MATCH('Print View'!$A104,'Coverage Indicators - Section D'!$A$10:$A$41,0))&lt;&gt;0,INDEX('Coverage Indicators - Section D'!T$10:T$41,MATCH('Print View'!$A104,'Coverage Indicators - Section D'!$A$10:$A$41,0)),""),"")</f>
        <v>India</v>
      </c>
      <c r="N104" s="202" t="str">
        <f>IFERROR(IF(INDEX('Coverage Indicators - Section D'!U$10:U$41,MATCH('Print View'!$A104,'Coverage Indicators - Section D'!$A$10:$A$41,0))&lt;&gt;0,INDEX('Coverage Indicators - Section D'!U$10:U$41,MATCH('Print View'!$A104,'Coverage Indicators - Section D'!$A$10:$A$41,0)),""),"")</f>
        <v>Sub-National</v>
      </c>
      <c r="O104" s="202" t="str">
        <f>IFERROR(IF(INDEX('Coverage Indicators - Section D'!V$10:V$41,MATCH('Print View'!$A104,'Coverage Indicators - Section D'!$A$10:$A$41,0))&lt;&gt;0,INDEX('Coverage Indicators - Section D'!V$10:V$41,MATCH('Print View'!$A104,'Coverage Indicators - Section D'!$A$10:$A$41,0)),""),"")</f>
        <v>Y- Cumulative annually</v>
      </c>
      <c r="P104" s="238" t="str">
        <f t="array" ref="P104">IFERROR(IF(INDEX('Coverage Indicators - Section D'!E$45:E$196,MATCH('Print View'!$A104&amp;'Print View'!$Q$77,'Coverage Indicators - Section D'!$B$45:$B$196&amp;'Coverage Indicators - Section D'!$J$45:$J$196,0))&lt;&gt;0,INDEX('Coverage Indicators - Section D'!E$45:E$196,MATCH('Print View'!$A104&amp;'Print View'!$Q$77,'Coverage Indicators - Section D'!$B$45:$B$196&amp;'Coverage Indicators - Section D'!$J$45:$J$196,0)),""),"")</f>
        <v/>
      </c>
      <c r="Q104" s="239" t="str">
        <f t="array" ref="Q104">IFERROR(IF(INDEX('Coverage Indicators - Section D'!F$45:F$196,MATCH('Print View'!$A104&amp;'Print View'!$Q$77,'Coverage Indicators - Section D'!$B$45:$B$196&amp;'Coverage Indicators - Section D'!$J$45:$J$196,0))&lt;&gt;0,INDEX('Coverage Indicators - Section D'!F$45:F$196,MATCH('Print View'!$A104&amp;'Print View'!$Q$77,'Coverage Indicators - Section D'!$B$45:$B$196&amp;'Coverage Indicators - Section D'!$J$45:$J$196,0)),""),"")</f>
        <v/>
      </c>
      <c r="R104" s="253" t="str">
        <f t="array" ref="R104">IFERROR(IF(INDEX('Coverage Indicators - Section D'!G$45:G$196,MATCH('Print View'!$A104&amp;'Print View'!$Q$77,'Coverage Indicators - Section D'!$B$45:$B$196&amp;'Coverage Indicators - Section D'!$J$45:$J$196,0))&lt;&gt;0,INDEX('Coverage Indicators - Section D'!G$45:G$196,MATCH('Print View'!$A104&amp;'Print View'!$Q$77,'Coverage Indicators - Section D'!$B$45:$B$196&amp;'Coverage Indicators - Section D'!$J$45:$J$196,0)),""),"")</f>
        <v/>
      </c>
      <c r="S104" s="174" t="str">
        <f t="array" ref="S104">IFERROR(IF(INDEX('Coverage Indicators - Section D'!H$45:H$196,MATCH('Print View'!$A104&amp;'Print View'!$Q$77,'Coverage Indicators - Section D'!$B$45:$B$196&amp;'Coverage Indicators - Section D'!$J$45:$J$196,0))&lt;&gt;0,INDEX('Coverage Indicators - Section D'!H$45:H$196,MATCH('Print View'!$A104&amp;'Print View'!$Q$77,'Coverage Indicators - Section D'!$B$45:$B$196&amp;'Coverage Indicators - Section D'!$J$45:$J$196,0)),""),"")</f>
        <v/>
      </c>
      <c r="T104" s="244">
        <f t="array" ref="T104">IFERROR(IF(INDEX('Coverage Indicators - Section D'!E$45:E$196,MATCH('Print View'!$A104&amp;'Print View'!$U$77,'Coverage Indicators - Section D'!$B$45:$B$196&amp;'Coverage Indicators - Section D'!$J$45:$J$196,0))&lt;&gt;0,INDEX('Coverage Indicators - Section D'!E$45:E$196,MATCH('Print View'!$A104&amp;'Print View'!$U$77,'Coverage Indicators - Section D'!$B$45:$B$196&amp;'Coverage Indicators - Section D'!$J$45:$J$196,0)),""),"")</f>
        <v>22100</v>
      </c>
      <c r="U104" s="239">
        <f t="array" ref="U104">IFERROR(IF(INDEX('Coverage Indicators - Section D'!F$45:F$196,MATCH('Print View'!$A104&amp;'Print View'!$U$77,'Coverage Indicators - Section D'!$B$45:$B$196&amp;'Coverage Indicators - Section D'!$J$45:$J$196,0))&lt;&gt;0,INDEX('Coverage Indicators - Section D'!F$45:F$196,MATCH('Print View'!$A104&amp;'Print View'!$U$77,'Coverage Indicators - Section D'!$B$45:$B$196&amp;'Coverage Indicators - Section D'!$J$45:$J$196,0)),""),"")</f>
        <v>26000</v>
      </c>
      <c r="V104" s="253">
        <f t="array" ref="V104">IFERROR(IF(INDEX('Coverage Indicators - Section D'!G$45:G$196,MATCH('Print View'!$A104&amp;'Print View'!$U$77,'Coverage Indicators - Section D'!$B$45:$B$196&amp;'Coverage Indicators - Section D'!$J$45:$J$196,0))&lt;&gt;0,INDEX('Coverage Indicators - Section D'!G$45:G$196,MATCH('Print View'!$A104&amp;'Print View'!$U$77,'Coverage Indicators - Section D'!$B$45:$B$196&amp;'Coverage Indicators - Section D'!$J$45:$J$196,0)),""),"")</f>
        <v>85</v>
      </c>
      <c r="W104" s="174" t="str">
        <f t="array" ref="W104">IFERROR(IF(INDEX('Coverage Indicators - Section D'!H$45:H$196,MATCH('Print View'!$A104&amp;'Print View'!$U$77,'Coverage Indicators - Section D'!$B$45:$B$196&amp;'Coverage Indicators - Section D'!$J$45:$J$196,0))&lt;&gt;0,INDEX('Coverage Indicators - Section D'!H$45:H$196,MATCH('Print View'!$A104&amp;'Print View'!$U$77,'Coverage Indicators - Section D'!$B$45:$B$196&amp;'Coverage Indicators - Section D'!$J$45:$J$196,0)),""),"")</f>
        <v/>
      </c>
      <c r="X104" s="249">
        <f t="array" ref="X104">IFERROR(IF(INDEX('Coverage Indicators - Section D'!E$45:E$196,MATCH('Print View'!$A104&amp;'Print View'!$Y$77,'Coverage Indicators - Section D'!$B$45:$B$196&amp;'Coverage Indicators - Section D'!$J$45:$J$196,0))&lt;&gt;0,INDEX('Coverage Indicators - Section D'!E$45:E$196,MATCH('Print View'!$A104&amp;'Print View'!$Y$77,'Coverage Indicators - Section D'!$B$45:$B$196&amp;'Coverage Indicators - Section D'!$J$45:$J$196,0)),""),"")</f>
        <v>37400</v>
      </c>
      <c r="Y104" s="250">
        <f t="array" ref="Y104">IFERROR(IF(INDEX('Coverage Indicators - Section D'!F$45:F$196,MATCH('Print View'!$A104&amp;'Print View'!$Y$77,'Coverage Indicators - Section D'!$B$45:$B$196&amp;'Coverage Indicators - Section D'!$J$45:$J$196,0))&lt;&gt;0,INDEX('Coverage Indicators - Section D'!F$45:F$196,MATCH('Print View'!$A104&amp;'Print View'!$Y$77,'Coverage Indicators - Section D'!$B$45:$B$196&amp;'Coverage Indicators - Section D'!$J$45:$J$196,0)),""),"")</f>
        <v>44000</v>
      </c>
      <c r="Z104" s="257">
        <f t="array" ref="Z104">IFERROR(IF(INDEX('Coverage Indicators - Section D'!G$45:G$196,MATCH('Print View'!$A104&amp;'Print View'!$Y$77,'Coverage Indicators - Section D'!$B$45:$B$196&amp;'Coverage Indicators - Section D'!$J$45:$J$196,0))&lt;&gt;0,INDEX('Coverage Indicators - Section D'!G$45:G$196,MATCH('Print View'!$A104&amp;'Print View'!$Y$77,'Coverage Indicators - Section D'!$B$45:$B$196&amp;'Coverage Indicators - Section D'!$J$45:$J$196,0)),""),"")</f>
        <v>85</v>
      </c>
      <c r="AA104" s="185" t="str">
        <f t="array" ref="AA104">IFERROR(IF(INDEX('Coverage Indicators - Section D'!H$45:H$196,MATCH('Print View'!$A104&amp;'Print View'!$Y$77,'Coverage Indicators - Section D'!$B$45:$B$196&amp;'Coverage Indicators - Section D'!$J$45:$J$196,0))&lt;&gt;0,INDEX('Coverage Indicators - Section D'!H$45:H$196,MATCH('Print View'!$A104&amp;'Print View'!$Y$77,'Coverage Indicators - Section D'!$B$45:$B$196&amp;'Coverage Indicators - Section D'!$J$45:$J$196,0)),""),"")</f>
        <v/>
      </c>
      <c r="AB104" s="249" t="str">
        <f t="array" ref="AB104">IFERROR(IF(INDEX('Coverage Indicators - Section D'!E$45:E$196,MATCH('Print View'!$A104&amp;'Print View'!$AC$77,'Coverage Indicators - Section D'!$B$45:$B$196&amp;'Coverage Indicators - Section D'!$J$45:$J$196,0))&lt;&gt;0,INDEX('Coverage Indicators - Section D'!E$45:E$196,MATCH('Print View'!$A104&amp;'Print View'!$AC$77,'Coverage Indicators - Section D'!$B$45:$B$196&amp;'Coverage Indicators - Section D'!$J$45:$J$196,0)),""),"")</f>
        <v/>
      </c>
      <c r="AC104" s="250" t="str">
        <f t="array" ref="AC104">IFERROR(IF(INDEX('Coverage Indicators - Section D'!F$45:F$196,MATCH('Print View'!$A104&amp;'Print View'!$AC$77,'Coverage Indicators - Section D'!$B$45:$B$196&amp;'Coverage Indicators - Section D'!$J$45:$J$196,0))&lt;&gt;0,INDEX('Coverage Indicators - Section D'!F$45:F$196,MATCH('Print View'!$A104&amp;'Print View'!$AC$77,'Coverage Indicators - Section D'!$B$45:$B$196&amp;'Coverage Indicators - Section D'!$J$45:$J$196,0)),""),"")</f>
        <v/>
      </c>
      <c r="AD104" s="257" t="str">
        <f t="array" ref="AD104">IFERROR(IF(INDEX('Coverage Indicators - Section D'!G$45:G$196,MATCH('Print View'!$A104&amp;'Print View'!$AC$77,'Coverage Indicators - Section D'!$B$45:$B$196&amp;'Coverage Indicators - Section D'!$J$45:$J$196,0))&lt;&gt;0,INDEX('Coverage Indicators - Section D'!G$45:G$196,MATCH('Print View'!$A104&amp;'Print View'!$AC$77,'Coverage Indicators - Section D'!$B$45:$B$196&amp;'Coverage Indicators - Section D'!$J$45:$J$196,0)),""),"")</f>
        <v/>
      </c>
      <c r="AE104" s="185" t="str">
        <f t="array" ref="AE104">IFERROR(IF(INDEX('Coverage Indicators - Section D'!H$45:H$196,MATCH('Print View'!$A104&amp;'Print View'!$AC$77,'Coverage Indicators - Section D'!$B$45:$B$196&amp;'Coverage Indicators - Section D'!$J$45:$J$196,0))&lt;&gt;0,INDEX('Coverage Indicators - Section D'!H$45:H$196,MATCH('Print View'!$A104&amp;'Print View'!$AC$77,'Coverage Indicators - Section D'!$B$45:$B$196&amp;'Coverage Indicators - Section D'!$J$45:$J$196,0)),""),"")</f>
        <v/>
      </c>
      <c r="AF104" s="249" t="str">
        <f t="array" ref="AF104">IFERROR(IF(INDEX('Coverage Indicators - Section D'!E$45:E$196,MATCH('Print View'!$A104&amp;'Print View'!$AG$77,'Coverage Indicators - Section D'!$B$45:$B$196&amp;'Coverage Indicators - Section D'!$J$45:$J$196,0))&lt;&gt;0,INDEX('Coverage Indicators - Section D'!E$45:E$196,MATCH('Print View'!$A104&amp;'Print View'!$AG$77,'Coverage Indicators - Section D'!$B$45:$B$196&amp;'Coverage Indicators - Section D'!$J$45:$J$196,0)),""),"")</f>
        <v/>
      </c>
      <c r="AG104" s="250" t="str">
        <f t="array" ref="AG104">IFERROR(IF(INDEX('Coverage Indicators - Section D'!F$45:F$196,MATCH('Print View'!$A104&amp;'Print View'!$AG$77,'Coverage Indicators - Section D'!$B$45:$B$196&amp;'Coverage Indicators - Section D'!$J$45:$J$196,0))&lt;&gt;0,INDEX('Coverage Indicators - Section D'!F$45:F$196,MATCH('Print View'!$A104&amp;'Print View'!$AG$77,'Coverage Indicators - Section D'!$B$45:$B$196&amp;'Coverage Indicators - Section D'!$J$45:$J$196,0)),""),"")</f>
        <v/>
      </c>
      <c r="AH104" s="261" t="str">
        <f t="array" ref="AH104">IFERROR(IF(INDEX('Coverage Indicators - Section D'!G$45:G$196,MATCH('Print View'!$A104&amp;'Print View'!$AG$77,'Coverage Indicators - Section D'!$B$45:$B$196&amp;'Coverage Indicators - Section D'!$J$45:$J$196,0))&lt;&gt;0,INDEX('Coverage Indicators - Section D'!G$45:G$196,MATCH('Print View'!$A104&amp;'Print View'!$AG$77,'Coverage Indicators - Section D'!$B$45:$B$196&amp;'Coverage Indicators - Section D'!$J$45:$J$196,0)),""),"")</f>
        <v/>
      </c>
      <c r="AI104" s="185" t="str">
        <f t="array" ref="AI104">IFERROR(IF(INDEX('Coverage Indicators - Section D'!H$45:H$196,MATCH('Print View'!$A104&amp;'Print View'!$AG$77,'Coverage Indicators - Section D'!$B$45:$B$196&amp;'Coverage Indicators - Section D'!$J$45:$J$196,0))&lt;&gt;0,INDEX('Coverage Indicators - Section D'!H$45:H$196,MATCH('Print View'!$A104&amp;'Print View'!$AG$77,'Coverage Indicators - Section D'!$B$45:$B$196&amp;'Coverage Indicators - Section D'!$J$45:$J$196,0)),""),"")</f>
        <v/>
      </c>
      <c r="AJ104" s="234" t="str">
        <f>IFERROR(IF(INDEX('Coverage Indicators - Section D'!W$10:W$41,MATCH('Print View'!$A104,'Coverage Indicators - Section D'!$A$10:$A$41,0))&lt;&gt;0,INDEX('Coverage Indicators - Section D'!W$10:W$41,MATCH('Print View'!$A104,'Coverage Indicators - Section D'!$A$10:$A$41,0)),""),"")</f>
        <v xml:space="preserve">The project endeavours to achieve over 85% treatment success rate among the TB patients diagnosed through the active case finding interventions. </v>
      </c>
      <c r="AK104" s="292"/>
      <c r="AL104" s="292"/>
      <c r="AM104" s="292"/>
      <c r="AN104" s="292"/>
      <c r="AO104" s="292"/>
      <c r="AP104" s="292"/>
      <c r="AQ104" s="292"/>
      <c r="AR104" s="292"/>
    </row>
    <row r="105" spans="1:44" s="293" customFormat="1" ht="409.5" x14ac:dyDescent="0.25">
      <c r="A105" s="177">
        <v>26</v>
      </c>
      <c r="B105" s="203" t="str">
        <f>IFERROR(IF(INDEX('Coverage Indicators - Section D'!B$10:B$41,MATCH('Print View'!$A105,'Coverage Indicators - Section D'!$A$10:$A$41,0))&lt;&gt;0,INDEX('Coverage Indicators - Section D'!B$10:B$41,MATCH('Print View'!$A105,'Coverage Indicators - Section D'!$A$10:$A$41,0)),""),"")</f>
        <v>TB care and prevention</v>
      </c>
      <c r="C105" s="203" t="str">
        <f>IFERROR(IF(INDEX('Coverage Indicators - Section D'!C$10:C$41,MATCH('Print View'!$A105,'Coverage Indicators - Section D'!$A$10:$A$41,0))&lt;&gt;0,INDEX('Coverage Indicators - Section D'!C$10:C$41,MATCH('Print View'!$A105,'Coverage Indicators - Section D'!$A$10:$A$41,0)),""),"")</f>
        <v/>
      </c>
      <c r="D105" s="203" t="str">
        <f>IFERROR(IF(INDEX('Coverage Indicators - Section D'!D$10:D$41,MATCH('Print View'!$A105,'Coverage Indicators - Section D'!$A$10:$A$41,0))&lt;&gt;0,INDEX('Coverage Indicators - Section D'!D$10:D$41,MATCH('Print View'!$A105,'Coverage Indicators - Section D'!$A$10:$A$41,0)),""),"")</f>
        <v>Number of Axshya Villages established</v>
      </c>
      <c r="E105" s="203" t="str">
        <f>IFERROR(IF(INDEX('Coverage Indicators - Section D'!E$10:E$41,MATCH('Print View'!$A105,'Coverage Indicators - Section D'!$A$10:$A$41,0))&lt;&gt;0,INDEX('Coverage Indicators - Section D'!E$10:E$41,MATCH('Print View'!$A105,'Coverage Indicators - Section D'!$A$10:$A$41,0)),""),"")</f>
        <v/>
      </c>
      <c r="F105" s="203" t="str">
        <f>IFERROR(IF(INDEX('Coverage Indicators - Section D'!F$10:F$41,MATCH('Print View'!$A105,'Coverage Indicators - Section D'!$A$10:$A$41,0))&lt;&gt;0,INDEX('Coverage Indicators - Section D'!F$10:F$41,MATCH('Print View'!$A105,'Coverage Indicators - Section D'!$A$10:$A$41,0)),""),"")</f>
        <v/>
      </c>
      <c r="G105" s="203" t="str">
        <f>IFERROR(IF(INDEX('Coverage Indicators - Section D'!G$10:G$41,MATCH('Print View'!$A105,'Coverage Indicators - Section D'!$A$10:$A$41,0))&lt;&gt;0,INDEX('Coverage Indicators - Section D'!G$10:G$41,MATCH('Print View'!$A105,'Coverage Indicators - Section D'!$A$10:$A$41,0)),""),"")</f>
        <v/>
      </c>
      <c r="H105" s="203" t="str">
        <f>IFERROR(IF(INDEX('Coverage Indicators - Section D'!H$10:H$41,MATCH('Print View'!$A105,'Coverage Indicators - Section D'!$A$10:$A$41,0))&lt;&gt;0,INDEX('Coverage Indicators - Section D'!H$10:H$41,MATCH('Print View'!$A105,'Coverage Indicators - Section D'!$A$10:$A$41,0)),""),"")</f>
        <v/>
      </c>
      <c r="I105" s="203" t="str">
        <f>IFERROR(IF(INDEX('Coverage Indicators - Section D'!P$10:P$41,MATCH('Print View'!$A105,'Coverage Indicators - Section D'!$A$10:$A$41,0))&lt;&gt;0,INDEX('Coverage Indicators - Section D'!P$10:P$41,MATCH('Print View'!$A105,'Coverage Indicators - Section D'!$A$10:$A$41,0)),""),"")</f>
        <v/>
      </c>
      <c r="J105" s="203" t="str">
        <f>IFERROR(IF(INDEX('Coverage Indicators - Section D'!Q$10:Q$41,MATCH('Print View'!$A105,'Coverage Indicators - Section D'!$A$10:$A$41,0))&lt;&gt;0,INDEX('Coverage Indicators - Section D'!Q$10:Q$41,MATCH('Print View'!$A105,'Coverage Indicators - Section D'!$A$10:$A$41,0)),""),"")</f>
        <v/>
      </c>
      <c r="K105" s="203" t="str">
        <f>IFERROR(IF(INDEX('Coverage Indicators - Section D'!R$10:R$41,MATCH('Print View'!$A105,'Coverage Indicators - Section D'!$A$10:$A$41,0))&lt;&gt;0,INDEX('Coverage Indicators - Section D'!R$10:R$41,MATCH('Print View'!$A105,'Coverage Indicators - Section D'!$A$10:$A$41,0)),""),"")</f>
        <v/>
      </c>
      <c r="L105" s="203" t="str">
        <f>IFERROR(IF(INDEX('Coverage Indicators - Section D'!S$10:S$41,MATCH('Print View'!$A105,'Coverage Indicators - Section D'!$A$10:$A$41,0))&lt;&gt;0,INDEX('Coverage Indicators - Section D'!S$10:S$41,MATCH('Print View'!$A105,'Coverage Indicators - Section D'!$A$10:$A$41,0)),""),"")</f>
        <v>International Union Against Tuberculosis and Lung Disease</v>
      </c>
      <c r="M105" s="203" t="str">
        <f>IFERROR(IF(INDEX('Coverage Indicators - Section D'!T$10:T$41,MATCH('Print View'!$A105,'Coverage Indicators - Section D'!$A$10:$A$41,0))&lt;&gt;0,INDEX('Coverage Indicators - Section D'!T$10:T$41,MATCH('Print View'!$A105,'Coverage Indicators - Section D'!$A$10:$A$41,0)),""),"")</f>
        <v>India</v>
      </c>
      <c r="N105" s="203" t="str">
        <f>IFERROR(IF(INDEX('Coverage Indicators - Section D'!U$10:U$41,MATCH('Print View'!$A105,'Coverage Indicators - Section D'!$A$10:$A$41,0))&lt;&gt;0,INDEX('Coverage Indicators - Section D'!U$10:U$41,MATCH('Print View'!$A105,'Coverage Indicators - Section D'!$A$10:$A$41,0)),""),"")</f>
        <v>Sub-National</v>
      </c>
      <c r="O105" s="203" t="str">
        <f>IFERROR(IF(INDEX('Coverage Indicators - Section D'!V$10:V$41,MATCH('Print View'!$A105,'Coverage Indicators - Section D'!$A$10:$A$41,0))&lt;&gt;0,INDEX('Coverage Indicators - Section D'!V$10:V$41,MATCH('Print View'!$A105,'Coverage Indicators - Section D'!$A$10:$A$41,0)),""),"")</f>
        <v>Y- Cumulative annually</v>
      </c>
      <c r="P105" s="240">
        <f t="array" ref="P105">IFERROR(IF(INDEX('Coverage Indicators - Section D'!E$45:E$196,MATCH('Print View'!$A105&amp;'Print View'!$Q$77,'Coverage Indicators - Section D'!$B$45:$B$196&amp;'Coverage Indicators - Section D'!$J$45:$J$196,0))&lt;&gt;0,INDEX('Coverage Indicators - Section D'!E$45:E$196,MATCH('Print View'!$A105&amp;'Print View'!$Q$77,'Coverage Indicators - Section D'!$B$45:$B$196&amp;'Coverage Indicators - Section D'!$J$45:$J$196,0)),""),"")</f>
        <v>1500</v>
      </c>
      <c r="Q105" s="241" t="str">
        <f t="array" ref="Q105">IFERROR(IF(INDEX('Coverage Indicators - Section D'!F$45:F$196,MATCH('Print View'!$A105&amp;'Print View'!$Q$77,'Coverage Indicators - Section D'!$B$45:$B$196&amp;'Coverage Indicators - Section D'!$J$45:$J$196,0))&lt;&gt;0,INDEX('Coverage Indicators - Section D'!F$45:F$196,MATCH('Print View'!$A105&amp;'Print View'!$Q$77,'Coverage Indicators - Section D'!$B$45:$B$196&amp;'Coverage Indicators - Section D'!$J$45:$J$196,0)),""),"")</f>
        <v/>
      </c>
      <c r="R105" s="254" t="str">
        <f t="array" ref="R105">IFERROR(IF(INDEX('Coverage Indicators - Section D'!G$45:G$196,MATCH('Print View'!$A105&amp;'Print View'!$Q$77,'Coverage Indicators - Section D'!$B$45:$B$196&amp;'Coverage Indicators - Section D'!$J$45:$J$196,0))&lt;&gt;0,INDEX('Coverage Indicators - Section D'!G$45:G$196,MATCH('Print View'!$A105&amp;'Print View'!$Q$77,'Coverage Indicators - Section D'!$B$45:$B$196&amp;'Coverage Indicators - Section D'!$J$45:$J$196,0)),""),"")</f>
        <v/>
      </c>
      <c r="S105" s="231" t="str">
        <f t="array" ref="S105">IFERROR(IF(INDEX('Coverage Indicators - Section D'!H$45:H$196,MATCH('Print View'!$A105&amp;'Print View'!$Q$77,'Coverage Indicators - Section D'!$B$45:$B$196&amp;'Coverage Indicators - Section D'!$J$45:$J$196,0))&lt;&gt;0,INDEX('Coverage Indicators - Section D'!H$45:H$196,MATCH('Print View'!$A105&amp;'Print View'!$Q$77,'Coverage Indicators - Section D'!$B$45:$B$196&amp;'Coverage Indicators - Section D'!$J$45:$J$196,0)),""),"")</f>
        <v/>
      </c>
      <c r="T105" s="245">
        <f t="array" ref="T105">IFERROR(IF(INDEX('Coverage Indicators - Section D'!E$45:E$196,MATCH('Print View'!$A105&amp;'Print View'!$U$77,'Coverage Indicators - Section D'!$B$45:$B$196&amp;'Coverage Indicators - Section D'!$J$45:$J$196,0))&lt;&gt;0,INDEX('Coverage Indicators - Section D'!E$45:E$196,MATCH('Print View'!$A105&amp;'Print View'!$U$77,'Coverage Indicators - Section D'!$B$45:$B$196&amp;'Coverage Indicators - Section D'!$J$45:$J$196,0)),""),"")</f>
        <v>3000</v>
      </c>
      <c r="U105" s="241" t="str">
        <f t="array" ref="U105">IFERROR(IF(INDEX('Coverage Indicators - Section D'!F$45:F$196,MATCH('Print View'!$A105&amp;'Print View'!$U$77,'Coverage Indicators - Section D'!$B$45:$B$196&amp;'Coverage Indicators - Section D'!$J$45:$J$196,0))&lt;&gt;0,INDEX('Coverage Indicators - Section D'!F$45:F$196,MATCH('Print View'!$A105&amp;'Print View'!$U$77,'Coverage Indicators - Section D'!$B$45:$B$196&amp;'Coverage Indicators - Section D'!$J$45:$J$196,0)),""),"")</f>
        <v/>
      </c>
      <c r="V105" s="254" t="str">
        <f t="array" ref="V105">IFERROR(IF(INDEX('Coverage Indicators - Section D'!G$45:G$196,MATCH('Print View'!$A105&amp;'Print View'!$U$77,'Coverage Indicators - Section D'!$B$45:$B$196&amp;'Coverage Indicators - Section D'!$J$45:$J$196,0))&lt;&gt;0,INDEX('Coverage Indicators - Section D'!G$45:G$196,MATCH('Print View'!$A105&amp;'Print View'!$U$77,'Coverage Indicators - Section D'!$B$45:$B$196&amp;'Coverage Indicators - Section D'!$J$45:$J$196,0)),""),"")</f>
        <v/>
      </c>
      <c r="W105" s="231" t="str">
        <f t="array" ref="W105">IFERROR(IF(INDEX('Coverage Indicators - Section D'!H$45:H$196,MATCH('Print View'!$A105&amp;'Print View'!$U$77,'Coverage Indicators - Section D'!$B$45:$B$196&amp;'Coverage Indicators - Section D'!$J$45:$J$196,0))&lt;&gt;0,INDEX('Coverage Indicators - Section D'!H$45:H$196,MATCH('Print View'!$A105&amp;'Print View'!$U$77,'Coverage Indicators - Section D'!$B$45:$B$196&amp;'Coverage Indicators - Section D'!$J$45:$J$196,0)),""),"")</f>
        <v/>
      </c>
      <c r="X105" s="247">
        <f t="array" ref="X105">IFERROR(IF(INDEX('Coverage Indicators - Section D'!E$45:E$196,MATCH('Print View'!$A105&amp;'Print View'!$Y$77,'Coverage Indicators - Section D'!$B$45:$B$196&amp;'Coverage Indicators - Section D'!$J$45:$J$196,0))&lt;&gt;0,INDEX('Coverage Indicators - Section D'!E$45:E$196,MATCH('Print View'!$A105&amp;'Print View'!$Y$77,'Coverage Indicators - Section D'!$B$45:$B$196&amp;'Coverage Indicators - Section D'!$J$45:$J$196,0)),""),"")</f>
        <v>4500</v>
      </c>
      <c r="Y105" s="248" t="str">
        <f t="array" ref="Y105">IFERROR(IF(INDEX('Coverage Indicators - Section D'!F$45:F$196,MATCH('Print View'!$A105&amp;'Print View'!$Y$77,'Coverage Indicators - Section D'!$B$45:$B$196&amp;'Coverage Indicators - Section D'!$J$45:$J$196,0))&lt;&gt;0,INDEX('Coverage Indicators - Section D'!F$45:F$196,MATCH('Print View'!$A105&amp;'Print View'!$Y$77,'Coverage Indicators - Section D'!$B$45:$B$196&amp;'Coverage Indicators - Section D'!$J$45:$J$196,0)),""),"")</f>
        <v/>
      </c>
      <c r="Z105" s="256" t="str">
        <f t="array" ref="Z105">IFERROR(IF(INDEX('Coverage Indicators - Section D'!G$45:G$196,MATCH('Print View'!$A105&amp;'Print View'!$Y$77,'Coverage Indicators - Section D'!$B$45:$B$196&amp;'Coverage Indicators - Section D'!$J$45:$J$196,0))&lt;&gt;0,INDEX('Coverage Indicators - Section D'!G$45:G$196,MATCH('Print View'!$A105&amp;'Print View'!$Y$77,'Coverage Indicators - Section D'!$B$45:$B$196&amp;'Coverage Indicators - Section D'!$J$45:$J$196,0)),""),"")</f>
        <v/>
      </c>
      <c r="AA105" s="180" t="str">
        <f t="array" ref="AA105">IFERROR(IF(INDEX('Coverage Indicators - Section D'!H$45:H$196,MATCH('Print View'!$A105&amp;'Print View'!$Y$77,'Coverage Indicators - Section D'!$B$45:$B$196&amp;'Coverage Indicators - Section D'!$J$45:$J$196,0))&lt;&gt;0,INDEX('Coverage Indicators - Section D'!H$45:H$196,MATCH('Print View'!$A105&amp;'Print View'!$Y$77,'Coverage Indicators - Section D'!$B$45:$B$196&amp;'Coverage Indicators - Section D'!$J$45:$J$196,0)),""),"")</f>
        <v/>
      </c>
      <c r="AB105" s="247" t="str">
        <f t="array" ref="AB105">IFERROR(IF(INDEX('Coverage Indicators - Section D'!E$45:E$196,MATCH('Print View'!$A105&amp;'Print View'!$AC$77,'Coverage Indicators - Section D'!$B$45:$B$196&amp;'Coverage Indicators - Section D'!$J$45:$J$196,0))&lt;&gt;0,INDEX('Coverage Indicators - Section D'!E$45:E$196,MATCH('Print View'!$A105&amp;'Print View'!$AC$77,'Coverage Indicators - Section D'!$B$45:$B$196&amp;'Coverage Indicators - Section D'!$J$45:$J$196,0)),""),"")</f>
        <v/>
      </c>
      <c r="AC105" s="248" t="str">
        <f t="array" ref="AC105">IFERROR(IF(INDEX('Coverage Indicators - Section D'!F$45:F$196,MATCH('Print View'!$A105&amp;'Print View'!$AC$77,'Coverage Indicators - Section D'!$B$45:$B$196&amp;'Coverage Indicators - Section D'!$J$45:$J$196,0))&lt;&gt;0,INDEX('Coverage Indicators - Section D'!F$45:F$196,MATCH('Print View'!$A105&amp;'Print View'!$AC$77,'Coverage Indicators - Section D'!$B$45:$B$196&amp;'Coverage Indicators - Section D'!$J$45:$J$196,0)),""),"")</f>
        <v/>
      </c>
      <c r="AD105" s="256" t="str">
        <f t="array" ref="AD105">IFERROR(IF(INDEX('Coverage Indicators - Section D'!G$45:G$196,MATCH('Print View'!$A105&amp;'Print View'!$AC$77,'Coverage Indicators - Section D'!$B$45:$B$196&amp;'Coverage Indicators - Section D'!$J$45:$J$196,0))&lt;&gt;0,INDEX('Coverage Indicators - Section D'!G$45:G$196,MATCH('Print View'!$A105&amp;'Print View'!$AC$77,'Coverage Indicators - Section D'!$B$45:$B$196&amp;'Coverage Indicators - Section D'!$J$45:$J$196,0)),""),"")</f>
        <v/>
      </c>
      <c r="AE105" s="180" t="str">
        <f t="array" ref="AE105">IFERROR(IF(INDEX('Coverage Indicators - Section D'!H$45:H$196,MATCH('Print View'!$A105&amp;'Print View'!$AC$77,'Coverage Indicators - Section D'!$B$45:$B$196&amp;'Coverage Indicators - Section D'!$J$45:$J$196,0))&lt;&gt;0,INDEX('Coverage Indicators - Section D'!H$45:H$196,MATCH('Print View'!$A105&amp;'Print View'!$AC$77,'Coverage Indicators - Section D'!$B$45:$B$196&amp;'Coverage Indicators - Section D'!$J$45:$J$196,0)),""),"")</f>
        <v/>
      </c>
      <c r="AF105" s="247" t="str">
        <f t="array" ref="AF105">IFERROR(IF(INDEX('Coverage Indicators - Section D'!E$45:E$196,MATCH('Print View'!$A105&amp;'Print View'!$AG$77,'Coverage Indicators - Section D'!$B$45:$B$196&amp;'Coverage Indicators - Section D'!$J$45:$J$196,0))&lt;&gt;0,INDEX('Coverage Indicators - Section D'!E$45:E$196,MATCH('Print View'!$A105&amp;'Print View'!$AG$77,'Coverage Indicators - Section D'!$B$45:$B$196&amp;'Coverage Indicators - Section D'!$J$45:$J$196,0)),""),"")</f>
        <v/>
      </c>
      <c r="AG105" s="248" t="str">
        <f t="array" ref="AG105">IFERROR(IF(INDEX('Coverage Indicators - Section D'!F$45:F$196,MATCH('Print View'!$A105&amp;'Print View'!$AG$77,'Coverage Indicators - Section D'!$B$45:$B$196&amp;'Coverage Indicators - Section D'!$J$45:$J$196,0))&lt;&gt;0,INDEX('Coverage Indicators - Section D'!F$45:F$196,MATCH('Print View'!$A105&amp;'Print View'!$AG$77,'Coverage Indicators - Section D'!$B$45:$B$196&amp;'Coverage Indicators - Section D'!$J$45:$J$196,0)),""),"")</f>
        <v/>
      </c>
      <c r="AH105" s="260" t="str">
        <f t="array" ref="AH105">IFERROR(IF(INDEX('Coverage Indicators - Section D'!G$45:G$196,MATCH('Print View'!$A105&amp;'Print View'!$AG$77,'Coverage Indicators - Section D'!$B$45:$B$196&amp;'Coverage Indicators - Section D'!$J$45:$J$196,0))&lt;&gt;0,INDEX('Coverage Indicators - Section D'!G$45:G$196,MATCH('Print View'!$A105&amp;'Print View'!$AG$77,'Coverage Indicators - Section D'!$B$45:$B$196&amp;'Coverage Indicators - Section D'!$J$45:$J$196,0)),""),"")</f>
        <v/>
      </c>
      <c r="AI105" s="180" t="str">
        <f t="array" ref="AI105">IFERROR(IF(INDEX('Coverage Indicators - Section D'!H$45:H$196,MATCH('Print View'!$A105&amp;'Print View'!$AG$77,'Coverage Indicators - Section D'!$B$45:$B$196&amp;'Coverage Indicators - Section D'!$J$45:$J$196,0))&lt;&gt;0,INDEX('Coverage Indicators - Section D'!H$45:H$196,MATCH('Print View'!$A105&amp;'Print View'!$AG$77,'Coverage Indicators - Section D'!$B$45:$B$196&amp;'Coverage Indicators - Section D'!$J$45:$J$196,0)),""),"")</f>
        <v/>
      </c>
      <c r="AJ105" s="235" t="str">
        <f>IFERROR(IF(INDEX('Coverage Indicators - Section D'!W$10:W$41,MATCH('Print View'!$A105,'Coverage Indicators - Section D'!$A$10:$A$41,0))&lt;&gt;0,INDEX('Coverage Indicators - Section D'!W$10:W$41,MATCH('Print View'!$A105,'Coverage Indicators - Section D'!$A$10:$A$41,0)),""),"")</f>
        <v>It is an effort of the project to create Axshya villages which will meet the folowing criteria.  
(1) Active case finding has been conducted in the village 
(2) Over 80% of the villagers are sensitised about TB 
(3) The village has a mechanism for active surveillance 
(4) The village helath and sanitation committee (VHSC) and/or the PRI are committed for TB care and prevention in their village.  
It is proposed to establish 4500 new Axshya villages during the project period.  The baseline is not included in the targets.</v>
      </c>
      <c r="AK105" s="292"/>
      <c r="AL105" s="292"/>
      <c r="AM105" s="292"/>
      <c r="AN105" s="292"/>
      <c r="AO105" s="292"/>
      <c r="AP105" s="292"/>
      <c r="AQ105" s="292"/>
      <c r="AR105" s="292"/>
    </row>
    <row r="106" spans="1:44" s="293" customFormat="1" ht="240" x14ac:dyDescent="0.25">
      <c r="A106" s="213">
        <v>27</v>
      </c>
      <c r="B106" s="202" t="str">
        <f>IFERROR(IF(INDEX('Coverage Indicators - Section D'!B$10:B$41,MATCH('Print View'!$A106,'Coverage Indicators - Section D'!$A$10:$A$41,0))&lt;&gt;0,INDEX('Coverage Indicators - Section D'!B$10:B$41,MATCH('Print View'!$A106,'Coverage Indicators - Section D'!$A$10:$A$41,0)),""),"")</f>
        <v>TB care and prevention</v>
      </c>
      <c r="C106" s="202" t="str">
        <f>IFERROR(IF(INDEX('Coverage Indicators - Section D'!C$10:C$41,MATCH('Print View'!$A106,'Coverage Indicators - Section D'!$A$10:$A$41,0))&lt;&gt;0,INDEX('Coverage Indicators - Section D'!C$10:C$41,MATCH('Print View'!$A106,'Coverage Indicators - Section D'!$A$10:$A$41,0)),""),"")</f>
        <v/>
      </c>
      <c r="D106" s="202" t="str">
        <f>IFERROR(IF(INDEX('Coverage Indicators - Section D'!D$10:D$41,MATCH('Print View'!$A106,'Coverage Indicators - Section D'!$A$10:$A$41,0))&lt;&gt;0,INDEX('Coverage Indicators - Section D'!D$10:D$41,MATCH('Print View'!$A106,'Coverage Indicators - Section D'!$A$10:$A$41,0)),""),"")</f>
        <v>Number and percentage of women TB patients of all the TB patients sensitised on their rights and responsibilities</v>
      </c>
      <c r="E106" s="202" t="str">
        <f>IFERROR(IF(INDEX('Coverage Indicators - Section D'!E$10:E$41,MATCH('Print View'!$A106,'Coverage Indicators - Section D'!$A$10:$A$41,0))&lt;&gt;0,INDEX('Coverage Indicators - Section D'!E$10:E$41,MATCH('Print View'!$A106,'Coverage Indicators - Section D'!$A$10:$A$41,0)),""),"")</f>
        <v/>
      </c>
      <c r="F106" s="202" t="str">
        <f>IFERROR(IF(INDEX('Coverage Indicators - Section D'!F$10:F$41,MATCH('Print View'!$A106,'Coverage Indicators - Section D'!$A$10:$A$41,0))&lt;&gt;0,INDEX('Coverage Indicators - Section D'!F$10:F$41,MATCH('Print View'!$A106,'Coverage Indicators - Section D'!$A$10:$A$41,0)),""),"")</f>
        <v/>
      </c>
      <c r="G106" s="202" t="str">
        <f>IFERROR(IF(INDEX('Coverage Indicators - Section D'!G$10:G$41,MATCH('Print View'!$A106,'Coverage Indicators - Section D'!$A$10:$A$41,0))&lt;&gt;0,INDEX('Coverage Indicators - Section D'!G$10:G$41,MATCH('Print View'!$A106,'Coverage Indicators - Section D'!$A$10:$A$41,0)),""),"")</f>
        <v/>
      </c>
      <c r="H106" s="202" t="str">
        <f>IFERROR(IF(INDEX('Coverage Indicators - Section D'!H$10:H$41,MATCH('Print View'!$A106,'Coverage Indicators - Section D'!$A$10:$A$41,0))&lt;&gt;0,INDEX('Coverage Indicators - Section D'!H$10:H$41,MATCH('Print View'!$A106,'Coverage Indicators - Section D'!$A$10:$A$41,0)),""),"")</f>
        <v/>
      </c>
      <c r="I106" s="202" t="str">
        <f>IFERROR(IF(INDEX('Coverage Indicators - Section D'!P$10:P$41,MATCH('Print View'!$A106,'Coverage Indicators - Section D'!$A$10:$A$41,0))&lt;&gt;0,INDEX('Coverage Indicators - Section D'!P$10:P$41,MATCH('Print View'!$A106,'Coverage Indicators - Section D'!$A$10:$A$41,0)),""),"")</f>
        <v/>
      </c>
      <c r="J106" s="202" t="str">
        <f>IFERROR(IF(INDEX('Coverage Indicators - Section D'!Q$10:Q$41,MATCH('Print View'!$A106,'Coverage Indicators - Section D'!$A$10:$A$41,0))&lt;&gt;0,INDEX('Coverage Indicators - Section D'!Q$10:Q$41,MATCH('Print View'!$A106,'Coverage Indicators - Section D'!$A$10:$A$41,0)),""),"")</f>
        <v/>
      </c>
      <c r="K106" s="202" t="str">
        <f>IFERROR(IF(INDEX('Coverage Indicators - Section D'!R$10:R$41,MATCH('Print View'!$A106,'Coverage Indicators - Section D'!$A$10:$A$41,0))&lt;&gt;0,INDEX('Coverage Indicators - Section D'!R$10:R$41,MATCH('Print View'!$A106,'Coverage Indicators - Section D'!$A$10:$A$41,0)),""),"")</f>
        <v/>
      </c>
      <c r="L106" s="202" t="str">
        <f>IFERROR(IF(INDEX('Coverage Indicators - Section D'!S$10:S$41,MATCH('Print View'!$A106,'Coverage Indicators - Section D'!$A$10:$A$41,0))&lt;&gt;0,INDEX('Coverage Indicators - Section D'!S$10:S$41,MATCH('Print View'!$A106,'Coverage Indicators - Section D'!$A$10:$A$41,0)),""),"")</f>
        <v>International Union Against Tuberculosis and Lung Disease</v>
      </c>
      <c r="M106" s="202" t="str">
        <f>IFERROR(IF(INDEX('Coverage Indicators - Section D'!T$10:T$41,MATCH('Print View'!$A106,'Coverage Indicators - Section D'!$A$10:$A$41,0))&lt;&gt;0,INDEX('Coverage Indicators - Section D'!T$10:T$41,MATCH('Print View'!$A106,'Coverage Indicators - Section D'!$A$10:$A$41,0)),""),"")</f>
        <v>India</v>
      </c>
      <c r="N106" s="202" t="str">
        <f>IFERROR(IF(INDEX('Coverage Indicators - Section D'!U$10:U$41,MATCH('Print View'!$A106,'Coverage Indicators - Section D'!$A$10:$A$41,0))&lt;&gt;0,INDEX('Coverage Indicators - Section D'!U$10:U$41,MATCH('Print View'!$A106,'Coverage Indicators - Section D'!$A$10:$A$41,0)),""),"")</f>
        <v>Sub-National</v>
      </c>
      <c r="O106" s="202" t="str">
        <f>IFERROR(IF(INDEX('Coverage Indicators - Section D'!V$10:V$41,MATCH('Print View'!$A106,'Coverage Indicators - Section D'!$A$10:$A$41,0))&lt;&gt;0,INDEX('Coverage Indicators - Section D'!V$10:V$41,MATCH('Print View'!$A106,'Coverage Indicators - Section D'!$A$10:$A$41,0)),""),"")</f>
        <v>Y- Cumulative annually</v>
      </c>
      <c r="P106" s="238">
        <f t="array" ref="P106">IFERROR(IF(INDEX('Coverage Indicators - Section D'!E$45:E$196,MATCH('Print View'!$A106&amp;'Print View'!$Q$77,'Coverage Indicators - Section D'!$B$45:$B$196&amp;'Coverage Indicators - Section D'!$J$45:$J$196,0))&lt;&gt;0,INDEX('Coverage Indicators - Section D'!E$45:E$196,MATCH('Print View'!$A106&amp;'Print View'!$Q$77,'Coverage Indicators - Section D'!$B$45:$B$196&amp;'Coverage Indicators - Section D'!$J$45:$J$196,0)),""),"")</f>
        <v>1500</v>
      </c>
      <c r="Q106" s="239">
        <f t="array" ref="Q106">IFERROR(IF(INDEX('Coverage Indicators - Section D'!F$45:F$196,MATCH('Print View'!$A106&amp;'Print View'!$Q$77,'Coverage Indicators - Section D'!$B$45:$B$196&amp;'Coverage Indicators - Section D'!$J$45:$J$196,0))&lt;&gt;0,INDEX('Coverage Indicators - Section D'!F$45:F$196,MATCH('Print View'!$A106&amp;'Print View'!$Q$77,'Coverage Indicators - Section D'!$B$45:$B$196&amp;'Coverage Indicators - Section D'!$J$45:$J$196,0)),""),"")</f>
        <v>6000</v>
      </c>
      <c r="R106" s="253">
        <f t="array" ref="R106">IFERROR(IF(INDEX('Coverage Indicators - Section D'!G$45:G$196,MATCH('Print View'!$A106&amp;'Print View'!$Q$77,'Coverage Indicators - Section D'!$B$45:$B$196&amp;'Coverage Indicators - Section D'!$J$45:$J$196,0))&lt;&gt;0,INDEX('Coverage Indicators - Section D'!G$45:G$196,MATCH('Print View'!$A106&amp;'Print View'!$Q$77,'Coverage Indicators - Section D'!$B$45:$B$196&amp;'Coverage Indicators - Section D'!$J$45:$J$196,0)),""),"")</f>
        <v>25</v>
      </c>
      <c r="S106" s="174" t="str">
        <f t="array" ref="S106">IFERROR(IF(INDEX('Coverage Indicators - Section D'!H$45:H$196,MATCH('Print View'!$A106&amp;'Print View'!$Q$77,'Coverage Indicators - Section D'!$B$45:$B$196&amp;'Coverage Indicators - Section D'!$J$45:$J$196,0))&lt;&gt;0,INDEX('Coverage Indicators - Section D'!H$45:H$196,MATCH('Print View'!$A106&amp;'Print View'!$Q$77,'Coverage Indicators - Section D'!$B$45:$B$196&amp;'Coverage Indicators - Section D'!$J$45:$J$196,0)),""),"")</f>
        <v/>
      </c>
      <c r="T106" s="244">
        <f t="array" ref="T106">IFERROR(IF(INDEX('Coverage Indicators - Section D'!E$45:E$196,MATCH('Print View'!$A106&amp;'Print View'!$U$77,'Coverage Indicators - Section D'!$B$45:$B$196&amp;'Coverage Indicators - Section D'!$J$45:$J$196,0))&lt;&gt;0,INDEX('Coverage Indicators - Section D'!E$45:E$196,MATCH('Print View'!$A106&amp;'Print View'!$U$77,'Coverage Indicators - Section D'!$B$45:$B$196&amp;'Coverage Indicators - Section D'!$J$45:$J$196,0)),""),"")</f>
        <v>3000</v>
      </c>
      <c r="U106" s="239">
        <f t="array" ref="U106">IFERROR(IF(INDEX('Coverage Indicators - Section D'!F$45:F$196,MATCH('Print View'!$A106&amp;'Print View'!$U$77,'Coverage Indicators - Section D'!$B$45:$B$196&amp;'Coverage Indicators - Section D'!$J$45:$J$196,0))&lt;&gt;0,INDEX('Coverage Indicators - Section D'!F$45:F$196,MATCH('Print View'!$A106&amp;'Print View'!$U$77,'Coverage Indicators - Section D'!$B$45:$B$196&amp;'Coverage Indicators - Section D'!$J$45:$J$196,0)),""),"")</f>
        <v>12000</v>
      </c>
      <c r="V106" s="253">
        <f t="array" ref="V106">IFERROR(IF(INDEX('Coverage Indicators - Section D'!G$45:G$196,MATCH('Print View'!$A106&amp;'Print View'!$U$77,'Coverage Indicators - Section D'!$B$45:$B$196&amp;'Coverage Indicators - Section D'!$J$45:$J$196,0))&lt;&gt;0,INDEX('Coverage Indicators - Section D'!G$45:G$196,MATCH('Print View'!$A106&amp;'Print View'!$U$77,'Coverage Indicators - Section D'!$B$45:$B$196&amp;'Coverage Indicators - Section D'!$J$45:$J$196,0)),""),"")</f>
        <v>25</v>
      </c>
      <c r="W106" s="174" t="str">
        <f t="array" ref="W106">IFERROR(IF(INDEX('Coverage Indicators - Section D'!H$45:H$196,MATCH('Print View'!$A106&amp;'Print View'!$U$77,'Coverage Indicators - Section D'!$B$45:$B$196&amp;'Coverage Indicators - Section D'!$J$45:$J$196,0))&lt;&gt;0,INDEX('Coverage Indicators - Section D'!H$45:H$196,MATCH('Print View'!$A106&amp;'Print View'!$U$77,'Coverage Indicators - Section D'!$B$45:$B$196&amp;'Coverage Indicators - Section D'!$J$45:$J$196,0)),""),"")</f>
        <v/>
      </c>
      <c r="X106" s="249">
        <f t="array" ref="X106">IFERROR(IF(INDEX('Coverage Indicators - Section D'!E$45:E$196,MATCH('Print View'!$A106&amp;'Print View'!$Y$77,'Coverage Indicators - Section D'!$B$45:$B$196&amp;'Coverage Indicators - Section D'!$J$45:$J$196,0))&lt;&gt;0,INDEX('Coverage Indicators - Section D'!E$45:E$196,MATCH('Print View'!$A106&amp;'Print View'!$Y$77,'Coverage Indicators - Section D'!$B$45:$B$196&amp;'Coverage Indicators - Section D'!$J$45:$J$196,0)),""),"")</f>
        <v>3000</v>
      </c>
      <c r="Y106" s="250">
        <f t="array" ref="Y106">IFERROR(IF(INDEX('Coverage Indicators - Section D'!F$45:F$196,MATCH('Print View'!$A106&amp;'Print View'!$Y$77,'Coverage Indicators - Section D'!$B$45:$B$196&amp;'Coverage Indicators - Section D'!$J$45:$J$196,0))&lt;&gt;0,INDEX('Coverage Indicators - Section D'!F$45:F$196,MATCH('Print View'!$A106&amp;'Print View'!$Y$77,'Coverage Indicators - Section D'!$B$45:$B$196&amp;'Coverage Indicators - Section D'!$J$45:$J$196,0)),""),"")</f>
        <v>12000</v>
      </c>
      <c r="Z106" s="257">
        <f t="array" ref="Z106">IFERROR(IF(INDEX('Coverage Indicators - Section D'!G$45:G$196,MATCH('Print View'!$A106&amp;'Print View'!$Y$77,'Coverage Indicators - Section D'!$B$45:$B$196&amp;'Coverage Indicators - Section D'!$J$45:$J$196,0))&lt;&gt;0,INDEX('Coverage Indicators - Section D'!G$45:G$196,MATCH('Print View'!$A106&amp;'Print View'!$Y$77,'Coverage Indicators - Section D'!$B$45:$B$196&amp;'Coverage Indicators - Section D'!$J$45:$J$196,0)),""),"")</f>
        <v>25</v>
      </c>
      <c r="AA106" s="185" t="str">
        <f t="array" ref="AA106">IFERROR(IF(INDEX('Coverage Indicators - Section D'!H$45:H$196,MATCH('Print View'!$A106&amp;'Print View'!$Y$77,'Coverage Indicators - Section D'!$B$45:$B$196&amp;'Coverage Indicators - Section D'!$J$45:$J$196,0))&lt;&gt;0,INDEX('Coverage Indicators - Section D'!H$45:H$196,MATCH('Print View'!$A106&amp;'Print View'!$Y$77,'Coverage Indicators - Section D'!$B$45:$B$196&amp;'Coverage Indicators - Section D'!$J$45:$J$196,0)),""),"")</f>
        <v/>
      </c>
      <c r="AB106" s="249" t="str">
        <f t="array" ref="AB106">IFERROR(IF(INDEX('Coverage Indicators - Section D'!E$45:E$196,MATCH('Print View'!$A106&amp;'Print View'!$AC$77,'Coverage Indicators - Section D'!$B$45:$B$196&amp;'Coverage Indicators - Section D'!$J$45:$J$196,0))&lt;&gt;0,INDEX('Coverage Indicators - Section D'!E$45:E$196,MATCH('Print View'!$A106&amp;'Print View'!$AC$77,'Coverage Indicators - Section D'!$B$45:$B$196&amp;'Coverage Indicators - Section D'!$J$45:$J$196,0)),""),"")</f>
        <v/>
      </c>
      <c r="AC106" s="250" t="str">
        <f t="array" ref="AC106">IFERROR(IF(INDEX('Coverage Indicators - Section D'!F$45:F$196,MATCH('Print View'!$A106&amp;'Print View'!$AC$77,'Coverage Indicators - Section D'!$B$45:$B$196&amp;'Coverage Indicators - Section D'!$J$45:$J$196,0))&lt;&gt;0,INDEX('Coverage Indicators - Section D'!F$45:F$196,MATCH('Print View'!$A106&amp;'Print View'!$AC$77,'Coverage Indicators - Section D'!$B$45:$B$196&amp;'Coverage Indicators - Section D'!$J$45:$J$196,0)),""),"")</f>
        <v/>
      </c>
      <c r="AD106" s="257" t="str">
        <f t="array" ref="AD106">IFERROR(IF(INDEX('Coverage Indicators - Section D'!G$45:G$196,MATCH('Print View'!$A106&amp;'Print View'!$AC$77,'Coverage Indicators - Section D'!$B$45:$B$196&amp;'Coverage Indicators - Section D'!$J$45:$J$196,0))&lt;&gt;0,INDEX('Coverage Indicators - Section D'!G$45:G$196,MATCH('Print View'!$A106&amp;'Print View'!$AC$77,'Coverage Indicators - Section D'!$B$45:$B$196&amp;'Coverage Indicators - Section D'!$J$45:$J$196,0)),""),"")</f>
        <v/>
      </c>
      <c r="AE106" s="185" t="str">
        <f t="array" ref="AE106">IFERROR(IF(INDEX('Coverage Indicators - Section D'!H$45:H$196,MATCH('Print View'!$A106&amp;'Print View'!$AC$77,'Coverage Indicators - Section D'!$B$45:$B$196&amp;'Coverage Indicators - Section D'!$J$45:$J$196,0))&lt;&gt;0,INDEX('Coverage Indicators - Section D'!H$45:H$196,MATCH('Print View'!$A106&amp;'Print View'!$AC$77,'Coverage Indicators - Section D'!$B$45:$B$196&amp;'Coverage Indicators - Section D'!$J$45:$J$196,0)),""),"")</f>
        <v/>
      </c>
      <c r="AF106" s="249" t="str">
        <f t="array" ref="AF106">IFERROR(IF(INDEX('Coverage Indicators - Section D'!E$45:E$196,MATCH('Print View'!$A106&amp;'Print View'!$AG$77,'Coverage Indicators - Section D'!$B$45:$B$196&amp;'Coverage Indicators - Section D'!$J$45:$J$196,0))&lt;&gt;0,INDEX('Coverage Indicators - Section D'!E$45:E$196,MATCH('Print View'!$A106&amp;'Print View'!$AG$77,'Coverage Indicators - Section D'!$B$45:$B$196&amp;'Coverage Indicators - Section D'!$J$45:$J$196,0)),""),"")</f>
        <v/>
      </c>
      <c r="AG106" s="250" t="str">
        <f t="array" ref="AG106">IFERROR(IF(INDEX('Coverage Indicators - Section D'!F$45:F$196,MATCH('Print View'!$A106&amp;'Print View'!$AG$77,'Coverage Indicators - Section D'!$B$45:$B$196&amp;'Coverage Indicators - Section D'!$J$45:$J$196,0))&lt;&gt;0,INDEX('Coverage Indicators - Section D'!F$45:F$196,MATCH('Print View'!$A106&amp;'Print View'!$AG$77,'Coverage Indicators - Section D'!$B$45:$B$196&amp;'Coverage Indicators - Section D'!$J$45:$J$196,0)),""),"")</f>
        <v/>
      </c>
      <c r="AH106" s="261" t="str">
        <f t="array" ref="AH106">IFERROR(IF(INDEX('Coverage Indicators - Section D'!G$45:G$196,MATCH('Print View'!$A106&amp;'Print View'!$AG$77,'Coverage Indicators - Section D'!$B$45:$B$196&amp;'Coverage Indicators - Section D'!$J$45:$J$196,0))&lt;&gt;0,INDEX('Coverage Indicators - Section D'!G$45:G$196,MATCH('Print View'!$A106&amp;'Print View'!$AG$77,'Coverage Indicators - Section D'!$B$45:$B$196&amp;'Coverage Indicators - Section D'!$J$45:$J$196,0)),""),"")</f>
        <v/>
      </c>
      <c r="AI106" s="185" t="str">
        <f t="array" ref="AI106">IFERROR(IF(INDEX('Coverage Indicators - Section D'!H$45:H$196,MATCH('Print View'!$A106&amp;'Print View'!$AG$77,'Coverage Indicators - Section D'!$B$45:$B$196&amp;'Coverage Indicators - Section D'!$J$45:$J$196,0))&lt;&gt;0,INDEX('Coverage Indicators - Section D'!H$45:H$196,MATCH('Print View'!$A106&amp;'Print View'!$AG$77,'Coverage Indicators - Section D'!$B$45:$B$196&amp;'Coverage Indicators - Section D'!$J$45:$J$196,0)),""),"")</f>
        <v/>
      </c>
      <c r="AJ106" s="234" t="str">
        <f>IFERROR(IF(INDEX('Coverage Indicators - Section D'!W$10:W$41,MATCH('Print View'!$A106,'Coverage Indicators - Section D'!$A$10:$A$41,0))&lt;&gt;0,INDEX('Coverage Indicators - Section D'!W$10:W$41,MATCH('Print View'!$A106,'Coverage Indicators - Section D'!$A$10:$A$41,0)),""),"")</f>
        <v>This indicator is linked to the empowerment of TB patients by sensitising them on their rights and responsibilities. The activity will ensure gender equity and at least 25% of the TB patients sensitised will be women.</v>
      </c>
      <c r="AK106" s="292"/>
      <c r="AL106" s="292"/>
      <c r="AM106" s="292"/>
      <c r="AN106" s="292"/>
      <c r="AO106" s="292"/>
      <c r="AP106" s="292"/>
      <c r="AQ106" s="292"/>
      <c r="AR106" s="292"/>
    </row>
    <row r="107" spans="1:44" s="293" customFormat="1" ht="30" x14ac:dyDescent="0.25">
      <c r="A107" s="177">
        <v>28</v>
      </c>
      <c r="B107" s="203" t="str">
        <f>IFERROR(IF(INDEX('Coverage Indicators - Section D'!B$10:B$41,MATCH('Print View'!$A107,'Coverage Indicators - Section D'!$A$10:$A$41,0))&lt;&gt;0,INDEX('Coverage Indicators - Section D'!B$10:B$41,MATCH('Print View'!$A107,'Coverage Indicators - Section D'!$A$10:$A$41,0)),""),"")</f>
        <v/>
      </c>
      <c r="C107" s="203" t="str">
        <f>IFERROR(IF(INDEX('Coverage Indicators - Section D'!C$10:C$41,MATCH('Print View'!$A107,'Coverage Indicators - Section D'!$A$10:$A$41,0))&lt;&gt;0,INDEX('Coverage Indicators - Section D'!C$10:C$41,MATCH('Print View'!$A107,'Coverage Indicators - Section D'!$A$10:$A$41,0)),""),"")</f>
        <v/>
      </c>
      <c r="D107" s="203" t="str">
        <f>IFERROR(IF(INDEX('Coverage Indicators - Section D'!D$10:D$41,MATCH('Print View'!$A107,'Coverage Indicators - Section D'!$A$10:$A$41,0))&lt;&gt;0,INDEX('Coverage Indicators - Section D'!D$10:D$41,MATCH('Print View'!$A107,'Coverage Indicators - Section D'!$A$10:$A$41,0)),""),"")</f>
        <v/>
      </c>
      <c r="E107" s="203" t="str">
        <f>IFERROR(IF(INDEX('Coverage Indicators - Section D'!E$10:E$41,MATCH('Print View'!$A107,'Coverage Indicators - Section D'!$A$10:$A$41,0))&lt;&gt;0,INDEX('Coverage Indicators - Section D'!E$10:E$41,MATCH('Print View'!$A107,'Coverage Indicators - Section D'!$A$10:$A$41,0)),""),"")</f>
        <v/>
      </c>
      <c r="F107" s="203" t="str">
        <f>IFERROR(IF(INDEX('Coverage Indicators - Section D'!F$10:F$41,MATCH('Print View'!$A107,'Coverage Indicators - Section D'!$A$10:$A$41,0))&lt;&gt;0,INDEX('Coverage Indicators - Section D'!F$10:F$41,MATCH('Print View'!$A107,'Coverage Indicators - Section D'!$A$10:$A$41,0)),""),"")</f>
        <v/>
      </c>
      <c r="G107" s="203" t="str">
        <f>IFERROR(IF(INDEX('Coverage Indicators - Section D'!G$10:G$41,MATCH('Print View'!$A107,'Coverage Indicators - Section D'!$A$10:$A$41,0))&lt;&gt;0,INDEX('Coverage Indicators - Section D'!G$10:G$41,MATCH('Print View'!$A107,'Coverage Indicators - Section D'!$A$10:$A$41,0)),""),"")</f>
        <v/>
      </c>
      <c r="H107" s="203" t="str">
        <f>IFERROR(IF(INDEX('Coverage Indicators - Section D'!H$10:H$41,MATCH('Print View'!$A107,'Coverage Indicators - Section D'!$A$10:$A$41,0))&lt;&gt;0,INDEX('Coverage Indicators - Section D'!H$10:H$41,MATCH('Print View'!$A107,'Coverage Indicators - Section D'!$A$10:$A$41,0)),""),"")</f>
        <v/>
      </c>
      <c r="I107" s="203" t="str">
        <f>IFERROR(IF(INDEX('Coverage Indicators - Section D'!P$10:P$41,MATCH('Print View'!$A107,'Coverage Indicators - Section D'!$A$10:$A$41,0))&lt;&gt;0,INDEX('Coverage Indicators - Section D'!P$10:P$41,MATCH('Print View'!$A107,'Coverage Indicators - Section D'!$A$10:$A$41,0)),""),"")</f>
        <v/>
      </c>
      <c r="J107" s="203" t="str">
        <f>IFERROR(IF(INDEX('Coverage Indicators - Section D'!Q$10:Q$41,MATCH('Print View'!$A107,'Coverage Indicators - Section D'!$A$10:$A$41,0))&lt;&gt;0,INDEX('Coverage Indicators - Section D'!Q$10:Q$41,MATCH('Print View'!$A107,'Coverage Indicators - Section D'!$A$10:$A$41,0)),""),"")</f>
        <v/>
      </c>
      <c r="K107" s="203" t="str">
        <f>IFERROR(IF(INDEX('Coverage Indicators - Section D'!R$10:R$41,MATCH('Print View'!$A107,'Coverage Indicators - Section D'!$A$10:$A$41,0))&lt;&gt;0,INDEX('Coverage Indicators - Section D'!R$10:R$41,MATCH('Print View'!$A107,'Coverage Indicators - Section D'!$A$10:$A$41,0)),""),"")</f>
        <v/>
      </c>
      <c r="L107" s="203" t="str">
        <f>IFERROR(IF(INDEX('Coverage Indicators - Section D'!S$10:S$41,MATCH('Print View'!$A107,'Coverage Indicators - Section D'!$A$10:$A$41,0))&lt;&gt;0,INDEX('Coverage Indicators - Section D'!S$10:S$41,MATCH('Print View'!$A107,'Coverage Indicators - Section D'!$A$10:$A$41,0)),""),"")</f>
        <v/>
      </c>
      <c r="M107" s="203" t="str">
        <f>IFERROR(IF(INDEX('Coverage Indicators - Section D'!T$10:T$41,MATCH('Print View'!$A107,'Coverage Indicators - Section D'!$A$10:$A$41,0))&lt;&gt;0,INDEX('Coverage Indicators - Section D'!T$10:T$41,MATCH('Print View'!$A107,'Coverage Indicators - Section D'!$A$10:$A$41,0)),""),"")</f>
        <v/>
      </c>
      <c r="N107" s="203" t="str">
        <f>IFERROR(IF(INDEX('Coverage Indicators - Section D'!U$10:U$41,MATCH('Print View'!$A107,'Coverage Indicators - Section D'!$A$10:$A$41,0))&lt;&gt;0,INDEX('Coverage Indicators - Section D'!U$10:U$41,MATCH('Print View'!$A107,'Coverage Indicators - Section D'!$A$10:$A$41,0)),""),"")</f>
        <v/>
      </c>
      <c r="O107" s="203" t="str">
        <f>IFERROR(IF(INDEX('Coverage Indicators - Section D'!V$10:V$41,MATCH('Print View'!$A107,'Coverage Indicators - Section D'!$A$10:$A$41,0))&lt;&gt;0,INDEX('Coverage Indicators - Section D'!V$10:V$41,MATCH('Print View'!$A107,'Coverage Indicators - Section D'!$A$10:$A$41,0)),""),"")</f>
        <v/>
      </c>
      <c r="P107" s="240" t="str">
        <f t="array" ref="P107">IFERROR(IF(INDEX('Coverage Indicators - Section D'!E$45:E$196,MATCH('Print View'!$A107&amp;'Print View'!$Q$77,'Coverage Indicators - Section D'!$B$45:$B$196&amp;'Coverage Indicators - Section D'!$J$45:$J$196,0))&lt;&gt;0,INDEX('Coverage Indicators - Section D'!E$45:E$196,MATCH('Print View'!$A107&amp;'Print View'!$Q$77,'Coverage Indicators - Section D'!$B$45:$B$196&amp;'Coverage Indicators - Section D'!$J$45:$J$196,0)),""),"")</f>
        <v/>
      </c>
      <c r="Q107" s="241" t="str">
        <f t="array" ref="Q107">IFERROR(IF(INDEX('Coverage Indicators - Section D'!F$45:F$196,MATCH('Print View'!$A107&amp;'Print View'!$Q$77,'Coverage Indicators - Section D'!$B$45:$B$196&amp;'Coverage Indicators - Section D'!$J$45:$J$196,0))&lt;&gt;0,INDEX('Coverage Indicators - Section D'!F$45:F$196,MATCH('Print View'!$A107&amp;'Print View'!$Q$77,'Coverage Indicators - Section D'!$B$45:$B$196&amp;'Coverage Indicators - Section D'!$J$45:$J$196,0)),""),"")</f>
        <v/>
      </c>
      <c r="R107" s="254" t="str">
        <f t="array" ref="R107">IFERROR(IF(INDEX('Coverage Indicators - Section D'!G$45:G$196,MATCH('Print View'!$A107&amp;'Print View'!$Q$77,'Coverage Indicators - Section D'!$B$45:$B$196&amp;'Coverage Indicators - Section D'!$J$45:$J$196,0))&lt;&gt;0,INDEX('Coverage Indicators - Section D'!G$45:G$196,MATCH('Print View'!$A107&amp;'Print View'!$Q$77,'Coverage Indicators - Section D'!$B$45:$B$196&amp;'Coverage Indicators - Section D'!$J$45:$J$196,0)),""),"")</f>
        <v/>
      </c>
      <c r="S107" s="231" t="str">
        <f t="array" ref="S107">IFERROR(IF(INDEX('Coverage Indicators - Section D'!H$45:H$196,MATCH('Print View'!$A107&amp;'Print View'!$Q$77,'Coverage Indicators - Section D'!$B$45:$B$196&amp;'Coverage Indicators - Section D'!$J$45:$J$196,0))&lt;&gt;0,INDEX('Coverage Indicators - Section D'!H$45:H$196,MATCH('Print View'!$A107&amp;'Print View'!$Q$77,'Coverage Indicators - Section D'!$B$45:$B$196&amp;'Coverage Indicators - Section D'!$J$45:$J$196,0)),""),"")</f>
        <v/>
      </c>
      <c r="T107" s="245" t="str">
        <f t="array" ref="T107">IFERROR(IF(INDEX('Coverage Indicators - Section D'!E$45:E$196,MATCH('Print View'!$A107&amp;'Print View'!$U$77,'Coverage Indicators - Section D'!$B$45:$B$196&amp;'Coverage Indicators - Section D'!$J$45:$J$196,0))&lt;&gt;0,INDEX('Coverage Indicators - Section D'!E$45:E$196,MATCH('Print View'!$A107&amp;'Print View'!$U$77,'Coverage Indicators - Section D'!$B$45:$B$196&amp;'Coverage Indicators - Section D'!$J$45:$J$196,0)),""),"")</f>
        <v/>
      </c>
      <c r="U107" s="241" t="str">
        <f t="array" ref="U107">IFERROR(IF(INDEX('Coverage Indicators - Section D'!F$45:F$196,MATCH('Print View'!$A107&amp;'Print View'!$U$77,'Coverage Indicators - Section D'!$B$45:$B$196&amp;'Coverage Indicators - Section D'!$J$45:$J$196,0))&lt;&gt;0,INDEX('Coverage Indicators - Section D'!F$45:F$196,MATCH('Print View'!$A107&amp;'Print View'!$U$77,'Coverage Indicators - Section D'!$B$45:$B$196&amp;'Coverage Indicators - Section D'!$J$45:$J$196,0)),""),"")</f>
        <v/>
      </c>
      <c r="V107" s="254" t="str">
        <f t="array" ref="V107">IFERROR(IF(INDEX('Coverage Indicators - Section D'!G$45:G$196,MATCH('Print View'!$A107&amp;'Print View'!$U$77,'Coverage Indicators - Section D'!$B$45:$B$196&amp;'Coverage Indicators - Section D'!$J$45:$J$196,0))&lt;&gt;0,INDEX('Coverage Indicators - Section D'!G$45:G$196,MATCH('Print View'!$A107&amp;'Print View'!$U$77,'Coverage Indicators - Section D'!$B$45:$B$196&amp;'Coverage Indicators - Section D'!$J$45:$J$196,0)),""),"")</f>
        <v/>
      </c>
      <c r="W107" s="231" t="str">
        <f t="array" ref="W107">IFERROR(IF(INDEX('Coverage Indicators - Section D'!H$45:H$196,MATCH('Print View'!$A107&amp;'Print View'!$U$77,'Coverage Indicators - Section D'!$B$45:$B$196&amp;'Coverage Indicators - Section D'!$J$45:$J$196,0))&lt;&gt;0,INDEX('Coverage Indicators - Section D'!H$45:H$196,MATCH('Print View'!$A107&amp;'Print View'!$U$77,'Coverage Indicators - Section D'!$B$45:$B$196&amp;'Coverage Indicators - Section D'!$J$45:$J$196,0)),""),"")</f>
        <v/>
      </c>
      <c r="X107" s="247" t="str">
        <f t="array" ref="X107">IFERROR(IF(INDEX('Coverage Indicators - Section D'!E$45:E$196,MATCH('Print View'!$A107&amp;'Print View'!$Y$77,'Coverage Indicators - Section D'!$B$45:$B$196&amp;'Coverage Indicators - Section D'!$J$45:$J$196,0))&lt;&gt;0,INDEX('Coverage Indicators - Section D'!E$45:E$196,MATCH('Print View'!$A107&amp;'Print View'!$Y$77,'Coverage Indicators - Section D'!$B$45:$B$196&amp;'Coverage Indicators - Section D'!$J$45:$J$196,0)),""),"")</f>
        <v/>
      </c>
      <c r="Y107" s="248" t="str">
        <f t="array" ref="Y107">IFERROR(IF(INDEX('Coverage Indicators - Section D'!F$45:F$196,MATCH('Print View'!$A107&amp;'Print View'!$Y$77,'Coverage Indicators - Section D'!$B$45:$B$196&amp;'Coverage Indicators - Section D'!$J$45:$J$196,0))&lt;&gt;0,INDEX('Coverage Indicators - Section D'!F$45:F$196,MATCH('Print View'!$A107&amp;'Print View'!$Y$77,'Coverage Indicators - Section D'!$B$45:$B$196&amp;'Coverage Indicators - Section D'!$J$45:$J$196,0)),""),"")</f>
        <v/>
      </c>
      <c r="Z107" s="256" t="str">
        <f t="array" ref="Z107">IFERROR(IF(INDEX('Coverage Indicators - Section D'!G$45:G$196,MATCH('Print View'!$A107&amp;'Print View'!$Y$77,'Coverage Indicators - Section D'!$B$45:$B$196&amp;'Coverage Indicators - Section D'!$J$45:$J$196,0))&lt;&gt;0,INDEX('Coverage Indicators - Section D'!G$45:G$196,MATCH('Print View'!$A107&amp;'Print View'!$Y$77,'Coverage Indicators - Section D'!$B$45:$B$196&amp;'Coverage Indicators - Section D'!$J$45:$J$196,0)),""),"")</f>
        <v/>
      </c>
      <c r="AA107" s="180" t="str">
        <f t="array" ref="AA107">IFERROR(IF(INDEX('Coverage Indicators - Section D'!H$45:H$196,MATCH('Print View'!$A107&amp;'Print View'!$Y$77,'Coverage Indicators - Section D'!$B$45:$B$196&amp;'Coverage Indicators - Section D'!$J$45:$J$196,0))&lt;&gt;0,INDEX('Coverage Indicators - Section D'!H$45:H$196,MATCH('Print View'!$A107&amp;'Print View'!$Y$77,'Coverage Indicators - Section D'!$B$45:$B$196&amp;'Coverage Indicators - Section D'!$J$45:$J$196,0)),""),"")</f>
        <v/>
      </c>
      <c r="AB107" s="247" t="str">
        <f t="array" ref="AB107">IFERROR(IF(INDEX('Coverage Indicators - Section D'!E$45:E$196,MATCH('Print View'!$A107&amp;'Print View'!$AC$77,'Coverage Indicators - Section D'!$B$45:$B$196&amp;'Coverage Indicators - Section D'!$J$45:$J$196,0))&lt;&gt;0,INDEX('Coverage Indicators - Section D'!E$45:E$196,MATCH('Print View'!$A107&amp;'Print View'!$AC$77,'Coverage Indicators - Section D'!$B$45:$B$196&amp;'Coverage Indicators - Section D'!$J$45:$J$196,0)),""),"")</f>
        <v/>
      </c>
      <c r="AC107" s="248" t="str">
        <f t="array" ref="AC107">IFERROR(IF(INDEX('Coverage Indicators - Section D'!F$45:F$196,MATCH('Print View'!$A107&amp;'Print View'!$AC$77,'Coverage Indicators - Section D'!$B$45:$B$196&amp;'Coverage Indicators - Section D'!$J$45:$J$196,0))&lt;&gt;0,INDEX('Coverage Indicators - Section D'!F$45:F$196,MATCH('Print View'!$A107&amp;'Print View'!$AC$77,'Coverage Indicators - Section D'!$B$45:$B$196&amp;'Coverage Indicators - Section D'!$J$45:$J$196,0)),""),"")</f>
        <v/>
      </c>
      <c r="AD107" s="256" t="str">
        <f t="array" ref="AD107">IFERROR(IF(INDEX('Coverage Indicators - Section D'!G$45:G$196,MATCH('Print View'!$A107&amp;'Print View'!$AC$77,'Coverage Indicators - Section D'!$B$45:$B$196&amp;'Coverage Indicators - Section D'!$J$45:$J$196,0))&lt;&gt;0,INDEX('Coverage Indicators - Section D'!G$45:G$196,MATCH('Print View'!$A107&amp;'Print View'!$AC$77,'Coverage Indicators - Section D'!$B$45:$B$196&amp;'Coverage Indicators - Section D'!$J$45:$J$196,0)),""),"")</f>
        <v/>
      </c>
      <c r="AE107" s="180" t="str">
        <f t="array" ref="AE107">IFERROR(IF(INDEX('Coverage Indicators - Section D'!H$45:H$196,MATCH('Print View'!$A107&amp;'Print View'!$AC$77,'Coverage Indicators - Section D'!$B$45:$B$196&amp;'Coverage Indicators - Section D'!$J$45:$J$196,0))&lt;&gt;0,INDEX('Coverage Indicators - Section D'!H$45:H$196,MATCH('Print View'!$A107&amp;'Print View'!$AC$77,'Coverage Indicators - Section D'!$B$45:$B$196&amp;'Coverage Indicators - Section D'!$J$45:$J$196,0)),""),"")</f>
        <v/>
      </c>
      <c r="AF107" s="247" t="str">
        <f t="array" ref="AF107">IFERROR(IF(INDEX('Coverage Indicators - Section D'!E$45:E$196,MATCH('Print View'!$A107&amp;'Print View'!$AG$77,'Coverage Indicators - Section D'!$B$45:$B$196&amp;'Coverage Indicators - Section D'!$J$45:$J$196,0))&lt;&gt;0,INDEX('Coverage Indicators - Section D'!E$45:E$196,MATCH('Print View'!$A107&amp;'Print View'!$AG$77,'Coverage Indicators - Section D'!$B$45:$B$196&amp;'Coverage Indicators - Section D'!$J$45:$J$196,0)),""),"")</f>
        <v/>
      </c>
      <c r="AG107" s="248" t="str">
        <f t="array" ref="AG107">IFERROR(IF(INDEX('Coverage Indicators - Section D'!F$45:F$196,MATCH('Print View'!$A107&amp;'Print View'!$AG$77,'Coverage Indicators - Section D'!$B$45:$B$196&amp;'Coverage Indicators - Section D'!$J$45:$J$196,0))&lt;&gt;0,INDEX('Coverage Indicators - Section D'!F$45:F$196,MATCH('Print View'!$A107&amp;'Print View'!$AG$77,'Coverage Indicators - Section D'!$B$45:$B$196&amp;'Coverage Indicators - Section D'!$J$45:$J$196,0)),""),"")</f>
        <v/>
      </c>
      <c r="AH107" s="260" t="str">
        <f t="array" ref="AH107">IFERROR(IF(INDEX('Coverage Indicators - Section D'!G$45:G$196,MATCH('Print View'!$A107&amp;'Print View'!$AG$77,'Coverage Indicators - Section D'!$B$45:$B$196&amp;'Coverage Indicators - Section D'!$J$45:$J$196,0))&lt;&gt;0,INDEX('Coverage Indicators - Section D'!G$45:G$196,MATCH('Print View'!$A107&amp;'Print View'!$AG$77,'Coverage Indicators - Section D'!$B$45:$B$196&amp;'Coverage Indicators - Section D'!$J$45:$J$196,0)),""),"")</f>
        <v/>
      </c>
      <c r="AI107" s="180" t="str">
        <f t="array" ref="AI107">IFERROR(IF(INDEX('Coverage Indicators - Section D'!H$45:H$196,MATCH('Print View'!$A107&amp;'Print View'!$AG$77,'Coverage Indicators - Section D'!$B$45:$B$196&amp;'Coverage Indicators - Section D'!$J$45:$J$196,0))&lt;&gt;0,INDEX('Coverage Indicators - Section D'!H$45:H$196,MATCH('Print View'!$A107&amp;'Print View'!$AG$77,'Coverage Indicators - Section D'!$B$45:$B$196&amp;'Coverage Indicators - Section D'!$J$45:$J$196,0)),""),"")</f>
        <v/>
      </c>
      <c r="AJ107" s="235" t="str">
        <f>IFERROR(IF(INDEX('Coverage Indicators - Section D'!W$10:W$41,MATCH('Print View'!$A107,'Coverage Indicators - Section D'!$A$10:$A$41,0))&lt;&gt;0,INDEX('Coverage Indicators - Section D'!W$10:W$41,MATCH('Print View'!$A107,'Coverage Indicators - Section D'!$A$10:$A$41,0)),""),"")</f>
        <v/>
      </c>
      <c r="AK107" s="292"/>
      <c r="AL107" s="292"/>
      <c r="AM107" s="292"/>
      <c r="AN107" s="292"/>
      <c r="AO107" s="292"/>
      <c r="AP107" s="292"/>
      <c r="AQ107" s="292"/>
      <c r="AR107" s="292"/>
    </row>
    <row r="108" spans="1:44" s="293" customFormat="1" ht="30" x14ac:dyDescent="0.25">
      <c r="A108" s="212">
        <v>29</v>
      </c>
      <c r="B108" s="202" t="str">
        <f>IFERROR(IF(INDEX('Coverage Indicators - Section D'!B$10:B$41,MATCH('Print View'!$A108,'Coverage Indicators - Section D'!$A$10:$A$41,0))&lt;&gt;0,INDEX('Coverage Indicators - Section D'!B$10:B$41,MATCH('Print View'!$A108,'Coverage Indicators - Section D'!$A$10:$A$41,0)),""),"")</f>
        <v/>
      </c>
      <c r="C108" s="202" t="str">
        <f>IFERROR(IF(INDEX('Coverage Indicators - Section D'!C$10:C$41,MATCH('Print View'!$A108,'Coverage Indicators - Section D'!$A$10:$A$41,0))&lt;&gt;0,INDEX('Coverage Indicators - Section D'!C$10:C$41,MATCH('Print View'!$A108,'Coverage Indicators - Section D'!$A$10:$A$41,0)),""),"")</f>
        <v/>
      </c>
      <c r="D108" s="202" t="str">
        <f>IFERROR(IF(INDEX('Coverage Indicators - Section D'!D$10:D$41,MATCH('Print View'!$A108,'Coverage Indicators - Section D'!$A$10:$A$41,0))&lt;&gt;0,INDEX('Coverage Indicators - Section D'!D$10:D$41,MATCH('Print View'!$A108,'Coverage Indicators - Section D'!$A$10:$A$41,0)),""),"")</f>
        <v/>
      </c>
      <c r="E108" s="202" t="str">
        <f>IFERROR(IF(INDEX('Coverage Indicators - Section D'!E$10:E$41,MATCH('Print View'!$A108,'Coverage Indicators - Section D'!$A$10:$A$41,0))&lt;&gt;0,INDEX('Coverage Indicators - Section D'!E$10:E$41,MATCH('Print View'!$A108,'Coverage Indicators - Section D'!$A$10:$A$41,0)),""),"")</f>
        <v/>
      </c>
      <c r="F108" s="202" t="str">
        <f>IFERROR(IF(INDEX('Coverage Indicators - Section D'!F$10:F$41,MATCH('Print View'!$A108,'Coverage Indicators - Section D'!$A$10:$A$41,0))&lt;&gt;0,INDEX('Coverage Indicators - Section D'!F$10:F$41,MATCH('Print View'!$A108,'Coverage Indicators - Section D'!$A$10:$A$41,0)),""),"")</f>
        <v/>
      </c>
      <c r="G108" s="202" t="str">
        <f>IFERROR(IF(INDEX('Coverage Indicators - Section D'!G$10:G$41,MATCH('Print View'!$A108,'Coverage Indicators - Section D'!$A$10:$A$41,0))&lt;&gt;0,INDEX('Coverage Indicators - Section D'!G$10:G$41,MATCH('Print View'!$A108,'Coverage Indicators - Section D'!$A$10:$A$41,0)),""),"")</f>
        <v/>
      </c>
      <c r="H108" s="202" t="str">
        <f>IFERROR(IF(INDEX('Coverage Indicators - Section D'!H$10:H$41,MATCH('Print View'!$A108,'Coverage Indicators - Section D'!$A$10:$A$41,0))&lt;&gt;0,INDEX('Coverage Indicators - Section D'!H$10:H$41,MATCH('Print View'!$A108,'Coverage Indicators - Section D'!$A$10:$A$41,0)),""),"")</f>
        <v/>
      </c>
      <c r="I108" s="202" t="str">
        <f>IFERROR(IF(INDEX('Coverage Indicators - Section D'!P$10:P$41,MATCH('Print View'!$A108,'Coverage Indicators - Section D'!$A$10:$A$41,0))&lt;&gt;0,INDEX('Coverage Indicators - Section D'!P$10:P$41,MATCH('Print View'!$A108,'Coverage Indicators - Section D'!$A$10:$A$41,0)),""),"")</f>
        <v/>
      </c>
      <c r="J108" s="202" t="str">
        <f>IFERROR(IF(INDEX('Coverage Indicators - Section D'!Q$10:Q$41,MATCH('Print View'!$A108,'Coverage Indicators - Section D'!$A$10:$A$41,0))&lt;&gt;0,INDEX('Coverage Indicators - Section D'!Q$10:Q$41,MATCH('Print View'!$A108,'Coverage Indicators - Section D'!$A$10:$A$41,0)),""),"")</f>
        <v/>
      </c>
      <c r="K108" s="202" t="str">
        <f>IFERROR(IF(INDEX('Coverage Indicators - Section D'!R$10:R$41,MATCH('Print View'!$A108,'Coverage Indicators - Section D'!$A$10:$A$41,0))&lt;&gt;0,INDEX('Coverage Indicators - Section D'!R$10:R$41,MATCH('Print View'!$A108,'Coverage Indicators - Section D'!$A$10:$A$41,0)),""),"")</f>
        <v/>
      </c>
      <c r="L108" s="202" t="str">
        <f>IFERROR(IF(INDEX('Coverage Indicators - Section D'!S$10:S$41,MATCH('Print View'!$A108,'Coverage Indicators - Section D'!$A$10:$A$41,0))&lt;&gt;0,INDEX('Coverage Indicators - Section D'!S$10:S$41,MATCH('Print View'!$A108,'Coverage Indicators - Section D'!$A$10:$A$41,0)),""),"")</f>
        <v/>
      </c>
      <c r="M108" s="202" t="str">
        <f>IFERROR(IF(INDEX('Coverage Indicators - Section D'!T$10:T$41,MATCH('Print View'!$A108,'Coverage Indicators - Section D'!$A$10:$A$41,0))&lt;&gt;0,INDEX('Coverage Indicators - Section D'!T$10:T$41,MATCH('Print View'!$A108,'Coverage Indicators - Section D'!$A$10:$A$41,0)),""),"")</f>
        <v/>
      </c>
      <c r="N108" s="202" t="str">
        <f>IFERROR(IF(INDEX('Coverage Indicators - Section D'!U$10:U$41,MATCH('Print View'!$A108,'Coverage Indicators - Section D'!$A$10:$A$41,0))&lt;&gt;0,INDEX('Coverage Indicators - Section D'!U$10:U$41,MATCH('Print View'!$A108,'Coverage Indicators - Section D'!$A$10:$A$41,0)),""),"")</f>
        <v/>
      </c>
      <c r="O108" s="202" t="str">
        <f>IFERROR(IF(INDEX('Coverage Indicators - Section D'!V$10:V$41,MATCH('Print View'!$A108,'Coverage Indicators - Section D'!$A$10:$A$41,0))&lt;&gt;0,INDEX('Coverage Indicators - Section D'!V$10:V$41,MATCH('Print View'!$A108,'Coverage Indicators - Section D'!$A$10:$A$41,0)),""),"")</f>
        <v/>
      </c>
      <c r="P108" s="238" t="str">
        <f t="array" ref="P108">IFERROR(IF(INDEX('Coverage Indicators - Section D'!E$45:E$196,MATCH('Print View'!$A108&amp;'Print View'!$Q$77,'Coverage Indicators - Section D'!$B$45:$B$196&amp;'Coverage Indicators - Section D'!$J$45:$J$196,0))&lt;&gt;0,INDEX('Coverage Indicators - Section D'!E$45:E$196,MATCH('Print View'!$A108&amp;'Print View'!$Q$77,'Coverage Indicators - Section D'!$B$45:$B$196&amp;'Coverage Indicators - Section D'!$J$45:$J$196,0)),""),"")</f>
        <v/>
      </c>
      <c r="Q108" s="239" t="str">
        <f t="array" ref="Q108">IFERROR(IF(INDEX('Coverage Indicators - Section D'!F$45:F$196,MATCH('Print View'!$A108&amp;'Print View'!$Q$77,'Coverage Indicators - Section D'!$B$45:$B$196&amp;'Coverage Indicators - Section D'!$J$45:$J$196,0))&lt;&gt;0,INDEX('Coverage Indicators - Section D'!F$45:F$196,MATCH('Print View'!$A108&amp;'Print View'!$Q$77,'Coverage Indicators - Section D'!$B$45:$B$196&amp;'Coverage Indicators - Section D'!$J$45:$J$196,0)),""),"")</f>
        <v/>
      </c>
      <c r="R108" s="253" t="str">
        <f t="array" ref="R108">IFERROR(IF(INDEX('Coverage Indicators - Section D'!G$45:G$196,MATCH('Print View'!$A108&amp;'Print View'!$Q$77,'Coverage Indicators - Section D'!$B$45:$B$196&amp;'Coverage Indicators - Section D'!$J$45:$J$196,0))&lt;&gt;0,INDEX('Coverage Indicators - Section D'!G$45:G$196,MATCH('Print View'!$A108&amp;'Print View'!$Q$77,'Coverage Indicators - Section D'!$B$45:$B$196&amp;'Coverage Indicators - Section D'!$J$45:$J$196,0)),""),"")</f>
        <v/>
      </c>
      <c r="S108" s="174" t="str">
        <f t="array" ref="S108">IFERROR(IF(INDEX('Coverage Indicators - Section D'!H$45:H$196,MATCH('Print View'!$A108&amp;'Print View'!$Q$77,'Coverage Indicators - Section D'!$B$45:$B$196&amp;'Coverage Indicators - Section D'!$J$45:$J$196,0))&lt;&gt;0,INDEX('Coverage Indicators - Section D'!H$45:H$196,MATCH('Print View'!$A108&amp;'Print View'!$Q$77,'Coverage Indicators - Section D'!$B$45:$B$196&amp;'Coverage Indicators - Section D'!$J$45:$J$196,0)),""),"")</f>
        <v/>
      </c>
      <c r="T108" s="244" t="str">
        <f t="array" ref="T108">IFERROR(IF(INDEX('Coverage Indicators - Section D'!E$45:E$196,MATCH('Print View'!$A108&amp;'Print View'!$U$77,'Coverage Indicators - Section D'!$B$45:$B$196&amp;'Coverage Indicators - Section D'!$J$45:$J$196,0))&lt;&gt;0,INDEX('Coverage Indicators - Section D'!E$45:E$196,MATCH('Print View'!$A108&amp;'Print View'!$U$77,'Coverage Indicators - Section D'!$B$45:$B$196&amp;'Coverage Indicators - Section D'!$J$45:$J$196,0)),""),"")</f>
        <v/>
      </c>
      <c r="U108" s="239" t="str">
        <f t="array" ref="U108">IFERROR(IF(INDEX('Coverage Indicators - Section D'!F$45:F$196,MATCH('Print View'!$A108&amp;'Print View'!$U$77,'Coverage Indicators - Section D'!$B$45:$B$196&amp;'Coverage Indicators - Section D'!$J$45:$J$196,0))&lt;&gt;0,INDEX('Coverage Indicators - Section D'!F$45:F$196,MATCH('Print View'!$A108&amp;'Print View'!$U$77,'Coverage Indicators - Section D'!$B$45:$B$196&amp;'Coverage Indicators - Section D'!$J$45:$J$196,0)),""),"")</f>
        <v/>
      </c>
      <c r="V108" s="253" t="str">
        <f t="array" ref="V108">IFERROR(IF(INDEX('Coverage Indicators - Section D'!G$45:G$196,MATCH('Print View'!$A108&amp;'Print View'!$U$77,'Coverage Indicators - Section D'!$B$45:$B$196&amp;'Coverage Indicators - Section D'!$J$45:$J$196,0))&lt;&gt;0,INDEX('Coverage Indicators - Section D'!G$45:G$196,MATCH('Print View'!$A108&amp;'Print View'!$U$77,'Coverage Indicators - Section D'!$B$45:$B$196&amp;'Coverage Indicators - Section D'!$J$45:$J$196,0)),""),"")</f>
        <v/>
      </c>
      <c r="W108" s="174" t="str">
        <f t="array" ref="W108">IFERROR(IF(INDEX('Coverage Indicators - Section D'!H$45:H$196,MATCH('Print View'!$A108&amp;'Print View'!$U$77,'Coverage Indicators - Section D'!$B$45:$B$196&amp;'Coverage Indicators - Section D'!$J$45:$J$196,0))&lt;&gt;0,INDEX('Coverage Indicators - Section D'!H$45:H$196,MATCH('Print View'!$A108&amp;'Print View'!$U$77,'Coverage Indicators - Section D'!$B$45:$B$196&amp;'Coverage Indicators - Section D'!$J$45:$J$196,0)),""),"")</f>
        <v/>
      </c>
      <c r="X108" s="249" t="str">
        <f t="array" ref="X108">IFERROR(IF(INDEX('Coverage Indicators - Section D'!E$45:E$196,MATCH('Print View'!$A108&amp;'Print View'!$Y$77,'Coverage Indicators - Section D'!$B$45:$B$196&amp;'Coverage Indicators - Section D'!$J$45:$J$196,0))&lt;&gt;0,INDEX('Coverage Indicators - Section D'!E$45:E$196,MATCH('Print View'!$A108&amp;'Print View'!$Y$77,'Coverage Indicators - Section D'!$B$45:$B$196&amp;'Coverage Indicators - Section D'!$J$45:$J$196,0)),""),"")</f>
        <v/>
      </c>
      <c r="Y108" s="250" t="str">
        <f t="array" ref="Y108">IFERROR(IF(INDEX('Coverage Indicators - Section D'!F$45:F$196,MATCH('Print View'!$A108&amp;'Print View'!$Y$77,'Coverage Indicators - Section D'!$B$45:$B$196&amp;'Coverage Indicators - Section D'!$J$45:$J$196,0))&lt;&gt;0,INDEX('Coverage Indicators - Section D'!F$45:F$196,MATCH('Print View'!$A108&amp;'Print View'!$Y$77,'Coverage Indicators - Section D'!$B$45:$B$196&amp;'Coverage Indicators - Section D'!$J$45:$J$196,0)),""),"")</f>
        <v/>
      </c>
      <c r="Z108" s="257" t="str">
        <f t="array" ref="Z108">IFERROR(IF(INDEX('Coverage Indicators - Section D'!G$45:G$196,MATCH('Print View'!$A108&amp;'Print View'!$Y$77,'Coverage Indicators - Section D'!$B$45:$B$196&amp;'Coverage Indicators - Section D'!$J$45:$J$196,0))&lt;&gt;0,INDEX('Coverage Indicators - Section D'!G$45:G$196,MATCH('Print View'!$A108&amp;'Print View'!$Y$77,'Coverage Indicators - Section D'!$B$45:$B$196&amp;'Coverage Indicators - Section D'!$J$45:$J$196,0)),""),"")</f>
        <v/>
      </c>
      <c r="AA108" s="185" t="str">
        <f t="array" ref="AA108">IFERROR(IF(INDEX('Coverage Indicators - Section D'!H$45:H$196,MATCH('Print View'!$A108&amp;'Print View'!$Y$77,'Coverage Indicators - Section D'!$B$45:$B$196&amp;'Coverage Indicators - Section D'!$J$45:$J$196,0))&lt;&gt;0,INDEX('Coverage Indicators - Section D'!H$45:H$196,MATCH('Print View'!$A108&amp;'Print View'!$Y$77,'Coverage Indicators - Section D'!$B$45:$B$196&amp;'Coverage Indicators - Section D'!$J$45:$J$196,0)),""),"")</f>
        <v/>
      </c>
      <c r="AB108" s="249" t="str">
        <f t="array" ref="AB108">IFERROR(IF(INDEX('Coverage Indicators - Section D'!E$45:E$196,MATCH('Print View'!$A108&amp;'Print View'!$AC$77,'Coverage Indicators - Section D'!$B$45:$B$196&amp;'Coverage Indicators - Section D'!$J$45:$J$196,0))&lt;&gt;0,INDEX('Coverage Indicators - Section D'!E$45:E$196,MATCH('Print View'!$A108&amp;'Print View'!$AC$77,'Coverage Indicators - Section D'!$B$45:$B$196&amp;'Coverage Indicators - Section D'!$J$45:$J$196,0)),""),"")</f>
        <v/>
      </c>
      <c r="AC108" s="250" t="str">
        <f t="array" ref="AC108">IFERROR(IF(INDEX('Coverage Indicators - Section D'!F$45:F$196,MATCH('Print View'!$A108&amp;'Print View'!$AC$77,'Coverage Indicators - Section D'!$B$45:$B$196&amp;'Coverage Indicators - Section D'!$J$45:$J$196,0))&lt;&gt;0,INDEX('Coverage Indicators - Section D'!F$45:F$196,MATCH('Print View'!$A108&amp;'Print View'!$AC$77,'Coverage Indicators - Section D'!$B$45:$B$196&amp;'Coverage Indicators - Section D'!$J$45:$J$196,0)),""),"")</f>
        <v/>
      </c>
      <c r="AD108" s="257" t="str">
        <f t="array" ref="AD108">IFERROR(IF(INDEX('Coverage Indicators - Section D'!G$45:G$196,MATCH('Print View'!$A108&amp;'Print View'!$AC$77,'Coverage Indicators - Section D'!$B$45:$B$196&amp;'Coverage Indicators - Section D'!$J$45:$J$196,0))&lt;&gt;0,INDEX('Coverage Indicators - Section D'!G$45:G$196,MATCH('Print View'!$A108&amp;'Print View'!$AC$77,'Coverage Indicators - Section D'!$B$45:$B$196&amp;'Coverage Indicators - Section D'!$J$45:$J$196,0)),""),"")</f>
        <v/>
      </c>
      <c r="AE108" s="185" t="str">
        <f t="array" ref="AE108">IFERROR(IF(INDEX('Coverage Indicators - Section D'!H$45:H$196,MATCH('Print View'!$A108&amp;'Print View'!$AC$77,'Coverage Indicators - Section D'!$B$45:$B$196&amp;'Coverage Indicators - Section D'!$J$45:$J$196,0))&lt;&gt;0,INDEX('Coverage Indicators - Section D'!H$45:H$196,MATCH('Print View'!$A108&amp;'Print View'!$AC$77,'Coverage Indicators - Section D'!$B$45:$B$196&amp;'Coverage Indicators - Section D'!$J$45:$J$196,0)),""),"")</f>
        <v/>
      </c>
      <c r="AF108" s="249" t="str">
        <f t="array" ref="AF108">IFERROR(IF(INDEX('Coverage Indicators - Section D'!E$45:E$196,MATCH('Print View'!$A108&amp;'Print View'!$AG$77,'Coverage Indicators - Section D'!$B$45:$B$196&amp;'Coverage Indicators - Section D'!$J$45:$J$196,0))&lt;&gt;0,INDEX('Coverage Indicators - Section D'!E$45:E$196,MATCH('Print View'!$A108&amp;'Print View'!$AG$77,'Coverage Indicators - Section D'!$B$45:$B$196&amp;'Coverage Indicators - Section D'!$J$45:$J$196,0)),""),"")</f>
        <v/>
      </c>
      <c r="AG108" s="250" t="str">
        <f t="array" ref="AG108">IFERROR(IF(INDEX('Coverage Indicators - Section D'!F$45:F$196,MATCH('Print View'!$A108&amp;'Print View'!$AG$77,'Coverage Indicators - Section D'!$B$45:$B$196&amp;'Coverage Indicators - Section D'!$J$45:$J$196,0))&lt;&gt;0,INDEX('Coverage Indicators - Section D'!F$45:F$196,MATCH('Print View'!$A108&amp;'Print View'!$AG$77,'Coverage Indicators - Section D'!$B$45:$B$196&amp;'Coverage Indicators - Section D'!$J$45:$J$196,0)),""),"")</f>
        <v/>
      </c>
      <c r="AH108" s="261" t="str">
        <f t="array" ref="AH108">IFERROR(IF(INDEX('Coverage Indicators - Section D'!G$45:G$196,MATCH('Print View'!$A108&amp;'Print View'!$AG$77,'Coverage Indicators - Section D'!$B$45:$B$196&amp;'Coverage Indicators - Section D'!$J$45:$J$196,0))&lt;&gt;0,INDEX('Coverage Indicators - Section D'!G$45:G$196,MATCH('Print View'!$A108&amp;'Print View'!$AG$77,'Coverage Indicators - Section D'!$B$45:$B$196&amp;'Coverage Indicators - Section D'!$J$45:$J$196,0)),""),"")</f>
        <v/>
      </c>
      <c r="AI108" s="185" t="str">
        <f t="array" ref="AI108">IFERROR(IF(INDEX('Coverage Indicators - Section D'!H$45:H$196,MATCH('Print View'!$A108&amp;'Print View'!$AG$77,'Coverage Indicators - Section D'!$B$45:$B$196&amp;'Coverage Indicators - Section D'!$J$45:$J$196,0))&lt;&gt;0,INDEX('Coverage Indicators - Section D'!H$45:H$196,MATCH('Print View'!$A108&amp;'Print View'!$AG$77,'Coverage Indicators - Section D'!$B$45:$B$196&amp;'Coverage Indicators - Section D'!$J$45:$J$196,0)),""),"")</f>
        <v/>
      </c>
      <c r="AJ108" s="234" t="str">
        <f>IFERROR(IF(INDEX('Coverage Indicators - Section D'!W$10:W$41,MATCH('Print View'!$A108,'Coverage Indicators - Section D'!$A$10:$A$41,0))&lt;&gt;0,INDEX('Coverage Indicators - Section D'!W$10:W$41,MATCH('Print View'!$A108,'Coverage Indicators - Section D'!$A$10:$A$41,0)),""),"")</f>
        <v/>
      </c>
      <c r="AK108" s="292"/>
      <c r="AL108" s="292"/>
      <c r="AM108" s="292"/>
      <c r="AN108" s="292"/>
      <c r="AO108" s="292"/>
      <c r="AP108" s="292"/>
      <c r="AQ108" s="292"/>
      <c r="AR108" s="292"/>
    </row>
    <row r="109" spans="1:44" s="293" customFormat="1" ht="30.75" thickBot="1" x14ac:dyDescent="0.3">
      <c r="A109" s="189">
        <v>30</v>
      </c>
      <c r="B109" s="204" t="str">
        <f>IFERROR(IF(INDEX('Coverage Indicators - Section D'!B$10:B$41,MATCH('Print View'!$A109,'Coverage Indicators - Section D'!$A$10:$A$41,0))&lt;&gt;0,INDEX('Coverage Indicators - Section D'!B$10:B$41,MATCH('Print View'!$A109,'Coverage Indicators - Section D'!$A$10:$A$41,0)),""),"")</f>
        <v/>
      </c>
      <c r="C109" s="204" t="str">
        <f>IFERROR(IF(INDEX('Coverage Indicators - Section D'!C$10:C$41,MATCH('Print View'!$A109,'Coverage Indicators - Section D'!$A$10:$A$41,0))&lt;&gt;0,INDEX('Coverage Indicators - Section D'!C$10:C$41,MATCH('Print View'!$A109,'Coverage Indicators - Section D'!$A$10:$A$41,0)),""),"")</f>
        <v/>
      </c>
      <c r="D109" s="204" t="str">
        <f>IFERROR(IF(INDEX('Coverage Indicators - Section D'!D$10:D$41,MATCH('Print View'!$A109,'Coverage Indicators - Section D'!$A$10:$A$41,0))&lt;&gt;0,INDEX('Coverage Indicators - Section D'!D$10:D$41,MATCH('Print View'!$A109,'Coverage Indicators - Section D'!$A$10:$A$41,0)),""),"")</f>
        <v/>
      </c>
      <c r="E109" s="204" t="str">
        <f>IFERROR(IF(INDEX('Coverage Indicators - Section D'!E$10:E$41,MATCH('Print View'!$A109,'Coverage Indicators - Section D'!$A$10:$A$41,0))&lt;&gt;0,INDEX('Coverage Indicators - Section D'!E$10:E$41,MATCH('Print View'!$A109,'Coverage Indicators - Section D'!$A$10:$A$41,0)),""),"")</f>
        <v/>
      </c>
      <c r="F109" s="204" t="str">
        <f>IFERROR(IF(INDEX('Coverage Indicators - Section D'!F$10:F$41,MATCH('Print View'!$A109,'Coverage Indicators - Section D'!$A$10:$A$41,0))&lt;&gt;0,INDEX('Coverage Indicators - Section D'!F$10:F$41,MATCH('Print View'!$A109,'Coverage Indicators - Section D'!$A$10:$A$41,0)),""),"")</f>
        <v/>
      </c>
      <c r="G109" s="204" t="str">
        <f>IFERROR(IF(INDEX('Coverage Indicators - Section D'!G$10:G$41,MATCH('Print View'!$A109,'Coverage Indicators - Section D'!$A$10:$A$41,0))&lt;&gt;0,INDEX('Coverage Indicators - Section D'!G$10:G$41,MATCH('Print View'!$A109,'Coverage Indicators - Section D'!$A$10:$A$41,0)),""),"")</f>
        <v/>
      </c>
      <c r="H109" s="204" t="str">
        <f>IFERROR(IF(INDEX('Coverage Indicators - Section D'!H$10:H$41,MATCH('Print View'!$A109,'Coverage Indicators - Section D'!$A$10:$A$41,0))&lt;&gt;0,INDEX('Coverage Indicators - Section D'!H$10:H$41,MATCH('Print View'!$A109,'Coverage Indicators - Section D'!$A$10:$A$41,0)),""),"")</f>
        <v/>
      </c>
      <c r="I109" s="204" t="str">
        <f>IFERROR(IF(INDEX('Coverage Indicators - Section D'!P$10:P$41,MATCH('Print View'!$A109,'Coverage Indicators - Section D'!$A$10:$A$41,0))&lt;&gt;0,INDEX('Coverage Indicators - Section D'!P$10:P$41,MATCH('Print View'!$A109,'Coverage Indicators - Section D'!$A$10:$A$41,0)),""),"")</f>
        <v/>
      </c>
      <c r="J109" s="204" t="str">
        <f>IFERROR(IF(INDEX('Coverage Indicators - Section D'!Q$10:Q$41,MATCH('Print View'!$A109,'Coverage Indicators - Section D'!$A$10:$A$41,0))&lt;&gt;0,INDEX('Coverage Indicators - Section D'!Q$10:Q$41,MATCH('Print View'!$A109,'Coverage Indicators - Section D'!$A$10:$A$41,0)),""),"")</f>
        <v/>
      </c>
      <c r="K109" s="204" t="str">
        <f>IFERROR(IF(INDEX('Coverage Indicators - Section D'!R$10:R$41,MATCH('Print View'!$A109,'Coverage Indicators - Section D'!$A$10:$A$41,0))&lt;&gt;0,INDEX('Coverage Indicators - Section D'!R$10:R$41,MATCH('Print View'!$A109,'Coverage Indicators - Section D'!$A$10:$A$41,0)),""),"")</f>
        <v/>
      </c>
      <c r="L109" s="204" t="str">
        <f>IFERROR(IF(INDEX('Coverage Indicators - Section D'!S$10:S$41,MATCH('Print View'!$A109,'Coverage Indicators - Section D'!$A$10:$A$41,0))&lt;&gt;0,INDEX('Coverage Indicators - Section D'!S$10:S$41,MATCH('Print View'!$A109,'Coverage Indicators - Section D'!$A$10:$A$41,0)),""),"")</f>
        <v/>
      </c>
      <c r="M109" s="204" t="str">
        <f>IFERROR(IF(INDEX('Coverage Indicators - Section D'!T$10:T$41,MATCH('Print View'!$A109,'Coverage Indicators - Section D'!$A$10:$A$41,0))&lt;&gt;0,INDEX('Coverage Indicators - Section D'!T$10:T$41,MATCH('Print View'!$A109,'Coverage Indicators - Section D'!$A$10:$A$41,0)),""),"")</f>
        <v/>
      </c>
      <c r="N109" s="204" t="str">
        <f>IFERROR(IF(INDEX('Coverage Indicators - Section D'!U$10:U$41,MATCH('Print View'!$A109,'Coverage Indicators - Section D'!$A$10:$A$41,0))&lt;&gt;0,INDEX('Coverage Indicators - Section D'!U$10:U$41,MATCH('Print View'!$A109,'Coverage Indicators - Section D'!$A$10:$A$41,0)),""),"")</f>
        <v/>
      </c>
      <c r="O109" s="204" t="str">
        <f>IFERROR(IF(INDEX('Coverage Indicators - Section D'!V$10:V$41,MATCH('Print View'!$A109,'Coverage Indicators - Section D'!$A$10:$A$41,0))&lt;&gt;0,INDEX('Coverage Indicators - Section D'!V$10:V$41,MATCH('Print View'!$A109,'Coverage Indicators - Section D'!$A$10:$A$41,0)),""),"")</f>
        <v/>
      </c>
      <c r="P109" s="242" t="str">
        <f t="array" ref="P109">IFERROR(IF(INDEX('Coverage Indicators - Section D'!E$45:E$196,MATCH('Print View'!$A109&amp;'Print View'!$Q$77,'Coverage Indicators - Section D'!$B$45:$B$196&amp;'Coverage Indicators - Section D'!$J$45:$J$196,0))&lt;&gt;0,INDEX('Coverage Indicators - Section D'!E$45:E$196,MATCH('Print View'!$A109&amp;'Print View'!$Q$77,'Coverage Indicators - Section D'!$B$45:$B$196&amp;'Coverage Indicators - Section D'!$J$45:$J$196,0)),""),"")</f>
        <v/>
      </c>
      <c r="Q109" s="243" t="str">
        <f t="array" ref="Q109">IFERROR(IF(INDEX('Coverage Indicators - Section D'!F$45:F$196,MATCH('Print View'!$A109&amp;'Print View'!$Q$77,'Coverage Indicators - Section D'!$B$45:$B$196&amp;'Coverage Indicators - Section D'!$J$45:$J$196,0))&lt;&gt;0,INDEX('Coverage Indicators - Section D'!F$45:F$196,MATCH('Print View'!$A109&amp;'Print View'!$Q$77,'Coverage Indicators - Section D'!$B$45:$B$196&amp;'Coverage Indicators - Section D'!$J$45:$J$196,0)),""),"")</f>
        <v/>
      </c>
      <c r="R109" s="255" t="str">
        <f t="array" ref="R109">IFERROR(IF(INDEX('Coverage Indicators - Section D'!G$45:G$196,MATCH('Print View'!$A109&amp;'Print View'!$Q$77,'Coverage Indicators - Section D'!$B$45:$B$196&amp;'Coverage Indicators - Section D'!$J$45:$J$196,0))&lt;&gt;0,INDEX('Coverage Indicators - Section D'!G$45:G$196,MATCH('Print View'!$A109&amp;'Print View'!$Q$77,'Coverage Indicators - Section D'!$B$45:$B$196&amp;'Coverage Indicators - Section D'!$J$45:$J$196,0)),""),"")</f>
        <v/>
      </c>
      <c r="S109" s="232" t="str">
        <f t="array" ref="S109">IFERROR(IF(INDEX('Coverage Indicators - Section D'!H$45:H$196,MATCH('Print View'!$A109&amp;'Print View'!$Q$77,'Coverage Indicators - Section D'!$B$45:$B$196&amp;'Coverage Indicators - Section D'!$J$45:$J$196,0))&lt;&gt;0,INDEX('Coverage Indicators - Section D'!H$45:H$196,MATCH('Print View'!$A109&amp;'Print View'!$Q$77,'Coverage Indicators - Section D'!$B$45:$B$196&amp;'Coverage Indicators - Section D'!$J$45:$J$196,0)),""),"")</f>
        <v/>
      </c>
      <c r="T109" s="246" t="str">
        <f t="array" ref="T109">IFERROR(IF(INDEX('Coverage Indicators - Section D'!E$45:E$196,MATCH('Print View'!$A109&amp;'Print View'!$U$77,'Coverage Indicators - Section D'!$B$45:$B$196&amp;'Coverage Indicators - Section D'!$J$45:$J$196,0))&lt;&gt;0,INDEX('Coverage Indicators - Section D'!E$45:E$196,MATCH('Print View'!$A109&amp;'Print View'!$U$77,'Coverage Indicators - Section D'!$B$45:$B$196&amp;'Coverage Indicators - Section D'!$J$45:$J$196,0)),""),"")</f>
        <v/>
      </c>
      <c r="U109" s="243" t="str">
        <f t="array" ref="U109">IFERROR(IF(INDEX('Coverage Indicators - Section D'!F$45:F$196,MATCH('Print View'!$A109&amp;'Print View'!$U$77,'Coverage Indicators - Section D'!$B$45:$B$196&amp;'Coverage Indicators - Section D'!$J$45:$J$196,0))&lt;&gt;0,INDEX('Coverage Indicators - Section D'!F$45:F$196,MATCH('Print View'!$A109&amp;'Print View'!$U$77,'Coverage Indicators - Section D'!$B$45:$B$196&amp;'Coverage Indicators - Section D'!$J$45:$J$196,0)),""),"")</f>
        <v/>
      </c>
      <c r="V109" s="255" t="str">
        <f t="array" ref="V109">IFERROR(IF(INDEX('Coverage Indicators - Section D'!G$45:G$196,MATCH('Print View'!$A109&amp;'Print View'!$U$77,'Coverage Indicators - Section D'!$B$45:$B$196&amp;'Coverage Indicators - Section D'!$J$45:$J$196,0))&lt;&gt;0,INDEX('Coverage Indicators - Section D'!G$45:G$196,MATCH('Print View'!$A109&amp;'Print View'!$U$77,'Coverage Indicators - Section D'!$B$45:$B$196&amp;'Coverage Indicators - Section D'!$J$45:$J$196,0)),""),"")</f>
        <v/>
      </c>
      <c r="W109" s="232" t="str">
        <f t="array" ref="W109">IFERROR(IF(INDEX('Coverage Indicators - Section D'!H$45:H$196,MATCH('Print View'!$A109&amp;'Print View'!$U$77,'Coverage Indicators - Section D'!$B$45:$B$196&amp;'Coverage Indicators - Section D'!$J$45:$J$196,0))&lt;&gt;0,INDEX('Coverage Indicators - Section D'!H$45:H$196,MATCH('Print View'!$A109&amp;'Print View'!$U$77,'Coverage Indicators - Section D'!$B$45:$B$196&amp;'Coverage Indicators - Section D'!$J$45:$J$196,0)),""),"")</f>
        <v/>
      </c>
      <c r="X109" s="251" t="str">
        <f t="array" ref="X109">IFERROR(IF(INDEX('Coverage Indicators - Section D'!E$45:E$196,MATCH('Print View'!$A109&amp;'Print View'!$Y$77,'Coverage Indicators - Section D'!$B$45:$B$196&amp;'Coverage Indicators - Section D'!$J$45:$J$196,0))&lt;&gt;0,INDEX('Coverage Indicators - Section D'!E$45:E$196,MATCH('Print View'!$A109&amp;'Print View'!$Y$77,'Coverage Indicators - Section D'!$B$45:$B$196&amp;'Coverage Indicators - Section D'!$J$45:$J$196,0)),""),"")</f>
        <v/>
      </c>
      <c r="Y109" s="252" t="str">
        <f t="array" ref="Y109">IFERROR(IF(INDEX('Coverage Indicators - Section D'!F$45:F$196,MATCH('Print View'!$A109&amp;'Print View'!$Y$77,'Coverage Indicators - Section D'!$B$45:$B$196&amp;'Coverage Indicators - Section D'!$J$45:$J$196,0))&lt;&gt;0,INDEX('Coverage Indicators - Section D'!F$45:F$196,MATCH('Print View'!$A109&amp;'Print View'!$Y$77,'Coverage Indicators - Section D'!$B$45:$B$196&amp;'Coverage Indicators - Section D'!$J$45:$J$196,0)),""),"")</f>
        <v/>
      </c>
      <c r="Z109" s="258" t="str">
        <f t="array" ref="Z109">IFERROR(IF(INDEX('Coverage Indicators - Section D'!G$45:G$196,MATCH('Print View'!$A109&amp;'Print View'!$Y$77,'Coverage Indicators - Section D'!$B$45:$B$196&amp;'Coverage Indicators - Section D'!$J$45:$J$196,0))&lt;&gt;0,INDEX('Coverage Indicators - Section D'!G$45:G$196,MATCH('Print View'!$A109&amp;'Print View'!$Y$77,'Coverage Indicators - Section D'!$B$45:$B$196&amp;'Coverage Indicators - Section D'!$J$45:$J$196,0)),""),"")</f>
        <v/>
      </c>
      <c r="AA109" s="233" t="str">
        <f t="array" ref="AA109">IFERROR(IF(INDEX('Coverage Indicators - Section D'!H$45:H$196,MATCH('Print View'!$A109&amp;'Print View'!$Y$77,'Coverage Indicators - Section D'!$B$45:$B$196&amp;'Coverage Indicators - Section D'!$J$45:$J$196,0))&lt;&gt;0,INDEX('Coverage Indicators - Section D'!H$45:H$196,MATCH('Print View'!$A109&amp;'Print View'!$Y$77,'Coverage Indicators - Section D'!$B$45:$B$196&amp;'Coverage Indicators - Section D'!$J$45:$J$196,0)),""),"")</f>
        <v/>
      </c>
      <c r="AB109" s="251" t="str">
        <f t="array" ref="AB109">IFERROR(IF(INDEX('Coverage Indicators - Section D'!E$45:E$196,MATCH('Print View'!$A109&amp;'Print View'!$AC$77,'Coverage Indicators - Section D'!$B$45:$B$196&amp;'Coverage Indicators - Section D'!$J$45:$J$196,0))&lt;&gt;0,INDEX('Coverage Indicators - Section D'!E$45:E$196,MATCH('Print View'!$A109&amp;'Print View'!$AC$77,'Coverage Indicators - Section D'!$B$45:$B$196&amp;'Coverage Indicators - Section D'!$J$45:$J$196,0)),""),"")</f>
        <v/>
      </c>
      <c r="AC109" s="252" t="str">
        <f t="array" ref="AC109">IFERROR(IF(INDEX('Coverage Indicators - Section D'!F$45:F$196,MATCH('Print View'!$A109&amp;'Print View'!$AC$77,'Coverage Indicators - Section D'!$B$45:$B$196&amp;'Coverage Indicators - Section D'!$J$45:$J$196,0))&lt;&gt;0,INDEX('Coverage Indicators - Section D'!F$45:F$196,MATCH('Print View'!$A109&amp;'Print View'!$AC$77,'Coverage Indicators - Section D'!$B$45:$B$196&amp;'Coverage Indicators - Section D'!$J$45:$J$196,0)),""),"")</f>
        <v/>
      </c>
      <c r="AD109" s="258" t="str">
        <f t="array" ref="AD109">IFERROR(IF(INDEX('Coverage Indicators - Section D'!G$45:G$196,MATCH('Print View'!$A109&amp;'Print View'!$AC$77,'Coverage Indicators - Section D'!$B$45:$B$196&amp;'Coverage Indicators - Section D'!$J$45:$J$196,0))&lt;&gt;0,INDEX('Coverage Indicators - Section D'!G$45:G$196,MATCH('Print View'!$A109&amp;'Print View'!$AC$77,'Coverage Indicators - Section D'!$B$45:$B$196&amp;'Coverage Indicators - Section D'!$J$45:$J$196,0)),""),"")</f>
        <v/>
      </c>
      <c r="AE109" s="233" t="str">
        <f t="array" ref="AE109">IFERROR(IF(INDEX('Coverage Indicators - Section D'!H$45:H$196,MATCH('Print View'!$A109&amp;'Print View'!$AC$77,'Coverage Indicators - Section D'!$B$45:$B$196&amp;'Coverage Indicators - Section D'!$J$45:$J$196,0))&lt;&gt;0,INDEX('Coverage Indicators - Section D'!H$45:H$196,MATCH('Print View'!$A109&amp;'Print View'!$AC$77,'Coverage Indicators - Section D'!$B$45:$B$196&amp;'Coverage Indicators - Section D'!$J$45:$J$196,0)),""),"")</f>
        <v/>
      </c>
      <c r="AF109" s="251" t="str">
        <f t="array" ref="AF109">IFERROR(IF(INDEX('Coverage Indicators - Section D'!E$45:E$196,MATCH('Print View'!$A109&amp;'Print View'!$AG$77,'Coverage Indicators - Section D'!$B$45:$B$196&amp;'Coverage Indicators - Section D'!$J$45:$J$196,0))&lt;&gt;0,INDEX('Coverage Indicators - Section D'!E$45:E$196,MATCH('Print View'!$A109&amp;'Print View'!$AG$77,'Coverage Indicators - Section D'!$B$45:$B$196&amp;'Coverage Indicators - Section D'!$J$45:$J$196,0)),""),"")</f>
        <v/>
      </c>
      <c r="AG109" s="252" t="str">
        <f t="array" ref="AG109">IFERROR(IF(INDEX('Coverage Indicators - Section D'!F$45:F$196,MATCH('Print View'!$A109&amp;'Print View'!$AG$77,'Coverage Indicators - Section D'!$B$45:$B$196&amp;'Coverage Indicators - Section D'!$J$45:$J$196,0))&lt;&gt;0,INDEX('Coverage Indicators - Section D'!F$45:F$196,MATCH('Print View'!$A109&amp;'Print View'!$AG$77,'Coverage Indicators - Section D'!$B$45:$B$196&amp;'Coverage Indicators - Section D'!$J$45:$J$196,0)),""),"")</f>
        <v/>
      </c>
      <c r="AH109" s="262" t="str">
        <f t="array" ref="AH109">IFERROR(IF(INDEX('Coverage Indicators - Section D'!G$45:G$196,MATCH('Print View'!$A109&amp;'Print View'!$AG$77,'Coverage Indicators - Section D'!$B$45:$B$196&amp;'Coverage Indicators - Section D'!$J$45:$J$196,0))&lt;&gt;0,INDEX('Coverage Indicators - Section D'!G$45:G$196,MATCH('Print View'!$A109&amp;'Print View'!$AG$77,'Coverage Indicators - Section D'!$B$45:$B$196&amp;'Coverage Indicators - Section D'!$J$45:$J$196,0)),""),"")</f>
        <v/>
      </c>
      <c r="AI109" s="233" t="str">
        <f t="array" ref="AI109">IFERROR(IF(INDEX('Coverage Indicators - Section D'!H$45:H$196,MATCH('Print View'!$A109&amp;'Print View'!$AG$77,'Coverage Indicators - Section D'!$B$45:$B$196&amp;'Coverage Indicators - Section D'!$J$45:$J$196,0))&lt;&gt;0,INDEX('Coverage Indicators - Section D'!H$45:H$196,MATCH('Print View'!$A109&amp;'Print View'!$AG$77,'Coverage Indicators - Section D'!$B$45:$B$196&amp;'Coverage Indicators - Section D'!$J$45:$J$196,0)),""),"")</f>
        <v/>
      </c>
      <c r="AJ109" s="236" t="str">
        <f>IFERROR(IF(INDEX('Coverage Indicators - Section D'!W$10:W$41,MATCH('Print View'!$A109,'Coverage Indicators - Section D'!$A$10:$A$41,0))&lt;&gt;0,INDEX('Coverage Indicators - Section D'!W$10:W$41,MATCH('Print View'!$A109,'Coverage Indicators - Section D'!$A$10:$A$41,0)),""),"")</f>
        <v/>
      </c>
      <c r="AK109" s="292"/>
      <c r="AL109" s="292"/>
      <c r="AM109" s="292"/>
      <c r="AN109" s="292"/>
      <c r="AO109" s="292"/>
      <c r="AP109" s="292"/>
      <c r="AQ109" s="292"/>
      <c r="AR109" s="292"/>
    </row>
    <row r="110" spans="1:44" ht="23.25" x14ac:dyDescent="0.25">
      <c r="A110" s="205"/>
      <c r="B110" s="294"/>
      <c r="C110" s="294"/>
      <c r="D110" s="295"/>
      <c r="E110" s="295"/>
      <c r="F110" s="295"/>
      <c r="G110" s="295"/>
      <c r="H110" s="295"/>
      <c r="I110" s="295"/>
      <c r="J110" s="295"/>
      <c r="K110" s="295"/>
      <c r="L110" s="295"/>
      <c r="M110" s="295"/>
      <c r="N110" s="295"/>
      <c r="O110" s="278"/>
      <c r="P110" s="278"/>
      <c r="Q110" s="278"/>
      <c r="R110" s="278"/>
      <c r="S110" s="278"/>
      <c r="T110" s="278"/>
      <c r="U110" s="278"/>
      <c r="V110" s="278"/>
      <c r="W110" s="278"/>
      <c r="X110" s="278"/>
      <c r="Y110" s="278"/>
      <c r="Z110" s="278"/>
      <c r="AA110" s="278"/>
      <c r="AB110" s="278"/>
      <c r="AC110" s="278"/>
      <c r="AD110" s="278"/>
      <c r="AE110" s="278"/>
      <c r="AF110" s="278"/>
      <c r="AG110" s="278"/>
      <c r="AH110" s="278"/>
      <c r="AI110" s="278"/>
      <c r="AJ110" s="278"/>
      <c r="AQ110" s="276"/>
      <c r="AR110" s="276"/>
    </row>
    <row r="111" spans="1:44" ht="16.5" thickBot="1" x14ac:dyDescent="0.3">
      <c r="A111" s="278"/>
      <c r="B111" s="278"/>
      <c r="C111" s="278"/>
      <c r="D111" s="278"/>
      <c r="E111" s="278"/>
      <c r="F111" s="278"/>
      <c r="G111" s="278"/>
      <c r="H111" s="278"/>
      <c r="I111" s="278"/>
      <c r="J111" s="278"/>
      <c r="K111" s="278"/>
      <c r="L111" s="278"/>
      <c r="M111" s="278"/>
      <c r="N111" s="278"/>
      <c r="O111" s="278"/>
      <c r="P111" s="278"/>
      <c r="Q111" s="278"/>
      <c r="R111" s="278"/>
      <c r="S111" s="278"/>
      <c r="T111" s="278"/>
      <c r="U111" s="278"/>
      <c r="V111" s="278"/>
      <c r="W111" s="278"/>
      <c r="X111" s="278"/>
      <c r="Y111" s="278"/>
      <c r="Z111" s="278"/>
      <c r="AA111" s="278"/>
      <c r="AB111" s="278"/>
      <c r="AC111" s="278"/>
      <c r="AD111" s="278"/>
      <c r="AE111" s="278"/>
      <c r="AF111" s="278"/>
      <c r="AG111" s="278"/>
      <c r="AH111" s="278"/>
      <c r="AI111" s="278"/>
      <c r="AJ111" s="278"/>
      <c r="AQ111" s="276"/>
      <c r="AR111" s="276"/>
    </row>
    <row r="112" spans="1:44" ht="45.75" thickBot="1" x14ac:dyDescent="0.3">
      <c r="A112" s="538" t="str">
        <f>'WPTM - Section F'!A6:Y6</f>
        <v>Key Activities</v>
      </c>
      <c r="B112" s="539"/>
      <c r="C112" s="539"/>
      <c r="D112" s="539"/>
      <c r="E112" s="539"/>
      <c r="F112" s="539"/>
      <c r="G112" s="539"/>
      <c r="H112" s="539"/>
      <c r="I112" s="540"/>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Q112" s="276"/>
      <c r="AR112" s="276"/>
    </row>
    <row r="113" spans="1:44" ht="16.5" thickBot="1" x14ac:dyDescent="0.3">
      <c r="A113" s="278"/>
      <c r="B113" s="278"/>
      <c r="C113" s="278"/>
      <c r="D113" s="278"/>
      <c r="E113" s="278"/>
      <c r="F113" s="278"/>
      <c r="G113" s="276">
        <v>2</v>
      </c>
      <c r="H113" s="296" t="str">
        <f>IFERROR(IF(INDEX('Overview - Section A'!I$43:I$49,MATCH('Print View'!$G113,'Overview - Section A'!$B$43:$B$49,0))&lt;&gt;0,(INDEX('Overview - Section A'!I$43:I$49,MATCH('Print View'!$G113,'Overview - Section A'!$B$43:$B$49,0))),""),"")</f>
        <v>a1Y36000002VL1TEAW</v>
      </c>
      <c r="J113" s="278"/>
      <c r="K113" s="278"/>
      <c r="L113" s="278"/>
      <c r="M113" s="276">
        <v>3</v>
      </c>
      <c r="N113" s="276" t="str">
        <f>IFERROR(IF(INDEX('Overview - Section A'!I$43:I$49,MATCH('Print View'!$M113,'Overview - Section A'!$B$43:$B$49,0))&lt;&gt;0,(INDEX('Overview - Section A'!I$43:I$49,MATCH('Print View'!$M113,'Overview - Section A'!$B$43:$B$49,0))),""),"")</f>
        <v>a1Y36000002VL1UEAW</v>
      </c>
      <c r="O113" s="278"/>
      <c r="P113" s="278"/>
      <c r="Q113" s="278"/>
      <c r="R113" s="276"/>
      <c r="S113" s="276">
        <v>4</v>
      </c>
      <c r="T113" s="276" t="str">
        <f>IFERROR(IF(INDEX('Overview - Section A'!I$43:I$49,MATCH('Print View'!$S113,'Overview - Section A'!$B$43:$B$49,0))&lt;&gt;0,(INDEX('Overview - Section A'!I$43:I$49,MATCH('Print View'!$S113,'Overview - Section A'!$B$43:$B$49,0))),""),"")</f>
        <v>a1Y36000002VL1VEAW</v>
      </c>
      <c r="U113" s="276"/>
      <c r="V113" s="276"/>
      <c r="W113" s="276"/>
      <c r="X113" s="276"/>
      <c r="Y113" s="276">
        <v>5</v>
      </c>
      <c r="Z113" s="276" t="str">
        <f>IFERROR(IF(INDEX('Overview - Section A'!I$43:I$49,MATCH('Print View'!$Y113,'Overview - Section A'!$B$43:$B$49,0))&lt;&gt;0,(INDEX('Overview - Section A'!I$43:I$49,MATCH('Print View'!$Y113,'Overview - Section A'!$B$43:$B$49,0))),""),"")</f>
        <v>a1Y36000002VL1WEAW</v>
      </c>
      <c r="AA113" s="276"/>
      <c r="AB113" s="276"/>
      <c r="AC113" s="276"/>
      <c r="AD113" s="276"/>
      <c r="AE113" s="276">
        <v>6</v>
      </c>
      <c r="AF113" s="278" t="str">
        <f>IFERROR(IF(INDEX('Overview - Section A'!I$43:I$49,MATCH('Print View'!$AE113,'Overview - Section A'!$B$43:$B$49,0))&lt;&gt;0,(INDEX('Overview - Section A'!I$43:I$49,MATCH('Print View'!$AE113,'Overview - Section A'!$B$43:$B$49,0))),""),"")</f>
        <v>a1Y36000002VL1XEAW</v>
      </c>
      <c r="AG113" s="278"/>
      <c r="AH113" s="278"/>
      <c r="AI113" s="278"/>
      <c r="AJ113" s="278"/>
      <c r="AQ113" s="276"/>
      <c r="AR113" s="276"/>
    </row>
    <row r="114" spans="1:44" ht="30.75" thickBot="1" x14ac:dyDescent="0.3">
      <c r="A114" s="552" t="s">
        <v>225</v>
      </c>
      <c r="B114" s="554" t="str">
        <f>'WPTM - Section F'!B7</f>
        <v>Module</v>
      </c>
      <c r="C114" s="554" t="str">
        <f>'WPTM - Section F'!C7</f>
        <v>Intervention</v>
      </c>
      <c r="D114" s="554" t="str">
        <f>'WPTM - Section F'!D7</f>
        <v>Key Activity</v>
      </c>
      <c r="E114" s="556" t="str">
        <f>'WPTM - Section F'!E7</f>
        <v>Responsible PR</v>
      </c>
      <c r="F114" s="558" t="str">
        <f>'WPTM - Section F'!W7</f>
        <v>Country</v>
      </c>
      <c r="G114" s="474">
        <f>IFERROR(IF(INDEX(O$6:O$13,MATCH($G$113,$N6:$N13,0))&lt;&gt;0,INDEX(O$6:O$13,MATCH($G$113,$N6:$N13,0)),""),"")</f>
        <v>43101</v>
      </c>
      <c r="H114" s="475"/>
      <c r="I114" s="475"/>
      <c r="J114" s="476">
        <f>IFERROR(IF(INDEX(Q$6:Q$13,MATCH($G$113,$N6:$N13,0))&lt;&gt;0,INDEX(Q$6:Q$13,MATCH($G$113,$N6:$N13,0)),""),"")</f>
        <v>43465</v>
      </c>
      <c r="K114" s="475"/>
      <c r="L114" s="477"/>
      <c r="M114" s="474">
        <f>IFERROR(IF(INDEX(O$6:O$13,MATCH($M$113,$N6:$N13,0))&lt;&gt;0,INDEX(O$6:O$13,MATCH($M$113,$N6:$N13,0)),""),"")</f>
        <v>43466</v>
      </c>
      <c r="N114" s="475"/>
      <c r="O114" s="475"/>
      <c r="P114" s="476">
        <f>IFERROR(IF(INDEX(Q$6:Q$13,MATCH($M$113,$N6:$N13,0))&lt;&gt;0,INDEX(Q$6:Q$13,MATCH($M$113,$N6:$N13,0)),""),"")</f>
        <v>43830</v>
      </c>
      <c r="Q114" s="475"/>
      <c r="R114" s="477"/>
      <c r="S114" s="474">
        <f>IFERROR(IF(INDEX(O$6:O$13,MATCH($S$113,$N6:$N13,0))&lt;&gt;0,INDEX(O$6:O$13,MATCH($S$113,$N6:$N13,0)),""),"")</f>
        <v>43831</v>
      </c>
      <c r="T114" s="475"/>
      <c r="U114" s="475"/>
      <c r="V114" s="476">
        <f>IFERROR(IF(INDEX(Q$6:Q$13,MATCH($S$113,$N6:$N13,0))&lt;&gt;0,INDEX(Q$6:Q$13,MATCH($S$113,$N6:$N13,0)),""),"")</f>
        <v>44196</v>
      </c>
      <c r="W114" s="475"/>
      <c r="X114" s="477"/>
      <c r="Y114" s="474">
        <f>IFERROR(IF(INDEX(O$6:O$13,MATCH($Y$113,$N6:$N13,0))&lt;&gt;0,INDEX(O$6:O$13,MATCH($Y$113,$N6:$N13,0)),""),"")</f>
        <v>44197</v>
      </c>
      <c r="Z114" s="475"/>
      <c r="AA114" s="475"/>
      <c r="AB114" s="476">
        <f>IFERROR(IF(INDEX(Q$6:Q$13,MATCH($Y$113,$N6:$N13,0))&lt;&gt;0,INDEX(Q$6:Q$13,MATCH($Y$113,$N6:$N13,0)),""),"")</f>
        <v>44561</v>
      </c>
      <c r="AC114" s="475"/>
      <c r="AD114" s="477"/>
      <c r="AE114" s="474">
        <f>IFERROR(IF(INDEX(O$6:O$13,MATCH($AE$113,$N6:$N13,0))&lt;&gt;0,INDEX(O$6:O$13,MATCH($AE$113,$N6:$N13,0)),""),"")</f>
        <v>44562</v>
      </c>
      <c r="AF114" s="475"/>
      <c r="AG114" s="475"/>
      <c r="AH114" s="476">
        <f>IFERROR(IF(INDEX(Q$6:Q$13,MATCH($AE$113,$N6:$N13,0))&lt;&gt;0,INDEX(Q$6:Q$13,MATCH($AE$113,$N6:$N13,0)),""),"")</f>
        <v>44926</v>
      </c>
      <c r="AI114" s="477"/>
      <c r="AJ114" s="573" t="str">
        <f>'WPTM - Section F'!X7</f>
        <v>Comments</v>
      </c>
      <c r="AM114" s="298"/>
      <c r="AN114" s="298"/>
      <c r="AO114" s="298"/>
      <c r="AP114" s="298"/>
      <c r="AQ114" s="298"/>
      <c r="AR114" s="298"/>
    </row>
    <row r="115" spans="1:44" ht="30.75" thickBot="1" x14ac:dyDescent="0.3">
      <c r="A115" s="553"/>
      <c r="B115" s="555"/>
      <c r="C115" s="555"/>
      <c r="D115" s="555"/>
      <c r="E115" s="557"/>
      <c r="F115" s="559"/>
      <c r="G115" s="571" t="str">
        <f>'WPTM - Section F'!D92</f>
        <v>Milestone / Target Description</v>
      </c>
      <c r="H115" s="572"/>
      <c r="I115" s="572"/>
      <c r="J115" s="575" t="str">
        <f>'WPTM - Section F'!E92</f>
        <v>Criterion for Completion</v>
      </c>
      <c r="K115" s="575"/>
      <c r="L115" s="576"/>
      <c r="M115" s="577" t="str">
        <f>'WPTM - Section F'!D92</f>
        <v>Milestone / Target Description</v>
      </c>
      <c r="N115" s="578"/>
      <c r="O115" s="578"/>
      <c r="P115" s="578" t="str">
        <f>'WPTM - Section F'!E92</f>
        <v>Criterion for Completion</v>
      </c>
      <c r="Q115" s="578"/>
      <c r="R115" s="579"/>
      <c r="S115" s="580" t="str">
        <f>'WPTM - Section F'!D92</f>
        <v>Milestone / Target Description</v>
      </c>
      <c r="T115" s="581"/>
      <c r="U115" s="581"/>
      <c r="V115" s="578" t="str">
        <f>'WPTM - Section F'!E92</f>
        <v>Criterion for Completion</v>
      </c>
      <c r="W115" s="578"/>
      <c r="X115" s="579"/>
      <c r="Y115" s="582" t="str">
        <f>'WPTM - Section F'!D92</f>
        <v>Milestone / Target Description</v>
      </c>
      <c r="Z115" s="583"/>
      <c r="AA115" s="583"/>
      <c r="AB115" s="584" t="str">
        <f>'WPTM - Section F'!E92</f>
        <v>Criterion for Completion</v>
      </c>
      <c r="AC115" s="585"/>
      <c r="AD115" s="586"/>
      <c r="AE115" s="488" t="str">
        <f>'WPTM - Section F'!D92</f>
        <v>Milestone / Target Description</v>
      </c>
      <c r="AF115" s="489"/>
      <c r="AG115" s="490"/>
      <c r="AH115" s="520" t="str">
        <f>'WPTM - Section F'!E92</f>
        <v>Criterion for Completion</v>
      </c>
      <c r="AI115" s="511"/>
      <c r="AJ115" s="574"/>
      <c r="AM115" s="298"/>
      <c r="AN115" s="276" t="s">
        <v>228</v>
      </c>
      <c r="AO115" s="276" t="s">
        <v>229</v>
      </c>
      <c r="AP115" s="276" t="s">
        <v>230</v>
      </c>
      <c r="AQ115" s="276" t="s">
        <v>231</v>
      </c>
      <c r="AR115" s="276" t="s">
        <v>232</v>
      </c>
    </row>
    <row r="116" spans="1:44" ht="30" x14ac:dyDescent="0.25">
      <c r="A116" s="187">
        <v>1</v>
      </c>
      <c r="B116" s="187" t="str">
        <f>IFERROR(IF(INDEX('WPTM - Section F'!B$8:B$89,MATCH('Print View'!$A116,'WPTM - Section F'!$A$8:$A$89,0))&lt;&gt;0,INDEX('WPTM - Section F'!B$8:B$89,MATCH('Print View'!$A116,'WPTM - Section F'!$A$8:$A$89,0)),""),"")</f>
        <v/>
      </c>
      <c r="C116" s="187" t="str">
        <f>IFERROR(IF(INDEX('WPTM - Section F'!C$8:C$89,MATCH('Print View'!$A116,'WPTM - Section F'!$A$8:$A$89,0))&lt;&gt;0,INDEX('WPTM - Section F'!C$8:C$89,MATCH('Print View'!$A116,'WPTM - Section F'!$A$8:$A$89,0)),""),"")</f>
        <v/>
      </c>
      <c r="D116" s="187" t="str">
        <f>IFERROR(IF(INDEX('WPTM - Section F'!D$8:D$89,MATCH('Print View'!$A116,'WPTM - Section F'!$A$8:$A$89,0))&lt;&gt;0,INDEX('WPTM - Section F'!D$8:D$89,MATCH('Print View'!$A116,'WPTM - Section F'!$A$8:$A$89,0)),""),"")</f>
        <v/>
      </c>
      <c r="E116" s="187" t="str">
        <f>IFERROR(IF(INDEX('WPTM - Section F'!E$8:E$89,MATCH('Print View'!$A116,'WPTM - Section F'!$A$8:$A$89,0))&lt;&gt;0,INDEX('WPTM - Section F'!E$8:E$89,MATCH('Print View'!$A116,'WPTM - Section F'!$A$8:$A$89,0)),""),"")</f>
        <v/>
      </c>
      <c r="F116" s="188" t="str">
        <f>IFERROR(IF(INDEX('WPTM - Section F'!W$8:W$89,MATCH('Print View'!$A116,'WPTM - Section F'!$A$8:$A$89,0))&lt;&gt;0,INDEX('WPTM - Section F'!W$8:W$89,MATCH('Print View'!$A116,'WPTM - Section F'!$A$8:$A$89,0)),""),"")</f>
        <v/>
      </c>
      <c r="G116" s="492" t="str">
        <f>IFERROR(IF(INDEX('WPTM - Section F'!D$93:D$494,MATCH('Print View'!$AN$116,'WPTM - Section F'!$M$93:$MK$494,0))&lt;&gt;0,INDEX('WPTM - Section F'!D$93:D$494,MATCH('Print View'!$AN$116,'WPTM - Section F'!$M$93:$M$494,0)),""),"")</f>
        <v/>
      </c>
      <c r="H116" s="492"/>
      <c r="I116" s="493"/>
      <c r="J116" s="492" t="str">
        <f>IFERROR(IF(INDEX('WPTM - Section F'!E$93:E$494,MATCH('Print View'!$AN$116,'WPTM - Section F'!$M$93:$M$494,0))&lt;&gt;0,INDEX('WPTM - Section F'!E$93:E$494,MATCH('Print View'!$AN$116,'WPTM - Section F'!$M$93:$M$494,0)),""),"")</f>
        <v/>
      </c>
      <c r="K116" s="492"/>
      <c r="L116" s="493"/>
      <c r="M116" s="491" t="str">
        <f>IFERROR(IF(INDEX('WPTM - Section F'!D$93:D$494,MATCH('Print View'!$AO$116,'WPTM - Section F'!$M$93:$MK$494,0))&lt;&gt;0,INDEX('WPTM - Section F'!D$93:D$494,MATCH('Print View'!$AO$116,'WPTM - Section F'!$M$93:$M$494,0)),""),"")</f>
        <v/>
      </c>
      <c r="N116" s="492"/>
      <c r="O116" s="492"/>
      <c r="P116" s="494" t="str">
        <f>IFERROR(IF(INDEX('WPTM - Section F'!E$93:E$494,MATCH('Print View'!$AO$116,'WPTM - Section F'!$M$93:$M$494,0))&lt;&gt;0,INDEX('WPTM - Section F'!E$93:E$494,MATCH('Print View'!$AO$116,'WPTM - Section F'!$M$93:$M$494,0)),""),"")</f>
        <v/>
      </c>
      <c r="Q116" s="492"/>
      <c r="R116" s="495"/>
      <c r="S116" s="491" t="str">
        <f>IFERROR(IF(INDEX('WPTM - Section F'!D$93:D$494,MATCH('Print View'!$AP$116,'WPTM - Section F'!$M$93:$MK$494,0))&lt;&gt;0,INDEX('WPTM - Section F'!D$93:D$494,MATCH('Print View'!$AP$116,'WPTM - Section F'!$M$93:$M$494,0)),""),"")</f>
        <v/>
      </c>
      <c r="T116" s="492"/>
      <c r="U116" s="493"/>
      <c r="V116" s="494" t="str">
        <f>IFERROR(IF(INDEX('WPTM - Section F'!E$93:E$494,MATCH('Print View'!$AP$116,'WPTM - Section F'!$M$93:$M$494,0))&lt;&gt;0,INDEX('WPTM - Section F'!E$93:E$494,MATCH('Print View'!$AP$116,'WPTM - Section F'!$M$93:$M$494,0)),""),"")</f>
        <v/>
      </c>
      <c r="W116" s="492"/>
      <c r="X116" s="495"/>
      <c r="Y116" s="491" t="str">
        <f>IFERROR(IF(INDEX('WPTM - Section F'!D$93:D$494,MATCH('Print View'!$AQ$116,'WPTM - Section F'!$M$93:$MK$494,0))&lt;&gt;0,INDEX('WPTM - Section F'!D$93:D$494,MATCH('Print View'!$AQ$116,'WPTM - Section F'!$M$93:$M$494,0)),""),"")</f>
        <v/>
      </c>
      <c r="Z116" s="492"/>
      <c r="AA116" s="492"/>
      <c r="AB116" s="494" t="str">
        <f>IFERROR(IF(INDEX('WPTM - Section F'!E$93:E$494,MATCH('Print View'!$AQ$116,'WPTM - Section F'!$M$93:$M$494,0))&lt;&gt;0,INDEX('WPTM - Section F'!E$93:E$494,MATCH('Print View'!$AQ$116,'WPTM - Section F'!$M$93:$M$494,0)),""),"")</f>
        <v/>
      </c>
      <c r="AC116" s="492"/>
      <c r="AD116" s="495"/>
      <c r="AE116" s="491" t="str">
        <f>IFERROR(IF(INDEX('WPTM - Section F'!D$93:D$494,MATCH('Print View'!$AR$116,'WPTM - Section F'!$M$93:$MK$494,0))&lt;&gt;0,INDEX('WPTM - Section F'!D$93:D$494,MATCH('Print View'!$AR$116,'WPTM - Section F'!$M$93:$M$494,0)),""),"")</f>
        <v/>
      </c>
      <c r="AF116" s="492"/>
      <c r="AG116" s="493"/>
      <c r="AH116" s="487" t="str">
        <f>IFERROR(IF(INDEX('WPTM - Section F'!E$93:E$494,MATCH('Print View'!$AR$116,'WPTM - Section F'!$M$93:$M$494,0))&lt;&gt;0,INDEX('WPTM - Section F'!E$93:E$494,MATCH('Print View'!$AR$116,'WPTM - Section F'!$M$93:$M$494,0)),""),"")</f>
        <v/>
      </c>
      <c r="AI116" s="487"/>
      <c r="AJ116" s="206" t="str">
        <f>IFERROR(IF(INDEX('WPTM - Section F'!X$8:X$89,MATCH('Print View'!$A116,'WPTM - Section F'!$A$8:$A$89,0))&lt;&gt;0,INDEX('WPTM - Section F'!X$8:X$89,MATCH('Print View'!$A116,'WPTM - Section F'!$A$8:$A$89,0)),""),"")</f>
        <v/>
      </c>
      <c r="AM116" s="298"/>
      <c r="AN116" s="276" t="str">
        <f>CONCATENATE(A116,"-",$H$113)</f>
        <v>1-a1Y36000002VL1TEAW</v>
      </c>
      <c r="AO116" s="276" t="str">
        <f>CONCATENATE($A116,"-",$N$113)</f>
        <v>1-a1Y36000002VL1UEAW</v>
      </c>
      <c r="AP116" s="276" t="str">
        <f>CONCATENATE($A116,"-",$T$113)</f>
        <v>1-a1Y36000002VL1VEAW</v>
      </c>
      <c r="AQ116" s="276" t="str">
        <f>CONCATENATE($A116,"-",$Z$113)</f>
        <v>1-a1Y36000002VL1WEAW</v>
      </c>
      <c r="AR116" s="276" t="str">
        <f>CONCATENATE($A116,"-",$AF$113)</f>
        <v>1-a1Y36000002VL1XEAW</v>
      </c>
    </row>
    <row r="117" spans="1:44" ht="30" x14ac:dyDescent="0.25">
      <c r="A117" s="182">
        <v>2</v>
      </c>
      <c r="B117" s="182" t="str">
        <f>IFERROR(IF(INDEX('WPTM - Section F'!B$8:B$89,MATCH('Print View'!$A117,'WPTM - Section F'!$A$8:$A$89,0))&lt;&gt;0,INDEX('WPTM - Section F'!B$8:B$89,MATCH('Print View'!$A117,'WPTM - Section F'!$A$8:$A$89,0)),""),"")</f>
        <v/>
      </c>
      <c r="C117" s="182" t="str">
        <f>IFERROR(IF(INDEX('WPTM - Section F'!C$8:C$89,MATCH('Print View'!$A117,'WPTM - Section F'!$A$8:$A$89,0))&lt;&gt;0,INDEX('WPTM - Section F'!C$8:C$89,MATCH('Print View'!$A117,'WPTM - Section F'!$A$8:$A$89,0)),""),"")</f>
        <v/>
      </c>
      <c r="D117" s="182" t="str">
        <f>IFERROR(IF(INDEX('WPTM - Section F'!D$8:D$89,MATCH('Print View'!$A117,'WPTM - Section F'!$A$8:$A$89,0))&lt;&gt;0,INDEX('WPTM - Section F'!D$8:D$89,MATCH('Print View'!$A117,'WPTM - Section F'!$A$8:$A$89,0)),""),"")</f>
        <v/>
      </c>
      <c r="E117" s="182" t="str">
        <f>IFERROR(IF(INDEX('WPTM - Section F'!E$8:E$89,MATCH('Print View'!$A117,'WPTM - Section F'!$A$8:$A$89,0))&lt;&gt;0,INDEX('WPTM - Section F'!E$8:E$89,MATCH('Print View'!$A117,'WPTM - Section F'!$A$8:$A$89,0)),""),"")</f>
        <v/>
      </c>
      <c r="F117" s="183" t="str">
        <f>IFERROR(IF(INDEX('WPTM - Section F'!W$8:W$89,MATCH('Print View'!$A117,'WPTM - Section F'!$A$8:$A$89,0))&lt;&gt;0,INDEX('WPTM - Section F'!W$8:W$89,MATCH('Print View'!$A117,'WPTM - Section F'!$A$8:$A$89,0)),""),"")</f>
        <v/>
      </c>
      <c r="G117" s="478" t="str">
        <f>IFERROR(IF(INDEX('WPTM - Section F'!D$93:D$494,MATCH('Print View'!$AN$116,'WPTM - Section F'!$M$93:$MK$494,0))&lt;&gt;0,INDEX('WPTM - Section F'!D$93:D$494,MATCH('Print View'!$AN$116,'WPTM - Section F'!$M$93:$M$494,0)),""),"")</f>
        <v/>
      </c>
      <c r="H117" s="479"/>
      <c r="I117" s="480"/>
      <c r="J117" s="468" t="str">
        <f>IFERROR(IF(INDEX('WPTM - Section F'!E$93:E$494,MATCH('Print View'!$AN$116,'WPTM - Section F'!$M$93:$M$494,0))&lt;&gt;0,INDEX('WPTM - Section F'!E$93:E$494,MATCH('Print View'!$AN$116,'WPTM - Section F'!$M$93:$M$494,0)),""),"")</f>
        <v/>
      </c>
      <c r="K117" s="479"/>
      <c r="L117" s="469"/>
      <c r="M117" s="478" t="str">
        <f>IFERROR(IF(INDEX('WPTM - Section F'!D$93:D$494,MATCH('Print View'!$AO$116,'WPTM - Section F'!$M$93:$MK$494,0))&lt;&gt;0,INDEX('WPTM - Section F'!D$93:D$494,MATCH('Print View'!$AO$116,'WPTM - Section F'!$M$93:$M$494,0)),""),"")</f>
        <v/>
      </c>
      <c r="N117" s="479"/>
      <c r="O117" s="480"/>
      <c r="P117" s="468" t="str">
        <f>IFERROR(IF(INDEX('WPTM - Section F'!E$93:E$494,MATCH('Print View'!$AO$116,'WPTM - Section F'!$M$93:$M$494,0))&lt;&gt;0,INDEX('WPTM - Section F'!E$93:E$494,MATCH('Print View'!$AO$116,'WPTM - Section F'!$M$93:$M$494,0)),""),"")</f>
        <v/>
      </c>
      <c r="Q117" s="479"/>
      <c r="R117" s="469"/>
      <c r="S117" s="478" t="str">
        <f>IFERROR(IF(INDEX('WPTM - Section F'!D$93:D$494,MATCH('Print View'!$AP$116,'WPTM - Section F'!$M$93:$MK$494,0))&lt;&gt;0,INDEX('WPTM - Section F'!D$93:D$494,MATCH('Print View'!$AP$116,'WPTM - Section F'!$M$93:$M$494,0)),""),"")</f>
        <v/>
      </c>
      <c r="T117" s="479"/>
      <c r="U117" s="480"/>
      <c r="V117" s="468" t="str">
        <f>IFERROR(IF(INDEX('WPTM - Section F'!E$93:E$494,MATCH('Print View'!$AP$116,'WPTM - Section F'!$M$93:$M$494,0))&lt;&gt;0,INDEX('WPTM - Section F'!E$93:E$494,MATCH('Print View'!$AP$116,'WPTM - Section F'!$M$93:$M$494,0)),""),"")</f>
        <v/>
      </c>
      <c r="W117" s="479"/>
      <c r="X117" s="469"/>
      <c r="Y117" s="478" t="str">
        <f>IFERROR(IF(INDEX('WPTM - Section F'!D$93:D$494,MATCH('Print View'!$AQ$116,'WPTM - Section F'!$M$93:$MK$494,0))&lt;&gt;0,INDEX('WPTM - Section F'!D$93:D$494,MATCH('Print View'!$AQ$116,'WPTM - Section F'!$M$93:$M$494,0)),""),"")</f>
        <v/>
      </c>
      <c r="Z117" s="479"/>
      <c r="AA117" s="480"/>
      <c r="AB117" s="468" t="str">
        <f>IFERROR(IF(INDEX('WPTM - Section F'!E$93:E$494,MATCH('Print View'!$AQ$116,'WPTM - Section F'!$M$93:$M$494,0))&lt;&gt;0,INDEX('WPTM - Section F'!E$93:E$494,MATCH('Print View'!$AQ$116,'WPTM - Section F'!$M$93:$M$494,0)),""),"")</f>
        <v/>
      </c>
      <c r="AC117" s="479"/>
      <c r="AD117" s="469"/>
      <c r="AE117" s="478" t="str">
        <f>IFERROR(IF(INDEX('WPTM - Section F'!D$93:D$494,MATCH('Print View'!$AR$116,'WPTM - Section F'!$M$93:$MK$494,0))&lt;&gt;0,INDEX('WPTM - Section F'!D$93:D$494,MATCH('Print View'!$AR$116,'WPTM - Section F'!$M$93:$M$494,0)),""),"")</f>
        <v/>
      </c>
      <c r="AF117" s="479"/>
      <c r="AG117" s="480"/>
      <c r="AH117" s="468" t="str">
        <f>IFERROR(IF(INDEX('WPTM - Section F'!E$93:E$494,MATCH('Print View'!$AR$116,'WPTM - Section F'!$M$93:$M$494,0))&lt;&gt;0,INDEX('WPTM - Section F'!E$93:E$494,MATCH('Print View'!$AR$116,'WPTM - Section F'!$M$93:$M$494,0)),""),"")</f>
        <v/>
      </c>
      <c r="AI117" s="469"/>
      <c r="AJ117" s="207" t="str">
        <f>IFERROR(IF(INDEX('WPTM - Section F'!X$8:X$89,MATCH('Print View'!$A117,'WPTM - Section F'!$A$8:$A$89,0))&lt;&gt;0,INDEX('WPTM - Section F'!X$8:X$89,MATCH('Print View'!$A117,'WPTM - Section F'!$A$8:$A$89,0)),""),"")</f>
        <v/>
      </c>
      <c r="AM117" s="298"/>
      <c r="AN117" s="276" t="str">
        <f t="shared" ref="AN117:AN180" si="0">CONCATENATE(A117,"-",$H$113)</f>
        <v>2-a1Y36000002VL1TEAW</v>
      </c>
      <c r="AO117" s="276" t="str">
        <f t="shared" ref="AO117:AO180" si="1">CONCATENATE($A117,"-",$N$113)</f>
        <v>2-a1Y36000002VL1UEAW</v>
      </c>
      <c r="AP117" s="276" t="str">
        <f t="shared" ref="AP117:AP180" si="2">CONCATENATE($A117,"-",$T$113)</f>
        <v>2-a1Y36000002VL1VEAW</v>
      </c>
      <c r="AQ117" s="276" t="str">
        <f t="shared" ref="AQ117:AQ180" si="3">CONCATENATE($A117,"-",$Z$113)</f>
        <v>2-a1Y36000002VL1WEAW</v>
      </c>
      <c r="AR117" s="276" t="str">
        <f t="shared" ref="AR117:AR180" si="4">CONCATENATE($A117,"-",$AF$113)</f>
        <v>2-a1Y36000002VL1XEAW</v>
      </c>
    </row>
    <row r="118" spans="1:44" ht="30" x14ac:dyDescent="0.25">
      <c r="A118" s="187">
        <v>3</v>
      </c>
      <c r="B118" s="187" t="str">
        <f>IFERROR(IF(INDEX('WPTM - Section F'!B$8:B$89,MATCH('Print View'!$A118,'WPTM - Section F'!$A$8:$A$89,0))&lt;&gt;0,INDEX('WPTM - Section F'!B$8:B$89,MATCH('Print View'!$A118,'WPTM - Section F'!$A$8:$A$89,0)),""),"")</f>
        <v/>
      </c>
      <c r="C118" s="187" t="str">
        <f>IFERROR(IF(INDEX('WPTM - Section F'!C$8:C$89,MATCH('Print View'!$A118,'WPTM - Section F'!$A$8:$A$89,0))&lt;&gt;0,INDEX('WPTM - Section F'!C$8:C$89,MATCH('Print View'!$A118,'WPTM - Section F'!$A$8:$A$89,0)),""),"")</f>
        <v/>
      </c>
      <c r="D118" s="187" t="str">
        <f>IFERROR(IF(INDEX('WPTM - Section F'!D$8:D$89,MATCH('Print View'!$A118,'WPTM - Section F'!$A$8:$A$89,0))&lt;&gt;0,INDEX('WPTM - Section F'!D$8:D$89,MATCH('Print View'!$A118,'WPTM - Section F'!$A$8:$A$89,0)),""),"")</f>
        <v/>
      </c>
      <c r="E118" s="187" t="str">
        <f>IFERROR(IF(INDEX('WPTM - Section F'!E$8:E$89,MATCH('Print View'!$A118,'WPTM - Section F'!$A$8:$A$89,0))&lt;&gt;0,INDEX('WPTM - Section F'!E$8:E$89,MATCH('Print View'!$A118,'WPTM - Section F'!$A$8:$A$89,0)),""),"")</f>
        <v/>
      </c>
      <c r="F118" s="188" t="str">
        <f>IFERROR(IF(INDEX('WPTM - Section F'!W$8:W$89,MATCH('Print View'!$A118,'WPTM - Section F'!$A$8:$A$89,0))&lt;&gt;0,INDEX('WPTM - Section F'!W$8:W$89,MATCH('Print View'!$A118,'WPTM - Section F'!$A$8:$A$89,0)),""),"")</f>
        <v/>
      </c>
      <c r="G118" s="481" t="str">
        <f>IFERROR(IF(INDEX('WPTM - Section F'!D$93:D$494,MATCH('Print View'!$AN$116,'WPTM - Section F'!$M$93:$MK$494,0))&lt;&gt;0,INDEX('WPTM - Section F'!D$93:D$494,MATCH('Print View'!$AN$116,'WPTM - Section F'!$M$93:$M$494,0)),""),"")</f>
        <v/>
      </c>
      <c r="H118" s="482"/>
      <c r="I118" s="483"/>
      <c r="J118" s="470" t="str">
        <f>IFERROR(IF(INDEX('WPTM - Section F'!E$93:E$494,MATCH('Print View'!$AN$116,'WPTM - Section F'!$M$93:$M$494,0))&lt;&gt;0,INDEX('WPTM - Section F'!E$93:E$494,MATCH('Print View'!$AN$116,'WPTM - Section F'!$M$93:$M$494,0)),""),"")</f>
        <v/>
      </c>
      <c r="K118" s="482"/>
      <c r="L118" s="471"/>
      <c r="M118" s="481" t="str">
        <f>IFERROR(IF(INDEX('WPTM - Section F'!D$93:D$494,MATCH('Print View'!$AO$116,'WPTM - Section F'!$M$93:$MK$494,0))&lt;&gt;0,INDEX('WPTM - Section F'!D$93:D$494,MATCH('Print View'!$AO$116,'WPTM - Section F'!$M$93:$M$494,0)),""),"")</f>
        <v/>
      </c>
      <c r="N118" s="482"/>
      <c r="O118" s="483"/>
      <c r="P118" s="470" t="str">
        <f>IFERROR(IF(INDEX('WPTM - Section F'!E$93:E$494,MATCH('Print View'!$AO$116,'WPTM - Section F'!$M$93:$M$494,0))&lt;&gt;0,INDEX('WPTM - Section F'!E$93:E$494,MATCH('Print View'!$AO$116,'WPTM - Section F'!$M$93:$M$494,0)),""),"")</f>
        <v/>
      </c>
      <c r="Q118" s="482"/>
      <c r="R118" s="471"/>
      <c r="S118" s="481" t="str">
        <f>IFERROR(IF(INDEX('WPTM - Section F'!D$93:D$494,MATCH('Print View'!$AP$116,'WPTM - Section F'!$M$93:$MK$494,0))&lt;&gt;0,INDEX('WPTM - Section F'!D$93:D$494,MATCH('Print View'!$AP$116,'WPTM - Section F'!$M$93:$M$494,0)),""),"")</f>
        <v/>
      </c>
      <c r="T118" s="482"/>
      <c r="U118" s="483"/>
      <c r="V118" s="470" t="str">
        <f>IFERROR(IF(INDEX('WPTM - Section F'!E$93:E$494,MATCH('Print View'!$AP$116,'WPTM - Section F'!$M$93:$M$494,0))&lt;&gt;0,INDEX('WPTM - Section F'!E$93:E$494,MATCH('Print View'!$AP$116,'WPTM - Section F'!$M$93:$M$494,0)),""),"")</f>
        <v/>
      </c>
      <c r="W118" s="482"/>
      <c r="X118" s="471"/>
      <c r="Y118" s="481" t="str">
        <f>IFERROR(IF(INDEX('WPTM - Section F'!D$93:D$494,MATCH('Print View'!$AQ$116,'WPTM - Section F'!$M$93:$MK$494,0))&lt;&gt;0,INDEX('WPTM - Section F'!D$93:D$494,MATCH('Print View'!$AQ$116,'WPTM - Section F'!$M$93:$M$494,0)),""),"")</f>
        <v/>
      </c>
      <c r="Z118" s="482"/>
      <c r="AA118" s="483"/>
      <c r="AB118" s="470" t="str">
        <f>IFERROR(IF(INDEX('WPTM - Section F'!E$93:E$494,MATCH('Print View'!$AQ$116,'WPTM - Section F'!$M$93:$M$494,0))&lt;&gt;0,INDEX('WPTM - Section F'!E$93:E$494,MATCH('Print View'!$AQ$116,'WPTM - Section F'!$M$93:$M$494,0)),""),"")</f>
        <v/>
      </c>
      <c r="AC118" s="482"/>
      <c r="AD118" s="471"/>
      <c r="AE118" s="481" t="str">
        <f>IFERROR(IF(INDEX('WPTM - Section F'!D$93:D$494,MATCH('Print View'!$AR$116,'WPTM - Section F'!$M$93:$MK$494,0))&lt;&gt;0,INDEX('WPTM - Section F'!D$93:D$494,MATCH('Print View'!$AR$116,'WPTM - Section F'!$M$93:$M$494,0)),""),"")</f>
        <v/>
      </c>
      <c r="AF118" s="482"/>
      <c r="AG118" s="483"/>
      <c r="AH118" s="470" t="str">
        <f>IFERROR(IF(INDEX('WPTM - Section F'!E$93:E$494,MATCH('Print View'!$AR$116,'WPTM - Section F'!$M$93:$M$494,0))&lt;&gt;0,INDEX('WPTM - Section F'!E$93:E$494,MATCH('Print View'!$AR$116,'WPTM - Section F'!$M$93:$M$494,0)),""),"")</f>
        <v/>
      </c>
      <c r="AI118" s="471"/>
      <c r="AJ118" s="208" t="str">
        <f>IFERROR(IF(INDEX('WPTM - Section F'!X$8:X$89,MATCH('Print View'!$A118,'WPTM - Section F'!$A$8:$A$89,0))&lt;&gt;0,INDEX('WPTM - Section F'!X$8:X$89,MATCH('Print View'!$A118,'WPTM - Section F'!$A$8:$A$89,0)),""),"")</f>
        <v/>
      </c>
      <c r="AM118" s="298"/>
      <c r="AN118" s="276" t="str">
        <f t="shared" si="0"/>
        <v>3-a1Y36000002VL1TEAW</v>
      </c>
      <c r="AO118" s="276" t="str">
        <f t="shared" si="1"/>
        <v>3-a1Y36000002VL1UEAW</v>
      </c>
      <c r="AP118" s="276" t="str">
        <f t="shared" si="2"/>
        <v>3-a1Y36000002VL1VEAW</v>
      </c>
      <c r="AQ118" s="276" t="str">
        <f t="shared" si="3"/>
        <v>3-a1Y36000002VL1WEAW</v>
      </c>
      <c r="AR118" s="276" t="str">
        <f t="shared" si="4"/>
        <v>3-a1Y36000002VL1XEAW</v>
      </c>
    </row>
    <row r="119" spans="1:44" ht="30" x14ac:dyDescent="0.25">
      <c r="A119" s="182">
        <v>4</v>
      </c>
      <c r="B119" s="182" t="str">
        <f>IFERROR(IF(INDEX('WPTM - Section F'!B$8:B$89,MATCH('Print View'!$A119,'WPTM - Section F'!$A$8:$A$89,0))&lt;&gt;0,INDEX('WPTM - Section F'!B$8:B$89,MATCH('Print View'!$A119,'WPTM - Section F'!$A$8:$A$89,0)),""),"")</f>
        <v/>
      </c>
      <c r="C119" s="182" t="str">
        <f>IFERROR(IF(INDEX('WPTM - Section F'!C$8:C$89,MATCH('Print View'!$A119,'WPTM - Section F'!$A$8:$A$89,0))&lt;&gt;0,INDEX('WPTM - Section F'!C$8:C$89,MATCH('Print View'!$A119,'WPTM - Section F'!$A$8:$A$89,0)),""),"")</f>
        <v/>
      </c>
      <c r="D119" s="182" t="str">
        <f>IFERROR(IF(INDEX('WPTM - Section F'!D$8:D$89,MATCH('Print View'!$A119,'WPTM - Section F'!$A$8:$A$89,0))&lt;&gt;0,INDEX('WPTM - Section F'!D$8:D$89,MATCH('Print View'!$A119,'WPTM - Section F'!$A$8:$A$89,0)),""),"")</f>
        <v/>
      </c>
      <c r="E119" s="182" t="str">
        <f>IFERROR(IF(INDEX('WPTM - Section F'!E$8:E$89,MATCH('Print View'!$A119,'WPTM - Section F'!$A$8:$A$89,0))&lt;&gt;0,INDEX('WPTM - Section F'!E$8:E$89,MATCH('Print View'!$A119,'WPTM - Section F'!$A$8:$A$89,0)),""),"")</f>
        <v/>
      </c>
      <c r="F119" s="183" t="str">
        <f>IFERROR(IF(INDEX('WPTM - Section F'!W$8:W$89,MATCH('Print View'!$A119,'WPTM - Section F'!$A$8:$A$89,0))&lt;&gt;0,INDEX('WPTM - Section F'!W$8:W$89,MATCH('Print View'!$A119,'WPTM - Section F'!$A$8:$A$89,0)),""),"")</f>
        <v/>
      </c>
      <c r="G119" s="478" t="str">
        <f>IFERROR(IF(INDEX('WPTM - Section F'!D$93:D$494,MATCH('Print View'!$AN$116,'WPTM - Section F'!$M$93:$MK$494,0))&lt;&gt;0,INDEX('WPTM - Section F'!D$93:D$494,MATCH('Print View'!$AN$116,'WPTM - Section F'!$M$93:$M$494,0)),""),"")</f>
        <v/>
      </c>
      <c r="H119" s="479"/>
      <c r="I119" s="480"/>
      <c r="J119" s="468" t="str">
        <f>IFERROR(IF(INDEX('WPTM - Section F'!E$93:E$494,MATCH('Print View'!$AN$116,'WPTM - Section F'!$M$93:$M$494,0))&lt;&gt;0,INDEX('WPTM - Section F'!E$93:E$494,MATCH('Print View'!$AN$116,'WPTM - Section F'!$M$93:$M$494,0)),""),"")</f>
        <v/>
      </c>
      <c r="K119" s="479"/>
      <c r="L119" s="469"/>
      <c r="M119" s="478" t="str">
        <f>IFERROR(IF(INDEX('WPTM - Section F'!D$93:D$494,MATCH('Print View'!$AO$116,'WPTM - Section F'!$M$93:$MK$494,0))&lt;&gt;0,INDEX('WPTM - Section F'!D$93:D$494,MATCH('Print View'!$AO$116,'WPTM - Section F'!$M$93:$M$494,0)),""),"")</f>
        <v/>
      </c>
      <c r="N119" s="479"/>
      <c r="O119" s="480"/>
      <c r="P119" s="468" t="str">
        <f>IFERROR(IF(INDEX('WPTM - Section F'!E$93:E$494,MATCH('Print View'!$AO$116,'WPTM - Section F'!$M$93:$M$494,0))&lt;&gt;0,INDEX('WPTM - Section F'!E$93:E$494,MATCH('Print View'!$AO$116,'WPTM - Section F'!$M$93:$M$494,0)),""),"")</f>
        <v/>
      </c>
      <c r="Q119" s="479"/>
      <c r="R119" s="469"/>
      <c r="S119" s="478" t="str">
        <f>IFERROR(IF(INDEX('WPTM - Section F'!D$93:D$494,MATCH('Print View'!$AP$116,'WPTM - Section F'!$M$93:$MK$494,0))&lt;&gt;0,INDEX('WPTM - Section F'!D$93:D$494,MATCH('Print View'!$AP$116,'WPTM - Section F'!$M$93:$M$494,0)),""),"")</f>
        <v/>
      </c>
      <c r="T119" s="479"/>
      <c r="U119" s="480"/>
      <c r="V119" s="468" t="str">
        <f>IFERROR(IF(INDEX('WPTM - Section F'!E$93:E$494,MATCH('Print View'!$AP$116,'WPTM - Section F'!$M$93:$M$494,0))&lt;&gt;0,INDEX('WPTM - Section F'!E$93:E$494,MATCH('Print View'!$AP$116,'WPTM - Section F'!$M$93:$M$494,0)),""),"")</f>
        <v/>
      </c>
      <c r="W119" s="479"/>
      <c r="X119" s="469"/>
      <c r="Y119" s="478" t="str">
        <f>IFERROR(IF(INDEX('WPTM - Section F'!D$93:D$494,MATCH('Print View'!$AQ$116,'WPTM - Section F'!$M$93:$MK$494,0))&lt;&gt;0,INDEX('WPTM - Section F'!D$93:D$494,MATCH('Print View'!$AQ$116,'WPTM - Section F'!$M$93:$M$494,0)),""),"")</f>
        <v/>
      </c>
      <c r="Z119" s="479"/>
      <c r="AA119" s="480"/>
      <c r="AB119" s="468" t="str">
        <f>IFERROR(IF(INDEX('WPTM - Section F'!E$93:E$494,MATCH('Print View'!$AQ$116,'WPTM - Section F'!$M$93:$M$494,0))&lt;&gt;0,INDEX('WPTM - Section F'!E$93:E$494,MATCH('Print View'!$AQ$116,'WPTM - Section F'!$M$93:$M$494,0)),""),"")</f>
        <v/>
      </c>
      <c r="AC119" s="479"/>
      <c r="AD119" s="469"/>
      <c r="AE119" s="478" t="str">
        <f>IFERROR(IF(INDEX('WPTM - Section F'!D$93:D$494,MATCH('Print View'!$AR$116,'WPTM - Section F'!$M$93:$MK$494,0))&lt;&gt;0,INDEX('WPTM - Section F'!D$93:D$494,MATCH('Print View'!$AR$116,'WPTM - Section F'!$M$93:$M$494,0)),""),"")</f>
        <v/>
      </c>
      <c r="AF119" s="479"/>
      <c r="AG119" s="480"/>
      <c r="AH119" s="468" t="str">
        <f>IFERROR(IF(INDEX('WPTM - Section F'!E$93:E$494,MATCH('Print View'!$AR$116,'WPTM - Section F'!$M$93:$M$494,0))&lt;&gt;0,INDEX('WPTM - Section F'!E$93:E$494,MATCH('Print View'!$AR$116,'WPTM - Section F'!$M$93:$M$494,0)),""),"")</f>
        <v/>
      </c>
      <c r="AI119" s="469"/>
      <c r="AJ119" s="207" t="str">
        <f>IFERROR(IF(INDEX('WPTM - Section F'!X$8:X$89,MATCH('Print View'!$A119,'WPTM - Section F'!$A$8:$A$89,0))&lt;&gt;0,INDEX('WPTM - Section F'!X$8:X$89,MATCH('Print View'!$A119,'WPTM - Section F'!$A$8:$A$89,0)),""),"")</f>
        <v/>
      </c>
      <c r="AM119" s="298"/>
      <c r="AN119" s="276" t="str">
        <f t="shared" si="0"/>
        <v>4-a1Y36000002VL1TEAW</v>
      </c>
      <c r="AO119" s="276" t="str">
        <f t="shared" si="1"/>
        <v>4-a1Y36000002VL1UEAW</v>
      </c>
      <c r="AP119" s="276" t="str">
        <f t="shared" si="2"/>
        <v>4-a1Y36000002VL1VEAW</v>
      </c>
      <c r="AQ119" s="276" t="str">
        <f t="shared" si="3"/>
        <v>4-a1Y36000002VL1WEAW</v>
      </c>
      <c r="AR119" s="276" t="str">
        <f t="shared" si="4"/>
        <v>4-a1Y36000002VL1XEAW</v>
      </c>
    </row>
    <row r="120" spans="1:44" ht="30" x14ac:dyDescent="0.25">
      <c r="A120" s="187">
        <v>5</v>
      </c>
      <c r="B120" s="187" t="str">
        <f>IFERROR(IF(INDEX('WPTM - Section F'!B$8:B$89,MATCH('Print View'!$A120,'WPTM - Section F'!$A$8:$A$89,0))&lt;&gt;0,INDEX('WPTM - Section F'!B$8:B$89,MATCH('Print View'!$A120,'WPTM - Section F'!$A$8:$A$89,0)),""),"")</f>
        <v/>
      </c>
      <c r="C120" s="187" t="str">
        <f>IFERROR(IF(INDEX('WPTM - Section F'!C$8:C$89,MATCH('Print View'!$A120,'WPTM - Section F'!$A$8:$A$89,0))&lt;&gt;0,INDEX('WPTM - Section F'!C$8:C$89,MATCH('Print View'!$A120,'WPTM - Section F'!$A$8:$A$89,0)),""),"")</f>
        <v/>
      </c>
      <c r="D120" s="187" t="str">
        <f>IFERROR(IF(INDEX('WPTM - Section F'!D$8:D$89,MATCH('Print View'!$A120,'WPTM - Section F'!$A$8:$A$89,0))&lt;&gt;0,INDEX('WPTM - Section F'!D$8:D$89,MATCH('Print View'!$A120,'WPTM - Section F'!$A$8:$A$89,0)),""),"")</f>
        <v/>
      </c>
      <c r="E120" s="187" t="str">
        <f>IFERROR(IF(INDEX('WPTM - Section F'!E$8:E$89,MATCH('Print View'!$A120,'WPTM - Section F'!$A$8:$A$89,0))&lt;&gt;0,INDEX('WPTM - Section F'!E$8:E$89,MATCH('Print View'!$A120,'WPTM - Section F'!$A$8:$A$89,0)),""),"")</f>
        <v/>
      </c>
      <c r="F120" s="188" t="str">
        <f>IFERROR(IF(INDEX('WPTM - Section F'!W$8:W$89,MATCH('Print View'!$A120,'WPTM - Section F'!$A$8:$A$89,0))&lt;&gt;0,INDEX('WPTM - Section F'!W$8:W$89,MATCH('Print View'!$A120,'WPTM - Section F'!$A$8:$A$89,0)),""),"")</f>
        <v/>
      </c>
      <c r="G120" s="481" t="str">
        <f>IFERROR(IF(INDEX('WPTM - Section F'!D$93:D$494,MATCH('Print View'!$AN$116,'WPTM - Section F'!$M$93:$MK$494,0))&lt;&gt;0,INDEX('WPTM - Section F'!D$93:D$494,MATCH('Print View'!$AN$116,'WPTM - Section F'!$M$93:$M$494,0)),""),"")</f>
        <v/>
      </c>
      <c r="H120" s="482"/>
      <c r="I120" s="483"/>
      <c r="J120" s="470" t="str">
        <f>IFERROR(IF(INDEX('WPTM - Section F'!E$93:E$494,MATCH('Print View'!$AN$116,'WPTM - Section F'!$M$93:$M$494,0))&lt;&gt;0,INDEX('WPTM - Section F'!E$93:E$494,MATCH('Print View'!$AN$116,'WPTM - Section F'!$M$93:$M$494,0)),""),"")</f>
        <v/>
      </c>
      <c r="K120" s="482"/>
      <c r="L120" s="471"/>
      <c r="M120" s="481" t="str">
        <f>IFERROR(IF(INDEX('WPTM - Section F'!D$93:D$494,MATCH('Print View'!$AO$116,'WPTM - Section F'!$M$93:$MK$494,0))&lt;&gt;0,INDEX('WPTM - Section F'!D$93:D$494,MATCH('Print View'!$AO$116,'WPTM - Section F'!$M$93:$M$494,0)),""),"")</f>
        <v/>
      </c>
      <c r="N120" s="482"/>
      <c r="O120" s="483"/>
      <c r="P120" s="470" t="str">
        <f>IFERROR(IF(INDEX('WPTM - Section F'!E$93:E$494,MATCH('Print View'!$AO$116,'WPTM - Section F'!$M$93:$M$494,0))&lt;&gt;0,INDEX('WPTM - Section F'!E$93:E$494,MATCH('Print View'!$AO$116,'WPTM - Section F'!$M$93:$M$494,0)),""),"")</f>
        <v/>
      </c>
      <c r="Q120" s="482"/>
      <c r="R120" s="471"/>
      <c r="S120" s="481" t="str">
        <f>IFERROR(IF(INDEX('WPTM - Section F'!D$93:D$494,MATCH('Print View'!$AP$116,'WPTM - Section F'!$M$93:$MK$494,0))&lt;&gt;0,INDEX('WPTM - Section F'!D$93:D$494,MATCH('Print View'!$AP$116,'WPTM - Section F'!$M$93:$M$494,0)),""),"")</f>
        <v/>
      </c>
      <c r="T120" s="482"/>
      <c r="U120" s="483"/>
      <c r="V120" s="470" t="str">
        <f>IFERROR(IF(INDEX('WPTM - Section F'!E$93:E$494,MATCH('Print View'!$AP$116,'WPTM - Section F'!$M$93:$M$494,0))&lt;&gt;0,INDEX('WPTM - Section F'!E$93:E$494,MATCH('Print View'!$AP$116,'WPTM - Section F'!$M$93:$M$494,0)),""),"")</f>
        <v/>
      </c>
      <c r="W120" s="482"/>
      <c r="X120" s="471"/>
      <c r="Y120" s="481" t="str">
        <f>IFERROR(IF(INDEX('WPTM - Section F'!D$93:D$494,MATCH('Print View'!$AQ$116,'WPTM - Section F'!$M$93:$MK$494,0))&lt;&gt;0,INDEX('WPTM - Section F'!D$93:D$494,MATCH('Print View'!$AQ$116,'WPTM - Section F'!$M$93:$M$494,0)),""),"")</f>
        <v/>
      </c>
      <c r="Z120" s="482"/>
      <c r="AA120" s="483"/>
      <c r="AB120" s="470" t="str">
        <f>IFERROR(IF(INDEX('WPTM - Section F'!E$93:E$494,MATCH('Print View'!$AQ$116,'WPTM - Section F'!$M$93:$M$494,0))&lt;&gt;0,INDEX('WPTM - Section F'!E$93:E$494,MATCH('Print View'!$AQ$116,'WPTM - Section F'!$M$93:$M$494,0)),""),"")</f>
        <v/>
      </c>
      <c r="AC120" s="482"/>
      <c r="AD120" s="471"/>
      <c r="AE120" s="481" t="str">
        <f>IFERROR(IF(INDEX('WPTM - Section F'!D$93:D$494,MATCH('Print View'!$AR$116,'WPTM - Section F'!$M$93:$MK$494,0))&lt;&gt;0,INDEX('WPTM - Section F'!D$93:D$494,MATCH('Print View'!$AR$116,'WPTM - Section F'!$M$93:$M$494,0)),""),"")</f>
        <v/>
      </c>
      <c r="AF120" s="482"/>
      <c r="AG120" s="483"/>
      <c r="AH120" s="470" t="str">
        <f>IFERROR(IF(INDEX('WPTM - Section F'!E$93:E$494,MATCH('Print View'!$AR$116,'WPTM - Section F'!$M$93:$M$494,0))&lt;&gt;0,INDEX('WPTM - Section F'!E$93:E$494,MATCH('Print View'!$AR$116,'WPTM - Section F'!$M$93:$M$494,0)),""),"")</f>
        <v/>
      </c>
      <c r="AI120" s="471"/>
      <c r="AJ120" s="208" t="str">
        <f>IFERROR(IF(INDEX('WPTM - Section F'!X$8:X$89,MATCH('Print View'!$A120,'WPTM - Section F'!$A$8:$A$89,0))&lt;&gt;0,INDEX('WPTM - Section F'!X$8:X$89,MATCH('Print View'!$A120,'WPTM - Section F'!$A$8:$A$89,0)),""),"")</f>
        <v/>
      </c>
      <c r="AM120" s="298"/>
      <c r="AN120" s="276" t="str">
        <f t="shared" si="0"/>
        <v>5-a1Y36000002VL1TEAW</v>
      </c>
      <c r="AO120" s="276" t="str">
        <f t="shared" si="1"/>
        <v>5-a1Y36000002VL1UEAW</v>
      </c>
      <c r="AP120" s="276" t="str">
        <f t="shared" si="2"/>
        <v>5-a1Y36000002VL1VEAW</v>
      </c>
      <c r="AQ120" s="276" t="str">
        <f t="shared" si="3"/>
        <v>5-a1Y36000002VL1WEAW</v>
      </c>
      <c r="AR120" s="276" t="str">
        <f t="shared" si="4"/>
        <v>5-a1Y36000002VL1XEAW</v>
      </c>
    </row>
    <row r="121" spans="1:44" ht="30" x14ac:dyDescent="0.25">
      <c r="A121" s="182">
        <v>6</v>
      </c>
      <c r="B121" s="182" t="str">
        <f>IFERROR(IF(INDEX('WPTM - Section F'!B$8:B$89,MATCH('Print View'!$A121,'WPTM - Section F'!$A$8:$A$89,0))&lt;&gt;0,INDEX('WPTM - Section F'!B$8:B$89,MATCH('Print View'!$A121,'WPTM - Section F'!$A$8:$A$89,0)),""),"")</f>
        <v/>
      </c>
      <c r="C121" s="182" t="str">
        <f>IFERROR(IF(INDEX('WPTM - Section F'!C$8:C$89,MATCH('Print View'!$A121,'WPTM - Section F'!$A$8:$A$89,0))&lt;&gt;0,INDEX('WPTM - Section F'!C$8:C$89,MATCH('Print View'!$A121,'WPTM - Section F'!$A$8:$A$89,0)),""),"")</f>
        <v/>
      </c>
      <c r="D121" s="182" t="str">
        <f>IFERROR(IF(INDEX('WPTM - Section F'!D$8:D$89,MATCH('Print View'!$A121,'WPTM - Section F'!$A$8:$A$89,0))&lt;&gt;0,INDEX('WPTM - Section F'!D$8:D$89,MATCH('Print View'!$A121,'WPTM - Section F'!$A$8:$A$89,0)),""),"")</f>
        <v/>
      </c>
      <c r="E121" s="182" t="str">
        <f>IFERROR(IF(INDEX('WPTM - Section F'!E$8:E$89,MATCH('Print View'!$A121,'WPTM - Section F'!$A$8:$A$89,0))&lt;&gt;0,INDEX('WPTM - Section F'!E$8:E$89,MATCH('Print View'!$A121,'WPTM - Section F'!$A$8:$A$89,0)),""),"")</f>
        <v/>
      </c>
      <c r="F121" s="183" t="str">
        <f>IFERROR(IF(INDEX('WPTM - Section F'!W$8:W$89,MATCH('Print View'!$A121,'WPTM - Section F'!$A$8:$A$89,0))&lt;&gt;0,INDEX('WPTM - Section F'!W$8:W$89,MATCH('Print View'!$A121,'WPTM - Section F'!$A$8:$A$89,0)),""),"")</f>
        <v/>
      </c>
      <c r="G121" s="478" t="str">
        <f>IFERROR(IF(INDEX('WPTM - Section F'!D$93:D$494,MATCH('Print View'!$AN$116,'WPTM - Section F'!$M$93:$MK$494,0))&lt;&gt;0,INDEX('WPTM - Section F'!D$93:D$494,MATCH('Print View'!$AN$116,'WPTM - Section F'!$M$93:$M$494,0)),""),"")</f>
        <v/>
      </c>
      <c r="H121" s="479"/>
      <c r="I121" s="480"/>
      <c r="J121" s="468" t="str">
        <f>IFERROR(IF(INDEX('WPTM - Section F'!E$93:E$494,MATCH('Print View'!$AN$116,'WPTM - Section F'!$M$93:$M$494,0))&lt;&gt;0,INDEX('WPTM - Section F'!E$93:E$494,MATCH('Print View'!$AN$116,'WPTM - Section F'!$M$93:$M$494,0)),""),"")</f>
        <v/>
      </c>
      <c r="K121" s="479"/>
      <c r="L121" s="469"/>
      <c r="M121" s="478" t="str">
        <f>IFERROR(IF(INDEX('WPTM - Section F'!D$93:D$494,MATCH('Print View'!$AO$116,'WPTM - Section F'!$M$93:$MK$494,0))&lt;&gt;0,INDEX('WPTM - Section F'!D$93:D$494,MATCH('Print View'!$AO$116,'WPTM - Section F'!$M$93:$M$494,0)),""),"")</f>
        <v/>
      </c>
      <c r="N121" s="479"/>
      <c r="O121" s="480"/>
      <c r="P121" s="468" t="str">
        <f>IFERROR(IF(INDEX('WPTM - Section F'!E$93:E$494,MATCH('Print View'!$AO$116,'WPTM - Section F'!$M$93:$M$494,0))&lt;&gt;0,INDEX('WPTM - Section F'!E$93:E$494,MATCH('Print View'!$AO$116,'WPTM - Section F'!$M$93:$M$494,0)),""),"")</f>
        <v/>
      </c>
      <c r="Q121" s="479"/>
      <c r="R121" s="469"/>
      <c r="S121" s="478" t="str">
        <f>IFERROR(IF(INDEX('WPTM - Section F'!D$93:D$494,MATCH('Print View'!$AP$116,'WPTM - Section F'!$M$93:$MK$494,0))&lt;&gt;0,INDEX('WPTM - Section F'!D$93:D$494,MATCH('Print View'!$AP$116,'WPTM - Section F'!$M$93:$M$494,0)),""),"")</f>
        <v/>
      </c>
      <c r="T121" s="479"/>
      <c r="U121" s="480"/>
      <c r="V121" s="468" t="str">
        <f>IFERROR(IF(INDEX('WPTM - Section F'!E$93:E$494,MATCH('Print View'!$AP$116,'WPTM - Section F'!$M$93:$M$494,0))&lt;&gt;0,INDEX('WPTM - Section F'!E$93:E$494,MATCH('Print View'!$AP$116,'WPTM - Section F'!$M$93:$M$494,0)),""),"")</f>
        <v/>
      </c>
      <c r="W121" s="479"/>
      <c r="X121" s="469"/>
      <c r="Y121" s="478" t="str">
        <f>IFERROR(IF(INDEX('WPTM - Section F'!D$93:D$494,MATCH('Print View'!$AQ$116,'WPTM - Section F'!$M$93:$MK$494,0))&lt;&gt;0,INDEX('WPTM - Section F'!D$93:D$494,MATCH('Print View'!$AQ$116,'WPTM - Section F'!$M$93:$M$494,0)),""),"")</f>
        <v/>
      </c>
      <c r="Z121" s="479"/>
      <c r="AA121" s="480"/>
      <c r="AB121" s="468" t="str">
        <f>IFERROR(IF(INDEX('WPTM - Section F'!E$93:E$494,MATCH('Print View'!$AQ$116,'WPTM - Section F'!$M$93:$M$494,0))&lt;&gt;0,INDEX('WPTM - Section F'!E$93:E$494,MATCH('Print View'!$AQ$116,'WPTM - Section F'!$M$93:$M$494,0)),""),"")</f>
        <v/>
      </c>
      <c r="AC121" s="479"/>
      <c r="AD121" s="469"/>
      <c r="AE121" s="478" t="str">
        <f>IFERROR(IF(INDEX('WPTM - Section F'!D$93:D$494,MATCH('Print View'!$AR$116,'WPTM - Section F'!$M$93:$MK$494,0))&lt;&gt;0,INDEX('WPTM - Section F'!D$93:D$494,MATCH('Print View'!$AR$116,'WPTM - Section F'!$M$93:$M$494,0)),""),"")</f>
        <v/>
      </c>
      <c r="AF121" s="479"/>
      <c r="AG121" s="480"/>
      <c r="AH121" s="468" t="str">
        <f>IFERROR(IF(INDEX('WPTM - Section F'!E$93:E$494,MATCH('Print View'!$AR$116,'WPTM - Section F'!$M$93:$M$494,0))&lt;&gt;0,INDEX('WPTM - Section F'!E$93:E$494,MATCH('Print View'!$AR$116,'WPTM - Section F'!$M$93:$M$494,0)),""),"")</f>
        <v/>
      </c>
      <c r="AI121" s="469"/>
      <c r="AJ121" s="207" t="str">
        <f>IFERROR(IF(INDEX('WPTM - Section F'!X$8:X$89,MATCH('Print View'!$A121,'WPTM - Section F'!$A$8:$A$89,0))&lt;&gt;0,INDEX('WPTM - Section F'!X$8:X$89,MATCH('Print View'!$A121,'WPTM - Section F'!$A$8:$A$89,0)),""),"")</f>
        <v/>
      </c>
      <c r="AM121" s="298"/>
      <c r="AN121" s="276" t="str">
        <f t="shared" si="0"/>
        <v>6-a1Y36000002VL1TEAW</v>
      </c>
      <c r="AO121" s="276" t="str">
        <f t="shared" si="1"/>
        <v>6-a1Y36000002VL1UEAW</v>
      </c>
      <c r="AP121" s="276" t="str">
        <f t="shared" si="2"/>
        <v>6-a1Y36000002VL1VEAW</v>
      </c>
      <c r="AQ121" s="276" t="str">
        <f t="shared" si="3"/>
        <v>6-a1Y36000002VL1WEAW</v>
      </c>
      <c r="AR121" s="276" t="str">
        <f t="shared" si="4"/>
        <v>6-a1Y36000002VL1XEAW</v>
      </c>
    </row>
    <row r="122" spans="1:44" ht="30" x14ac:dyDescent="0.25">
      <c r="A122" s="187">
        <v>7</v>
      </c>
      <c r="B122" s="187" t="str">
        <f>IFERROR(IF(INDEX('WPTM - Section F'!B$8:B$89,MATCH('Print View'!$A122,'WPTM - Section F'!$A$8:$A$89,0))&lt;&gt;0,INDEX('WPTM - Section F'!B$8:B$89,MATCH('Print View'!$A122,'WPTM - Section F'!$A$8:$A$89,0)),""),"")</f>
        <v/>
      </c>
      <c r="C122" s="187" t="str">
        <f>IFERROR(IF(INDEX('WPTM - Section F'!C$8:C$89,MATCH('Print View'!$A122,'WPTM - Section F'!$A$8:$A$89,0))&lt;&gt;0,INDEX('WPTM - Section F'!C$8:C$89,MATCH('Print View'!$A122,'WPTM - Section F'!$A$8:$A$89,0)),""),"")</f>
        <v/>
      </c>
      <c r="D122" s="187" t="str">
        <f>IFERROR(IF(INDEX('WPTM - Section F'!D$8:D$89,MATCH('Print View'!$A122,'WPTM - Section F'!$A$8:$A$89,0))&lt;&gt;0,INDEX('WPTM - Section F'!D$8:D$89,MATCH('Print View'!$A122,'WPTM - Section F'!$A$8:$A$89,0)),""),"")</f>
        <v/>
      </c>
      <c r="E122" s="187" t="str">
        <f>IFERROR(IF(INDEX('WPTM - Section F'!E$8:E$89,MATCH('Print View'!$A122,'WPTM - Section F'!$A$8:$A$89,0))&lt;&gt;0,INDEX('WPTM - Section F'!E$8:E$89,MATCH('Print View'!$A122,'WPTM - Section F'!$A$8:$A$89,0)),""),"")</f>
        <v/>
      </c>
      <c r="F122" s="188" t="str">
        <f>IFERROR(IF(INDEX('WPTM - Section F'!W$8:W$89,MATCH('Print View'!$A122,'WPTM - Section F'!$A$8:$A$89,0))&lt;&gt;0,INDEX('WPTM - Section F'!W$8:W$89,MATCH('Print View'!$A122,'WPTM - Section F'!$A$8:$A$89,0)),""),"")</f>
        <v/>
      </c>
      <c r="G122" s="481" t="str">
        <f>IFERROR(IF(INDEX('WPTM - Section F'!D$93:D$494,MATCH('Print View'!$AN$116,'WPTM - Section F'!$M$93:$MK$494,0))&lt;&gt;0,INDEX('WPTM - Section F'!D$93:D$494,MATCH('Print View'!$AN$116,'WPTM - Section F'!$M$93:$M$494,0)),""),"")</f>
        <v/>
      </c>
      <c r="H122" s="482"/>
      <c r="I122" s="483"/>
      <c r="J122" s="470" t="str">
        <f>IFERROR(IF(INDEX('WPTM - Section F'!E$93:E$494,MATCH('Print View'!$AN$116,'WPTM - Section F'!$M$93:$M$494,0))&lt;&gt;0,INDEX('WPTM - Section F'!E$93:E$494,MATCH('Print View'!$AN$116,'WPTM - Section F'!$M$93:$M$494,0)),""),"")</f>
        <v/>
      </c>
      <c r="K122" s="482"/>
      <c r="L122" s="471"/>
      <c r="M122" s="481" t="str">
        <f>IFERROR(IF(INDEX('WPTM - Section F'!D$93:D$494,MATCH('Print View'!$AO$116,'WPTM - Section F'!$M$93:$MK$494,0))&lt;&gt;0,INDEX('WPTM - Section F'!D$93:D$494,MATCH('Print View'!$AO$116,'WPTM - Section F'!$M$93:$M$494,0)),""),"")</f>
        <v/>
      </c>
      <c r="N122" s="482"/>
      <c r="O122" s="483"/>
      <c r="P122" s="470" t="str">
        <f>IFERROR(IF(INDEX('WPTM - Section F'!E$93:E$494,MATCH('Print View'!$AO$116,'WPTM - Section F'!$M$93:$M$494,0))&lt;&gt;0,INDEX('WPTM - Section F'!E$93:E$494,MATCH('Print View'!$AO$116,'WPTM - Section F'!$M$93:$M$494,0)),""),"")</f>
        <v/>
      </c>
      <c r="Q122" s="482"/>
      <c r="R122" s="471"/>
      <c r="S122" s="481" t="str">
        <f>IFERROR(IF(INDEX('WPTM - Section F'!D$93:D$494,MATCH('Print View'!$AP$116,'WPTM - Section F'!$M$93:$MK$494,0))&lt;&gt;0,INDEX('WPTM - Section F'!D$93:D$494,MATCH('Print View'!$AP$116,'WPTM - Section F'!$M$93:$M$494,0)),""),"")</f>
        <v/>
      </c>
      <c r="T122" s="482"/>
      <c r="U122" s="483"/>
      <c r="V122" s="470" t="str">
        <f>IFERROR(IF(INDEX('WPTM - Section F'!E$93:E$494,MATCH('Print View'!$AP$116,'WPTM - Section F'!$M$93:$M$494,0))&lt;&gt;0,INDEX('WPTM - Section F'!E$93:E$494,MATCH('Print View'!$AP$116,'WPTM - Section F'!$M$93:$M$494,0)),""),"")</f>
        <v/>
      </c>
      <c r="W122" s="482"/>
      <c r="X122" s="471"/>
      <c r="Y122" s="481" t="str">
        <f>IFERROR(IF(INDEX('WPTM - Section F'!D$93:D$494,MATCH('Print View'!$AQ$116,'WPTM - Section F'!$M$93:$MK$494,0))&lt;&gt;0,INDEX('WPTM - Section F'!D$93:D$494,MATCH('Print View'!$AQ$116,'WPTM - Section F'!$M$93:$M$494,0)),""),"")</f>
        <v/>
      </c>
      <c r="Z122" s="482"/>
      <c r="AA122" s="483"/>
      <c r="AB122" s="470" t="str">
        <f>IFERROR(IF(INDEX('WPTM - Section F'!E$93:E$494,MATCH('Print View'!$AQ$116,'WPTM - Section F'!$M$93:$M$494,0))&lt;&gt;0,INDEX('WPTM - Section F'!E$93:E$494,MATCH('Print View'!$AQ$116,'WPTM - Section F'!$M$93:$M$494,0)),""),"")</f>
        <v/>
      </c>
      <c r="AC122" s="482"/>
      <c r="AD122" s="471"/>
      <c r="AE122" s="481" t="str">
        <f>IFERROR(IF(INDEX('WPTM - Section F'!D$93:D$494,MATCH('Print View'!$AR$116,'WPTM - Section F'!$M$93:$MK$494,0))&lt;&gt;0,INDEX('WPTM - Section F'!D$93:D$494,MATCH('Print View'!$AR$116,'WPTM - Section F'!$M$93:$M$494,0)),""),"")</f>
        <v/>
      </c>
      <c r="AF122" s="482"/>
      <c r="AG122" s="483"/>
      <c r="AH122" s="470" t="str">
        <f>IFERROR(IF(INDEX('WPTM - Section F'!E$93:E$494,MATCH('Print View'!$AR$116,'WPTM - Section F'!$M$93:$M$494,0))&lt;&gt;0,INDEX('WPTM - Section F'!E$93:E$494,MATCH('Print View'!$AR$116,'WPTM - Section F'!$M$93:$M$494,0)),""),"")</f>
        <v/>
      </c>
      <c r="AI122" s="471"/>
      <c r="AJ122" s="208" t="str">
        <f>IFERROR(IF(INDEX('WPTM - Section F'!X$8:X$89,MATCH('Print View'!$A122,'WPTM - Section F'!$A$8:$A$89,0))&lt;&gt;0,INDEX('WPTM - Section F'!X$8:X$89,MATCH('Print View'!$A122,'WPTM - Section F'!$A$8:$A$89,0)),""),"")</f>
        <v/>
      </c>
      <c r="AM122" s="298"/>
      <c r="AN122" s="276" t="str">
        <f t="shared" si="0"/>
        <v>7-a1Y36000002VL1TEAW</v>
      </c>
      <c r="AO122" s="276" t="str">
        <f t="shared" si="1"/>
        <v>7-a1Y36000002VL1UEAW</v>
      </c>
      <c r="AP122" s="276" t="str">
        <f t="shared" si="2"/>
        <v>7-a1Y36000002VL1VEAW</v>
      </c>
      <c r="AQ122" s="276" t="str">
        <f t="shared" si="3"/>
        <v>7-a1Y36000002VL1WEAW</v>
      </c>
      <c r="AR122" s="276" t="str">
        <f t="shared" si="4"/>
        <v>7-a1Y36000002VL1XEAW</v>
      </c>
    </row>
    <row r="123" spans="1:44" ht="30" x14ac:dyDescent="0.25">
      <c r="A123" s="182">
        <v>8</v>
      </c>
      <c r="B123" s="182" t="str">
        <f>IFERROR(IF(INDEX('WPTM - Section F'!B$8:B$89,MATCH('Print View'!$A123,'WPTM - Section F'!$A$8:$A$89,0))&lt;&gt;0,INDEX('WPTM - Section F'!B$8:B$89,MATCH('Print View'!$A123,'WPTM - Section F'!$A$8:$A$89,0)),""),"")</f>
        <v/>
      </c>
      <c r="C123" s="182" t="str">
        <f>IFERROR(IF(INDEX('WPTM - Section F'!C$8:C$89,MATCH('Print View'!$A123,'WPTM - Section F'!$A$8:$A$89,0))&lt;&gt;0,INDEX('WPTM - Section F'!C$8:C$89,MATCH('Print View'!$A123,'WPTM - Section F'!$A$8:$A$89,0)),""),"")</f>
        <v/>
      </c>
      <c r="D123" s="182" t="str">
        <f>IFERROR(IF(INDEX('WPTM - Section F'!D$8:D$89,MATCH('Print View'!$A123,'WPTM - Section F'!$A$8:$A$89,0))&lt;&gt;0,INDEX('WPTM - Section F'!D$8:D$89,MATCH('Print View'!$A123,'WPTM - Section F'!$A$8:$A$89,0)),""),"")</f>
        <v/>
      </c>
      <c r="E123" s="182" t="str">
        <f>IFERROR(IF(INDEX('WPTM - Section F'!E$8:E$89,MATCH('Print View'!$A123,'WPTM - Section F'!$A$8:$A$89,0))&lt;&gt;0,INDEX('WPTM - Section F'!E$8:E$89,MATCH('Print View'!$A123,'WPTM - Section F'!$A$8:$A$89,0)),""),"")</f>
        <v/>
      </c>
      <c r="F123" s="183" t="str">
        <f>IFERROR(IF(INDEX('WPTM - Section F'!W$8:W$89,MATCH('Print View'!$A123,'WPTM - Section F'!$A$8:$A$89,0))&lt;&gt;0,INDEX('WPTM - Section F'!W$8:W$89,MATCH('Print View'!$A123,'WPTM - Section F'!$A$8:$A$89,0)),""),"")</f>
        <v/>
      </c>
      <c r="G123" s="478" t="str">
        <f>IFERROR(IF(INDEX('WPTM - Section F'!D$93:D$494,MATCH('Print View'!$AN$116,'WPTM - Section F'!$M$93:$MK$494,0))&lt;&gt;0,INDEX('WPTM - Section F'!D$93:D$494,MATCH('Print View'!$AN$116,'WPTM - Section F'!$M$93:$M$494,0)),""),"")</f>
        <v/>
      </c>
      <c r="H123" s="479"/>
      <c r="I123" s="480"/>
      <c r="J123" s="468" t="str">
        <f>IFERROR(IF(INDEX('WPTM - Section F'!E$93:E$494,MATCH('Print View'!$AN$116,'WPTM - Section F'!$M$93:$M$494,0))&lt;&gt;0,INDEX('WPTM - Section F'!E$93:E$494,MATCH('Print View'!$AN$116,'WPTM - Section F'!$M$93:$M$494,0)),""),"")</f>
        <v/>
      </c>
      <c r="K123" s="479"/>
      <c r="L123" s="469"/>
      <c r="M123" s="478" t="str">
        <f>IFERROR(IF(INDEX('WPTM - Section F'!D$93:D$494,MATCH('Print View'!$AO$116,'WPTM - Section F'!$M$93:$MK$494,0))&lt;&gt;0,INDEX('WPTM - Section F'!D$93:D$494,MATCH('Print View'!$AO$116,'WPTM - Section F'!$M$93:$M$494,0)),""),"")</f>
        <v/>
      </c>
      <c r="N123" s="479"/>
      <c r="O123" s="480"/>
      <c r="P123" s="468" t="str">
        <f>IFERROR(IF(INDEX('WPTM - Section F'!E$93:E$494,MATCH('Print View'!$AO$116,'WPTM - Section F'!$M$93:$M$494,0))&lt;&gt;0,INDEX('WPTM - Section F'!E$93:E$494,MATCH('Print View'!$AO$116,'WPTM - Section F'!$M$93:$M$494,0)),""),"")</f>
        <v/>
      </c>
      <c r="Q123" s="479"/>
      <c r="R123" s="469"/>
      <c r="S123" s="478" t="str">
        <f>IFERROR(IF(INDEX('WPTM - Section F'!D$93:D$494,MATCH('Print View'!$AP$116,'WPTM - Section F'!$M$93:$MK$494,0))&lt;&gt;0,INDEX('WPTM - Section F'!D$93:D$494,MATCH('Print View'!$AP$116,'WPTM - Section F'!$M$93:$M$494,0)),""),"")</f>
        <v/>
      </c>
      <c r="T123" s="479"/>
      <c r="U123" s="480"/>
      <c r="V123" s="468" t="str">
        <f>IFERROR(IF(INDEX('WPTM - Section F'!E$93:E$494,MATCH('Print View'!$AP$116,'WPTM - Section F'!$M$93:$M$494,0))&lt;&gt;0,INDEX('WPTM - Section F'!E$93:E$494,MATCH('Print View'!$AP$116,'WPTM - Section F'!$M$93:$M$494,0)),""),"")</f>
        <v/>
      </c>
      <c r="W123" s="479"/>
      <c r="X123" s="469"/>
      <c r="Y123" s="478" t="str">
        <f>IFERROR(IF(INDEX('WPTM - Section F'!D$93:D$494,MATCH('Print View'!$AQ$116,'WPTM - Section F'!$M$93:$MK$494,0))&lt;&gt;0,INDEX('WPTM - Section F'!D$93:D$494,MATCH('Print View'!$AQ$116,'WPTM - Section F'!$M$93:$M$494,0)),""),"")</f>
        <v/>
      </c>
      <c r="Z123" s="479"/>
      <c r="AA123" s="480"/>
      <c r="AB123" s="468" t="str">
        <f>IFERROR(IF(INDEX('WPTM - Section F'!E$93:E$494,MATCH('Print View'!$AQ$116,'WPTM - Section F'!$M$93:$M$494,0))&lt;&gt;0,INDEX('WPTM - Section F'!E$93:E$494,MATCH('Print View'!$AQ$116,'WPTM - Section F'!$M$93:$M$494,0)),""),"")</f>
        <v/>
      </c>
      <c r="AC123" s="479"/>
      <c r="AD123" s="469"/>
      <c r="AE123" s="478" t="str">
        <f>IFERROR(IF(INDEX('WPTM - Section F'!D$93:D$494,MATCH('Print View'!$AR$116,'WPTM - Section F'!$M$93:$MK$494,0))&lt;&gt;0,INDEX('WPTM - Section F'!D$93:D$494,MATCH('Print View'!$AR$116,'WPTM - Section F'!$M$93:$M$494,0)),""),"")</f>
        <v/>
      </c>
      <c r="AF123" s="479"/>
      <c r="AG123" s="480"/>
      <c r="AH123" s="468" t="str">
        <f>IFERROR(IF(INDEX('WPTM - Section F'!E$93:E$494,MATCH('Print View'!$AR$116,'WPTM - Section F'!$M$93:$M$494,0))&lt;&gt;0,INDEX('WPTM - Section F'!E$93:E$494,MATCH('Print View'!$AR$116,'WPTM - Section F'!$M$93:$M$494,0)),""),"")</f>
        <v/>
      </c>
      <c r="AI123" s="469"/>
      <c r="AJ123" s="207" t="str">
        <f>IFERROR(IF(INDEX('WPTM - Section F'!X$8:X$89,MATCH('Print View'!$A123,'WPTM - Section F'!$A$8:$A$89,0))&lt;&gt;0,INDEX('WPTM - Section F'!X$8:X$89,MATCH('Print View'!$A123,'WPTM - Section F'!$A$8:$A$89,0)),""),"")</f>
        <v/>
      </c>
      <c r="AM123" s="298"/>
      <c r="AN123" s="276" t="str">
        <f t="shared" si="0"/>
        <v>8-a1Y36000002VL1TEAW</v>
      </c>
      <c r="AO123" s="276" t="str">
        <f t="shared" si="1"/>
        <v>8-a1Y36000002VL1UEAW</v>
      </c>
      <c r="AP123" s="276" t="str">
        <f t="shared" si="2"/>
        <v>8-a1Y36000002VL1VEAW</v>
      </c>
      <c r="AQ123" s="276" t="str">
        <f t="shared" si="3"/>
        <v>8-a1Y36000002VL1WEAW</v>
      </c>
      <c r="AR123" s="276" t="str">
        <f t="shared" si="4"/>
        <v>8-a1Y36000002VL1XEAW</v>
      </c>
    </row>
    <row r="124" spans="1:44" ht="30" x14ac:dyDescent="0.25">
      <c r="A124" s="187">
        <v>9</v>
      </c>
      <c r="B124" s="187" t="str">
        <f>IFERROR(IF(INDEX('WPTM - Section F'!B$8:B$89,MATCH('Print View'!$A124,'WPTM - Section F'!$A$8:$A$89,0))&lt;&gt;0,INDEX('WPTM - Section F'!B$8:B$89,MATCH('Print View'!$A124,'WPTM - Section F'!$A$8:$A$89,0)),""),"")</f>
        <v/>
      </c>
      <c r="C124" s="187" t="str">
        <f>IFERROR(IF(INDEX('WPTM - Section F'!C$8:C$89,MATCH('Print View'!$A124,'WPTM - Section F'!$A$8:$A$89,0))&lt;&gt;0,INDEX('WPTM - Section F'!C$8:C$89,MATCH('Print View'!$A124,'WPTM - Section F'!$A$8:$A$89,0)),""),"")</f>
        <v/>
      </c>
      <c r="D124" s="187" t="str">
        <f>IFERROR(IF(INDEX('WPTM - Section F'!D$8:D$89,MATCH('Print View'!$A124,'WPTM - Section F'!$A$8:$A$89,0))&lt;&gt;0,INDEX('WPTM - Section F'!D$8:D$89,MATCH('Print View'!$A124,'WPTM - Section F'!$A$8:$A$89,0)),""),"")</f>
        <v/>
      </c>
      <c r="E124" s="187" t="str">
        <f>IFERROR(IF(INDEX('WPTM - Section F'!E$8:E$89,MATCH('Print View'!$A124,'WPTM - Section F'!$A$8:$A$89,0))&lt;&gt;0,INDEX('WPTM - Section F'!E$8:E$89,MATCH('Print View'!$A124,'WPTM - Section F'!$A$8:$A$89,0)),""),"")</f>
        <v/>
      </c>
      <c r="F124" s="188" t="str">
        <f>IFERROR(IF(INDEX('WPTM - Section F'!W$8:W$89,MATCH('Print View'!$A124,'WPTM - Section F'!$A$8:$A$89,0))&lt;&gt;0,INDEX('WPTM - Section F'!W$8:W$89,MATCH('Print View'!$A124,'WPTM - Section F'!$A$8:$A$89,0)),""),"")</f>
        <v/>
      </c>
      <c r="G124" s="481" t="str">
        <f>IFERROR(IF(INDEX('WPTM - Section F'!D$93:D$494,MATCH('Print View'!$AN$116,'WPTM - Section F'!$M$93:$MK$494,0))&lt;&gt;0,INDEX('WPTM - Section F'!D$93:D$494,MATCH('Print View'!$AN$116,'WPTM - Section F'!$M$93:$M$494,0)),""),"")</f>
        <v/>
      </c>
      <c r="H124" s="482"/>
      <c r="I124" s="483"/>
      <c r="J124" s="470" t="str">
        <f>IFERROR(IF(INDEX('WPTM - Section F'!E$93:E$494,MATCH('Print View'!$AN$116,'WPTM - Section F'!$M$93:$M$494,0))&lt;&gt;0,INDEX('WPTM - Section F'!E$93:E$494,MATCH('Print View'!$AN$116,'WPTM - Section F'!$M$93:$M$494,0)),""),"")</f>
        <v/>
      </c>
      <c r="K124" s="482"/>
      <c r="L124" s="471"/>
      <c r="M124" s="481" t="str">
        <f>IFERROR(IF(INDEX('WPTM - Section F'!D$93:D$494,MATCH('Print View'!$AO$116,'WPTM - Section F'!$M$93:$MK$494,0))&lt;&gt;0,INDEX('WPTM - Section F'!D$93:D$494,MATCH('Print View'!$AO$116,'WPTM - Section F'!$M$93:$M$494,0)),""),"")</f>
        <v/>
      </c>
      <c r="N124" s="482"/>
      <c r="O124" s="483"/>
      <c r="P124" s="470" t="str">
        <f>IFERROR(IF(INDEX('WPTM - Section F'!E$93:E$494,MATCH('Print View'!$AO$116,'WPTM - Section F'!$M$93:$M$494,0))&lt;&gt;0,INDEX('WPTM - Section F'!E$93:E$494,MATCH('Print View'!$AO$116,'WPTM - Section F'!$M$93:$M$494,0)),""),"")</f>
        <v/>
      </c>
      <c r="Q124" s="482"/>
      <c r="R124" s="471"/>
      <c r="S124" s="481" t="str">
        <f>IFERROR(IF(INDEX('WPTM - Section F'!D$93:D$494,MATCH('Print View'!$AP$116,'WPTM - Section F'!$M$93:$MK$494,0))&lt;&gt;0,INDEX('WPTM - Section F'!D$93:D$494,MATCH('Print View'!$AP$116,'WPTM - Section F'!$M$93:$M$494,0)),""),"")</f>
        <v/>
      </c>
      <c r="T124" s="482"/>
      <c r="U124" s="483"/>
      <c r="V124" s="470" t="str">
        <f>IFERROR(IF(INDEX('WPTM - Section F'!E$93:E$494,MATCH('Print View'!$AP$116,'WPTM - Section F'!$M$93:$M$494,0))&lt;&gt;0,INDEX('WPTM - Section F'!E$93:E$494,MATCH('Print View'!$AP$116,'WPTM - Section F'!$M$93:$M$494,0)),""),"")</f>
        <v/>
      </c>
      <c r="W124" s="482"/>
      <c r="X124" s="471"/>
      <c r="Y124" s="481" t="str">
        <f>IFERROR(IF(INDEX('WPTM - Section F'!D$93:D$494,MATCH('Print View'!$AQ$116,'WPTM - Section F'!$M$93:$MK$494,0))&lt;&gt;0,INDEX('WPTM - Section F'!D$93:D$494,MATCH('Print View'!$AQ$116,'WPTM - Section F'!$M$93:$M$494,0)),""),"")</f>
        <v/>
      </c>
      <c r="Z124" s="482"/>
      <c r="AA124" s="483"/>
      <c r="AB124" s="470" t="str">
        <f>IFERROR(IF(INDEX('WPTM - Section F'!E$93:E$494,MATCH('Print View'!$AQ$116,'WPTM - Section F'!$M$93:$M$494,0))&lt;&gt;0,INDEX('WPTM - Section F'!E$93:E$494,MATCH('Print View'!$AQ$116,'WPTM - Section F'!$M$93:$M$494,0)),""),"")</f>
        <v/>
      </c>
      <c r="AC124" s="482"/>
      <c r="AD124" s="471"/>
      <c r="AE124" s="481" t="str">
        <f>IFERROR(IF(INDEX('WPTM - Section F'!D$93:D$494,MATCH('Print View'!$AR$116,'WPTM - Section F'!$M$93:$MK$494,0))&lt;&gt;0,INDEX('WPTM - Section F'!D$93:D$494,MATCH('Print View'!$AR$116,'WPTM - Section F'!$M$93:$M$494,0)),""),"")</f>
        <v/>
      </c>
      <c r="AF124" s="482"/>
      <c r="AG124" s="483"/>
      <c r="AH124" s="470" t="str">
        <f>IFERROR(IF(INDEX('WPTM - Section F'!E$93:E$494,MATCH('Print View'!$AR$116,'WPTM - Section F'!$M$93:$M$494,0))&lt;&gt;0,INDEX('WPTM - Section F'!E$93:E$494,MATCH('Print View'!$AR$116,'WPTM - Section F'!$M$93:$M$494,0)),""),"")</f>
        <v/>
      </c>
      <c r="AI124" s="471"/>
      <c r="AJ124" s="208" t="str">
        <f>IFERROR(IF(INDEX('WPTM - Section F'!X$8:X$89,MATCH('Print View'!$A124,'WPTM - Section F'!$A$8:$A$89,0))&lt;&gt;0,INDEX('WPTM - Section F'!X$8:X$89,MATCH('Print View'!$A124,'WPTM - Section F'!$A$8:$A$89,0)),""),"")</f>
        <v/>
      </c>
      <c r="AM124" s="298"/>
      <c r="AN124" s="276" t="str">
        <f t="shared" si="0"/>
        <v>9-a1Y36000002VL1TEAW</v>
      </c>
      <c r="AO124" s="276" t="str">
        <f t="shared" si="1"/>
        <v>9-a1Y36000002VL1UEAW</v>
      </c>
      <c r="AP124" s="276" t="str">
        <f t="shared" si="2"/>
        <v>9-a1Y36000002VL1VEAW</v>
      </c>
      <c r="AQ124" s="276" t="str">
        <f t="shared" si="3"/>
        <v>9-a1Y36000002VL1WEAW</v>
      </c>
      <c r="AR124" s="276" t="str">
        <f t="shared" si="4"/>
        <v>9-a1Y36000002VL1XEAW</v>
      </c>
    </row>
    <row r="125" spans="1:44" ht="30" x14ac:dyDescent="0.25">
      <c r="A125" s="182">
        <v>10</v>
      </c>
      <c r="B125" s="182" t="str">
        <f>IFERROR(IF(INDEX('WPTM - Section F'!B$8:B$89,MATCH('Print View'!$A125,'WPTM - Section F'!$A$8:$A$89,0))&lt;&gt;0,INDEX('WPTM - Section F'!B$8:B$89,MATCH('Print View'!$A125,'WPTM - Section F'!$A$8:$A$89,0)),""),"")</f>
        <v/>
      </c>
      <c r="C125" s="182" t="str">
        <f>IFERROR(IF(INDEX('WPTM - Section F'!C$8:C$89,MATCH('Print View'!$A125,'WPTM - Section F'!$A$8:$A$89,0))&lt;&gt;0,INDEX('WPTM - Section F'!C$8:C$89,MATCH('Print View'!$A125,'WPTM - Section F'!$A$8:$A$89,0)),""),"")</f>
        <v/>
      </c>
      <c r="D125" s="182" t="str">
        <f>IFERROR(IF(INDEX('WPTM - Section F'!D$8:D$89,MATCH('Print View'!$A125,'WPTM - Section F'!$A$8:$A$89,0))&lt;&gt;0,INDEX('WPTM - Section F'!D$8:D$89,MATCH('Print View'!$A125,'WPTM - Section F'!$A$8:$A$89,0)),""),"")</f>
        <v/>
      </c>
      <c r="E125" s="182" t="str">
        <f>IFERROR(IF(INDEX('WPTM - Section F'!E$8:E$89,MATCH('Print View'!$A125,'WPTM - Section F'!$A$8:$A$89,0))&lt;&gt;0,INDEX('WPTM - Section F'!E$8:E$89,MATCH('Print View'!$A125,'WPTM - Section F'!$A$8:$A$89,0)),""),"")</f>
        <v/>
      </c>
      <c r="F125" s="183" t="str">
        <f>IFERROR(IF(INDEX('WPTM - Section F'!W$8:W$89,MATCH('Print View'!$A125,'WPTM - Section F'!$A$8:$A$89,0))&lt;&gt;0,INDEX('WPTM - Section F'!W$8:W$89,MATCH('Print View'!$A125,'WPTM - Section F'!$A$8:$A$89,0)),""),"")</f>
        <v/>
      </c>
      <c r="G125" s="478" t="str">
        <f>IFERROR(IF(INDEX('WPTM - Section F'!D$93:D$494,MATCH('Print View'!$AN$116,'WPTM - Section F'!$M$93:$MK$494,0))&lt;&gt;0,INDEX('WPTM - Section F'!D$93:D$494,MATCH('Print View'!$AN$116,'WPTM - Section F'!$M$93:$M$494,0)),""),"")</f>
        <v/>
      </c>
      <c r="H125" s="479"/>
      <c r="I125" s="480"/>
      <c r="J125" s="468" t="str">
        <f>IFERROR(IF(INDEX('WPTM - Section F'!E$93:E$494,MATCH('Print View'!$AN$116,'WPTM - Section F'!$M$93:$M$494,0))&lt;&gt;0,INDEX('WPTM - Section F'!E$93:E$494,MATCH('Print View'!$AN$116,'WPTM - Section F'!$M$93:$M$494,0)),""),"")</f>
        <v/>
      </c>
      <c r="K125" s="479"/>
      <c r="L125" s="469"/>
      <c r="M125" s="478" t="str">
        <f>IFERROR(IF(INDEX('WPTM - Section F'!D$93:D$494,MATCH('Print View'!$AO$116,'WPTM - Section F'!$M$93:$MK$494,0))&lt;&gt;0,INDEX('WPTM - Section F'!D$93:D$494,MATCH('Print View'!$AO$116,'WPTM - Section F'!$M$93:$M$494,0)),""),"")</f>
        <v/>
      </c>
      <c r="N125" s="479"/>
      <c r="O125" s="480"/>
      <c r="P125" s="468" t="str">
        <f>IFERROR(IF(INDEX('WPTM - Section F'!E$93:E$494,MATCH('Print View'!$AO$116,'WPTM - Section F'!$M$93:$M$494,0))&lt;&gt;0,INDEX('WPTM - Section F'!E$93:E$494,MATCH('Print View'!$AO$116,'WPTM - Section F'!$M$93:$M$494,0)),""),"")</f>
        <v/>
      </c>
      <c r="Q125" s="479"/>
      <c r="R125" s="469"/>
      <c r="S125" s="478" t="str">
        <f>IFERROR(IF(INDEX('WPTM - Section F'!D$93:D$494,MATCH('Print View'!$AP$116,'WPTM - Section F'!$M$93:$MK$494,0))&lt;&gt;0,INDEX('WPTM - Section F'!D$93:D$494,MATCH('Print View'!$AP$116,'WPTM - Section F'!$M$93:$M$494,0)),""),"")</f>
        <v/>
      </c>
      <c r="T125" s="479"/>
      <c r="U125" s="480"/>
      <c r="V125" s="468" t="str">
        <f>IFERROR(IF(INDEX('WPTM - Section F'!E$93:E$494,MATCH('Print View'!$AP$116,'WPTM - Section F'!$M$93:$M$494,0))&lt;&gt;0,INDEX('WPTM - Section F'!E$93:E$494,MATCH('Print View'!$AP$116,'WPTM - Section F'!$M$93:$M$494,0)),""),"")</f>
        <v/>
      </c>
      <c r="W125" s="479"/>
      <c r="X125" s="469"/>
      <c r="Y125" s="478" t="str">
        <f>IFERROR(IF(INDEX('WPTM - Section F'!D$93:D$494,MATCH('Print View'!$AQ$116,'WPTM - Section F'!$M$93:$MK$494,0))&lt;&gt;0,INDEX('WPTM - Section F'!D$93:D$494,MATCH('Print View'!$AQ$116,'WPTM - Section F'!$M$93:$M$494,0)),""),"")</f>
        <v/>
      </c>
      <c r="Z125" s="479"/>
      <c r="AA125" s="480"/>
      <c r="AB125" s="468" t="str">
        <f>IFERROR(IF(INDEX('WPTM - Section F'!E$93:E$494,MATCH('Print View'!$AQ$116,'WPTM - Section F'!$M$93:$M$494,0))&lt;&gt;0,INDEX('WPTM - Section F'!E$93:E$494,MATCH('Print View'!$AQ$116,'WPTM - Section F'!$M$93:$M$494,0)),""),"")</f>
        <v/>
      </c>
      <c r="AC125" s="479"/>
      <c r="AD125" s="469"/>
      <c r="AE125" s="478" t="str">
        <f>IFERROR(IF(INDEX('WPTM - Section F'!D$93:D$494,MATCH('Print View'!$AR$116,'WPTM - Section F'!$M$93:$MK$494,0))&lt;&gt;0,INDEX('WPTM - Section F'!D$93:D$494,MATCH('Print View'!$AR$116,'WPTM - Section F'!$M$93:$M$494,0)),""),"")</f>
        <v/>
      </c>
      <c r="AF125" s="479"/>
      <c r="AG125" s="480"/>
      <c r="AH125" s="468" t="str">
        <f>IFERROR(IF(INDEX('WPTM - Section F'!E$93:E$494,MATCH('Print View'!$AR$116,'WPTM - Section F'!$M$93:$M$494,0))&lt;&gt;0,INDEX('WPTM - Section F'!E$93:E$494,MATCH('Print View'!$AR$116,'WPTM - Section F'!$M$93:$M$494,0)),""),"")</f>
        <v/>
      </c>
      <c r="AI125" s="469"/>
      <c r="AJ125" s="207" t="str">
        <f>IFERROR(IF(INDEX('WPTM - Section F'!X$8:X$89,MATCH('Print View'!$A125,'WPTM - Section F'!$A$8:$A$89,0))&lt;&gt;0,INDEX('WPTM - Section F'!X$8:X$89,MATCH('Print View'!$A125,'WPTM - Section F'!$A$8:$A$89,0)),""),"")</f>
        <v/>
      </c>
      <c r="AM125" s="298"/>
      <c r="AN125" s="276" t="str">
        <f t="shared" si="0"/>
        <v>10-a1Y36000002VL1TEAW</v>
      </c>
      <c r="AO125" s="276" t="str">
        <f t="shared" si="1"/>
        <v>10-a1Y36000002VL1UEAW</v>
      </c>
      <c r="AP125" s="276" t="str">
        <f t="shared" si="2"/>
        <v>10-a1Y36000002VL1VEAW</v>
      </c>
      <c r="AQ125" s="276" t="str">
        <f t="shared" si="3"/>
        <v>10-a1Y36000002VL1WEAW</v>
      </c>
      <c r="AR125" s="276" t="str">
        <f t="shared" si="4"/>
        <v>10-a1Y36000002VL1XEAW</v>
      </c>
    </row>
    <row r="126" spans="1:44" ht="30" x14ac:dyDescent="0.25">
      <c r="A126" s="187">
        <v>11</v>
      </c>
      <c r="B126" s="187" t="str">
        <f>IFERROR(IF(INDEX('WPTM - Section F'!B$8:B$89,MATCH('Print View'!$A126,'WPTM - Section F'!$A$8:$A$89,0))&lt;&gt;0,INDEX('WPTM - Section F'!B$8:B$89,MATCH('Print View'!$A126,'WPTM - Section F'!$A$8:$A$89,0)),""),"")</f>
        <v/>
      </c>
      <c r="C126" s="187" t="str">
        <f>IFERROR(IF(INDEX('WPTM - Section F'!C$8:C$89,MATCH('Print View'!$A126,'WPTM - Section F'!$A$8:$A$89,0))&lt;&gt;0,INDEX('WPTM - Section F'!C$8:C$89,MATCH('Print View'!$A126,'WPTM - Section F'!$A$8:$A$89,0)),""),"")</f>
        <v/>
      </c>
      <c r="D126" s="187" t="str">
        <f>IFERROR(IF(INDEX('WPTM - Section F'!D$8:D$89,MATCH('Print View'!$A126,'WPTM - Section F'!$A$8:$A$89,0))&lt;&gt;0,INDEX('WPTM - Section F'!D$8:D$89,MATCH('Print View'!$A126,'WPTM - Section F'!$A$8:$A$89,0)),""),"")</f>
        <v/>
      </c>
      <c r="E126" s="187" t="str">
        <f>IFERROR(IF(INDEX('WPTM - Section F'!E$8:E$89,MATCH('Print View'!$A126,'WPTM - Section F'!$A$8:$A$89,0))&lt;&gt;0,INDEX('WPTM - Section F'!E$8:E$89,MATCH('Print View'!$A126,'WPTM - Section F'!$A$8:$A$89,0)),""),"")</f>
        <v/>
      </c>
      <c r="F126" s="188" t="str">
        <f>IFERROR(IF(INDEX('WPTM - Section F'!W$8:W$89,MATCH('Print View'!$A126,'WPTM - Section F'!$A$8:$A$89,0))&lt;&gt;0,INDEX('WPTM - Section F'!W$8:W$89,MATCH('Print View'!$A126,'WPTM - Section F'!$A$8:$A$89,0)),""),"")</f>
        <v/>
      </c>
      <c r="G126" s="481" t="str">
        <f>IFERROR(IF(INDEX('WPTM - Section F'!D$93:D$494,MATCH('Print View'!$AN$116,'WPTM - Section F'!$M$93:$MK$494,0))&lt;&gt;0,INDEX('WPTM - Section F'!D$93:D$494,MATCH('Print View'!$AN$116,'WPTM - Section F'!$M$93:$M$494,0)),""),"")</f>
        <v/>
      </c>
      <c r="H126" s="482"/>
      <c r="I126" s="483"/>
      <c r="J126" s="470" t="str">
        <f>IFERROR(IF(INDEX('WPTM - Section F'!E$93:E$494,MATCH('Print View'!$AN$116,'WPTM - Section F'!$M$93:$M$494,0))&lt;&gt;0,INDEX('WPTM - Section F'!E$93:E$494,MATCH('Print View'!$AN$116,'WPTM - Section F'!$M$93:$M$494,0)),""),"")</f>
        <v/>
      </c>
      <c r="K126" s="482"/>
      <c r="L126" s="471"/>
      <c r="M126" s="481" t="str">
        <f>IFERROR(IF(INDEX('WPTM - Section F'!D$93:D$494,MATCH('Print View'!$AO$116,'WPTM - Section F'!$M$93:$MK$494,0))&lt;&gt;0,INDEX('WPTM - Section F'!D$93:D$494,MATCH('Print View'!$AO$116,'WPTM - Section F'!$M$93:$M$494,0)),""),"")</f>
        <v/>
      </c>
      <c r="N126" s="482"/>
      <c r="O126" s="483"/>
      <c r="P126" s="470" t="str">
        <f>IFERROR(IF(INDEX('WPTM - Section F'!E$93:E$494,MATCH('Print View'!$AO$116,'WPTM - Section F'!$M$93:$M$494,0))&lt;&gt;0,INDEX('WPTM - Section F'!E$93:E$494,MATCH('Print View'!$AO$116,'WPTM - Section F'!$M$93:$M$494,0)),""),"")</f>
        <v/>
      </c>
      <c r="Q126" s="482"/>
      <c r="R126" s="471"/>
      <c r="S126" s="481" t="str">
        <f>IFERROR(IF(INDEX('WPTM - Section F'!D$93:D$494,MATCH('Print View'!$AP$116,'WPTM - Section F'!$M$93:$MK$494,0))&lt;&gt;0,INDEX('WPTM - Section F'!D$93:D$494,MATCH('Print View'!$AP$116,'WPTM - Section F'!$M$93:$M$494,0)),""),"")</f>
        <v/>
      </c>
      <c r="T126" s="482"/>
      <c r="U126" s="483"/>
      <c r="V126" s="470" t="str">
        <f>IFERROR(IF(INDEX('WPTM - Section F'!E$93:E$494,MATCH('Print View'!$AP$116,'WPTM - Section F'!$M$93:$M$494,0))&lt;&gt;0,INDEX('WPTM - Section F'!E$93:E$494,MATCH('Print View'!$AP$116,'WPTM - Section F'!$M$93:$M$494,0)),""),"")</f>
        <v/>
      </c>
      <c r="W126" s="482"/>
      <c r="X126" s="471"/>
      <c r="Y126" s="481" t="str">
        <f>IFERROR(IF(INDEX('WPTM - Section F'!D$93:D$494,MATCH('Print View'!$AQ$116,'WPTM - Section F'!$M$93:$MK$494,0))&lt;&gt;0,INDEX('WPTM - Section F'!D$93:D$494,MATCH('Print View'!$AQ$116,'WPTM - Section F'!$M$93:$M$494,0)),""),"")</f>
        <v/>
      </c>
      <c r="Z126" s="482"/>
      <c r="AA126" s="483"/>
      <c r="AB126" s="470" t="str">
        <f>IFERROR(IF(INDEX('WPTM - Section F'!E$93:E$494,MATCH('Print View'!$AQ$116,'WPTM - Section F'!$M$93:$M$494,0))&lt;&gt;0,INDEX('WPTM - Section F'!E$93:E$494,MATCH('Print View'!$AQ$116,'WPTM - Section F'!$M$93:$M$494,0)),""),"")</f>
        <v/>
      </c>
      <c r="AC126" s="482"/>
      <c r="AD126" s="471"/>
      <c r="AE126" s="481" t="str">
        <f>IFERROR(IF(INDEX('WPTM - Section F'!D$93:D$494,MATCH('Print View'!$AR$116,'WPTM - Section F'!$M$93:$MK$494,0))&lt;&gt;0,INDEX('WPTM - Section F'!D$93:D$494,MATCH('Print View'!$AR$116,'WPTM - Section F'!$M$93:$M$494,0)),""),"")</f>
        <v/>
      </c>
      <c r="AF126" s="482"/>
      <c r="AG126" s="483"/>
      <c r="AH126" s="470" t="str">
        <f>IFERROR(IF(INDEX('WPTM - Section F'!E$93:E$494,MATCH('Print View'!$AR$116,'WPTM - Section F'!$M$93:$M$494,0))&lt;&gt;0,INDEX('WPTM - Section F'!E$93:E$494,MATCH('Print View'!$AR$116,'WPTM - Section F'!$M$93:$M$494,0)),""),"")</f>
        <v/>
      </c>
      <c r="AI126" s="471"/>
      <c r="AJ126" s="208" t="str">
        <f>IFERROR(IF(INDEX('WPTM - Section F'!X$8:X$89,MATCH('Print View'!$A126,'WPTM - Section F'!$A$8:$A$89,0))&lt;&gt;0,INDEX('WPTM - Section F'!X$8:X$89,MATCH('Print View'!$A126,'WPTM - Section F'!$A$8:$A$89,0)),""),"")</f>
        <v/>
      </c>
      <c r="AM126" s="298"/>
      <c r="AN126" s="276" t="str">
        <f t="shared" si="0"/>
        <v>11-a1Y36000002VL1TEAW</v>
      </c>
      <c r="AO126" s="276" t="str">
        <f t="shared" si="1"/>
        <v>11-a1Y36000002VL1UEAW</v>
      </c>
      <c r="AP126" s="276" t="str">
        <f t="shared" si="2"/>
        <v>11-a1Y36000002VL1VEAW</v>
      </c>
      <c r="AQ126" s="276" t="str">
        <f t="shared" si="3"/>
        <v>11-a1Y36000002VL1WEAW</v>
      </c>
      <c r="AR126" s="276" t="str">
        <f t="shared" si="4"/>
        <v>11-a1Y36000002VL1XEAW</v>
      </c>
    </row>
    <row r="127" spans="1:44" ht="30" x14ac:dyDescent="0.25">
      <c r="A127" s="182">
        <v>12</v>
      </c>
      <c r="B127" s="182" t="str">
        <f>IFERROR(IF(INDEX('WPTM - Section F'!B$8:B$89,MATCH('Print View'!$A127,'WPTM - Section F'!$A$8:$A$89,0))&lt;&gt;0,INDEX('WPTM - Section F'!B$8:B$89,MATCH('Print View'!$A127,'WPTM - Section F'!$A$8:$A$89,0)),""),"")</f>
        <v/>
      </c>
      <c r="C127" s="182" t="str">
        <f>IFERROR(IF(INDEX('WPTM - Section F'!C$8:C$89,MATCH('Print View'!$A127,'WPTM - Section F'!$A$8:$A$89,0))&lt;&gt;0,INDEX('WPTM - Section F'!C$8:C$89,MATCH('Print View'!$A127,'WPTM - Section F'!$A$8:$A$89,0)),""),"")</f>
        <v/>
      </c>
      <c r="D127" s="182" t="str">
        <f>IFERROR(IF(INDEX('WPTM - Section F'!D$8:D$89,MATCH('Print View'!$A127,'WPTM - Section F'!$A$8:$A$89,0))&lt;&gt;0,INDEX('WPTM - Section F'!D$8:D$89,MATCH('Print View'!$A127,'WPTM - Section F'!$A$8:$A$89,0)),""),"")</f>
        <v/>
      </c>
      <c r="E127" s="182" t="str">
        <f>IFERROR(IF(INDEX('WPTM - Section F'!E$8:E$89,MATCH('Print View'!$A127,'WPTM - Section F'!$A$8:$A$89,0))&lt;&gt;0,INDEX('WPTM - Section F'!E$8:E$89,MATCH('Print View'!$A127,'WPTM - Section F'!$A$8:$A$89,0)),""),"")</f>
        <v/>
      </c>
      <c r="F127" s="183" t="str">
        <f>IFERROR(IF(INDEX('WPTM - Section F'!W$8:W$89,MATCH('Print View'!$A127,'WPTM - Section F'!$A$8:$A$89,0))&lt;&gt;0,INDEX('WPTM - Section F'!W$8:W$89,MATCH('Print View'!$A127,'WPTM - Section F'!$A$8:$A$89,0)),""),"")</f>
        <v/>
      </c>
      <c r="G127" s="478" t="str">
        <f>IFERROR(IF(INDEX('WPTM - Section F'!D$93:D$494,MATCH('Print View'!$AN$116,'WPTM - Section F'!$M$93:$MK$494,0))&lt;&gt;0,INDEX('WPTM - Section F'!D$93:D$494,MATCH('Print View'!$AN$116,'WPTM - Section F'!$M$93:$M$494,0)),""),"")</f>
        <v/>
      </c>
      <c r="H127" s="479"/>
      <c r="I127" s="480"/>
      <c r="J127" s="468" t="str">
        <f>IFERROR(IF(INDEX('WPTM - Section F'!E$93:E$494,MATCH('Print View'!$AN$116,'WPTM - Section F'!$M$93:$M$494,0))&lt;&gt;0,INDEX('WPTM - Section F'!E$93:E$494,MATCH('Print View'!$AN$116,'WPTM - Section F'!$M$93:$M$494,0)),""),"")</f>
        <v/>
      </c>
      <c r="K127" s="479"/>
      <c r="L127" s="469"/>
      <c r="M127" s="478" t="str">
        <f>IFERROR(IF(INDEX('WPTM - Section F'!D$93:D$494,MATCH('Print View'!$AO$116,'WPTM - Section F'!$M$93:$MK$494,0))&lt;&gt;0,INDEX('WPTM - Section F'!D$93:D$494,MATCH('Print View'!$AO$116,'WPTM - Section F'!$M$93:$M$494,0)),""),"")</f>
        <v/>
      </c>
      <c r="N127" s="479"/>
      <c r="O127" s="480"/>
      <c r="P127" s="468" t="str">
        <f>IFERROR(IF(INDEX('WPTM - Section F'!E$93:E$494,MATCH('Print View'!$AO$116,'WPTM - Section F'!$M$93:$M$494,0))&lt;&gt;0,INDEX('WPTM - Section F'!E$93:E$494,MATCH('Print View'!$AO$116,'WPTM - Section F'!$M$93:$M$494,0)),""),"")</f>
        <v/>
      </c>
      <c r="Q127" s="479"/>
      <c r="R127" s="469"/>
      <c r="S127" s="478" t="str">
        <f>IFERROR(IF(INDEX('WPTM - Section F'!D$93:D$494,MATCH('Print View'!$AP$116,'WPTM - Section F'!$M$93:$MK$494,0))&lt;&gt;0,INDEX('WPTM - Section F'!D$93:D$494,MATCH('Print View'!$AP$116,'WPTM - Section F'!$M$93:$M$494,0)),""),"")</f>
        <v/>
      </c>
      <c r="T127" s="479"/>
      <c r="U127" s="480"/>
      <c r="V127" s="468" t="str">
        <f>IFERROR(IF(INDEX('WPTM - Section F'!E$93:E$494,MATCH('Print View'!$AP$116,'WPTM - Section F'!$M$93:$M$494,0))&lt;&gt;0,INDEX('WPTM - Section F'!E$93:E$494,MATCH('Print View'!$AP$116,'WPTM - Section F'!$M$93:$M$494,0)),""),"")</f>
        <v/>
      </c>
      <c r="W127" s="479"/>
      <c r="X127" s="469"/>
      <c r="Y127" s="478" t="str">
        <f>IFERROR(IF(INDEX('WPTM - Section F'!D$93:D$494,MATCH('Print View'!$AQ$116,'WPTM - Section F'!$M$93:$MK$494,0))&lt;&gt;0,INDEX('WPTM - Section F'!D$93:D$494,MATCH('Print View'!$AQ$116,'WPTM - Section F'!$M$93:$M$494,0)),""),"")</f>
        <v/>
      </c>
      <c r="Z127" s="479"/>
      <c r="AA127" s="480"/>
      <c r="AB127" s="468" t="str">
        <f>IFERROR(IF(INDEX('WPTM - Section F'!E$93:E$494,MATCH('Print View'!$AQ$116,'WPTM - Section F'!$M$93:$M$494,0))&lt;&gt;0,INDEX('WPTM - Section F'!E$93:E$494,MATCH('Print View'!$AQ$116,'WPTM - Section F'!$M$93:$M$494,0)),""),"")</f>
        <v/>
      </c>
      <c r="AC127" s="479"/>
      <c r="AD127" s="469"/>
      <c r="AE127" s="478" t="str">
        <f>IFERROR(IF(INDEX('WPTM - Section F'!D$93:D$494,MATCH('Print View'!$AR$116,'WPTM - Section F'!$M$93:$MK$494,0))&lt;&gt;0,INDEX('WPTM - Section F'!D$93:D$494,MATCH('Print View'!$AR$116,'WPTM - Section F'!$M$93:$M$494,0)),""),"")</f>
        <v/>
      </c>
      <c r="AF127" s="479"/>
      <c r="AG127" s="480"/>
      <c r="AH127" s="468" t="str">
        <f>IFERROR(IF(INDEX('WPTM - Section F'!E$93:E$494,MATCH('Print View'!$AR$116,'WPTM - Section F'!$M$93:$M$494,0))&lt;&gt;0,INDEX('WPTM - Section F'!E$93:E$494,MATCH('Print View'!$AR$116,'WPTM - Section F'!$M$93:$M$494,0)),""),"")</f>
        <v/>
      </c>
      <c r="AI127" s="469"/>
      <c r="AJ127" s="207" t="str">
        <f>IFERROR(IF(INDEX('WPTM - Section F'!X$8:X$89,MATCH('Print View'!$A127,'WPTM - Section F'!$A$8:$A$89,0))&lt;&gt;0,INDEX('WPTM - Section F'!X$8:X$89,MATCH('Print View'!$A127,'WPTM - Section F'!$A$8:$A$89,0)),""),"")</f>
        <v/>
      </c>
      <c r="AM127" s="298"/>
      <c r="AN127" s="276" t="str">
        <f t="shared" si="0"/>
        <v>12-a1Y36000002VL1TEAW</v>
      </c>
      <c r="AO127" s="276" t="str">
        <f t="shared" si="1"/>
        <v>12-a1Y36000002VL1UEAW</v>
      </c>
      <c r="AP127" s="276" t="str">
        <f t="shared" si="2"/>
        <v>12-a1Y36000002VL1VEAW</v>
      </c>
      <c r="AQ127" s="276" t="str">
        <f t="shared" si="3"/>
        <v>12-a1Y36000002VL1WEAW</v>
      </c>
      <c r="AR127" s="276" t="str">
        <f t="shared" si="4"/>
        <v>12-a1Y36000002VL1XEAW</v>
      </c>
    </row>
    <row r="128" spans="1:44" ht="30" x14ac:dyDescent="0.25">
      <c r="A128" s="187">
        <v>13</v>
      </c>
      <c r="B128" s="187" t="str">
        <f>IFERROR(IF(INDEX('WPTM - Section F'!B$8:B$89,MATCH('Print View'!$A128,'WPTM - Section F'!$A$8:$A$89,0))&lt;&gt;0,INDEX('WPTM - Section F'!B$8:B$89,MATCH('Print View'!$A128,'WPTM - Section F'!$A$8:$A$89,0)),""),"")</f>
        <v/>
      </c>
      <c r="C128" s="187" t="str">
        <f>IFERROR(IF(INDEX('WPTM - Section F'!C$8:C$89,MATCH('Print View'!$A128,'WPTM - Section F'!$A$8:$A$89,0))&lt;&gt;0,INDEX('WPTM - Section F'!C$8:C$89,MATCH('Print View'!$A128,'WPTM - Section F'!$A$8:$A$89,0)),""),"")</f>
        <v/>
      </c>
      <c r="D128" s="187" t="str">
        <f>IFERROR(IF(INDEX('WPTM - Section F'!D$8:D$89,MATCH('Print View'!$A128,'WPTM - Section F'!$A$8:$A$89,0))&lt;&gt;0,INDEX('WPTM - Section F'!D$8:D$89,MATCH('Print View'!$A128,'WPTM - Section F'!$A$8:$A$89,0)),""),"")</f>
        <v/>
      </c>
      <c r="E128" s="187" t="str">
        <f>IFERROR(IF(INDEX('WPTM - Section F'!E$8:E$89,MATCH('Print View'!$A128,'WPTM - Section F'!$A$8:$A$89,0))&lt;&gt;0,INDEX('WPTM - Section F'!E$8:E$89,MATCH('Print View'!$A128,'WPTM - Section F'!$A$8:$A$89,0)),""),"")</f>
        <v/>
      </c>
      <c r="F128" s="188" t="str">
        <f>IFERROR(IF(INDEX('WPTM - Section F'!W$8:W$89,MATCH('Print View'!$A128,'WPTM - Section F'!$A$8:$A$89,0))&lt;&gt;0,INDEX('WPTM - Section F'!W$8:W$89,MATCH('Print View'!$A128,'WPTM - Section F'!$A$8:$A$89,0)),""),"")</f>
        <v/>
      </c>
      <c r="G128" s="481" t="str">
        <f>IFERROR(IF(INDEX('WPTM - Section F'!D$93:D$494,MATCH('Print View'!$AN$116,'WPTM - Section F'!$M$93:$MK$494,0))&lt;&gt;0,INDEX('WPTM - Section F'!D$93:D$494,MATCH('Print View'!$AN$116,'WPTM - Section F'!$M$93:$M$494,0)),""),"")</f>
        <v/>
      </c>
      <c r="H128" s="482"/>
      <c r="I128" s="483"/>
      <c r="J128" s="470" t="str">
        <f>IFERROR(IF(INDEX('WPTM - Section F'!E$93:E$494,MATCH('Print View'!$AN$116,'WPTM - Section F'!$M$93:$M$494,0))&lt;&gt;0,INDEX('WPTM - Section F'!E$93:E$494,MATCH('Print View'!$AN$116,'WPTM - Section F'!$M$93:$M$494,0)),""),"")</f>
        <v/>
      </c>
      <c r="K128" s="482"/>
      <c r="L128" s="471"/>
      <c r="M128" s="481" t="str">
        <f>IFERROR(IF(INDEX('WPTM - Section F'!D$93:D$494,MATCH('Print View'!$AO$116,'WPTM - Section F'!$M$93:$MK$494,0))&lt;&gt;0,INDEX('WPTM - Section F'!D$93:D$494,MATCH('Print View'!$AO$116,'WPTM - Section F'!$M$93:$M$494,0)),""),"")</f>
        <v/>
      </c>
      <c r="N128" s="482"/>
      <c r="O128" s="483"/>
      <c r="P128" s="470" t="str">
        <f>IFERROR(IF(INDEX('WPTM - Section F'!E$93:E$494,MATCH('Print View'!$AO$116,'WPTM - Section F'!$M$93:$M$494,0))&lt;&gt;0,INDEX('WPTM - Section F'!E$93:E$494,MATCH('Print View'!$AO$116,'WPTM - Section F'!$M$93:$M$494,0)),""),"")</f>
        <v/>
      </c>
      <c r="Q128" s="482"/>
      <c r="R128" s="471"/>
      <c r="S128" s="481" t="str">
        <f>IFERROR(IF(INDEX('WPTM - Section F'!D$93:D$494,MATCH('Print View'!$AP$116,'WPTM - Section F'!$M$93:$MK$494,0))&lt;&gt;0,INDEX('WPTM - Section F'!D$93:D$494,MATCH('Print View'!$AP$116,'WPTM - Section F'!$M$93:$M$494,0)),""),"")</f>
        <v/>
      </c>
      <c r="T128" s="482"/>
      <c r="U128" s="483"/>
      <c r="V128" s="470" t="str">
        <f>IFERROR(IF(INDEX('WPTM - Section F'!E$93:E$494,MATCH('Print View'!$AP$116,'WPTM - Section F'!$M$93:$M$494,0))&lt;&gt;0,INDEX('WPTM - Section F'!E$93:E$494,MATCH('Print View'!$AP$116,'WPTM - Section F'!$M$93:$M$494,0)),""),"")</f>
        <v/>
      </c>
      <c r="W128" s="482"/>
      <c r="X128" s="471"/>
      <c r="Y128" s="481" t="str">
        <f>IFERROR(IF(INDEX('WPTM - Section F'!D$93:D$494,MATCH('Print View'!$AQ$116,'WPTM - Section F'!$M$93:$MK$494,0))&lt;&gt;0,INDEX('WPTM - Section F'!D$93:D$494,MATCH('Print View'!$AQ$116,'WPTM - Section F'!$M$93:$M$494,0)),""),"")</f>
        <v/>
      </c>
      <c r="Z128" s="482"/>
      <c r="AA128" s="483"/>
      <c r="AB128" s="470" t="str">
        <f>IFERROR(IF(INDEX('WPTM - Section F'!E$93:E$494,MATCH('Print View'!$AQ$116,'WPTM - Section F'!$M$93:$M$494,0))&lt;&gt;0,INDEX('WPTM - Section F'!E$93:E$494,MATCH('Print View'!$AQ$116,'WPTM - Section F'!$M$93:$M$494,0)),""),"")</f>
        <v/>
      </c>
      <c r="AC128" s="482"/>
      <c r="AD128" s="471"/>
      <c r="AE128" s="481" t="str">
        <f>IFERROR(IF(INDEX('WPTM - Section F'!D$93:D$494,MATCH('Print View'!$AR$116,'WPTM - Section F'!$M$93:$MK$494,0))&lt;&gt;0,INDEX('WPTM - Section F'!D$93:D$494,MATCH('Print View'!$AR$116,'WPTM - Section F'!$M$93:$M$494,0)),""),"")</f>
        <v/>
      </c>
      <c r="AF128" s="482"/>
      <c r="AG128" s="483"/>
      <c r="AH128" s="470" t="str">
        <f>IFERROR(IF(INDEX('WPTM - Section F'!E$93:E$494,MATCH('Print View'!$AR$116,'WPTM - Section F'!$M$93:$M$494,0))&lt;&gt;0,INDEX('WPTM - Section F'!E$93:E$494,MATCH('Print View'!$AR$116,'WPTM - Section F'!$M$93:$M$494,0)),""),"")</f>
        <v/>
      </c>
      <c r="AI128" s="471"/>
      <c r="AJ128" s="208" t="str">
        <f>IFERROR(IF(INDEX('WPTM - Section F'!X$8:X$89,MATCH('Print View'!$A128,'WPTM - Section F'!$A$8:$A$89,0))&lt;&gt;0,INDEX('WPTM - Section F'!X$8:X$89,MATCH('Print View'!$A128,'WPTM - Section F'!$A$8:$A$89,0)),""),"")</f>
        <v/>
      </c>
      <c r="AM128" s="298"/>
      <c r="AN128" s="276" t="str">
        <f t="shared" si="0"/>
        <v>13-a1Y36000002VL1TEAW</v>
      </c>
      <c r="AO128" s="276" t="str">
        <f t="shared" si="1"/>
        <v>13-a1Y36000002VL1UEAW</v>
      </c>
      <c r="AP128" s="276" t="str">
        <f t="shared" si="2"/>
        <v>13-a1Y36000002VL1VEAW</v>
      </c>
      <c r="AQ128" s="276" t="str">
        <f t="shared" si="3"/>
        <v>13-a1Y36000002VL1WEAW</v>
      </c>
      <c r="AR128" s="276" t="str">
        <f t="shared" si="4"/>
        <v>13-a1Y36000002VL1XEAW</v>
      </c>
    </row>
    <row r="129" spans="1:44" ht="30" x14ac:dyDescent="0.25">
      <c r="A129" s="182">
        <v>14</v>
      </c>
      <c r="B129" s="182" t="str">
        <f>IFERROR(IF(INDEX('WPTM - Section F'!B$8:B$89,MATCH('Print View'!$A129,'WPTM - Section F'!$A$8:$A$89,0))&lt;&gt;0,INDEX('WPTM - Section F'!B$8:B$89,MATCH('Print View'!$A129,'WPTM - Section F'!$A$8:$A$89,0)),""),"")</f>
        <v/>
      </c>
      <c r="C129" s="182" t="str">
        <f>IFERROR(IF(INDEX('WPTM - Section F'!C$8:C$89,MATCH('Print View'!$A129,'WPTM - Section F'!$A$8:$A$89,0))&lt;&gt;0,INDEX('WPTM - Section F'!C$8:C$89,MATCH('Print View'!$A129,'WPTM - Section F'!$A$8:$A$89,0)),""),"")</f>
        <v/>
      </c>
      <c r="D129" s="182" t="str">
        <f>IFERROR(IF(INDEX('WPTM - Section F'!D$8:D$89,MATCH('Print View'!$A129,'WPTM - Section F'!$A$8:$A$89,0))&lt;&gt;0,INDEX('WPTM - Section F'!D$8:D$89,MATCH('Print View'!$A129,'WPTM - Section F'!$A$8:$A$89,0)),""),"")</f>
        <v/>
      </c>
      <c r="E129" s="182" t="str">
        <f>IFERROR(IF(INDEX('WPTM - Section F'!E$8:E$89,MATCH('Print View'!$A129,'WPTM - Section F'!$A$8:$A$89,0))&lt;&gt;0,INDEX('WPTM - Section F'!E$8:E$89,MATCH('Print View'!$A129,'WPTM - Section F'!$A$8:$A$89,0)),""),"")</f>
        <v/>
      </c>
      <c r="F129" s="183" t="str">
        <f>IFERROR(IF(INDEX('WPTM - Section F'!W$8:W$89,MATCH('Print View'!$A129,'WPTM - Section F'!$A$8:$A$89,0))&lt;&gt;0,INDEX('WPTM - Section F'!W$8:W$89,MATCH('Print View'!$A129,'WPTM - Section F'!$A$8:$A$89,0)),""),"")</f>
        <v/>
      </c>
      <c r="G129" s="478" t="str">
        <f>IFERROR(IF(INDEX('WPTM - Section F'!D$93:D$494,MATCH('Print View'!$AN$116,'WPTM - Section F'!$M$93:$MK$494,0))&lt;&gt;0,INDEX('WPTM - Section F'!D$93:D$494,MATCH('Print View'!$AN$116,'WPTM - Section F'!$M$93:$M$494,0)),""),"")</f>
        <v/>
      </c>
      <c r="H129" s="479"/>
      <c r="I129" s="480"/>
      <c r="J129" s="468" t="str">
        <f>IFERROR(IF(INDEX('WPTM - Section F'!E$93:E$494,MATCH('Print View'!$AN$116,'WPTM - Section F'!$M$93:$M$494,0))&lt;&gt;0,INDEX('WPTM - Section F'!E$93:E$494,MATCH('Print View'!$AN$116,'WPTM - Section F'!$M$93:$M$494,0)),""),"")</f>
        <v/>
      </c>
      <c r="K129" s="479"/>
      <c r="L129" s="469"/>
      <c r="M129" s="478" t="str">
        <f>IFERROR(IF(INDEX('WPTM - Section F'!D$93:D$494,MATCH('Print View'!$AO$116,'WPTM - Section F'!$M$93:$MK$494,0))&lt;&gt;0,INDEX('WPTM - Section F'!D$93:D$494,MATCH('Print View'!$AO$116,'WPTM - Section F'!$M$93:$M$494,0)),""),"")</f>
        <v/>
      </c>
      <c r="N129" s="479"/>
      <c r="O129" s="480"/>
      <c r="P129" s="468" t="str">
        <f>IFERROR(IF(INDEX('WPTM - Section F'!E$93:E$494,MATCH('Print View'!$AO$116,'WPTM - Section F'!$M$93:$M$494,0))&lt;&gt;0,INDEX('WPTM - Section F'!E$93:E$494,MATCH('Print View'!$AO$116,'WPTM - Section F'!$M$93:$M$494,0)),""),"")</f>
        <v/>
      </c>
      <c r="Q129" s="479"/>
      <c r="R129" s="469"/>
      <c r="S129" s="478" t="str">
        <f>IFERROR(IF(INDEX('WPTM - Section F'!D$93:D$494,MATCH('Print View'!$AP$116,'WPTM - Section F'!$M$93:$MK$494,0))&lt;&gt;0,INDEX('WPTM - Section F'!D$93:D$494,MATCH('Print View'!$AP$116,'WPTM - Section F'!$M$93:$M$494,0)),""),"")</f>
        <v/>
      </c>
      <c r="T129" s="479"/>
      <c r="U129" s="480"/>
      <c r="V129" s="468" t="str">
        <f>IFERROR(IF(INDEX('WPTM - Section F'!E$93:E$494,MATCH('Print View'!$AP$116,'WPTM - Section F'!$M$93:$M$494,0))&lt;&gt;0,INDEX('WPTM - Section F'!E$93:E$494,MATCH('Print View'!$AP$116,'WPTM - Section F'!$M$93:$M$494,0)),""),"")</f>
        <v/>
      </c>
      <c r="W129" s="479"/>
      <c r="X129" s="469"/>
      <c r="Y129" s="478" t="str">
        <f>IFERROR(IF(INDEX('WPTM - Section F'!D$93:D$494,MATCH('Print View'!$AQ$116,'WPTM - Section F'!$M$93:$MK$494,0))&lt;&gt;0,INDEX('WPTM - Section F'!D$93:D$494,MATCH('Print View'!$AQ$116,'WPTM - Section F'!$M$93:$M$494,0)),""),"")</f>
        <v/>
      </c>
      <c r="Z129" s="479"/>
      <c r="AA129" s="480"/>
      <c r="AB129" s="468" t="str">
        <f>IFERROR(IF(INDEX('WPTM - Section F'!E$93:E$494,MATCH('Print View'!$AQ$116,'WPTM - Section F'!$M$93:$M$494,0))&lt;&gt;0,INDEX('WPTM - Section F'!E$93:E$494,MATCH('Print View'!$AQ$116,'WPTM - Section F'!$M$93:$M$494,0)),""),"")</f>
        <v/>
      </c>
      <c r="AC129" s="479"/>
      <c r="AD129" s="469"/>
      <c r="AE129" s="478" t="str">
        <f>IFERROR(IF(INDEX('WPTM - Section F'!D$93:D$494,MATCH('Print View'!$AR$116,'WPTM - Section F'!$M$93:$MK$494,0))&lt;&gt;0,INDEX('WPTM - Section F'!D$93:D$494,MATCH('Print View'!$AR$116,'WPTM - Section F'!$M$93:$M$494,0)),""),"")</f>
        <v/>
      </c>
      <c r="AF129" s="479"/>
      <c r="AG129" s="480"/>
      <c r="AH129" s="468" t="str">
        <f>IFERROR(IF(INDEX('WPTM - Section F'!E$93:E$494,MATCH('Print View'!$AR$116,'WPTM - Section F'!$M$93:$M$494,0))&lt;&gt;0,INDEX('WPTM - Section F'!E$93:E$494,MATCH('Print View'!$AR$116,'WPTM - Section F'!$M$93:$M$494,0)),""),"")</f>
        <v/>
      </c>
      <c r="AI129" s="469"/>
      <c r="AJ129" s="207" t="str">
        <f>IFERROR(IF(INDEX('WPTM - Section F'!X$8:X$89,MATCH('Print View'!$A129,'WPTM - Section F'!$A$8:$A$89,0))&lt;&gt;0,INDEX('WPTM - Section F'!X$8:X$89,MATCH('Print View'!$A129,'WPTM - Section F'!$A$8:$A$89,0)),""),"")</f>
        <v/>
      </c>
      <c r="AM129" s="298"/>
      <c r="AN129" s="276" t="str">
        <f t="shared" si="0"/>
        <v>14-a1Y36000002VL1TEAW</v>
      </c>
      <c r="AO129" s="276" t="str">
        <f t="shared" si="1"/>
        <v>14-a1Y36000002VL1UEAW</v>
      </c>
      <c r="AP129" s="276" t="str">
        <f t="shared" si="2"/>
        <v>14-a1Y36000002VL1VEAW</v>
      </c>
      <c r="AQ129" s="276" t="str">
        <f t="shared" si="3"/>
        <v>14-a1Y36000002VL1WEAW</v>
      </c>
      <c r="AR129" s="276" t="str">
        <f t="shared" si="4"/>
        <v>14-a1Y36000002VL1XEAW</v>
      </c>
    </row>
    <row r="130" spans="1:44" ht="30" x14ac:dyDescent="0.25">
      <c r="A130" s="187">
        <v>15</v>
      </c>
      <c r="B130" s="187" t="str">
        <f>IFERROR(IF(INDEX('WPTM - Section F'!B$8:B$89,MATCH('Print View'!$A130,'WPTM - Section F'!$A$8:$A$89,0))&lt;&gt;0,INDEX('WPTM - Section F'!B$8:B$89,MATCH('Print View'!$A130,'WPTM - Section F'!$A$8:$A$89,0)),""),"")</f>
        <v/>
      </c>
      <c r="C130" s="187" t="str">
        <f>IFERROR(IF(INDEX('WPTM - Section F'!C$8:C$89,MATCH('Print View'!$A130,'WPTM - Section F'!$A$8:$A$89,0))&lt;&gt;0,INDEX('WPTM - Section F'!C$8:C$89,MATCH('Print View'!$A130,'WPTM - Section F'!$A$8:$A$89,0)),""),"")</f>
        <v/>
      </c>
      <c r="D130" s="187" t="str">
        <f>IFERROR(IF(INDEX('WPTM - Section F'!D$8:D$89,MATCH('Print View'!$A130,'WPTM - Section F'!$A$8:$A$89,0))&lt;&gt;0,INDEX('WPTM - Section F'!D$8:D$89,MATCH('Print View'!$A130,'WPTM - Section F'!$A$8:$A$89,0)),""),"")</f>
        <v/>
      </c>
      <c r="E130" s="187" t="str">
        <f>IFERROR(IF(INDEX('WPTM - Section F'!E$8:E$89,MATCH('Print View'!$A130,'WPTM - Section F'!$A$8:$A$89,0))&lt;&gt;0,INDEX('WPTM - Section F'!E$8:E$89,MATCH('Print View'!$A130,'WPTM - Section F'!$A$8:$A$89,0)),""),"")</f>
        <v/>
      </c>
      <c r="F130" s="188" t="str">
        <f>IFERROR(IF(INDEX('WPTM - Section F'!W$8:W$89,MATCH('Print View'!$A130,'WPTM - Section F'!$A$8:$A$89,0))&lt;&gt;0,INDEX('WPTM - Section F'!W$8:W$89,MATCH('Print View'!$A130,'WPTM - Section F'!$A$8:$A$89,0)),""),"")</f>
        <v/>
      </c>
      <c r="G130" s="481" t="str">
        <f>IFERROR(IF(INDEX('WPTM - Section F'!D$93:D$494,MATCH('Print View'!$AN$116,'WPTM - Section F'!$M$93:$MK$494,0))&lt;&gt;0,INDEX('WPTM - Section F'!D$93:D$494,MATCH('Print View'!$AN$116,'WPTM - Section F'!$M$93:$M$494,0)),""),"")</f>
        <v/>
      </c>
      <c r="H130" s="482"/>
      <c r="I130" s="483"/>
      <c r="J130" s="470" t="str">
        <f>IFERROR(IF(INDEX('WPTM - Section F'!E$93:E$494,MATCH('Print View'!$AN$116,'WPTM - Section F'!$M$93:$M$494,0))&lt;&gt;0,INDEX('WPTM - Section F'!E$93:E$494,MATCH('Print View'!$AN$116,'WPTM - Section F'!$M$93:$M$494,0)),""),"")</f>
        <v/>
      </c>
      <c r="K130" s="482"/>
      <c r="L130" s="471"/>
      <c r="M130" s="481" t="str">
        <f>IFERROR(IF(INDEX('WPTM - Section F'!D$93:D$494,MATCH('Print View'!$AO$116,'WPTM - Section F'!$M$93:$MK$494,0))&lt;&gt;0,INDEX('WPTM - Section F'!D$93:D$494,MATCH('Print View'!$AO$116,'WPTM - Section F'!$M$93:$M$494,0)),""),"")</f>
        <v/>
      </c>
      <c r="N130" s="482"/>
      <c r="O130" s="483"/>
      <c r="P130" s="470" t="str">
        <f>IFERROR(IF(INDEX('WPTM - Section F'!E$93:E$494,MATCH('Print View'!$AO$116,'WPTM - Section F'!$M$93:$M$494,0))&lt;&gt;0,INDEX('WPTM - Section F'!E$93:E$494,MATCH('Print View'!$AO$116,'WPTM - Section F'!$M$93:$M$494,0)),""),"")</f>
        <v/>
      </c>
      <c r="Q130" s="482"/>
      <c r="R130" s="471"/>
      <c r="S130" s="481" t="str">
        <f>IFERROR(IF(INDEX('WPTM - Section F'!D$93:D$494,MATCH('Print View'!$AP$116,'WPTM - Section F'!$M$93:$MK$494,0))&lt;&gt;0,INDEX('WPTM - Section F'!D$93:D$494,MATCH('Print View'!$AP$116,'WPTM - Section F'!$M$93:$M$494,0)),""),"")</f>
        <v/>
      </c>
      <c r="T130" s="482"/>
      <c r="U130" s="483"/>
      <c r="V130" s="470" t="str">
        <f>IFERROR(IF(INDEX('WPTM - Section F'!E$93:E$494,MATCH('Print View'!$AP$116,'WPTM - Section F'!$M$93:$M$494,0))&lt;&gt;0,INDEX('WPTM - Section F'!E$93:E$494,MATCH('Print View'!$AP$116,'WPTM - Section F'!$M$93:$M$494,0)),""),"")</f>
        <v/>
      </c>
      <c r="W130" s="482"/>
      <c r="X130" s="471"/>
      <c r="Y130" s="481" t="str">
        <f>IFERROR(IF(INDEX('WPTM - Section F'!D$93:D$494,MATCH('Print View'!$AQ$116,'WPTM - Section F'!$M$93:$MK$494,0))&lt;&gt;0,INDEX('WPTM - Section F'!D$93:D$494,MATCH('Print View'!$AQ$116,'WPTM - Section F'!$M$93:$M$494,0)),""),"")</f>
        <v/>
      </c>
      <c r="Z130" s="482"/>
      <c r="AA130" s="483"/>
      <c r="AB130" s="470" t="str">
        <f>IFERROR(IF(INDEX('WPTM - Section F'!E$93:E$494,MATCH('Print View'!$AQ$116,'WPTM - Section F'!$M$93:$M$494,0))&lt;&gt;0,INDEX('WPTM - Section F'!E$93:E$494,MATCH('Print View'!$AQ$116,'WPTM - Section F'!$M$93:$M$494,0)),""),"")</f>
        <v/>
      </c>
      <c r="AC130" s="482"/>
      <c r="AD130" s="471"/>
      <c r="AE130" s="481" t="str">
        <f>IFERROR(IF(INDEX('WPTM - Section F'!D$93:D$494,MATCH('Print View'!$AR$116,'WPTM - Section F'!$M$93:$MK$494,0))&lt;&gt;0,INDEX('WPTM - Section F'!D$93:D$494,MATCH('Print View'!$AR$116,'WPTM - Section F'!$M$93:$M$494,0)),""),"")</f>
        <v/>
      </c>
      <c r="AF130" s="482"/>
      <c r="AG130" s="483"/>
      <c r="AH130" s="470" t="str">
        <f>IFERROR(IF(INDEX('WPTM - Section F'!E$93:E$494,MATCH('Print View'!$AR$116,'WPTM - Section F'!$M$93:$M$494,0))&lt;&gt;0,INDEX('WPTM - Section F'!E$93:E$494,MATCH('Print View'!$AR$116,'WPTM - Section F'!$M$93:$M$494,0)),""),"")</f>
        <v/>
      </c>
      <c r="AI130" s="471"/>
      <c r="AJ130" s="208" t="str">
        <f>IFERROR(IF(INDEX('WPTM - Section F'!X$8:X$89,MATCH('Print View'!$A130,'WPTM - Section F'!$A$8:$A$89,0))&lt;&gt;0,INDEX('WPTM - Section F'!X$8:X$89,MATCH('Print View'!$A130,'WPTM - Section F'!$A$8:$A$89,0)),""),"")</f>
        <v/>
      </c>
      <c r="AM130" s="298"/>
      <c r="AN130" s="276" t="str">
        <f t="shared" si="0"/>
        <v>15-a1Y36000002VL1TEAW</v>
      </c>
      <c r="AO130" s="276" t="str">
        <f t="shared" si="1"/>
        <v>15-a1Y36000002VL1UEAW</v>
      </c>
      <c r="AP130" s="276" t="str">
        <f t="shared" si="2"/>
        <v>15-a1Y36000002VL1VEAW</v>
      </c>
      <c r="AQ130" s="276" t="str">
        <f t="shared" si="3"/>
        <v>15-a1Y36000002VL1WEAW</v>
      </c>
      <c r="AR130" s="276" t="str">
        <f t="shared" si="4"/>
        <v>15-a1Y36000002VL1XEAW</v>
      </c>
    </row>
    <row r="131" spans="1:44" ht="30" x14ac:dyDescent="0.25">
      <c r="A131" s="182">
        <v>16</v>
      </c>
      <c r="B131" s="182" t="str">
        <f>IFERROR(IF(INDEX('WPTM - Section F'!B$8:B$89,MATCH('Print View'!$A131,'WPTM - Section F'!$A$8:$A$89,0))&lt;&gt;0,INDEX('WPTM - Section F'!B$8:B$89,MATCH('Print View'!$A131,'WPTM - Section F'!$A$8:$A$89,0)),""),"")</f>
        <v/>
      </c>
      <c r="C131" s="182" t="str">
        <f>IFERROR(IF(INDEX('WPTM - Section F'!C$8:C$89,MATCH('Print View'!$A131,'WPTM - Section F'!$A$8:$A$89,0))&lt;&gt;0,INDEX('WPTM - Section F'!C$8:C$89,MATCH('Print View'!$A131,'WPTM - Section F'!$A$8:$A$89,0)),""),"")</f>
        <v/>
      </c>
      <c r="D131" s="182" t="str">
        <f>IFERROR(IF(INDEX('WPTM - Section F'!D$8:D$89,MATCH('Print View'!$A131,'WPTM - Section F'!$A$8:$A$89,0))&lt;&gt;0,INDEX('WPTM - Section F'!D$8:D$89,MATCH('Print View'!$A131,'WPTM - Section F'!$A$8:$A$89,0)),""),"")</f>
        <v/>
      </c>
      <c r="E131" s="182" t="str">
        <f>IFERROR(IF(INDEX('WPTM - Section F'!E$8:E$89,MATCH('Print View'!$A131,'WPTM - Section F'!$A$8:$A$89,0))&lt;&gt;0,INDEX('WPTM - Section F'!E$8:E$89,MATCH('Print View'!$A131,'WPTM - Section F'!$A$8:$A$89,0)),""),"")</f>
        <v/>
      </c>
      <c r="F131" s="183" t="str">
        <f>IFERROR(IF(INDEX('WPTM - Section F'!W$8:W$89,MATCH('Print View'!$A131,'WPTM - Section F'!$A$8:$A$89,0))&lt;&gt;0,INDEX('WPTM - Section F'!W$8:W$89,MATCH('Print View'!$A131,'WPTM - Section F'!$A$8:$A$89,0)),""),"")</f>
        <v/>
      </c>
      <c r="G131" s="478" t="str">
        <f>IFERROR(IF(INDEX('WPTM - Section F'!D$93:D$494,MATCH('Print View'!$AN$116,'WPTM - Section F'!$M$93:$MK$494,0))&lt;&gt;0,INDEX('WPTM - Section F'!D$93:D$494,MATCH('Print View'!$AN$116,'WPTM - Section F'!$M$93:$M$494,0)),""),"")</f>
        <v/>
      </c>
      <c r="H131" s="479"/>
      <c r="I131" s="480"/>
      <c r="J131" s="468" t="str">
        <f>IFERROR(IF(INDEX('WPTM - Section F'!E$93:E$494,MATCH('Print View'!$AN$116,'WPTM - Section F'!$M$93:$M$494,0))&lt;&gt;0,INDEX('WPTM - Section F'!E$93:E$494,MATCH('Print View'!$AN$116,'WPTM - Section F'!$M$93:$M$494,0)),""),"")</f>
        <v/>
      </c>
      <c r="K131" s="479"/>
      <c r="L131" s="469"/>
      <c r="M131" s="478" t="str">
        <f>IFERROR(IF(INDEX('WPTM - Section F'!D$93:D$494,MATCH('Print View'!$AO$116,'WPTM - Section F'!$M$93:$MK$494,0))&lt;&gt;0,INDEX('WPTM - Section F'!D$93:D$494,MATCH('Print View'!$AO$116,'WPTM - Section F'!$M$93:$M$494,0)),""),"")</f>
        <v/>
      </c>
      <c r="N131" s="479"/>
      <c r="O131" s="480"/>
      <c r="P131" s="468" t="str">
        <f>IFERROR(IF(INDEX('WPTM - Section F'!E$93:E$494,MATCH('Print View'!$AO$116,'WPTM - Section F'!$M$93:$M$494,0))&lt;&gt;0,INDEX('WPTM - Section F'!E$93:E$494,MATCH('Print View'!$AO$116,'WPTM - Section F'!$M$93:$M$494,0)),""),"")</f>
        <v/>
      </c>
      <c r="Q131" s="479"/>
      <c r="R131" s="469"/>
      <c r="S131" s="478" t="str">
        <f>IFERROR(IF(INDEX('WPTM - Section F'!D$93:D$494,MATCH('Print View'!$AP$116,'WPTM - Section F'!$M$93:$MK$494,0))&lt;&gt;0,INDEX('WPTM - Section F'!D$93:D$494,MATCH('Print View'!$AP$116,'WPTM - Section F'!$M$93:$M$494,0)),""),"")</f>
        <v/>
      </c>
      <c r="T131" s="479"/>
      <c r="U131" s="480"/>
      <c r="V131" s="468" t="str">
        <f>IFERROR(IF(INDEX('WPTM - Section F'!E$93:E$494,MATCH('Print View'!$AP$116,'WPTM - Section F'!$M$93:$M$494,0))&lt;&gt;0,INDEX('WPTM - Section F'!E$93:E$494,MATCH('Print View'!$AP$116,'WPTM - Section F'!$M$93:$M$494,0)),""),"")</f>
        <v/>
      </c>
      <c r="W131" s="479"/>
      <c r="X131" s="469"/>
      <c r="Y131" s="478" t="str">
        <f>IFERROR(IF(INDEX('WPTM - Section F'!D$93:D$494,MATCH('Print View'!$AQ$116,'WPTM - Section F'!$M$93:$MK$494,0))&lt;&gt;0,INDEX('WPTM - Section F'!D$93:D$494,MATCH('Print View'!$AQ$116,'WPTM - Section F'!$M$93:$M$494,0)),""),"")</f>
        <v/>
      </c>
      <c r="Z131" s="479"/>
      <c r="AA131" s="480"/>
      <c r="AB131" s="468" t="str">
        <f>IFERROR(IF(INDEX('WPTM - Section F'!E$93:E$494,MATCH('Print View'!$AQ$116,'WPTM - Section F'!$M$93:$M$494,0))&lt;&gt;0,INDEX('WPTM - Section F'!E$93:E$494,MATCH('Print View'!$AQ$116,'WPTM - Section F'!$M$93:$M$494,0)),""),"")</f>
        <v/>
      </c>
      <c r="AC131" s="479"/>
      <c r="AD131" s="469"/>
      <c r="AE131" s="478" t="str">
        <f>IFERROR(IF(INDEX('WPTM - Section F'!D$93:D$494,MATCH('Print View'!$AR$116,'WPTM - Section F'!$M$93:$MK$494,0))&lt;&gt;0,INDEX('WPTM - Section F'!D$93:D$494,MATCH('Print View'!$AR$116,'WPTM - Section F'!$M$93:$M$494,0)),""),"")</f>
        <v/>
      </c>
      <c r="AF131" s="479"/>
      <c r="AG131" s="480"/>
      <c r="AH131" s="468" t="str">
        <f>IFERROR(IF(INDEX('WPTM - Section F'!E$93:E$494,MATCH('Print View'!$AR$116,'WPTM - Section F'!$M$93:$M$494,0))&lt;&gt;0,INDEX('WPTM - Section F'!E$93:E$494,MATCH('Print View'!$AR$116,'WPTM - Section F'!$M$93:$M$494,0)),""),"")</f>
        <v/>
      </c>
      <c r="AI131" s="469"/>
      <c r="AJ131" s="207" t="str">
        <f>IFERROR(IF(INDEX('WPTM - Section F'!X$8:X$89,MATCH('Print View'!$A131,'WPTM - Section F'!$A$8:$A$89,0))&lt;&gt;0,INDEX('WPTM - Section F'!X$8:X$89,MATCH('Print View'!$A131,'WPTM - Section F'!$A$8:$A$89,0)),""),"")</f>
        <v/>
      </c>
      <c r="AM131" s="298"/>
      <c r="AN131" s="276" t="str">
        <f t="shared" si="0"/>
        <v>16-a1Y36000002VL1TEAW</v>
      </c>
      <c r="AO131" s="276" t="str">
        <f t="shared" si="1"/>
        <v>16-a1Y36000002VL1UEAW</v>
      </c>
      <c r="AP131" s="276" t="str">
        <f t="shared" si="2"/>
        <v>16-a1Y36000002VL1VEAW</v>
      </c>
      <c r="AQ131" s="276" t="str">
        <f t="shared" si="3"/>
        <v>16-a1Y36000002VL1WEAW</v>
      </c>
      <c r="AR131" s="276" t="str">
        <f t="shared" si="4"/>
        <v>16-a1Y36000002VL1XEAW</v>
      </c>
    </row>
    <row r="132" spans="1:44" ht="30" x14ac:dyDescent="0.25">
      <c r="A132" s="187">
        <v>17</v>
      </c>
      <c r="B132" s="187" t="str">
        <f>IFERROR(IF(INDEX('WPTM - Section F'!B$8:B$89,MATCH('Print View'!$A132,'WPTM - Section F'!$A$8:$A$89,0))&lt;&gt;0,INDEX('WPTM - Section F'!B$8:B$89,MATCH('Print View'!$A132,'WPTM - Section F'!$A$8:$A$89,0)),""),"")</f>
        <v/>
      </c>
      <c r="C132" s="187" t="str">
        <f>IFERROR(IF(INDEX('WPTM - Section F'!C$8:C$89,MATCH('Print View'!$A132,'WPTM - Section F'!$A$8:$A$89,0))&lt;&gt;0,INDEX('WPTM - Section F'!C$8:C$89,MATCH('Print View'!$A132,'WPTM - Section F'!$A$8:$A$89,0)),""),"")</f>
        <v/>
      </c>
      <c r="D132" s="187" t="str">
        <f>IFERROR(IF(INDEX('WPTM - Section F'!D$8:D$89,MATCH('Print View'!$A132,'WPTM - Section F'!$A$8:$A$89,0))&lt;&gt;0,INDEX('WPTM - Section F'!D$8:D$89,MATCH('Print View'!$A132,'WPTM - Section F'!$A$8:$A$89,0)),""),"")</f>
        <v/>
      </c>
      <c r="E132" s="187" t="str">
        <f>IFERROR(IF(INDEX('WPTM - Section F'!E$8:E$89,MATCH('Print View'!$A132,'WPTM - Section F'!$A$8:$A$89,0))&lt;&gt;0,INDEX('WPTM - Section F'!E$8:E$89,MATCH('Print View'!$A132,'WPTM - Section F'!$A$8:$A$89,0)),""),"")</f>
        <v/>
      </c>
      <c r="F132" s="188" t="str">
        <f>IFERROR(IF(INDEX('WPTM - Section F'!W$8:W$89,MATCH('Print View'!$A132,'WPTM - Section F'!$A$8:$A$89,0))&lt;&gt;0,INDEX('WPTM - Section F'!W$8:W$89,MATCH('Print View'!$A132,'WPTM - Section F'!$A$8:$A$89,0)),""),"")</f>
        <v/>
      </c>
      <c r="G132" s="481" t="str">
        <f>IFERROR(IF(INDEX('WPTM - Section F'!D$93:D$494,MATCH('Print View'!$AN$116,'WPTM - Section F'!$M$93:$MK$494,0))&lt;&gt;0,INDEX('WPTM - Section F'!D$93:D$494,MATCH('Print View'!$AN$116,'WPTM - Section F'!$M$93:$M$494,0)),""),"")</f>
        <v/>
      </c>
      <c r="H132" s="482"/>
      <c r="I132" s="483"/>
      <c r="J132" s="470" t="str">
        <f>IFERROR(IF(INDEX('WPTM - Section F'!E$93:E$494,MATCH('Print View'!$AN$116,'WPTM - Section F'!$M$93:$M$494,0))&lt;&gt;0,INDEX('WPTM - Section F'!E$93:E$494,MATCH('Print View'!$AN$116,'WPTM - Section F'!$M$93:$M$494,0)),""),"")</f>
        <v/>
      </c>
      <c r="K132" s="482"/>
      <c r="L132" s="471"/>
      <c r="M132" s="481" t="str">
        <f>IFERROR(IF(INDEX('WPTM - Section F'!D$93:D$494,MATCH('Print View'!$AO$116,'WPTM - Section F'!$M$93:$MK$494,0))&lt;&gt;0,INDEX('WPTM - Section F'!D$93:D$494,MATCH('Print View'!$AO$116,'WPTM - Section F'!$M$93:$M$494,0)),""),"")</f>
        <v/>
      </c>
      <c r="N132" s="482"/>
      <c r="O132" s="483"/>
      <c r="P132" s="470" t="str">
        <f>IFERROR(IF(INDEX('WPTM - Section F'!E$93:E$494,MATCH('Print View'!$AO$116,'WPTM - Section F'!$M$93:$M$494,0))&lt;&gt;0,INDEX('WPTM - Section F'!E$93:E$494,MATCH('Print View'!$AO$116,'WPTM - Section F'!$M$93:$M$494,0)),""),"")</f>
        <v/>
      </c>
      <c r="Q132" s="482"/>
      <c r="R132" s="471"/>
      <c r="S132" s="481" t="str">
        <f>IFERROR(IF(INDEX('WPTM - Section F'!D$93:D$494,MATCH('Print View'!$AP$116,'WPTM - Section F'!$M$93:$MK$494,0))&lt;&gt;0,INDEX('WPTM - Section F'!D$93:D$494,MATCH('Print View'!$AP$116,'WPTM - Section F'!$M$93:$M$494,0)),""),"")</f>
        <v/>
      </c>
      <c r="T132" s="482"/>
      <c r="U132" s="483"/>
      <c r="V132" s="470" t="str">
        <f>IFERROR(IF(INDEX('WPTM - Section F'!E$93:E$494,MATCH('Print View'!$AP$116,'WPTM - Section F'!$M$93:$M$494,0))&lt;&gt;0,INDEX('WPTM - Section F'!E$93:E$494,MATCH('Print View'!$AP$116,'WPTM - Section F'!$M$93:$M$494,0)),""),"")</f>
        <v/>
      </c>
      <c r="W132" s="482"/>
      <c r="X132" s="471"/>
      <c r="Y132" s="481" t="str">
        <f>IFERROR(IF(INDEX('WPTM - Section F'!D$93:D$494,MATCH('Print View'!$AQ$116,'WPTM - Section F'!$M$93:$MK$494,0))&lt;&gt;0,INDEX('WPTM - Section F'!D$93:D$494,MATCH('Print View'!$AQ$116,'WPTM - Section F'!$M$93:$M$494,0)),""),"")</f>
        <v/>
      </c>
      <c r="Z132" s="482"/>
      <c r="AA132" s="483"/>
      <c r="AB132" s="470" t="str">
        <f>IFERROR(IF(INDEX('WPTM - Section F'!E$93:E$494,MATCH('Print View'!$AQ$116,'WPTM - Section F'!$M$93:$M$494,0))&lt;&gt;0,INDEX('WPTM - Section F'!E$93:E$494,MATCH('Print View'!$AQ$116,'WPTM - Section F'!$M$93:$M$494,0)),""),"")</f>
        <v/>
      </c>
      <c r="AC132" s="482"/>
      <c r="AD132" s="471"/>
      <c r="AE132" s="481" t="str">
        <f>IFERROR(IF(INDEX('WPTM - Section F'!D$93:D$494,MATCH('Print View'!$AR$116,'WPTM - Section F'!$M$93:$MK$494,0))&lt;&gt;0,INDEX('WPTM - Section F'!D$93:D$494,MATCH('Print View'!$AR$116,'WPTM - Section F'!$M$93:$M$494,0)),""),"")</f>
        <v/>
      </c>
      <c r="AF132" s="482"/>
      <c r="AG132" s="483"/>
      <c r="AH132" s="470" t="str">
        <f>IFERROR(IF(INDEX('WPTM - Section F'!E$93:E$494,MATCH('Print View'!$AR$116,'WPTM - Section F'!$M$93:$M$494,0))&lt;&gt;0,INDEX('WPTM - Section F'!E$93:E$494,MATCH('Print View'!$AR$116,'WPTM - Section F'!$M$93:$M$494,0)),""),"")</f>
        <v/>
      </c>
      <c r="AI132" s="471"/>
      <c r="AJ132" s="208" t="str">
        <f>IFERROR(IF(INDEX('WPTM - Section F'!X$8:X$89,MATCH('Print View'!$A132,'WPTM - Section F'!$A$8:$A$89,0))&lt;&gt;0,INDEX('WPTM - Section F'!X$8:X$89,MATCH('Print View'!$A132,'WPTM - Section F'!$A$8:$A$89,0)),""),"")</f>
        <v/>
      </c>
      <c r="AM132" s="298"/>
      <c r="AN132" s="276" t="str">
        <f t="shared" si="0"/>
        <v>17-a1Y36000002VL1TEAW</v>
      </c>
      <c r="AO132" s="276" t="str">
        <f t="shared" si="1"/>
        <v>17-a1Y36000002VL1UEAW</v>
      </c>
      <c r="AP132" s="276" t="str">
        <f t="shared" si="2"/>
        <v>17-a1Y36000002VL1VEAW</v>
      </c>
      <c r="AQ132" s="276" t="str">
        <f t="shared" si="3"/>
        <v>17-a1Y36000002VL1WEAW</v>
      </c>
      <c r="AR132" s="276" t="str">
        <f t="shared" si="4"/>
        <v>17-a1Y36000002VL1XEAW</v>
      </c>
    </row>
    <row r="133" spans="1:44" ht="30" x14ac:dyDescent="0.25">
      <c r="A133" s="182">
        <v>18</v>
      </c>
      <c r="B133" s="182" t="str">
        <f>IFERROR(IF(INDEX('WPTM - Section F'!B$8:B$89,MATCH('Print View'!$A133,'WPTM - Section F'!$A$8:$A$89,0))&lt;&gt;0,INDEX('WPTM - Section F'!B$8:B$89,MATCH('Print View'!$A133,'WPTM - Section F'!$A$8:$A$89,0)),""),"")</f>
        <v/>
      </c>
      <c r="C133" s="182" t="str">
        <f>IFERROR(IF(INDEX('WPTM - Section F'!C$8:C$89,MATCH('Print View'!$A133,'WPTM - Section F'!$A$8:$A$89,0))&lt;&gt;0,INDEX('WPTM - Section F'!C$8:C$89,MATCH('Print View'!$A133,'WPTM - Section F'!$A$8:$A$89,0)),""),"")</f>
        <v/>
      </c>
      <c r="D133" s="182" t="str">
        <f>IFERROR(IF(INDEX('WPTM - Section F'!D$8:D$89,MATCH('Print View'!$A133,'WPTM - Section F'!$A$8:$A$89,0))&lt;&gt;0,INDEX('WPTM - Section F'!D$8:D$89,MATCH('Print View'!$A133,'WPTM - Section F'!$A$8:$A$89,0)),""),"")</f>
        <v/>
      </c>
      <c r="E133" s="182" t="str">
        <f>IFERROR(IF(INDEX('WPTM - Section F'!E$8:E$89,MATCH('Print View'!$A133,'WPTM - Section F'!$A$8:$A$89,0))&lt;&gt;0,INDEX('WPTM - Section F'!E$8:E$89,MATCH('Print View'!$A133,'WPTM - Section F'!$A$8:$A$89,0)),""),"")</f>
        <v/>
      </c>
      <c r="F133" s="183" t="str">
        <f>IFERROR(IF(INDEX('WPTM - Section F'!W$8:W$89,MATCH('Print View'!$A133,'WPTM - Section F'!$A$8:$A$89,0))&lt;&gt;0,INDEX('WPTM - Section F'!W$8:W$89,MATCH('Print View'!$A133,'WPTM - Section F'!$A$8:$A$89,0)),""),"")</f>
        <v/>
      </c>
      <c r="G133" s="478" t="str">
        <f>IFERROR(IF(INDEX('WPTM - Section F'!D$93:D$494,MATCH('Print View'!$AN$116,'WPTM - Section F'!$M$93:$MK$494,0))&lt;&gt;0,INDEX('WPTM - Section F'!D$93:D$494,MATCH('Print View'!$AN$116,'WPTM - Section F'!$M$93:$M$494,0)),""),"")</f>
        <v/>
      </c>
      <c r="H133" s="479"/>
      <c r="I133" s="480"/>
      <c r="J133" s="468" t="str">
        <f>IFERROR(IF(INDEX('WPTM - Section F'!E$93:E$494,MATCH('Print View'!$AN$116,'WPTM - Section F'!$M$93:$M$494,0))&lt;&gt;0,INDEX('WPTM - Section F'!E$93:E$494,MATCH('Print View'!$AN$116,'WPTM - Section F'!$M$93:$M$494,0)),""),"")</f>
        <v/>
      </c>
      <c r="K133" s="479"/>
      <c r="L133" s="469"/>
      <c r="M133" s="478" t="str">
        <f>IFERROR(IF(INDEX('WPTM - Section F'!D$93:D$494,MATCH('Print View'!$AO$116,'WPTM - Section F'!$M$93:$MK$494,0))&lt;&gt;0,INDEX('WPTM - Section F'!D$93:D$494,MATCH('Print View'!$AO$116,'WPTM - Section F'!$M$93:$M$494,0)),""),"")</f>
        <v/>
      </c>
      <c r="N133" s="479"/>
      <c r="O133" s="480"/>
      <c r="P133" s="468" t="str">
        <f>IFERROR(IF(INDEX('WPTM - Section F'!E$93:E$494,MATCH('Print View'!$AO$116,'WPTM - Section F'!$M$93:$M$494,0))&lt;&gt;0,INDEX('WPTM - Section F'!E$93:E$494,MATCH('Print View'!$AO$116,'WPTM - Section F'!$M$93:$M$494,0)),""),"")</f>
        <v/>
      </c>
      <c r="Q133" s="479"/>
      <c r="R133" s="469"/>
      <c r="S133" s="478" t="str">
        <f>IFERROR(IF(INDEX('WPTM - Section F'!D$93:D$494,MATCH('Print View'!$AP$116,'WPTM - Section F'!$M$93:$MK$494,0))&lt;&gt;0,INDEX('WPTM - Section F'!D$93:D$494,MATCH('Print View'!$AP$116,'WPTM - Section F'!$M$93:$M$494,0)),""),"")</f>
        <v/>
      </c>
      <c r="T133" s="479"/>
      <c r="U133" s="480"/>
      <c r="V133" s="468" t="str">
        <f>IFERROR(IF(INDEX('WPTM - Section F'!E$93:E$494,MATCH('Print View'!$AP$116,'WPTM - Section F'!$M$93:$M$494,0))&lt;&gt;0,INDEX('WPTM - Section F'!E$93:E$494,MATCH('Print View'!$AP$116,'WPTM - Section F'!$M$93:$M$494,0)),""),"")</f>
        <v/>
      </c>
      <c r="W133" s="479"/>
      <c r="X133" s="469"/>
      <c r="Y133" s="478" t="str">
        <f>IFERROR(IF(INDEX('WPTM - Section F'!D$93:D$494,MATCH('Print View'!$AQ$116,'WPTM - Section F'!$M$93:$MK$494,0))&lt;&gt;0,INDEX('WPTM - Section F'!D$93:D$494,MATCH('Print View'!$AQ$116,'WPTM - Section F'!$M$93:$M$494,0)),""),"")</f>
        <v/>
      </c>
      <c r="Z133" s="479"/>
      <c r="AA133" s="480"/>
      <c r="AB133" s="468" t="str">
        <f>IFERROR(IF(INDEX('WPTM - Section F'!E$93:E$494,MATCH('Print View'!$AQ$116,'WPTM - Section F'!$M$93:$M$494,0))&lt;&gt;0,INDEX('WPTM - Section F'!E$93:E$494,MATCH('Print View'!$AQ$116,'WPTM - Section F'!$M$93:$M$494,0)),""),"")</f>
        <v/>
      </c>
      <c r="AC133" s="479"/>
      <c r="AD133" s="469"/>
      <c r="AE133" s="478" t="str">
        <f>IFERROR(IF(INDEX('WPTM - Section F'!D$93:D$494,MATCH('Print View'!$AR$116,'WPTM - Section F'!$M$93:$MK$494,0))&lt;&gt;0,INDEX('WPTM - Section F'!D$93:D$494,MATCH('Print View'!$AR$116,'WPTM - Section F'!$M$93:$M$494,0)),""),"")</f>
        <v/>
      </c>
      <c r="AF133" s="479"/>
      <c r="AG133" s="480"/>
      <c r="AH133" s="468" t="str">
        <f>IFERROR(IF(INDEX('WPTM - Section F'!E$93:E$494,MATCH('Print View'!$AR$116,'WPTM - Section F'!$M$93:$M$494,0))&lt;&gt;0,INDEX('WPTM - Section F'!E$93:E$494,MATCH('Print View'!$AR$116,'WPTM - Section F'!$M$93:$M$494,0)),""),"")</f>
        <v/>
      </c>
      <c r="AI133" s="469"/>
      <c r="AJ133" s="207" t="str">
        <f>IFERROR(IF(INDEX('WPTM - Section F'!X$8:X$89,MATCH('Print View'!$A133,'WPTM - Section F'!$A$8:$A$89,0))&lt;&gt;0,INDEX('WPTM - Section F'!X$8:X$89,MATCH('Print View'!$A133,'WPTM - Section F'!$A$8:$A$89,0)),""),"")</f>
        <v/>
      </c>
      <c r="AM133" s="298"/>
      <c r="AN133" s="276" t="str">
        <f t="shared" si="0"/>
        <v>18-a1Y36000002VL1TEAW</v>
      </c>
      <c r="AO133" s="276" t="str">
        <f t="shared" si="1"/>
        <v>18-a1Y36000002VL1UEAW</v>
      </c>
      <c r="AP133" s="276" t="str">
        <f t="shared" si="2"/>
        <v>18-a1Y36000002VL1VEAW</v>
      </c>
      <c r="AQ133" s="276" t="str">
        <f t="shared" si="3"/>
        <v>18-a1Y36000002VL1WEAW</v>
      </c>
      <c r="AR133" s="276" t="str">
        <f t="shared" si="4"/>
        <v>18-a1Y36000002VL1XEAW</v>
      </c>
    </row>
    <row r="134" spans="1:44" ht="30" x14ac:dyDescent="0.25">
      <c r="A134" s="187">
        <v>19</v>
      </c>
      <c r="B134" s="187" t="str">
        <f>IFERROR(IF(INDEX('WPTM - Section F'!B$8:B$89,MATCH('Print View'!$A134,'WPTM - Section F'!$A$8:$A$89,0))&lt;&gt;0,INDEX('WPTM - Section F'!B$8:B$89,MATCH('Print View'!$A134,'WPTM - Section F'!$A$8:$A$89,0)),""),"")</f>
        <v/>
      </c>
      <c r="C134" s="187" t="str">
        <f>IFERROR(IF(INDEX('WPTM - Section F'!C$8:C$89,MATCH('Print View'!$A134,'WPTM - Section F'!$A$8:$A$89,0))&lt;&gt;0,INDEX('WPTM - Section F'!C$8:C$89,MATCH('Print View'!$A134,'WPTM - Section F'!$A$8:$A$89,0)),""),"")</f>
        <v/>
      </c>
      <c r="D134" s="187" t="str">
        <f>IFERROR(IF(INDEX('WPTM - Section F'!D$8:D$89,MATCH('Print View'!$A134,'WPTM - Section F'!$A$8:$A$89,0))&lt;&gt;0,INDEX('WPTM - Section F'!D$8:D$89,MATCH('Print View'!$A134,'WPTM - Section F'!$A$8:$A$89,0)),""),"")</f>
        <v/>
      </c>
      <c r="E134" s="187" t="str">
        <f>IFERROR(IF(INDEX('WPTM - Section F'!E$8:E$89,MATCH('Print View'!$A134,'WPTM - Section F'!$A$8:$A$89,0))&lt;&gt;0,INDEX('WPTM - Section F'!E$8:E$89,MATCH('Print View'!$A134,'WPTM - Section F'!$A$8:$A$89,0)),""),"")</f>
        <v/>
      </c>
      <c r="F134" s="188" t="str">
        <f>IFERROR(IF(INDEX('WPTM - Section F'!W$8:W$89,MATCH('Print View'!$A134,'WPTM - Section F'!$A$8:$A$89,0))&lt;&gt;0,INDEX('WPTM - Section F'!W$8:W$89,MATCH('Print View'!$A134,'WPTM - Section F'!$A$8:$A$89,0)),""),"")</f>
        <v/>
      </c>
      <c r="G134" s="481" t="str">
        <f>IFERROR(IF(INDEX('WPTM - Section F'!D$93:D$494,MATCH('Print View'!$AN$116,'WPTM - Section F'!$M$93:$MK$494,0))&lt;&gt;0,INDEX('WPTM - Section F'!D$93:D$494,MATCH('Print View'!$AN$116,'WPTM - Section F'!$M$93:$M$494,0)),""),"")</f>
        <v/>
      </c>
      <c r="H134" s="482"/>
      <c r="I134" s="483"/>
      <c r="J134" s="470" t="str">
        <f>IFERROR(IF(INDEX('WPTM - Section F'!E$93:E$494,MATCH('Print View'!$AN$116,'WPTM - Section F'!$M$93:$M$494,0))&lt;&gt;0,INDEX('WPTM - Section F'!E$93:E$494,MATCH('Print View'!$AN$116,'WPTM - Section F'!$M$93:$M$494,0)),""),"")</f>
        <v/>
      </c>
      <c r="K134" s="482"/>
      <c r="L134" s="471"/>
      <c r="M134" s="481" t="str">
        <f>IFERROR(IF(INDEX('WPTM - Section F'!D$93:D$494,MATCH('Print View'!$AO$116,'WPTM - Section F'!$M$93:$MK$494,0))&lt;&gt;0,INDEX('WPTM - Section F'!D$93:D$494,MATCH('Print View'!$AO$116,'WPTM - Section F'!$M$93:$M$494,0)),""),"")</f>
        <v/>
      </c>
      <c r="N134" s="482"/>
      <c r="O134" s="483"/>
      <c r="P134" s="470" t="str">
        <f>IFERROR(IF(INDEX('WPTM - Section F'!E$93:E$494,MATCH('Print View'!$AO$116,'WPTM - Section F'!$M$93:$M$494,0))&lt;&gt;0,INDEX('WPTM - Section F'!E$93:E$494,MATCH('Print View'!$AO$116,'WPTM - Section F'!$M$93:$M$494,0)),""),"")</f>
        <v/>
      </c>
      <c r="Q134" s="482"/>
      <c r="R134" s="471"/>
      <c r="S134" s="481" t="str">
        <f>IFERROR(IF(INDEX('WPTM - Section F'!D$93:D$494,MATCH('Print View'!$AP$116,'WPTM - Section F'!$M$93:$MK$494,0))&lt;&gt;0,INDEX('WPTM - Section F'!D$93:D$494,MATCH('Print View'!$AP$116,'WPTM - Section F'!$M$93:$M$494,0)),""),"")</f>
        <v/>
      </c>
      <c r="T134" s="482"/>
      <c r="U134" s="483"/>
      <c r="V134" s="470" t="str">
        <f>IFERROR(IF(INDEX('WPTM - Section F'!E$93:E$494,MATCH('Print View'!$AP$116,'WPTM - Section F'!$M$93:$M$494,0))&lt;&gt;0,INDEX('WPTM - Section F'!E$93:E$494,MATCH('Print View'!$AP$116,'WPTM - Section F'!$M$93:$M$494,0)),""),"")</f>
        <v/>
      </c>
      <c r="W134" s="482"/>
      <c r="X134" s="471"/>
      <c r="Y134" s="481" t="str">
        <f>IFERROR(IF(INDEX('WPTM - Section F'!D$93:D$494,MATCH('Print View'!$AQ$116,'WPTM - Section F'!$M$93:$MK$494,0))&lt;&gt;0,INDEX('WPTM - Section F'!D$93:D$494,MATCH('Print View'!$AQ$116,'WPTM - Section F'!$M$93:$M$494,0)),""),"")</f>
        <v/>
      </c>
      <c r="Z134" s="482"/>
      <c r="AA134" s="483"/>
      <c r="AB134" s="470" t="str">
        <f>IFERROR(IF(INDEX('WPTM - Section F'!E$93:E$494,MATCH('Print View'!$AQ$116,'WPTM - Section F'!$M$93:$M$494,0))&lt;&gt;0,INDEX('WPTM - Section F'!E$93:E$494,MATCH('Print View'!$AQ$116,'WPTM - Section F'!$M$93:$M$494,0)),""),"")</f>
        <v/>
      </c>
      <c r="AC134" s="482"/>
      <c r="AD134" s="471"/>
      <c r="AE134" s="481" t="str">
        <f>IFERROR(IF(INDEX('WPTM - Section F'!D$93:D$494,MATCH('Print View'!$AR$116,'WPTM - Section F'!$M$93:$MK$494,0))&lt;&gt;0,INDEX('WPTM - Section F'!D$93:D$494,MATCH('Print View'!$AR$116,'WPTM - Section F'!$M$93:$M$494,0)),""),"")</f>
        <v/>
      </c>
      <c r="AF134" s="482"/>
      <c r="AG134" s="483"/>
      <c r="AH134" s="470" t="str">
        <f>IFERROR(IF(INDEX('WPTM - Section F'!E$93:E$494,MATCH('Print View'!$AR$116,'WPTM - Section F'!$M$93:$M$494,0))&lt;&gt;0,INDEX('WPTM - Section F'!E$93:E$494,MATCH('Print View'!$AR$116,'WPTM - Section F'!$M$93:$M$494,0)),""),"")</f>
        <v/>
      </c>
      <c r="AI134" s="471"/>
      <c r="AJ134" s="208" t="str">
        <f>IFERROR(IF(INDEX('WPTM - Section F'!X$8:X$89,MATCH('Print View'!$A134,'WPTM - Section F'!$A$8:$A$89,0))&lt;&gt;0,INDEX('WPTM - Section F'!X$8:X$89,MATCH('Print View'!$A134,'WPTM - Section F'!$A$8:$A$89,0)),""),"")</f>
        <v/>
      </c>
      <c r="AM134" s="298"/>
      <c r="AN134" s="276" t="str">
        <f t="shared" si="0"/>
        <v>19-a1Y36000002VL1TEAW</v>
      </c>
      <c r="AO134" s="276" t="str">
        <f t="shared" si="1"/>
        <v>19-a1Y36000002VL1UEAW</v>
      </c>
      <c r="AP134" s="276" t="str">
        <f t="shared" si="2"/>
        <v>19-a1Y36000002VL1VEAW</v>
      </c>
      <c r="AQ134" s="276" t="str">
        <f t="shared" si="3"/>
        <v>19-a1Y36000002VL1WEAW</v>
      </c>
      <c r="AR134" s="276" t="str">
        <f t="shared" si="4"/>
        <v>19-a1Y36000002VL1XEAW</v>
      </c>
    </row>
    <row r="135" spans="1:44" ht="30" x14ac:dyDescent="0.25">
      <c r="A135" s="182">
        <v>20</v>
      </c>
      <c r="B135" s="182" t="str">
        <f>IFERROR(IF(INDEX('WPTM - Section F'!B$8:B$89,MATCH('Print View'!$A135,'WPTM - Section F'!$A$8:$A$89,0))&lt;&gt;0,INDEX('WPTM - Section F'!B$8:B$89,MATCH('Print View'!$A135,'WPTM - Section F'!$A$8:$A$89,0)),""),"")</f>
        <v/>
      </c>
      <c r="C135" s="182" t="str">
        <f>IFERROR(IF(INDEX('WPTM - Section F'!C$8:C$89,MATCH('Print View'!$A135,'WPTM - Section F'!$A$8:$A$89,0))&lt;&gt;0,INDEX('WPTM - Section F'!C$8:C$89,MATCH('Print View'!$A135,'WPTM - Section F'!$A$8:$A$89,0)),""),"")</f>
        <v/>
      </c>
      <c r="D135" s="182" t="str">
        <f>IFERROR(IF(INDEX('WPTM - Section F'!D$8:D$89,MATCH('Print View'!$A135,'WPTM - Section F'!$A$8:$A$89,0))&lt;&gt;0,INDEX('WPTM - Section F'!D$8:D$89,MATCH('Print View'!$A135,'WPTM - Section F'!$A$8:$A$89,0)),""),"")</f>
        <v/>
      </c>
      <c r="E135" s="182" t="str">
        <f>IFERROR(IF(INDEX('WPTM - Section F'!E$8:E$89,MATCH('Print View'!$A135,'WPTM - Section F'!$A$8:$A$89,0))&lt;&gt;0,INDEX('WPTM - Section F'!E$8:E$89,MATCH('Print View'!$A135,'WPTM - Section F'!$A$8:$A$89,0)),""),"")</f>
        <v/>
      </c>
      <c r="F135" s="183" t="str">
        <f>IFERROR(IF(INDEX('WPTM - Section F'!W$8:W$89,MATCH('Print View'!$A135,'WPTM - Section F'!$A$8:$A$89,0))&lt;&gt;0,INDEX('WPTM - Section F'!W$8:W$89,MATCH('Print View'!$A135,'WPTM - Section F'!$A$8:$A$89,0)),""),"")</f>
        <v/>
      </c>
      <c r="G135" s="478" t="str">
        <f>IFERROR(IF(INDEX('WPTM - Section F'!D$93:D$494,MATCH('Print View'!$AN$116,'WPTM - Section F'!$M$93:$MK$494,0))&lt;&gt;0,INDEX('WPTM - Section F'!D$93:D$494,MATCH('Print View'!$AN$116,'WPTM - Section F'!$M$93:$M$494,0)),""),"")</f>
        <v/>
      </c>
      <c r="H135" s="479"/>
      <c r="I135" s="480"/>
      <c r="J135" s="468" t="str">
        <f>IFERROR(IF(INDEX('WPTM - Section F'!E$93:E$494,MATCH('Print View'!$AN$116,'WPTM - Section F'!$M$93:$M$494,0))&lt;&gt;0,INDEX('WPTM - Section F'!E$93:E$494,MATCH('Print View'!$AN$116,'WPTM - Section F'!$M$93:$M$494,0)),""),"")</f>
        <v/>
      </c>
      <c r="K135" s="479"/>
      <c r="L135" s="469"/>
      <c r="M135" s="478" t="str">
        <f>IFERROR(IF(INDEX('WPTM - Section F'!D$93:D$494,MATCH('Print View'!$AO$116,'WPTM - Section F'!$M$93:$MK$494,0))&lt;&gt;0,INDEX('WPTM - Section F'!D$93:D$494,MATCH('Print View'!$AO$116,'WPTM - Section F'!$M$93:$M$494,0)),""),"")</f>
        <v/>
      </c>
      <c r="N135" s="479"/>
      <c r="O135" s="480"/>
      <c r="P135" s="468" t="str">
        <f>IFERROR(IF(INDEX('WPTM - Section F'!E$93:E$494,MATCH('Print View'!$AO$116,'WPTM - Section F'!$M$93:$M$494,0))&lt;&gt;0,INDEX('WPTM - Section F'!E$93:E$494,MATCH('Print View'!$AO$116,'WPTM - Section F'!$M$93:$M$494,0)),""),"")</f>
        <v/>
      </c>
      <c r="Q135" s="479"/>
      <c r="R135" s="469"/>
      <c r="S135" s="478" t="str">
        <f>IFERROR(IF(INDEX('WPTM - Section F'!D$93:D$494,MATCH('Print View'!$AP$116,'WPTM - Section F'!$M$93:$MK$494,0))&lt;&gt;0,INDEX('WPTM - Section F'!D$93:D$494,MATCH('Print View'!$AP$116,'WPTM - Section F'!$M$93:$M$494,0)),""),"")</f>
        <v/>
      </c>
      <c r="T135" s="479"/>
      <c r="U135" s="480"/>
      <c r="V135" s="468" t="str">
        <f>IFERROR(IF(INDEX('WPTM - Section F'!E$93:E$494,MATCH('Print View'!$AP$116,'WPTM - Section F'!$M$93:$M$494,0))&lt;&gt;0,INDEX('WPTM - Section F'!E$93:E$494,MATCH('Print View'!$AP$116,'WPTM - Section F'!$M$93:$M$494,0)),""),"")</f>
        <v/>
      </c>
      <c r="W135" s="479"/>
      <c r="X135" s="469"/>
      <c r="Y135" s="478" t="str">
        <f>IFERROR(IF(INDEX('WPTM - Section F'!D$93:D$494,MATCH('Print View'!$AQ$116,'WPTM - Section F'!$M$93:$MK$494,0))&lt;&gt;0,INDEX('WPTM - Section F'!D$93:D$494,MATCH('Print View'!$AQ$116,'WPTM - Section F'!$M$93:$M$494,0)),""),"")</f>
        <v/>
      </c>
      <c r="Z135" s="479"/>
      <c r="AA135" s="480"/>
      <c r="AB135" s="468" t="str">
        <f>IFERROR(IF(INDEX('WPTM - Section F'!E$93:E$494,MATCH('Print View'!$AQ$116,'WPTM - Section F'!$M$93:$M$494,0))&lt;&gt;0,INDEX('WPTM - Section F'!E$93:E$494,MATCH('Print View'!$AQ$116,'WPTM - Section F'!$M$93:$M$494,0)),""),"")</f>
        <v/>
      </c>
      <c r="AC135" s="479"/>
      <c r="AD135" s="469"/>
      <c r="AE135" s="478" t="str">
        <f>IFERROR(IF(INDEX('WPTM - Section F'!D$93:D$494,MATCH('Print View'!$AR$116,'WPTM - Section F'!$M$93:$MK$494,0))&lt;&gt;0,INDEX('WPTM - Section F'!D$93:D$494,MATCH('Print View'!$AR$116,'WPTM - Section F'!$M$93:$M$494,0)),""),"")</f>
        <v/>
      </c>
      <c r="AF135" s="479"/>
      <c r="AG135" s="480"/>
      <c r="AH135" s="468" t="str">
        <f>IFERROR(IF(INDEX('WPTM - Section F'!E$93:E$494,MATCH('Print View'!$AR$116,'WPTM - Section F'!$M$93:$M$494,0))&lt;&gt;0,INDEX('WPTM - Section F'!E$93:E$494,MATCH('Print View'!$AR$116,'WPTM - Section F'!$M$93:$M$494,0)),""),"")</f>
        <v/>
      </c>
      <c r="AI135" s="469"/>
      <c r="AJ135" s="207" t="str">
        <f>IFERROR(IF(INDEX('WPTM - Section F'!X$8:X$89,MATCH('Print View'!$A135,'WPTM - Section F'!$A$8:$A$89,0))&lt;&gt;0,INDEX('WPTM - Section F'!X$8:X$89,MATCH('Print View'!$A135,'WPTM - Section F'!$A$8:$A$89,0)),""),"")</f>
        <v/>
      </c>
      <c r="AM135" s="298"/>
      <c r="AN135" s="276" t="str">
        <f t="shared" si="0"/>
        <v>20-a1Y36000002VL1TEAW</v>
      </c>
      <c r="AO135" s="276" t="str">
        <f t="shared" si="1"/>
        <v>20-a1Y36000002VL1UEAW</v>
      </c>
      <c r="AP135" s="276" t="str">
        <f t="shared" si="2"/>
        <v>20-a1Y36000002VL1VEAW</v>
      </c>
      <c r="AQ135" s="276" t="str">
        <f t="shared" si="3"/>
        <v>20-a1Y36000002VL1WEAW</v>
      </c>
      <c r="AR135" s="276" t="str">
        <f t="shared" si="4"/>
        <v>20-a1Y36000002VL1XEAW</v>
      </c>
    </row>
    <row r="136" spans="1:44" ht="30" x14ac:dyDescent="0.25">
      <c r="A136" s="187">
        <v>21</v>
      </c>
      <c r="B136" s="187" t="str">
        <f>IFERROR(IF(INDEX('WPTM - Section F'!B$8:B$89,MATCH('Print View'!$A136,'WPTM - Section F'!$A$8:$A$89,0))&lt;&gt;0,INDEX('WPTM - Section F'!B$8:B$89,MATCH('Print View'!$A136,'WPTM - Section F'!$A$8:$A$89,0)),""),"")</f>
        <v/>
      </c>
      <c r="C136" s="187" t="str">
        <f>IFERROR(IF(INDEX('WPTM - Section F'!C$8:C$89,MATCH('Print View'!$A136,'WPTM - Section F'!$A$8:$A$89,0))&lt;&gt;0,INDEX('WPTM - Section F'!C$8:C$89,MATCH('Print View'!$A136,'WPTM - Section F'!$A$8:$A$89,0)),""),"")</f>
        <v/>
      </c>
      <c r="D136" s="187" t="str">
        <f>IFERROR(IF(INDEX('WPTM - Section F'!D$8:D$89,MATCH('Print View'!$A136,'WPTM - Section F'!$A$8:$A$89,0))&lt;&gt;0,INDEX('WPTM - Section F'!D$8:D$89,MATCH('Print View'!$A136,'WPTM - Section F'!$A$8:$A$89,0)),""),"")</f>
        <v/>
      </c>
      <c r="E136" s="187" t="str">
        <f>IFERROR(IF(INDEX('WPTM - Section F'!E$8:E$89,MATCH('Print View'!$A136,'WPTM - Section F'!$A$8:$A$89,0))&lt;&gt;0,INDEX('WPTM - Section F'!E$8:E$89,MATCH('Print View'!$A136,'WPTM - Section F'!$A$8:$A$89,0)),""),"")</f>
        <v/>
      </c>
      <c r="F136" s="188" t="str">
        <f>IFERROR(IF(INDEX('WPTM - Section F'!W$8:W$89,MATCH('Print View'!$A136,'WPTM - Section F'!$A$8:$A$89,0))&lt;&gt;0,INDEX('WPTM - Section F'!W$8:W$89,MATCH('Print View'!$A136,'WPTM - Section F'!$A$8:$A$89,0)),""),"")</f>
        <v/>
      </c>
      <c r="G136" s="481" t="str">
        <f>IFERROR(IF(INDEX('WPTM - Section F'!D$93:D$494,MATCH('Print View'!$AN$116,'WPTM - Section F'!$M$93:$MK$494,0))&lt;&gt;0,INDEX('WPTM - Section F'!D$93:D$494,MATCH('Print View'!$AN$116,'WPTM - Section F'!$M$93:$M$494,0)),""),"")</f>
        <v/>
      </c>
      <c r="H136" s="482"/>
      <c r="I136" s="483"/>
      <c r="J136" s="470" t="str">
        <f>IFERROR(IF(INDEX('WPTM - Section F'!E$93:E$494,MATCH('Print View'!$AN$116,'WPTM - Section F'!$M$93:$M$494,0))&lt;&gt;0,INDEX('WPTM - Section F'!E$93:E$494,MATCH('Print View'!$AN$116,'WPTM - Section F'!$M$93:$M$494,0)),""),"")</f>
        <v/>
      </c>
      <c r="K136" s="482"/>
      <c r="L136" s="471"/>
      <c r="M136" s="481" t="str">
        <f>IFERROR(IF(INDEX('WPTM - Section F'!D$93:D$494,MATCH('Print View'!$AO$116,'WPTM - Section F'!$M$93:$MK$494,0))&lt;&gt;0,INDEX('WPTM - Section F'!D$93:D$494,MATCH('Print View'!$AO$116,'WPTM - Section F'!$M$93:$M$494,0)),""),"")</f>
        <v/>
      </c>
      <c r="N136" s="482"/>
      <c r="O136" s="483"/>
      <c r="P136" s="470" t="str">
        <f>IFERROR(IF(INDEX('WPTM - Section F'!E$93:E$494,MATCH('Print View'!$AO$116,'WPTM - Section F'!$M$93:$M$494,0))&lt;&gt;0,INDEX('WPTM - Section F'!E$93:E$494,MATCH('Print View'!$AO$116,'WPTM - Section F'!$M$93:$M$494,0)),""),"")</f>
        <v/>
      </c>
      <c r="Q136" s="482"/>
      <c r="R136" s="471"/>
      <c r="S136" s="481" t="str">
        <f>IFERROR(IF(INDEX('WPTM - Section F'!D$93:D$494,MATCH('Print View'!$AP$116,'WPTM - Section F'!$M$93:$MK$494,0))&lt;&gt;0,INDEX('WPTM - Section F'!D$93:D$494,MATCH('Print View'!$AP$116,'WPTM - Section F'!$M$93:$M$494,0)),""),"")</f>
        <v/>
      </c>
      <c r="T136" s="482"/>
      <c r="U136" s="483"/>
      <c r="V136" s="470" t="str">
        <f>IFERROR(IF(INDEX('WPTM - Section F'!E$93:E$494,MATCH('Print View'!$AP$116,'WPTM - Section F'!$M$93:$M$494,0))&lt;&gt;0,INDEX('WPTM - Section F'!E$93:E$494,MATCH('Print View'!$AP$116,'WPTM - Section F'!$M$93:$M$494,0)),""),"")</f>
        <v/>
      </c>
      <c r="W136" s="482"/>
      <c r="X136" s="471"/>
      <c r="Y136" s="481" t="str">
        <f>IFERROR(IF(INDEX('WPTM - Section F'!D$93:D$494,MATCH('Print View'!$AQ$116,'WPTM - Section F'!$M$93:$MK$494,0))&lt;&gt;0,INDEX('WPTM - Section F'!D$93:D$494,MATCH('Print View'!$AQ$116,'WPTM - Section F'!$M$93:$M$494,0)),""),"")</f>
        <v/>
      </c>
      <c r="Z136" s="482"/>
      <c r="AA136" s="483"/>
      <c r="AB136" s="470" t="str">
        <f>IFERROR(IF(INDEX('WPTM - Section F'!E$93:E$494,MATCH('Print View'!$AQ$116,'WPTM - Section F'!$M$93:$M$494,0))&lt;&gt;0,INDEX('WPTM - Section F'!E$93:E$494,MATCH('Print View'!$AQ$116,'WPTM - Section F'!$M$93:$M$494,0)),""),"")</f>
        <v/>
      </c>
      <c r="AC136" s="482"/>
      <c r="AD136" s="471"/>
      <c r="AE136" s="481" t="str">
        <f>IFERROR(IF(INDEX('WPTM - Section F'!D$93:D$494,MATCH('Print View'!$AR$116,'WPTM - Section F'!$M$93:$MK$494,0))&lt;&gt;0,INDEX('WPTM - Section F'!D$93:D$494,MATCH('Print View'!$AR$116,'WPTM - Section F'!$M$93:$M$494,0)),""),"")</f>
        <v/>
      </c>
      <c r="AF136" s="482"/>
      <c r="AG136" s="483"/>
      <c r="AH136" s="470" t="str">
        <f>IFERROR(IF(INDEX('WPTM - Section F'!E$93:E$494,MATCH('Print View'!$AR$116,'WPTM - Section F'!$M$93:$M$494,0))&lt;&gt;0,INDEX('WPTM - Section F'!E$93:E$494,MATCH('Print View'!$AR$116,'WPTM - Section F'!$M$93:$M$494,0)),""),"")</f>
        <v/>
      </c>
      <c r="AI136" s="471"/>
      <c r="AJ136" s="208" t="str">
        <f>IFERROR(IF(INDEX('WPTM - Section F'!X$8:X$89,MATCH('Print View'!$A136,'WPTM - Section F'!$A$8:$A$89,0))&lt;&gt;0,INDEX('WPTM - Section F'!X$8:X$89,MATCH('Print View'!$A136,'WPTM - Section F'!$A$8:$A$89,0)),""),"")</f>
        <v/>
      </c>
      <c r="AM136" s="298"/>
      <c r="AN136" s="276" t="str">
        <f t="shared" si="0"/>
        <v>21-a1Y36000002VL1TEAW</v>
      </c>
      <c r="AO136" s="276" t="str">
        <f t="shared" si="1"/>
        <v>21-a1Y36000002VL1UEAW</v>
      </c>
      <c r="AP136" s="276" t="str">
        <f t="shared" si="2"/>
        <v>21-a1Y36000002VL1VEAW</v>
      </c>
      <c r="AQ136" s="276" t="str">
        <f t="shared" si="3"/>
        <v>21-a1Y36000002VL1WEAW</v>
      </c>
      <c r="AR136" s="276" t="str">
        <f t="shared" si="4"/>
        <v>21-a1Y36000002VL1XEAW</v>
      </c>
    </row>
    <row r="137" spans="1:44" ht="30" x14ac:dyDescent="0.25">
      <c r="A137" s="182">
        <v>22</v>
      </c>
      <c r="B137" s="182" t="str">
        <f>IFERROR(IF(INDEX('WPTM - Section F'!B$8:B$89,MATCH('Print View'!$A137,'WPTM - Section F'!$A$8:$A$89,0))&lt;&gt;0,INDEX('WPTM - Section F'!B$8:B$89,MATCH('Print View'!$A137,'WPTM - Section F'!$A$8:$A$89,0)),""),"")</f>
        <v/>
      </c>
      <c r="C137" s="182" t="str">
        <f>IFERROR(IF(INDEX('WPTM - Section F'!C$8:C$89,MATCH('Print View'!$A137,'WPTM - Section F'!$A$8:$A$89,0))&lt;&gt;0,INDEX('WPTM - Section F'!C$8:C$89,MATCH('Print View'!$A137,'WPTM - Section F'!$A$8:$A$89,0)),""),"")</f>
        <v/>
      </c>
      <c r="D137" s="182" t="str">
        <f>IFERROR(IF(INDEX('WPTM - Section F'!D$8:D$89,MATCH('Print View'!$A137,'WPTM - Section F'!$A$8:$A$89,0))&lt;&gt;0,INDEX('WPTM - Section F'!D$8:D$89,MATCH('Print View'!$A137,'WPTM - Section F'!$A$8:$A$89,0)),""),"")</f>
        <v/>
      </c>
      <c r="E137" s="182" t="str">
        <f>IFERROR(IF(INDEX('WPTM - Section F'!E$8:E$89,MATCH('Print View'!$A137,'WPTM - Section F'!$A$8:$A$89,0))&lt;&gt;0,INDEX('WPTM - Section F'!E$8:E$89,MATCH('Print View'!$A137,'WPTM - Section F'!$A$8:$A$89,0)),""),"")</f>
        <v/>
      </c>
      <c r="F137" s="183" t="str">
        <f>IFERROR(IF(INDEX('WPTM - Section F'!W$8:W$89,MATCH('Print View'!$A137,'WPTM - Section F'!$A$8:$A$89,0))&lt;&gt;0,INDEX('WPTM - Section F'!W$8:W$89,MATCH('Print View'!$A137,'WPTM - Section F'!$A$8:$A$89,0)),""),"")</f>
        <v/>
      </c>
      <c r="G137" s="478" t="str">
        <f>IFERROR(IF(INDEX('WPTM - Section F'!D$93:D$494,MATCH('Print View'!$AN$116,'WPTM - Section F'!$M$93:$MK$494,0))&lt;&gt;0,INDEX('WPTM - Section F'!D$93:D$494,MATCH('Print View'!$AN$116,'WPTM - Section F'!$M$93:$M$494,0)),""),"")</f>
        <v/>
      </c>
      <c r="H137" s="479"/>
      <c r="I137" s="480"/>
      <c r="J137" s="468" t="str">
        <f>IFERROR(IF(INDEX('WPTM - Section F'!E$93:E$494,MATCH('Print View'!$AN$116,'WPTM - Section F'!$M$93:$M$494,0))&lt;&gt;0,INDEX('WPTM - Section F'!E$93:E$494,MATCH('Print View'!$AN$116,'WPTM - Section F'!$M$93:$M$494,0)),""),"")</f>
        <v/>
      </c>
      <c r="K137" s="479"/>
      <c r="L137" s="469"/>
      <c r="M137" s="478" t="str">
        <f>IFERROR(IF(INDEX('WPTM - Section F'!D$93:D$494,MATCH('Print View'!$AO$116,'WPTM - Section F'!$M$93:$MK$494,0))&lt;&gt;0,INDEX('WPTM - Section F'!D$93:D$494,MATCH('Print View'!$AO$116,'WPTM - Section F'!$M$93:$M$494,0)),""),"")</f>
        <v/>
      </c>
      <c r="N137" s="479"/>
      <c r="O137" s="480"/>
      <c r="P137" s="468" t="str">
        <f>IFERROR(IF(INDEX('WPTM - Section F'!E$93:E$494,MATCH('Print View'!$AO$116,'WPTM - Section F'!$M$93:$M$494,0))&lt;&gt;0,INDEX('WPTM - Section F'!E$93:E$494,MATCH('Print View'!$AO$116,'WPTM - Section F'!$M$93:$M$494,0)),""),"")</f>
        <v/>
      </c>
      <c r="Q137" s="479"/>
      <c r="R137" s="469"/>
      <c r="S137" s="478" t="str">
        <f>IFERROR(IF(INDEX('WPTM - Section F'!D$93:D$494,MATCH('Print View'!$AP$116,'WPTM - Section F'!$M$93:$MK$494,0))&lt;&gt;0,INDEX('WPTM - Section F'!D$93:D$494,MATCH('Print View'!$AP$116,'WPTM - Section F'!$M$93:$M$494,0)),""),"")</f>
        <v/>
      </c>
      <c r="T137" s="479"/>
      <c r="U137" s="480"/>
      <c r="V137" s="468" t="str">
        <f>IFERROR(IF(INDEX('WPTM - Section F'!E$93:E$494,MATCH('Print View'!$AP$116,'WPTM - Section F'!$M$93:$M$494,0))&lt;&gt;0,INDEX('WPTM - Section F'!E$93:E$494,MATCH('Print View'!$AP$116,'WPTM - Section F'!$M$93:$M$494,0)),""),"")</f>
        <v/>
      </c>
      <c r="W137" s="479"/>
      <c r="X137" s="469"/>
      <c r="Y137" s="478" t="str">
        <f>IFERROR(IF(INDEX('WPTM - Section F'!D$93:D$494,MATCH('Print View'!$AQ$116,'WPTM - Section F'!$M$93:$MK$494,0))&lt;&gt;0,INDEX('WPTM - Section F'!D$93:D$494,MATCH('Print View'!$AQ$116,'WPTM - Section F'!$M$93:$M$494,0)),""),"")</f>
        <v/>
      </c>
      <c r="Z137" s="479"/>
      <c r="AA137" s="480"/>
      <c r="AB137" s="468" t="str">
        <f>IFERROR(IF(INDEX('WPTM - Section F'!E$93:E$494,MATCH('Print View'!$AQ$116,'WPTM - Section F'!$M$93:$M$494,0))&lt;&gt;0,INDEX('WPTM - Section F'!E$93:E$494,MATCH('Print View'!$AQ$116,'WPTM - Section F'!$M$93:$M$494,0)),""),"")</f>
        <v/>
      </c>
      <c r="AC137" s="479"/>
      <c r="AD137" s="469"/>
      <c r="AE137" s="478" t="str">
        <f>IFERROR(IF(INDEX('WPTM - Section F'!D$93:D$494,MATCH('Print View'!$AR$116,'WPTM - Section F'!$M$93:$MK$494,0))&lt;&gt;0,INDEX('WPTM - Section F'!D$93:D$494,MATCH('Print View'!$AR$116,'WPTM - Section F'!$M$93:$M$494,0)),""),"")</f>
        <v/>
      </c>
      <c r="AF137" s="479"/>
      <c r="AG137" s="480"/>
      <c r="AH137" s="468" t="str">
        <f>IFERROR(IF(INDEX('WPTM - Section F'!E$93:E$494,MATCH('Print View'!$AR$116,'WPTM - Section F'!$M$93:$M$494,0))&lt;&gt;0,INDEX('WPTM - Section F'!E$93:E$494,MATCH('Print View'!$AR$116,'WPTM - Section F'!$M$93:$M$494,0)),""),"")</f>
        <v/>
      </c>
      <c r="AI137" s="469"/>
      <c r="AJ137" s="207" t="str">
        <f>IFERROR(IF(INDEX('WPTM - Section F'!X$8:X$89,MATCH('Print View'!$A137,'WPTM - Section F'!$A$8:$A$89,0))&lt;&gt;0,INDEX('WPTM - Section F'!X$8:X$89,MATCH('Print View'!$A137,'WPTM - Section F'!$A$8:$A$89,0)),""),"")</f>
        <v/>
      </c>
      <c r="AM137" s="298"/>
      <c r="AN137" s="276" t="str">
        <f t="shared" si="0"/>
        <v>22-a1Y36000002VL1TEAW</v>
      </c>
      <c r="AO137" s="276" t="str">
        <f t="shared" si="1"/>
        <v>22-a1Y36000002VL1UEAW</v>
      </c>
      <c r="AP137" s="276" t="str">
        <f t="shared" si="2"/>
        <v>22-a1Y36000002VL1VEAW</v>
      </c>
      <c r="AQ137" s="276" t="str">
        <f t="shared" si="3"/>
        <v>22-a1Y36000002VL1WEAW</v>
      </c>
      <c r="AR137" s="276" t="str">
        <f t="shared" si="4"/>
        <v>22-a1Y36000002VL1XEAW</v>
      </c>
    </row>
    <row r="138" spans="1:44" ht="30" x14ac:dyDescent="0.25">
      <c r="A138" s="187">
        <v>23</v>
      </c>
      <c r="B138" s="187" t="str">
        <f>IFERROR(IF(INDEX('WPTM - Section F'!B$8:B$89,MATCH('Print View'!$A138,'WPTM - Section F'!$A$8:$A$89,0))&lt;&gt;0,INDEX('WPTM - Section F'!B$8:B$89,MATCH('Print View'!$A138,'WPTM - Section F'!$A$8:$A$89,0)),""),"")</f>
        <v/>
      </c>
      <c r="C138" s="187" t="str">
        <f>IFERROR(IF(INDEX('WPTM - Section F'!C$8:C$89,MATCH('Print View'!$A138,'WPTM - Section F'!$A$8:$A$89,0))&lt;&gt;0,INDEX('WPTM - Section F'!C$8:C$89,MATCH('Print View'!$A138,'WPTM - Section F'!$A$8:$A$89,0)),""),"")</f>
        <v/>
      </c>
      <c r="D138" s="187" t="str">
        <f>IFERROR(IF(INDEX('WPTM - Section F'!D$8:D$89,MATCH('Print View'!$A138,'WPTM - Section F'!$A$8:$A$89,0))&lt;&gt;0,INDEX('WPTM - Section F'!D$8:D$89,MATCH('Print View'!$A138,'WPTM - Section F'!$A$8:$A$89,0)),""),"")</f>
        <v/>
      </c>
      <c r="E138" s="187" t="str">
        <f>IFERROR(IF(INDEX('WPTM - Section F'!E$8:E$89,MATCH('Print View'!$A138,'WPTM - Section F'!$A$8:$A$89,0))&lt;&gt;0,INDEX('WPTM - Section F'!E$8:E$89,MATCH('Print View'!$A138,'WPTM - Section F'!$A$8:$A$89,0)),""),"")</f>
        <v/>
      </c>
      <c r="F138" s="188" t="str">
        <f>IFERROR(IF(INDEX('WPTM - Section F'!W$8:W$89,MATCH('Print View'!$A138,'WPTM - Section F'!$A$8:$A$89,0))&lt;&gt;0,INDEX('WPTM - Section F'!W$8:W$89,MATCH('Print View'!$A138,'WPTM - Section F'!$A$8:$A$89,0)),""),"")</f>
        <v/>
      </c>
      <c r="G138" s="481" t="str">
        <f>IFERROR(IF(INDEX('WPTM - Section F'!D$93:D$494,MATCH('Print View'!$AN$116,'WPTM - Section F'!$M$93:$MK$494,0))&lt;&gt;0,INDEX('WPTM - Section F'!D$93:D$494,MATCH('Print View'!$AN$116,'WPTM - Section F'!$M$93:$M$494,0)),""),"")</f>
        <v/>
      </c>
      <c r="H138" s="482"/>
      <c r="I138" s="483"/>
      <c r="J138" s="470" t="str">
        <f>IFERROR(IF(INDEX('WPTM - Section F'!E$93:E$494,MATCH('Print View'!$AN$116,'WPTM - Section F'!$M$93:$M$494,0))&lt;&gt;0,INDEX('WPTM - Section F'!E$93:E$494,MATCH('Print View'!$AN$116,'WPTM - Section F'!$M$93:$M$494,0)),""),"")</f>
        <v/>
      </c>
      <c r="K138" s="482"/>
      <c r="L138" s="471"/>
      <c r="M138" s="481" t="str">
        <f>IFERROR(IF(INDEX('WPTM - Section F'!D$93:D$494,MATCH('Print View'!$AO$116,'WPTM - Section F'!$M$93:$MK$494,0))&lt;&gt;0,INDEX('WPTM - Section F'!D$93:D$494,MATCH('Print View'!$AO$116,'WPTM - Section F'!$M$93:$M$494,0)),""),"")</f>
        <v/>
      </c>
      <c r="N138" s="482"/>
      <c r="O138" s="483"/>
      <c r="P138" s="470" t="str">
        <f>IFERROR(IF(INDEX('WPTM - Section F'!E$93:E$494,MATCH('Print View'!$AO$116,'WPTM - Section F'!$M$93:$M$494,0))&lt;&gt;0,INDEX('WPTM - Section F'!E$93:E$494,MATCH('Print View'!$AO$116,'WPTM - Section F'!$M$93:$M$494,0)),""),"")</f>
        <v/>
      </c>
      <c r="Q138" s="482"/>
      <c r="R138" s="471"/>
      <c r="S138" s="481" t="str">
        <f>IFERROR(IF(INDEX('WPTM - Section F'!D$93:D$494,MATCH('Print View'!$AP$116,'WPTM - Section F'!$M$93:$MK$494,0))&lt;&gt;0,INDEX('WPTM - Section F'!D$93:D$494,MATCH('Print View'!$AP$116,'WPTM - Section F'!$M$93:$M$494,0)),""),"")</f>
        <v/>
      </c>
      <c r="T138" s="482"/>
      <c r="U138" s="483"/>
      <c r="V138" s="470" t="str">
        <f>IFERROR(IF(INDEX('WPTM - Section F'!E$93:E$494,MATCH('Print View'!$AP$116,'WPTM - Section F'!$M$93:$M$494,0))&lt;&gt;0,INDEX('WPTM - Section F'!E$93:E$494,MATCH('Print View'!$AP$116,'WPTM - Section F'!$M$93:$M$494,0)),""),"")</f>
        <v/>
      </c>
      <c r="W138" s="482"/>
      <c r="X138" s="471"/>
      <c r="Y138" s="481" t="str">
        <f>IFERROR(IF(INDEX('WPTM - Section F'!D$93:D$494,MATCH('Print View'!$AQ$116,'WPTM - Section F'!$M$93:$MK$494,0))&lt;&gt;0,INDEX('WPTM - Section F'!D$93:D$494,MATCH('Print View'!$AQ$116,'WPTM - Section F'!$M$93:$M$494,0)),""),"")</f>
        <v/>
      </c>
      <c r="Z138" s="482"/>
      <c r="AA138" s="483"/>
      <c r="AB138" s="470" t="str">
        <f>IFERROR(IF(INDEX('WPTM - Section F'!E$93:E$494,MATCH('Print View'!$AQ$116,'WPTM - Section F'!$M$93:$M$494,0))&lt;&gt;0,INDEX('WPTM - Section F'!E$93:E$494,MATCH('Print View'!$AQ$116,'WPTM - Section F'!$M$93:$M$494,0)),""),"")</f>
        <v/>
      </c>
      <c r="AC138" s="482"/>
      <c r="AD138" s="471"/>
      <c r="AE138" s="481" t="str">
        <f>IFERROR(IF(INDEX('WPTM - Section F'!D$93:D$494,MATCH('Print View'!$AR$116,'WPTM - Section F'!$M$93:$MK$494,0))&lt;&gt;0,INDEX('WPTM - Section F'!D$93:D$494,MATCH('Print View'!$AR$116,'WPTM - Section F'!$M$93:$M$494,0)),""),"")</f>
        <v/>
      </c>
      <c r="AF138" s="482"/>
      <c r="AG138" s="483"/>
      <c r="AH138" s="470" t="str">
        <f>IFERROR(IF(INDEX('WPTM - Section F'!E$93:E$494,MATCH('Print View'!$AR$116,'WPTM - Section F'!$M$93:$M$494,0))&lt;&gt;0,INDEX('WPTM - Section F'!E$93:E$494,MATCH('Print View'!$AR$116,'WPTM - Section F'!$M$93:$M$494,0)),""),"")</f>
        <v/>
      </c>
      <c r="AI138" s="471"/>
      <c r="AJ138" s="208" t="str">
        <f>IFERROR(IF(INDEX('WPTM - Section F'!X$8:X$89,MATCH('Print View'!$A138,'WPTM - Section F'!$A$8:$A$89,0))&lt;&gt;0,INDEX('WPTM - Section F'!X$8:X$89,MATCH('Print View'!$A138,'WPTM - Section F'!$A$8:$A$89,0)),""),"")</f>
        <v/>
      </c>
      <c r="AM138" s="298"/>
      <c r="AN138" s="276" t="str">
        <f t="shared" si="0"/>
        <v>23-a1Y36000002VL1TEAW</v>
      </c>
      <c r="AO138" s="276" t="str">
        <f t="shared" si="1"/>
        <v>23-a1Y36000002VL1UEAW</v>
      </c>
      <c r="AP138" s="276" t="str">
        <f t="shared" si="2"/>
        <v>23-a1Y36000002VL1VEAW</v>
      </c>
      <c r="AQ138" s="276" t="str">
        <f t="shared" si="3"/>
        <v>23-a1Y36000002VL1WEAW</v>
      </c>
      <c r="AR138" s="276" t="str">
        <f t="shared" si="4"/>
        <v>23-a1Y36000002VL1XEAW</v>
      </c>
    </row>
    <row r="139" spans="1:44" ht="30" x14ac:dyDescent="0.25">
      <c r="A139" s="182">
        <v>24</v>
      </c>
      <c r="B139" s="182" t="str">
        <f>IFERROR(IF(INDEX('WPTM - Section F'!B$8:B$89,MATCH('Print View'!$A139,'WPTM - Section F'!$A$8:$A$89,0))&lt;&gt;0,INDEX('WPTM - Section F'!B$8:B$89,MATCH('Print View'!$A139,'WPTM - Section F'!$A$8:$A$89,0)),""),"")</f>
        <v/>
      </c>
      <c r="C139" s="182" t="str">
        <f>IFERROR(IF(INDEX('WPTM - Section F'!C$8:C$89,MATCH('Print View'!$A139,'WPTM - Section F'!$A$8:$A$89,0))&lt;&gt;0,INDEX('WPTM - Section F'!C$8:C$89,MATCH('Print View'!$A139,'WPTM - Section F'!$A$8:$A$89,0)),""),"")</f>
        <v/>
      </c>
      <c r="D139" s="182" t="str">
        <f>IFERROR(IF(INDEX('WPTM - Section F'!D$8:D$89,MATCH('Print View'!$A139,'WPTM - Section F'!$A$8:$A$89,0))&lt;&gt;0,INDEX('WPTM - Section F'!D$8:D$89,MATCH('Print View'!$A139,'WPTM - Section F'!$A$8:$A$89,0)),""),"")</f>
        <v/>
      </c>
      <c r="E139" s="182" t="str">
        <f>IFERROR(IF(INDEX('WPTM - Section F'!E$8:E$89,MATCH('Print View'!$A139,'WPTM - Section F'!$A$8:$A$89,0))&lt;&gt;0,INDEX('WPTM - Section F'!E$8:E$89,MATCH('Print View'!$A139,'WPTM - Section F'!$A$8:$A$89,0)),""),"")</f>
        <v/>
      </c>
      <c r="F139" s="183" t="str">
        <f>IFERROR(IF(INDEX('WPTM - Section F'!W$8:W$89,MATCH('Print View'!$A139,'WPTM - Section F'!$A$8:$A$89,0))&lt;&gt;0,INDEX('WPTM - Section F'!W$8:W$89,MATCH('Print View'!$A139,'WPTM - Section F'!$A$8:$A$89,0)),""),"")</f>
        <v/>
      </c>
      <c r="G139" s="478" t="str">
        <f>IFERROR(IF(INDEX('WPTM - Section F'!D$93:D$494,MATCH('Print View'!$AN$116,'WPTM - Section F'!$M$93:$MK$494,0))&lt;&gt;0,INDEX('WPTM - Section F'!D$93:D$494,MATCH('Print View'!$AN$116,'WPTM - Section F'!$M$93:$M$494,0)),""),"")</f>
        <v/>
      </c>
      <c r="H139" s="479"/>
      <c r="I139" s="480"/>
      <c r="J139" s="468" t="str">
        <f>IFERROR(IF(INDEX('WPTM - Section F'!E$93:E$494,MATCH('Print View'!$AN$116,'WPTM - Section F'!$M$93:$M$494,0))&lt;&gt;0,INDEX('WPTM - Section F'!E$93:E$494,MATCH('Print View'!$AN$116,'WPTM - Section F'!$M$93:$M$494,0)),""),"")</f>
        <v/>
      </c>
      <c r="K139" s="479"/>
      <c r="L139" s="469"/>
      <c r="M139" s="478" t="str">
        <f>IFERROR(IF(INDEX('WPTM - Section F'!D$93:D$494,MATCH('Print View'!$AO$116,'WPTM - Section F'!$M$93:$MK$494,0))&lt;&gt;0,INDEX('WPTM - Section F'!D$93:D$494,MATCH('Print View'!$AO$116,'WPTM - Section F'!$M$93:$M$494,0)),""),"")</f>
        <v/>
      </c>
      <c r="N139" s="479"/>
      <c r="O139" s="480"/>
      <c r="P139" s="468" t="str">
        <f>IFERROR(IF(INDEX('WPTM - Section F'!E$93:E$494,MATCH('Print View'!$AO$116,'WPTM - Section F'!$M$93:$M$494,0))&lt;&gt;0,INDEX('WPTM - Section F'!E$93:E$494,MATCH('Print View'!$AO$116,'WPTM - Section F'!$M$93:$M$494,0)),""),"")</f>
        <v/>
      </c>
      <c r="Q139" s="479"/>
      <c r="R139" s="469"/>
      <c r="S139" s="478" t="str">
        <f>IFERROR(IF(INDEX('WPTM - Section F'!D$93:D$494,MATCH('Print View'!$AP$116,'WPTM - Section F'!$M$93:$MK$494,0))&lt;&gt;0,INDEX('WPTM - Section F'!D$93:D$494,MATCH('Print View'!$AP$116,'WPTM - Section F'!$M$93:$M$494,0)),""),"")</f>
        <v/>
      </c>
      <c r="T139" s="479"/>
      <c r="U139" s="480"/>
      <c r="V139" s="468" t="str">
        <f>IFERROR(IF(INDEX('WPTM - Section F'!E$93:E$494,MATCH('Print View'!$AP$116,'WPTM - Section F'!$M$93:$M$494,0))&lt;&gt;0,INDEX('WPTM - Section F'!E$93:E$494,MATCH('Print View'!$AP$116,'WPTM - Section F'!$M$93:$M$494,0)),""),"")</f>
        <v/>
      </c>
      <c r="W139" s="479"/>
      <c r="X139" s="469"/>
      <c r="Y139" s="478" t="str">
        <f>IFERROR(IF(INDEX('WPTM - Section F'!D$93:D$494,MATCH('Print View'!$AQ$116,'WPTM - Section F'!$M$93:$MK$494,0))&lt;&gt;0,INDEX('WPTM - Section F'!D$93:D$494,MATCH('Print View'!$AQ$116,'WPTM - Section F'!$M$93:$M$494,0)),""),"")</f>
        <v/>
      </c>
      <c r="Z139" s="479"/>
      <c r="AA139" s="480"/>
      <c r="AB139" s="468" t="str">
        <f>IFERROR(IF(INDEX('WPTM - Section F'!E$93:E$494,MATCH('Print View'!$AQ$116,'WPTM - Section F'!$M$93:$M$494,0))&lt;&gt;0,INDEX('WPTM - Section F'!E$93:E$494,MATCH('Print View'!$AQ$116,'WPTM - Section F'!$M$93:$M$494,0)),""),"")</f>
        <v/>
      </c>
      <c r="AC139" s="479"/>
      <c r="AD139" s="469"/>
      <c r="AE139" s="478" t="str">
        <f>IFERROR(IF(INDEX('WPTM - Section F'!D$93:D$494,MATCH('Print View'!$AR$116,'WPTM - Section F'!$M$93:$MK$494,0))&lt;&gt;0,INDEX('WPTM - Section F'!D$93:D$494,MATCH('Print View'!$AR$116,'WPTM - Section F'!$M$93:$M$494,0)),""),"")</f>
        <v/>
      </c>
      <c r="AF139" s="479"/>
      <c r="AG139" s="480"/>
      <c r="AH139" s="468" t="str">
        <f>IFERROR(IF(INDEX('WPTM - Section F'!E$93:E$494,MATCH('Print View'!$AR$116,'WPTM - Section F'!$M$93:$M$494,0))&lt;&gt;0,INDEX('WPTM - Section F'!E$93:E$494,MATCH('Print View'!$AR$116,'WPTM - Section F'!$M$93:$M$494,0)),""),"")</f>
        <v/>
      </c>
      <c r="AI139" s="469"/>
      <c r="AJ139" s="207" t="str">
        <f>IFERROR(IF(INDEX('WPTM - Section F'!X$8:X$89,MATCH('Print View'!$A139,'WPTM - Section F'!$A$8:$A$89,0))&lt;&gt;0,INDEX('WPTM - Section F'!X$8:X$89,MATCH('Print View'!$A139,'WPTM - Section F'!$A$8:$A$89,0)),""),"")</f>
        <v/>
      </c>
      <c r="AM139" s="298"/>
      <c r="AN139" s="276" t="str">
        <f t="shared" si="0"/>
        <v>24-a1Y36000002VL1TEAW</v>
      </c>
      <c r="AO139" s="276" t="str">
        <f t="shared" si="1"/>
        <v>24-a1Y36000002VL1UEAW</v>
      </c>
      <c r="AP139" s="276" t="str">
        <f t="shared" si="2"/>
        <v>24-a1Y36000002VL1VEAW</v>
      </c>
      <c r="AQ139" s="276" t="str">
        <f t="shared" si="3"/>
        <v>24-a1Y36000002VL1WEAW</v>
      </c>
      <c r="AR139" s="276" t="str">
        <f t="shared" si="4"/>
        <v>24-a1Y36000002VL1XEAW</v>
      </c>
    </row>
    <row r="140" spans="1:44" ht="30" x14ac:dyDescent="0.25">
      <c r="A140" s="187">
        <v>25</v>
      </c>
      <c r="B140" s="187" t="str">
        <f>IFERROR(IF(INDEX('WPTM - Section F'!B$8:B$89,MATCH('Print View'!$A140,'WPTM - Section F'!$A$8:$A$89,0))&lt;&gt;0,INDEX('WPTM - Section F'!B$8:B$89,MATCH('Print View'!$A140,'WPTM - Section F'!$A$8:$A$89,0)),""),"")</f>
        <v/>
      </c>
      <c r="C140" s="187" t="str">
        <f>IFERROR(IF(INDEX('WPTM - Section F'!C$8:C$89,MATCH('Print View'!$A140,'WPTM - Section F'!$A$8:$A$89,0))&lt;&gt;0,INDEX('WPTM - Section F'!C$8:C$89,MATCH('Print View'!$A140,'WPTM - Section F'!$A$8:$A$89,0)),""),"")</f>
        <v/>
      </c>
      <c r="D140" s="187" t="str">
        <f>IFERROR(IF(INDEX('WPTM - Section F'!D$8:D$89,MATCH('Print View'!$A140,'WPTM - Section F'!$A$8:$A$89,0))&lt;&gt;0,INDEX('WPTM - Section F'!D$8:D$89,MATCH('Print View'!$A140,'WPTM - Section F'!$A$8:$A$89,0)),""),"")</f>
        <v/>
      </c>
      <c r="E140" s="187" t="str">
        <f>IFERROR(IF(INDEX('WPTM - Section F'!E$8:E$89,MATCH('Print View'!$A140,'WPTM - Section F'!$A$8:$A$89,0))&lt;&gt;0,INDEX('WPTM - Section F'!E$8:E$89,MATCH('Print View'!$A140,'WPTM - Section F'!$A$8:$A$89,0)),""),"")</f>
        <v/>
      </c>
      <c r="F140" s="188" t="str">
        <f>IFERROR(IF(INDEX('WPTM - Section F'!W$8:W$89,MATCH('Print View'!$A140,'WPTM - Section F'!$A$8:$A$89,0))&lt;&gt;0,INDEX('WPTM - Section F'!W$8:W$89,MATCH('Print View'!$A140,'WPTM - Section F'!$A$8:$A$89,0)),""),"")</f>
        <v/>
      </c>
      <c r="G140" s="481" t="str">
        <f>IFERROR(IF(INDEX('WPTM - Section F'!D$93:D$494,MATCH('Print View'!$AN$116,'WPTM - Section F'!$M$93:$MK$494,0))&lt;&gt;0,INDEX('WPTM - Section F'!D$93:D$494,MATCH('Print View'!$AN$116,'WPTM - Section F'!$M$93:$M$494,0)),""),"")</f>
        <v/>
      </c>
      <c r="H140" s="482"/>
      <c r="I140" s="483"/>
      <c r="J140" s="470" t="str">
        <f>IFERROR(IF(INDEX('WPTM - Section F'!E$93:E$494,MATCH('Print View'!$AN$116,'WPTM - Section F'!$M$93:$M$494,0))&lt;&gt;0,INDEX('WPTM - Section F'!E$93:E$494,MATCH('Print View'!$AN$116,'WPTM - Section F'!$M$93:$M$494,0)),""),"")</f>
        <v/>
      </c>
      <c r="K140" s="482"/>
      <c r="L140" s="471"/>
      <c r="M140" s="481" t="str">
        <f>IFERROR(IF(INDEX('WPTM - Section F'!D$93:D$494,MATCH('Print View'!$AO$116,'WPTM - Section F'!$M$93:$MK$494,0))&lt;&gt;0,INDEX('WPTM - Section F'!D$93:D$494,MATCH('Print View'!$AO$116,'WPTM - Section F'!$M$93:$M$494,0)),""),"")</f>
        <v/>
      </c>
      <c r="N140" s="482"/>
      <c r="O140" s="483"/>
      <c r="P140" s="470" t="str">
        <f>IFERROR(IF(INDEX('WPTM - Section F'!E$93:E$494,MATCH('Print View'!$AO$116,'WPTM - Section F'!$M$93:$M$494,0))&lt;&gt;0,INDEX('WPTM - Section F'!E$93:E$494,MATCH('Print View'!$AO$116,'WPTM - Section F'!$M$93:$M$494,0)),""),"")</f>
        <v/>
      </c>
      <c r="Q140" s="482"/>
      <c r="R140" s="471"/>
      <c r="S140" s="481" t="str">
        <f>IFERROR(IF(INDEX('WPTM - Section F'!D$93:D$494,MATCH('Print View'!$AP$116,'WPTM - Section F'!$M$93:$MK$494,0))&lt;&gt;0,INDEX('WPTM - Section F'!D$93:D$494,MATCH('Print View'!$AP$116,'WPTM - Section F'!$M$93:$M$494,0)),""),"")</f>
        <v/>
      </c>
      <c r="T140" s="482"/>
      <c r="U140" s="483"/>
      <c r="V140" s="470" t="str">
        <f>IFERROR(IF(INDEX('WPTM - Section F'!E$93:E$494,MATCH('Print View'!$AP$116,'WPTM - Section F'!$M$93:$M$494,0))&lt;&gt;0,INDEX('WPTM - Section F'!E$93:E$494,MATCH('Print View'!$AP$116,'WPTM - Section F'!$M$93:$M$494,0)),""),"")</f>
        <v/>
      </c>
      <c r="W140" s="482"/>
      <c r="X140" s="471"/>
      <c r="Y140" s="481" t="str">
        <f>IFERROR(IF(INDEX('WPTM - Section F'!D$93:D$494,MATCH('Print View'!$AQ$116,'WPTM - Section F'!$M$93:$MK$494,0))&lt;&gt;0,INDEX('WPTM - Section F'!D$93:D$494,MATCH('Print View'!$AQ$116,'WPTM - Section F'!$M$93:$M$494,0)),""),"")</f>
        <v/>
      </c>
      <c r="Z140" s="482"/>
      <c r="AA140" s="483"/>
      <c r="AB140" s="470" t="str">
        <f>IFERROR(IF(INDEX('WPTM - Section F'!E$93:E$494,MATCH('Print View'!$AQ$116,'WPTM - Section F'!$M$93:$M$494,0))&lt;&gt;0,INDEX('WPTM - Section F'!E$93:E$494,MATCH('Print View'!$AQ$116,'WPTM - Section F'!$M$93:$M$494,0)),""),"")</f>
        <v/>
      </c>
      <c r="AC140" s="482"/>
      <c r="AD140" s="471"/>
      <c r="AE140" s="481" t="str">
        <f>IFERROR(IF(INDEX('WPTM - Section F'!D$93:D$494,MATCH('Print View'!$AR$116,'WPTM - Section F'!$M$93:$MK$494,0))&lt;&gt;0,INDEX('WPTM - Section F'!D$93:D$494,MATCH('Print View'!$AR$116,'WPTM - Section F'!$M$93:$M$494,0)),""),"")</f>
        <v/>
      </c>
      <c r="AF140" s="482"/>
      <c r="AG140" s="483"/>
      <c r="AH140" s="470" t="str">
        <f>IFERROR(IF(INDEX('WPTM - Section F'!E$93:E$494,MATCH('Print View'!$AR$116,'WPTM - Section F'!$M$93:$M$494,0))&lt;&gt;0,INDEX('WPTM - Section F'!E$93:E$494,MATCH('Print View'!$AR$116,'WPTM - Section F'!$M$93:$M$494,0)),""),"")</f>
        <v/>
      </c>
      <c r="AI140" s="471"/>
      <c r="AJ140" s="208" t="str">
        <f>IFERROR(IF(INDEX('WPTM - Section F'!X$8:X$89,MATCH('Print View'!$A140,'WPTM - Section F'!$A$8:$A$89,0))&lt;&gt;0,INDEX('WPTM - Section F'!X$8:X$89,MATCH('Print View'!$A140,'WPTM - Section F'!$A$8:$A$89,0)),""),"")</f>
        <v/>
      </c>
      <c r="AM140" s="298"/>
      <c r="AN140" s="276" t="str">
        <f t="shared" si="0"/>
        <v>25-a1Y36000002VL1TEAW</v>
      </c>
      <c r="AO140" s="276" t="str">
        <f t="shared" si="1"/>
        <v>25-a1Y36000002VL1UEAW</v>
      </c>
      <c r="AP140" s="276" t="str">
        <f t="shared" si="2"/>
        <v>25-a1Y36000002VL1VEAW</v>
      </c>
      <c r="AQ140" s="276" t="str">
        <f t="shared" si="3"/>
        <v>25-a1Y36000002VL1WEAW</v>
      </c>
      <c r="AR140" s="276" t="str">
        <f t="shared" si="4"/>
        <v>25-a1Y36000002VL1XEAW</v>
      </c>
    </row>
    <row r="141" spans="1:44" ht="30" x14ac:dyDescent="0.25">
      <c r="A141" s="182">
        <v>26</v>
      </c>
      <c r="B141" s="182" t="str">
        <f>IFERROR(IF(INDEX('WPTM - Section F'!B$8:B$89,MATCH('Print View'!$A141,'WPTM - Section F'!$A$8:$A$89,0))&lt;&gt;0,INDEX('WPTM - Section F'!B$8:B$89,MATCH('Print View'!$A141,'WPTM - Section F'!$A$8:$A$89,0)),""),"")</f>
        <v/>
      </c>
      <c r="C141" s="182" t="str">
        <f>IFERROR(IF(INDEX('WPTM - Section F'!C$8:C$89,MATCH('Print View'!$A141,'WPTM - Section F'!$A$8:$A$89,0))&lt;&gt;0,INDEX('WPTM - Section F'!C$8:C$89,MATCH('Print View'!$A141,'WPTM - Section F'!$A$8:$A$89,0)),""),"")</f>
        <v/>
      </c>
      <c r="D141" s="182" t="str">
        <f>IFERROR(IF(INDEX('WPTM - Section F'!D$8:D$89,MATCH('Print View'!$A141,'WPTM - Section F'!$A$8:$A$89,0))&lt;&gt;0,INDEX('WPTM - Section F'!D$8:D$89,MATCH('Print View'!$A141,'WPTM - Section F'!$A$8:$A$89,0)),""),"")</f>
        <v/>
      </c>
      <c r="E141" s="182" t="str">
        <f>IFERROR(IF(INDEX('WPTM - Section F'!E$8:E$89,MATCH('Print View'!$A141,'WPTM - Section F'!$A$8:$A$89,0))&lt;&gt;0,INDEX('WPTM - Section F'!E$8:E$89,MATCH('Print View'!$A141,'WPTM - Section F'!$A$8:$A$89,0)),""),"")</f>
        <v/>
      </c>
      <c r="F141" s="183" t="str">
        <f>IFERROR(IF(INDEX('WPTM - Section F'!W$8:W$89,MATCH('Print View'!$A141,'WPTM - Section F'!$A$8:$A$89,0))&lt;&gt;0,INDEX('WPTM - Section F'!W$8:W$89,MATCH('Print View'!$A141,'WPTM - Section F'!$A$8:$A$89,0)),""),"")</f>
        <v/>
      </c>
      <c r="G141" s="478" t="str">
        <f>IFERROR(IF(INDEX('WPTM - Section F'!D$93:D$494,MATCH('Print View'!$AN$116,'WPTM - Section F'!$M$93:$MK$494,0))&lt;&gt;0,INDEX('WPTM - Section F'!D$93:D$494,MATCH('Print View'!$AN$116,'WPTM - Section F'!$M$93:$M$494,0)),""),"")</f>
        <v/>
      </c>
      <c r="H141" s="479"/>
      <c r="I141" s="480"/>
      <c r="J141" s="468" t="str">
        <f>IFERROR(IF(INDEX('WPTM - Section F'!E$93:E$494,MATCH('Print View'!$AN$116,'WPTM - Section F'!$M$93:$M$494,0))&lt;&gt;0,INDEX('WPTM - Section F'!E$93:E$494,MATCH('Print View'!$AN$116,'WPTM - Section F'!$M$93:$M$494,0)),""),"")</f>
        <v/>
      </c>
      <c r="K141" s="479"/>
      <c r="L141" s="469"/>
      <c r="M141" s="478" t="str">
        <f>IFERROR(IF(INDEX('WPTM - Section F'!D$93:D$494,MATCH('Print View'!$AO$116,'WPTM - Section F'!$M$93:$MK$494,0))&lt;&gt;0,INDEX('WPTM - Section F'!D$93:D$494,MATCH('Print View'!$AO$116,'WPTM - Section F'!$M$93:$M$494,0)),""),"")</f>
        <v/>
      </c>
      <c r="N141" s="479"/>
      <c r="O141" s="480"/>
      <c r="P141" s="468" t="str">
        <f>IFERROR(IF(INDEX('WPTM - Section F'!E$93:E$494,MATCH('Print View'!$AO$116,'WPTM - Section F'!$M$93:$M$494,0))&lt;&gt;0,INDEX('WPTM - Section F'!E$93:E$494,MATCH('Print View'!$AO$116,'WPTM - Section F'!$M$93:$M$494,0)),""),"")</f>
        <v/>
      </c>
      <c r="Q141" s="479"/>
      <c r="R141" s="469"/>
      <c r="S141" s="478" t="str">
        <f>IFERROR(IF(INDEX('WPTM - Section F'!D$93:D$494,MATCH('Print View'!$AP$116,'WPTM - Section F'!$M$93:$MK$494,0))&lt;&gt;0,INDEX('WPTM - Section F'!D$93:D$494,MATCH('Print View'!$AP$116,'WPTM - Section F'!$M$93:$M$494,0)),""),"")</f>
        <v/>
      </c>
      <c r="T141" s="479"/>
      <c r="U141" s="480"/>
      <c r="V141" s="468" t="str">
        <f>IFERROR(IF(INDEX('WPTM - Section F'!E$93:E$494,MATCH('Print View'!$AP$116,'WPTM - Section F'!$M$93:$M$494,0))&lt;&gt;0,INDEX('WPTM - Section F'!E$93:E$494,MATCH('Print View'!$AP$116,'WPTM - Section F'!$M$93:$M$494,0)),""),"")</f>
        <v/>
      </c>
      <c r="W141" s="479"/>
      <c r="X141" s="469"/>
      <c r="Y141" s="478" t="str">
        <f>IFERROR(IF(INDEX('WPTM - Section F'!D$93:D$494,MATCH('Print View'!$AQ$116,'WPTM - Section F'!$M$93:$MK$494,0))&lt;&gt;0,INDEX('WPTM - Section F'!D$93:D$494,MATCH('Print View'!$AQ$116,'WPTM - Section F'!$M$93:$M$494,0)),""),"")</f>
        <v/>
      </c>
      <c r="Z141" s="479"/>
      <c r="AA141" s="480"/>
      <c r="AB141" s="468" t="str">
        <f>IFERROR(IF(INDEX('WPTM - Section F'!E$93:E$494,MATCH('Print View'!$AQ$116,'WPTM - Section F'!$M$93:$M$494,0))&lt;&gt;0,INDEX('WPTM - Section F'!E$93:E$494,MATCH('Print View'!$AQ$116,'WPTM - Section F'!$M$93:$M$494,0)),""),"")</f>
        <v/>
      </c>
      <c r="AC141" s="479"/>
      <c r="AD141" s="469"/>
      <c r="AE141" s="478" t="str">
        <f>IFERROR(IF(INDEX('WPTM - Section F'!D$93:D$494,MATCH('Print View'!$AR$116,'WPTM - Section F'!$M$93:$MK$494,0))&lt;&gt;0,INDEX('WPTM - Section F'!D$93:D$494,MATCH('Print View'!$AR$116,'WPTM - Section F'!$M$93:$M$494,0)),""),"")</f>
        <v/>
      </c>
      <c r="AF141" s="479"/>
      <c r="AG141" s="480"/>
      <c r="AH141" s="468" t="str">
        <f>IFERROR(IF(INDEX('WPTM - Section F'!E$93:E$494,MATCH('Print View'!$AR$116,'WPTM - Section F'!$M$93:$M$494,0))&lt;&gt;0,INDEX('WPTM - Section F'!E$93:E$494,MATCH('Print View'!$AR$116,'WPTM - Section F'!$M$93:$M$494,0)),""),"")</f>
        <v/>
      </c>
      <c r="AI141" s="469"/>
      <c r="AJ141" s="207" t="str">
        <f>IFERROR(IF(INDEX('WPTM - Section F'!X$8:X$89,MATCH('Print View'!$A141,'WPTM - Section F'!$A$8:$A$89,0))&lt;&gt;0,INDEX('WPTM - Section F'!X$8:X$89,MATCH('Print View'!$A141,'WPTM - Section F'!$A$8:$A$89,0)),""),"")</f>
        <v/>
      </c>
      <c r="AM141" s="298"/>
      <c r="AN141" s="276" t="str">
        <f t="shared" si="0"/>
        <v>26-a1Y36000002VL1TEAW</v>
      </c>
      <c r="AO141" s="276" t="str">
        <f t="shared" si="1"/>
        <v>26-a1Y36000002VL1UEAW</v>
      </c>
      <c r="AP141" s="276" t="str">
        <f t="shared" si="2"/>
        <v>26-a1Y36000002VL1VEAW</v>
      </c>
      <c r="AQ141" s="276" t="str">
        <f t="shared" si="3"/>
        <v>26-a1Y36000002VL1WEAW</v>
      </c>
      <c r="AR141" s="276" t="str">
        <f t="shared" si="4"/>
        <v>26-a1Y36000002VL1XEAW</v>
      </c>
    </row>
    <row r="142" spans="1:44" ht="30" x14ac:dyDescent="0.25">
      <c r="A142" s="187">
        <v>27</v>
      </c>
      <c r="B142" s="187" t="str">
        <f>IFERROR(IF(INDEX('WPTM - Section F'!B$8:B$89,MATCH('Print View'!$A142,'WPTM - Section F'!$A$8:$A$89,0))&lt;&gt;0,INDEX('WPTM - Section F'!B$8:B$89,MATCH('Print View'!$A142,'WPTM - Section F'!$A$8:$A$89,0)),""),"")</f>
        <v/>
      </c>
      <c r="C142" s="187" t="str">
        <f>IFERROR(IF(INDEX('WPTM - Section F'!C$8:C$89,MATCH('Print View'!$A142,'WPTM - Section F'!$A$8:$A$89,0))&lt;&gt;0,INDEX('WPTM - Section F'!C$8:C$89,MATCH('Print View'!$A142,'WPTM - Section F'!$A$8:$A$89,0)),""),"")</f>
        <v/>
      </c>
      <c r="D142" s="187" t="str">
        <f>IFERROR(IF(INDEX('WPTM - Section F'!D$8:D$89,MATCH('Print View'!$A142,'WPTM - Section F'!$A$8:$A$89,0))&lt;&gt;0,INDEX('WPTM - Section F'!D$8:D$89,MATCH('Print View'!$A142,'WPTM - Section F'!$A$8:$A$89,0)),""),"")</f>
        <v/>
      </c>
      <c r="E142" s="187" t="str">
        <f>IFERROR(IF(INDEX('WPTM - Section F'!E$8:E$89,MATCH('Print View'!$A142,'WPTM - Section F'!$A$8:$A$89,0))&lt;&gt;0,INDEX('WPTM - Section F'!E$8:E$89,MATCH('Print View'!$A142,'WPTM - Section F'!$A$8:$A$89,0)),""),"")</f>
        <v/>
      </c>
      <c r="F142" s="188" t="str">
        <f>IFERROR(IF(INDEX('WPTM - Section F'!W$8:W$89,MATCH('Print View'!$A142,'WPTM - Section F'!$A$8:$A$89,0))&lt;&gt;0,INDEX('WPTM - Section F'!W$8:W$89,MATCH('Print View'!$A142,'WPTM - Section F'!$A$8:$A$89,0)),""),"")</f>
        <v/>
      </c>
      <c r="G142" s="481" t="str">
        <f>IFERROR(IF(INDEX('WPTM - Section F'!D$93:D$494,MATCH('Print View'!$AN$116,'WPTM - Section F'!$M$93:$MK$494,0))&lt;&gt;0,INDEX('WPTM - Section F'!D$93:D$494,MATCH('Print View'!$AN$116,'WPTM - Section F'!$M$93:$M$494,0)),""),"")</f>
        <v/>
      </c>
      <c r="H142" s="482"/>
      <c r="I142" s="483"/>
      <c r="J142" s="470" t="str">
        <f>IFERROR(IF(INDEX('WPTM - Section F'!E$93:E$494,MATCH('Print View'!$AN$116,'WPTM - Section F'!$M$93:$M$494,0))&lt;&gt;0,INDEX('WPTM - Section F'!E$93:E$494,MATCH('Print View'!$AN$116,'WPTM - Section F'!$M$93:$M$494,0)),""),"")</f>
        <v/>
      </c>
      <c r="K142" s="482"/>
      <c r="L142" s="471"/>
      <c r="M142" s="481" t="str">
        <f>IFERROR(IF(INDEX('WPTM - Section F'!D$93:D$494,MATCH('Print View'!$AO$116,'WPTM - Section F'!$M$93:$MK$494,0))&lt;&gt;0,INDEX('WPTM - Section F'!D$93:D$494,MATCH('Print View'!$AO$116,'WPTM - Section F'!$M$93:$M$494,0)),""),"")</f>
        <v/>
      </c>
      <c r="N142" s="482"/>
      <c r="O142" s="483"/>
      <c r="P142" s="470" t="str">
        <f>IFERROR(IF(INDEX('WPTM - Section F'!E$93:E$494,MATCH('Print View'!$AO$116,'WPTM - Section F'!$M$93:$M$494,0))&lt;&gt;0,INDEX('WPTM - Section F'!E$93:E$494,MATCH('Print View'!$AO$116,'WPTM - Section F'!$M$93:$M$494,0)),""),"")</f>
        <v/>
      </c>
      <c r="Q142" s="482"/>
      <c r="R142" s="471"/>
      <c r="S142" s="481" t="str">
        <f>IFERROR(IF(INDEX('WPTM - Section F'!D$93:D$494,MATCH('Print View'!$AP$116,'WPTM - Section F'!$M$93:$MK$494,0))&lt;&gt;0,INDEX('WPTM - Section F'!D$93:D$494,MATCH('Print View'!$AP$116,'WPTM - Section F'!$M$93:$M$494,0)),""),"")</f>
        <v/>
      </c>
      <c r="T142" s="482"/>
      <c r="U142" s="483"/>
      <c r="V142" s="470" t="str">
        <f>IFERROR(IF(INDEX('WPTM - Section F'!E$93:E$494,MATCH('Print View'!$AP$116,'WPTM - Section F'!$M$93:$M$494,0))&lt;&gt;0,INDEX('WPTM - Section F'!E$93:E$494,MATCH('Print View'!$AP$116,'WPTM - Section F'!$M$93:$M$494,0)),""),"")</f>
        <v/>
      </c>
      <c r="W142" s="482"/>
      <c r="X142" s="471"/>
      <c r="Y142" s="481" t="str">
        <f>IFERROR(IF(INDEX('WPTM - Section F'!D$93:D$494,MATCH('Print View'!$AQ$116,'WPTM - Section F'!$M$93:$MK$494,0))&lt;&gt;0,INDEX('WPTM - Section F'!D$93:D$494,MATCH('Print View'!$AQ$116,'WPTM - Section F'!$M$93:$M$494,0)),""),"")</f>
        <v/>
      </c>
      <c r="Z142" s="482"/>
      <c r="AA142" s="483"/>
      <c r="AB142" s="470" t="str">
        <f>IFERROR(IF(INDEX('WPTM - Section F'!E$93:E$494,MATCH('Print View'!$AQ$116,'WPTM - Section F'!$M$93:$M$494,0))&lt;&gt;0,INDEX('WPTM - Section F'!E$93:E$494,MATCH('Print View'!$AQ$116,'WPTM - Section F'!$M$93:$M$494,0)),""),"")</f>
        <v/>
      </c>
      <c r="AC142" s="482"/>
      <c r="AD142" s="471"/>
      <c r="AE142" s="481" t="str">
        <f>IFERROR(IF(INDEX('WPTM - Section F'!D$93:D$494,MATCH('Print View'!$AR$116,'WPTM - Section F'!$M$93:$MK$494,0))&lt;&gt;0,INDEX('WPTM - Section F'!D$93:D$494,MATCH('Print View'!$AR$116,'WPTM - Section F'!$M$93:$M$494,0)),""),"")</f>
        <v/>
      </c>
      <c r="AF142" s="482"/>
      <c r="AG142" s="483"/>
      <c r="AH142" s="470" t="str">
        <f>IFERROR(IF(INDEX('WPTM - Section F'!E$93:E$494,MATCH('Print View'!$AR$116,'WPTM - Section F'!$M$93:$M$494,0))&lt;&gt;0,INDEX('WPTM - Section F'!E$93:E$494,MATCH('Print View'!$AR$116,'WPTM - Section F'!$M$93:$M$494,0)),""),"")</f>
        <v/>
      </c>
      <c r="AI142" s="471"/>
      <c r="AJ142" s="208" t="str">
        <f>IFERROR(IF(INDEX('WPTM - Section F'!X$8:X$89,MATCH('Print View'!$A142,'WPTM - Section F'!$A$8:$A$89,0))&lt;&gt;0,INDEX('WPTM - Section F'!X$8:X$89,MATCH('Print View'!$A142,'WPTM - Section F'!$A$8:$A$89,0)),""),"")</f>
        <v/>
      </c>
      <c r="AM142" s="298"/>
      <c r="AN142" s="276" t="str">
        <f t="shared" si="0"/>
        <v>27-a1Y36000002VL1TEAW</v>
      </c>
      <c r="AO142" s="276" t="str">
        <f t="shared" si="1"/>
        <v>27-a1Y36000002VL1UEAW</v>
      </c>
      <c r="AP142" s="276" t="str">
        <f t="shared" si="2"/>
        <v>27-a1Y36000002VL1VEAW</v>
      </c>
      <c r="AQ142" s="276" t="str">
        <f t="shared" si="3"/>
        <v>27-a1Y36000002VL1WEAW</v>
      </c>
      <c r="AR142" s="276" t="str">
        <f t="shared" si="4"/>
        <v>27-a1Y36000002VL1XEAW</v>
      </c>
    </row>
    <row r="143" spans="1:44" ht="30" x14ac:dyDescent="0.25">
      <c r="A143" s="182">
        <v>28</v>
      </c>
      <c r="B143" s="182" t="str">
        <f>IFERROR(IF(INDEX('WPTM - Section F'!B$8:B$89,MATCH('Print View'!$A143,'WPTM - Section F'!$A$8:$A$89,0))&lt;&gt;0,INDEX('WPTM - Section F'!B$8:B$89,MATCH('Print View'!$A143,'WPTM - Section F'!$A$8:$A$89,0)),""),"")</f>
        <v/>
      </c>
      <c r="C143" s="182" t="str">
        <f>IFERROR(IF(INDEX('WPTM - Section F'!C$8:C$89,MATCH('Print View'!$A143,'WPTM - Section F'!$A$8:$A$89,0))&lt;&gt;0,INDEX('WPTM - Section F'!C$8:C$89,MATCH('Print View'!$A143,'WPTM - Section F'!$A$8:$A$89,0)),""),"")</f>
        <v/>
      </c>
      <c r="D143" s="182" t="str">
        <f>IFERROR(IF(INDEX('WPTM - Section F'!D$8:D$89,MATCH('Print View'!$A143,'WPTM - Section F'!$A$8:$A$89,0))&lt;&gt;0,INDEX('WPTM - Section F'!D$8:D$89,MATCH('Print View'!$A143,'WPTM - Section F'!$A$8:$A$89,0)),""),"")</f>
        <v/>
      </c>
      <c r="E143" s="182" t="str">
        <f>IFERROR(IF(INDEX('WPTM - Section F'!E$8:E$89,MATCH('Print View'!$A143,'WPTM - Section F'!$A$8:$A$89,0))&lt;&gt;0,INDEX('WPTM - Section F'!E$8:E$89,MATCH('Print View'!$A143,'WPTM - Section F'!$A$8:$A$89,0)),""),"")</f>
        <v/>
      </c>
      <c r="F143" s="183" t="str">
        <f>IFERROR(IF(INDEX('WPTM - Section F'!W$8:W$89,MATCH('Print View'!$A143,'WPTM - Section F'!$A$8:$A$89,0))&lt;&gt;0,INDEX('WPTM - Section F'!W$8:W$89,MATCH('Print View'!$A143,'WPTM - Section F'!$A$8:$A$89,0)),""),"")</f>
        <v/>
      </c>
      <c r="G143" s="478" t="str">
        <f>IFERROR(IF(INDEX('WPTM - Section F'!D$93:D$494,MATCH('Print View'!$AN$116,'WPTM - Section F'!$M$93:$MK$494,0))&lt;&gt;0,INDEX('WPTM - Section F'!D$93:D$494,MATCH('Print View'!$AN$116,'WPTM - Section F'!$M$93:$M$494,0)),""),"")</f>
        <v/>
      </c>
      <c r="H143" s="479"/>
      <c r="I143" s="480"/>
      <c r="J143" s="468" t="str">
        <f>IFERROR(IF(INDEX('WPTM - Section F'!E$93:E$494,MATCH('Print View'!$AN$116,'WPTM - Section F'!$M$93:$M$494,0))&lt;&gt;0,INDEX('WPTM - Section F'!E$93:E$494,MATCH('Print View'!$AN$116,'WPTM - Section F'!$M$93:$M$494,0)),""),"")</f>
        <v/>
      </c>
      <c r="K143" s="479"/>
      <c r="L143" s="469"/>
      <c r="M143" s="478" t="str">
        <f>IFERROR(IF(INDEX('WPTM - Section F'!D$93:D$494,MATCH('Print View'!$AO$116,'WPTM - Section F'!$M$93:$MK$494,0))&lt;&gt;0,INDEX('WPTM - Section F'!D$93:D$494,MATCH('Print View'!$AO$116,'WPTM - Section F'!$M$93:$M$494,0)),""),"")</f>
        <v/>
      </c>
      <c r="N143" s="479"/>
      <c r="O143" s="480"/>
      <c r="P143" s="468" t="str">
        <f>IFERROR(IF(INDEX('WPTM - Section F'!E$93:E$494,MATCH('Print View'!$AO$116,'WPTM - Section F'!$M$93:$M$494,0))&lt;&gt;0,INDEX('WPTM - Section F'!E$93:E$494,MATCH('Print View'!$AO$116,'WPTM - Section F'!$M$93:$M$494,0)),""),"")</f>
        <v/>
      </c>
      <c r="Q143" s="479"/>
      <c r="R143" s="469"/>
      <c r="S143" s="478" t="str">
        <f>IFERROR(IF(INDEX('WPTM - Section F'!D$93:D$494,MATCH('Print View'!$AP$116,'WPTM - Section F'!$M$93:$MK$494,0))&lt;&gt;0,INDEX('WPTM - Section F'!D$93:D$494,MATCH('Print View'!$AP$116,'WPTM - Section F'!$M$93:$M$494,0)),""),"")</f>
        <v/>
      </c>
      <c r="T143" s="479"/>
      <c r="U143" s="480"/>
      <c r="V143" s="468" t="str">
        <f>IFERROR(IF(INDEX('WPTM - Section F'!E$93:E$494,MATCH('Print View'!$AP$116,'WPTM - Section F'!$M$93:$M$494,0))&lt;&gt;0,INDEX('WPTM - Section F'!E$93:E$494,MATCH('Print View'!$AP$116,'WPTM - Section F'!$M$93:$M$494,0)),""),"")</f>
        <v/>
      </c>
      <c r="W143" s="479"/>
      <c r="X143" s="469"/>
      <c r="Y143" s="478" t="str">
        <f>IFERROR(IF(INDEX('WPTM - Section F'!D$93:D$494,MATCH('Print View'!$AQ$116,'WPTM - Section F'!$M$93:$MK$494,0))&lt;&gt;0,INDEX('WPTM - Section F'!D$93:D$494,MATCH('Print View'!$AQ$116,'WPTM - Section F'!$M$93:$M$494,0)),""),"")</f>
        <v/>
      </c>
      <c r="Z143" s="479"/>
      <c r="AA143" s="480"/>
      <c r="AB143" s="468" t="str">
        <f>IFERROR(IF(INDEX('WPTM - Section F'!E$93:E$494,MATCH('Print View'!$AQ$116,'WPTM - Section F'!$M$93:$M$494,0))&lt;&gt;0,INDEX('WPTM - Section F'!E$93:E$494,MATCH('Print View'!$AQ$116,'WPTM - Section F'!$M$93:$M$494,0)),""),"")</f>
        <v/>
      </c>
      <c r="AC143" s="479"/>
      <c r="AD143" s="469"/>
      <c r="AE143" s="478" t="str">
        <f>IFERROR(IF(INDEX('WPTM - Section F'!D$93:D$494,MATCH('Print View'!$AR$116,'WPTM - Section F'!$M$93:$MK$494,0))&lt;&gt;0,INDEX('WPTM - Section F'!D$93:D$494,MATCH('Print View'!$AR$116,'WPTM - Section F'!$M$93:$M$494,0)),""),"")</f>
        <v/>
      </c>
      <c r="AF143" s="479"/>
      <c r="AG143" s="480"/>
      <c r="AH143" s="468" t="str">
        <f>IFERROR(IF(INDEX('WPTM - Section F'!E$93:E$494,MATCH('Print View'!$AR$116,'WPTM - Section F'!$M$93:$M$494,0))&lt;&gt;0,INDEX('WPTM - Section F'!E$93:E$494,MATCH('Print View'!$AR$116,'WPTM - Section F'!$M$93:$M$494,0)),""),"")</f>
        <v/>
      </c>
      <c r="AI143" s="469"/>
      <c r="AJ143" s="207" t="str">
        <f>IFERROR(IF(INDEX('WPTM - Section F'!X$8:X$89,MATCH('Print View'!$A143,'WPTM - Section F'!$A$8:$A$89,0))&lt;&gt;0,INDEX('WPTM - Section F'!X$8:X$89,MATCH('Print View'!$A143,'WPTM - Section F'!$A$8:$A$89,0)),""),"")</f>
        <v/>
      </c>
      <c r="AM143" s="298"/>
      <c r="AN143" s="276" t="str">
        <f t="shared" si="0"/>
        <v>28-a1Y36000002VL1TEAW</v>
      </c>
      <c r="AO143" s="276" t="str">
        <f t="shared" si="1"/>
        <v>28-a1Y36000002VL1UEAW</v>
      </c>
      <c r="AP143" s="276" t="str">
        <f t="shared" si="2"/>
        <v>28-a1Y36000002VL1VEAW</v>
      </c>
      <c r="AQ143" s="276" t="str">
        <f t="shared" si="3"/>
        <v>28-a1Y36000002VL1WEAW</v>
      </c>
      <c r="AR143" s="276" t="str">
        <f t="shared" si="4"/>
        <v>28-a1Y36000002VL1XEAW</v>
      </c>
    </row>
    <row r="144" spans="1:44" ht="30" x14ac:dyDescent="0.25">
      <c r="A144" s="187">
        <v>29</v>
      </c>
      <c r="B144" s="187" t="str">
        <f>IFERROR(IF(INDEX('WPTM - Section F'!B$8:B$89,MATCH('Print View'!$A144,'WPTM - Section F'!$A$8:$A$89,0))&lt;&gt;0,INDEX('WPTM - Section F'!B$8:B$89,MATCH('Print View'!$A144,'WPTM - Section F'!$A$8:$A$89,0)),""),"")</f>
        <v/>
      </c>
      <c r="C144" s="187" t="str">
        <f>IFERROR(IF(INDEX('WPTM - Section F'!C$8:C$89,MATCH('Print View'!$A144,'WPTM - Section F'!$A$8:$A$89,0))&lt;&gt;0,INDEX('WPTM - Section F'!C$8:C$89,MATCH('Print View'!$A144,'WPTM - Section F'!$A$8:$A$89,0)),""),"")</f>
        <v/>
      </c>
      <c r="D144" s="187" t="str">
        <f>IFERROR(IF(INDEX('WPTM - Section F'!D$8:D$89,MATCH('Print View'!$A144,'WPTM - Section F'!$A$8:$A$89,0))&lt;&gt;0,INDEX('WPTM - Section F'!D$8:D$89,MATCH('Print View'!$A144,'WPTM - Section F'!$A$8:$A$89,0)),""),"")</f>
        <v/>
      </c>
      <c r="E144" s="187" t="str">
        <f>IFERROR(IF(INDEX('WPTM - Section F'!E$8:E$89,MATCH('Print View'!$A144,'WPTM - Section F'!$A$8:$A$89,0))&lt;&gt;0,INDEX('WPTM - Section F'!E$8:E$89,MATCH('Print View'!$A144,'WPTM - Section F'!$A$8:$A$89,0)),""),"")</f>
        <v/>
      </c>
      <c r="F144" s="188" t="str">
        <f>IFERROR(IF(INDEX('WPTM - Section F'!W$8:W$89,MATCH('Print View'!$A144,'WPTM - Section F'!$A$8:$A$89,0))&lt;&gt;0,INDEX('WPTM - Section F'!W$8:W$89,MATCH('Print View'!$A144,'WPTM - Section F'!$A$8:$A$89,0)),""),"")</f>
        <v/>
      </c>
      <c r="G144" s="481" t="str">
        <f>IFERROR(IF(INDEX('WPTM - Section F'!D$93:D$494,MATCH('Print View'!$AN$116,'WPTM - Section F'!$M$93:$MK$494,0))&lt;&gt;0,INDEX('WPTM - Section F'!D$93:D$494,MATCH('Print View'!$AN$116,'WPTM - Section F'!$M$93:$M$494,0)),""),"")</f>
        <v/>
      </c>
      <c r="H144" s="482"/>
      <c r="I144" s="483"/>
      <c r="J144" s="470" t="str">
        <f>IFERROR(IF(INDEX('WPTM - Section F'!E$93:E$494,MATCH('Print View'!$AN$116,'WPTM - Section F'!$M$93:$M$494,0))&lt;&gt;0,INDEX('WPTM - Section F'!E$93:E$494,MATCH('Print View'!$AN$116,'WPTM - Section F'!$M$93:$M$494,0)),""),"")</f>
        <v/>
      </c>
      <c r="K144" s="482"/>
      <c r="L144" s="471"/>
      <c r="M144" s="481" t="str">
        <f>IFERROR(IF(INDEX('WPTM - Section F'!D$93:D$494,MATCH('Print View'!$AO$116,'WPTM - Section F'!$M$93:$MK$494,0))&lt;&gt;0,INDEX('WPTM - Section F'!D$93:D$494,MATCH('Print View'!$AO$116,'WPTM - Section F'!$M$93:$M$494,0)),""),"")</f>
        <v/>
      </c>
      <c r="N144" s="482"/>
      <c r="O144" s="483"/>
      <c r="P144" s="470" t="str">
        <f>IFERROR(IF(INDEX('WPTM - Section F'!E$93:E$494,MATCH('Print View'!$AO$116,'WPTM - Section F'!$M$93:$M$494,0))&lt;&gt;0,INDEX('WPTM - Section F'!E$93:E$494,MATCH('Print View'!$AO$116,'WPTM - Section F'!$M$93:$M$494,0)),""),"")</f>
        <v/>
      </c>
      <c r="Q144" s="482"/>
      <c r="R144" s="471"/>
      <c r="S144" s="481" t="str">
        <f>IFERROR(IF(INDEX('WPTM - Section F'!D$93:D$494,MATCH('Print View'!$AP$116,'WPTM - Section F'!$M$93:$MK$494,0))&lt;&gt;0,INDEX('WPTM - Section F'!D$93:D$494,MATCH('Print View'!$AP$116,'WPTM - Section F'!$M$93:$M$494,0)),""),"")</f>
        <v/>
      </c>
      <c r="T144" s="482"/>
      <c r="U144" s="483"/>
      <c r="V144" s="470" t="str">
        <f>IFERROR(IF(INDEX('WPTM - Section F'!E$93:E$494,MATCH('Print View'!$AP$116,'WPTM - Section F'!$M$93:$M$494,0))&lt;&gt;0,INDEX('WPTM - Section F'!E$93:E$494,MATCH('Print View'!$AP$116,'WPTM - Section F'!$M$93:$M$494,0)),""),"")</f>
        <v/>
      </c>
      <c r="W144" s="482"/>
      <c r="X144" s="471"/>
      <c r="Y144" s="481" t="str">
        <f>IFERROR(IF(INDEX('WPTM - Section F'!D$93:D$494,MATCH('Print View'!$AQ$116,'WPTM - Section F'!$M$93:$MK$494,0))&lt;&gt;0,INDEX('WPTM - Section F'!D$93:D$494,MATCH('Print View'!$AQ$116,'WPTM - Section F'!$M$93:$M$494,0)),""),"")</f>
        <v/>
      </c>
      <c r="Z144" s="482"/>
      <c r="AA144" s="483"/>
      <c r="AB144" s="470" t="str">
        <f>IFERROR(IF(INDEX('WPTM - Section F'!E$93:E$494,MATCH('Print View'!$AQ$116,'WPTM - Section F'!$M$93:$M$494,0))&lt;&gt;0,INDEX('WPTM - Section F'!E$93:E$494,MATCH('Print View'!$AQ$116,'WPTM - Section F'!$M$93:$M$494,0)),""),"")</f>
        <v/>
      </c>
      <c r="AC144" s="482"/>
      <c r="AD144" s="471"/>
      <c r="AE144" s="481" t="str">
        <f>IFERROR(IF(INDEX('WPTM - Section F'!D$93:D$494,MATCH('Print View'!$AR$116,'WPTM - Section F'!$M$93:$MK$494,0))&lt;&gt;0,INDEX('WPTM - Section F'!D$93:D$494,MATCH('Print View'!$AR$116,'WPTM - Section F'!$M$93:$M$494,0)),""),"")</f>
        <v/>
      </c>
      <c r="AF144" s="482"/>
      <c r="AG144" s="483"/>
      <c r="AH144" s="470" t="str">
        <f>IFERROR(IF(INDEX('WPTM - Section F'!E$93:E$494,MATCH('Print View'!$AR$116,'WPTM - Section F'!$M$93:$M$494,0))&lt;&gt;0,INDEX('WPTM - Section F'!E$93:E$494,MATCH('Print View'!$AR$116,'WPTM - Section F'!$M$93:$M$494,0)),""),"")</f>
        <v/>
      </c>
      <c r="AI144" s="471"/>
      <c r="AJ144" s="208" t="str">
        <f>IFERROR(IF(INDEX('WPTM - Section F'!X$8:X$89,MATCH('Print View'!$A144,'WPTM - Section F'!$A$8:$A$89,0))&lt;&gt;0,INDEX('WPTM - Section F'!X$8:X$89,MATCH('Print View'!$A144,'WPTM - Section F'!$A$8:$A$89,0)),""),"")</f>
        <v/>
      </c>
      <c r="AM144" s="298"/>
      <c r="AN144" s="276" t="str">
        <f t="shared" si="0"/>
        <v>29-a1Y36000002VL1TEAW</v>
      </c>
      <c r="AO144" s="276" t="str">
        <f t="shared" si="1"/>
        <v>29-a1Y36000002VL1UEAW</v>
      </c>
      <c r="AP144" s="276" t="str">
        <f t="shared" si="2"/>
        <v>29-a1Y36000002VL1VEAW</v>
      </c>
      <c r="AQ144" s="276" t="str">
        <f t="shared" si="3"/>
        <v>29-a1Y36000002VL1WEAW</v>
      </c>
      <c r="AR144" s="276" t="str">
        <f t="shared" si="4"/>
        <v>29-a1Y36000002VL1XEAW</v>
      </c>
    </row>
    <row r="145" spans="1:44" ht="30" x14ac:dyDescent="0.25">
      <c r="A145" s="182">
        <v>30</v>
      </c>
      <c r="B145" s="182" t="str">
        <f>IFERROR(IF(INDEX('WPTM - Section F'!B$8:B$89,MATCH('Print View'!$A145,'WPTM - Section F'!$A$8:$A$89,0))&lt;&gt;0,INDEX('WPTM - Section F'!B$8:B$89,MATCH('Print View'!$A145,'WPTM - Section F'!$A$8:$A$89,0)),""),"")</f>
        <v/>
      </c>
      <c r="C145" s="182" t="str">
        <f>IFERROR(IF(INDEX('WPTM - Section F'!C$8:C$89,MATCH('Print View'!$A145,'WPTM - Section F'!$A$8:$A$89,0))&lt;&gt;0,INDEX('WPTM - Section F'!C$8:C$89,MATCH('Print View'!$A145,'WPTM - Section F'!$A$8:$A$89,0)),""),"")</f>
        <v/>
      </c>
      <c r="D145" s="182" t="str">
        <f>IFERROR(IF(INDEX('WPTM - Section F'!D$8:D$89,MATCH('Print View'!$A145,'WPTM - Section F'!$A$8:$A$89,0))&lt;&gt;0,INDEX('WPTM - Section F'!D$8:D$89,MATCH('Print View'!$A145,'WPTM - Section F'!$A$8:$A$89,0)),""),"")</f>
        <v/>
      </c>
      <c r="E145" s="182" t="str">
        <f>IFERROR(IF(INDEX('WPTM - Section F'!E$8:E$89,MATCH('Print View'!$A145,'WPTM - Section F'!$A$8:$A$89,0))&lt;&gt;0,INDEX('WPTM - Section F'!E$8:E$89,MATCH('Print View'!$A145,'WPTM - Section F'!$A$8:$A$89,0)),""),"")</f>
        <v/>
      </c>
      <c r="F145" s="183" t="str">
        <f>IFERROR(IF(INDEX('WPTM - Section F'!W$8:W$89,MATCH('Print View'!$A145,'WPTM - Section F'!$A$8:$A$89,0))&lt;&gt;0,INDEX('WPTM - Section F'!W$8:W$89,MATCH('Print View'!$A145,'WPTM - Section F'!$A$8:$A$89,0)),""),"")</f>
        <v/>
      </c>
      <c r="G145" s="478" t="str">
        <f>IFERROR(IF(INDEX('WPTM - Section F'!D$93:D$494,MATCH('Print View'!$AN$116,'WPTM - Section F'!$M$93:$MK$494,0))&lt;&gt;0,INDEX('WPTM - Section F'!D$93:D$494,MATCH('Print View'!$AN$116,'WPTM - Section F'!$M$93:$M$494,0)),""),"")</f>
        <v/>
      </c>
      <c r="H145" s="479"/>
      <c r="I145" s="480"/>
      <c r="J145" s="468" t="str">
        <f>IFERROR(IF(INDEX('WPTM - Section F'!E$93:E$494,MATCH('Print View'!$AN$116,'WPTM - Section F'!$M$93:$M$494,0))&lt;&gt;0,INDEX('WPTM - Section F'!E$93:E$494,MATCH('Print View'!$AN$116,'WPTM - Section F'!$M$93:$M$494,0)),""),"")</f>
        <v/>
      </c>
      <c r="K145" s="479"/>
      <c r="L145" s="469"/>
      <c r="M145" s="478" t="str">
        <f>IFERROR(IF(INDEX('WPTM - Section F'!D$93:D$494,MATCH('Print View'!$AO$116,'WPTM - Section F'!$M$93:$MK$494,0))&lt;&gt;0,INDEX('WPTM - Section F'!D$93:D$494,MATCH('Print View'!$AO$116,'WPTM - Section F'!$M$93:$M$494,0)),""),"")</f>
        <v/>
      </c>
      <c r="N145" s="479"/>
      <c r="O145" s="480"/>
      <c r="P145" s="468" t="str">
        <f>IFERROR(IF(INDEX('WPTM - Section F'!E$93:E$494,MATCH('Print View'!$AO$116,'WPTM - Section F'!$M$93:$M$494,0))&lt;&gt;0,INDEX('WPTM - Section F'!E$93:E$494,MATCH('Print View'!$AO$116,'WPTM - Section F'!$M$93:$M$494,0)),""),"")</f>
        <v/>
      </c>
      <c r="Q145" s="479"/>
      <c r="R145" s="469"/>
      <c r="S145" s="478" t="str">
        <f>IFERROR(IF(INDEX('WPTM - Section F'!D$93:D$494,MATCH('Print View'!$AP$116,'WPTM - Section F'!$M$93:$MK$494,0))&lt;&gt;0,INDEX('WPTM - Section F'!D$93:D$494,MATCH('Print View'!$AP$116,'WPTM - Section F'!$M$93:$M$494,0)),""),"")</f>
        <v/>
      </c>
      <c r="T145" s="479"/>
      <c r="U145" s="480"/>
      <c r="V145" s="468" t="str">
        <f>IFERROR(IF(INDEX('WPTM - Section F'!E$93:E$494,MATCH('Print View'!$AP$116,'WPTM - Section F'!$M$93:$M$494,0))&lt;&gt;0,INDEX('WPTM - Section F'!E$93:E$494,MATCH('Print View'!$AP$116,'WPTM - Section F'!$M$93:$M$494,0)),""),"")</f>
        <v/>
      </c>
      <c r="W145" s="479"/>
      <c r="X145" s="469"/>
      <c r="Y145" s="478" t="str">
        <f>IFERROR(IF(INDEX('WPTM - Section F'!D$93:D$494,MATCH('Print View'!$AQ$116,'WPTM - Section F'!$M$93:$MK$494,0))&lt;&gt;0,INDEX('WPTM - Section F'!D$93:D$494,MATCH('Print View'!$AQ$116,'WPTM - Section F'!$M$93:$M$494,0)),""),"")</f>
        <v/>
      </c>
      <c r="Z145" s="479"/>
      <c r="AA145" s="480"/>
      <c r="AB145" s="468" t="str">
        <f>IFERROR(IF(INDEX('WPTM - Section F'!E$93:E$494,MATCH('Print View'!$AQ$116,'WPTM - Section F'!$M$93:$M$494,0))&lt;&gt;0,INDEX('WPTM - Section F'!E$93:E$494,MATCH('Print View'!$AQ$116,'WPTM - Section F'!$M$93:$M$494,0)),""),"")</f>
        <v/>
      </c>
      <c r="AC145" s="479"/>
      <c r="AD145" s="469"/>
      <c r="AE145" s="478" t="str">
        <f>IFERROR(IF(INDEX('WPTM - Section F'!D$93:D$494,MATCH('Print View'!$AR$116,'WPTM - Section F'!$M$93:$MK$494,0))&lt;&gt;0,INDEX('WPTM - Section F'!D$93:D$494,MATCH('Print View'!$AR$116,'WPTM - Section F'!$M$93:$M$494,0)),""),"")</f>
        <v/>
      </c>
      <c r="AF145" s="479"/>
      <c r="AG145" s="480"/>
      <c r="AH145" s="468" t="str">
        <f>IFERROR(IF(INDEX('WPTM - Section F'!E$93:E$494,MATCH('Print View'!$AR$116,'WPTM - Section F'!$M$93:$M$494,0))&lt;&gt;0,INDEX('WPTM - Section F'!E$93:E$494,MATCH('Print View'!$AR$116,'WPTM - Section F'!$M$93:$M$494,0)),""),"")</f>
        <v/>
      </c>
      <c r="AI145" s="469"/>
      <c r="AJ145" s="207" t="str">
        <f>IFERROR(IF(INDEX('WPTM - Section F'!X$8:X$89,MATCH('Print View'!$A145,'WPTM - Section F'!$A$8:$A$89,0))&lt;&gt;0,INDEX('WPTM - Section F'!X$8:X$89,MATCH('Print View'!$A145,'WPTM - Section F'!$A$8:$A$89,0)),""),"")</f>
        <v/>
      </c>
      <c r="AM145" s="298"/>
      <c r="AN145" s="276" t="str">
        <f t="shared" si="0"/>
        <v>30-a1Y36000002VL1TEAW</v>
      </c>
      <c r="AO145" s="276" t="str">
        <f t="shared" si="1"/>
        <v>30-a1Y36000002VL1UEAW</v>
      </c>
      <c r="AP145" s="276" t="str">
        <f t="shared" si="2"/>
        <v>30-a1Y36000002VL1VEAW</v>
      </c>
      <c r="AQ145" s="276" t="str">
        <f t="shared" si="3"/>
        <v>30-a1Y36000002VL1WEAW</v>
      </c>
      <c r="AR145" s="276" t="str">
        <f t="shared" si="4"/>
        <v>30-a1Y36000002VL1XEAW</v>
      </c>
    </row>
    <row r="146" spans="1:44" ht="30" x14ac:dyDescent="0.25">
      <c r="A146" s="187">
        <v>31</v>
      </c>
      <c r="B146" s="187" t="str">
        <f>IFERROR(IF(INDEX('WPTM - Section F'!B$8:B$89,MATCH('Print View'!$A146,'WPTM - Section F'!$A$8:$A$89,0))&lt;&gt;0,INDEX('WPTM - Section F'!B$8:B$89,MATCH('Print View'!$A146,'WPTM - Section F'!$A$8:$A$89,0)),""),"")</f>
        <v/>
      </c>
      <c r="C146" s="187" t="str">
        <f>IFERROR(IF(INDEX('WPTM - Section F'!C$8:C$89,MATCH('Print View'!$A146,'WPTM - Section F'!$A$8:$A$89,0))&lt;&gt;0,INDEX('WPTM - Section F'!C$8:C$89,MATCH('Print View'!$A146,'WPTM - Section F'!$A$8:$A$89,0)),""),"")</f>
        <v/>
      </c>
      <c r="D146" s="187" t="str">
        <f>IFERROR(IF(INDEX('WPTM - Section F'!D$8:D$89,MATCH('Print View'!$A146,'WPTM - Section F'!$A$8:$A$89,0))&lt;&gt;0,INDEX('WPTM - Section F'!D$8:D$89,MATCH('Print View'!$A146,'WPTM - Section F'!$A$8:$A$89,0)),""),"")</f>
        <v/>
      </c>
      <c r="E146" s="187" t="str">
        <f>IFERROR(IF(INDEX('WPTM - Section F'!E$8:E$89,MATCH('Print View'!$A146,'WPTM - Section F'!$A$8:$A$89,0))&lt;&gt;0,INDEX('WPTM - Section F'!E$8:E$89,MATCH('Print View'!$A146,'WPTM - Section F'!$A$8:$A$89,0)),""),"")</f>
        <v/>
      </c>
      <c r="F146" s="188" t="str">
        <f>IFERROR(IF(INDEX('WPTM - Section F'!W$8:W$89,MATCH('Print View'!$A146,'WPTM - Section F'!$A$8:$A$89,0))&lt;&gt;0,INDEX('WPTM - Section F'!W$8:W$89,MATCH('Print View'!$A146,'WPTM - Section F'!$A$8:$A$89,0)),""),"")</f>
        <v/>
      </c>
      <c r="G146" s="481" t="str">
        <f>IFERROR(IF(INDEX('WPTM - Section F'!D$93:D$494,MATCH('Print View'!$AN$116,'WPTM - Section F'!$M$93:$MK$494,0))&lt;&gt;0,INDEX('WPTM - Section F'!D$93:D$494,MATCH('Print View'!$AN$116,'WPTM - Section F'!$M$93:$M$494,0)),""),"")</f>
        <v/>
      </c>
      <c r="H146" s="482"/>
      <c r="I146" s="483"/>
      <c r="J146" s="470" t="str">
        <f>IFERROR(IF(INDEX('WPTM - Section F'!E$93:E$494,MATCH('Print View'!$AN$116,'WPTM - Section F'!$M$93:$M$494,0))&lt;&gt;0,INDEX('WPTM - Section F'!E$93:E$494,MATCH('Print View'!$AN$116,'WPTM - Section F'!$M$93:$M$494,0)),""),"")</f>
        <v/>
      </c>
      <c r="K146" s="482"/>
      <c r="L146" s="471"/>
      <c r="M146" s="481" t="str">
        <f>IFERROR(IF(INDEX('WPTM - Section F'!D$93:D$494,MATCH('Print View'!$AO$116,'WPTM - Section F'!$M$93:$MK$494,0))&lt;&gt;0,INDEX('WPTM - Section F'!D$93:D$494,MATCH('Print View'!$AO$116,'WPTM - Section F'!$M$93:$M$494,0)),""),"")</f>
        <v/>
      </c>
      <c r="N146" s="482"/>
      <c r="O146" s="483"/>
      <c r="P146" s="470" t="str">
        <f>IFERROR(IF(INDEX('WPTM - Section F'!E$93:E$494,MATCH('Print View'!$AO$116,'WPTM - Section F'!$M$93:$M$494,0))&lt;&gt;0,INDEX('WPTM - Section F'!E$93:E$494,MATCH('Print View'!$AO$116,'WPTM - Section F'!$M$93:$M$494,0)),""),"")</f>
        <v/>
      </c>
      <c r="Q146" s="482"/>
      <c r="R146" s="471"/>
      <c r="S146" s="481" t="str">
        <f>IFERROR(IF(INDEX('WPTM - Section F'!D$93:D$494,MATCH('Print View'!$AP$116,'WPTM - Section F'!$M$93:$MK$494,0))&lt;&gt;0,INDEX('WPTM - Section F'!D$93:D$494,MATCH('Print View'!$AP$116,'WPTM - Section F'!$M$93:$M$494,0)),""),"")</f>
        <v/>
      </c>
      <c r="T146" s="482"/>
      <c r="U146" s="483"/>
      <c r="V146" s="470" t="str">
        <f>IFERROR(IF(INDEX('WPTM - Section F'!E$93:E$494,MATCH('Print View'!$AP$116,'WPTM - Section F'!$M$93:$M$494,0))&lt;&gt;0,INDEX('WPTM - Section F'!E$93:E$494,MATCH('Print View'!$AP$116,'WPTM - Section F'!$M$93:$M$494,0)),""),"")</f>
        <v/>
      </c>
      <c r="W146" s="482"/>
      <c r="X146" s="471"/>
      <c r="Y146" s="481" t="str">
        <f>IFERROR(IF(INDEX('WPTM - Section F'!D$93:D$494,MATCH('Print View'!$AQ$116,'WPTM - Section F'!$M$93:$MK$494,0))&lt;&gt;0,INDEX('WPTM - Section F'!D$93:D$494,MATCH('Print View'!$AQ$116,'WPTM - Section F'!$M$93:$M$494,0)),""),"")</f>
        <v/>
      </c>
      <c r="Z146" s="482"/>
      <c r="AA146" s="483"/>
      <c r="AB146" s="470" t="str">
        <f>IFERROR(IF(INDEX('WPTM - Section F'!E$93:E$494,MATCH('Print View'!$AQ$116,'WPTM - Section F'!$M$93:$M$494,0))&lt;&gt;0,INDEX('WPTM - Section F'!E$93:E$494,MATCH('Print View'!$AQ$116,'WPTM - Section F'!$M$93:$M$494,0)),""),"")</f>
        <v/>
      </c>
      <c r="AC146" s="482"/>
      <c r="AD146" s="471"/>
      <c r="AE146" s="481" t="str">
        <f>IFERROR(IF(INDEX('WPTM - Section F'!D$93:D$494,MATCH('Print View'!$AR$116,'WPTM - Section F'!$M$93:$MK$494,0))&lt;&gt;0,INDEX('WPTM - Section F'!D$93:D$494,MATCH('Print View'!$AR$116,'WPTM - Section F'!$M$93:$M$494,0)),""),"")</f>
        <v/>
      </c>
      <c r="AF146" s="482"/>
      <c r="AG146" s="483"/>
      <c r="AH146" s="470" t="str">
        <f>IFERROR(IF(INDEX('WPTM - Section F'!E$93:E$494,MATCH('Print View'!$AR$116,'WPTM - Section F'!$M$93:$M$494,0))&lt;&gt;0,INDEX('WPTM - Section F'!E$93:E$494,MATCH('Print View'!$AR$116,'WPTM - Section F'!$M$93:$M$494,0)),""),"")</f>
        <v/>
      </c>
      <c r="AI146" s="471"/>
      <c r="AJ146" s="208" t="str">
        <f>IFERROR(IF(INDEX('WPTM - Section F'!X$8:X$89,MATCH('Print View'!$A146,'WPTM - Section F'!$A$8:$A$89,0))&lt;&gt;0,INDEX('WPTM - Section F'!X$8:X$89,MATCH('Print View'!$A146,'WPTM - Section F'!$A$8:$A$89,0)),""),"")</f>
        <v/>
      </c>
      <c r="AM146" s="298"/>
      <c r="AN146" s="276" t="str">
        <f t="shared" si="0"/>
        <v>31-a1Y36000002VL1TEAW</v>
      </c>
      <c r="AO146" s="276" t="str">
        <f t="shared" si="1"/>
        <v>31-a1Y36000002VL1UEAW</v>
      </c>
      <c r="AP146" s="276" t="str">
        <f t="shared" si="2"/>
        <v>31-a1Y36000002VL1VEAW</v>
      </c>
      <c r="AQ146" s="276" t="str">
        <f t="shared" si="3"/>
        <v>31-a1Y36000002VL1WEAW</v>
      </c>
      <c r="AR146" s="276" t="str">
        <f t="shared" si="4"/>
        <v>31-a1Y36000002VL1XEAW</v>
      </c>
    </row>
    <row r="147" spans="1:44" ht="30" x14ac:dyDescent="0.25">
      <c r="A147" s="182">
        <v>32</v>
      </c>
      <c r="B147" s="182" t="str">
        <f>IFERROR(IF(INDEX('WPTM - Section F'!B$8:B$89,MATCH('Print View'!$A147,'WPTM - Section F'!$A$8:$A$89,0))&lt;&gt;0,INDEX('WPTM - Section F'!B$8:B$89,MATCH('Print View'!$A147,'WPTM - Section F'!$A$8:$A$89,0)),""),"")</f>
        <v/>
      </c>
      <c r="C147" s="182" t="str">
        <f>IFERROR(IF(INDEX('WPTM - Section F'!C$8:C$89,MATCH('Print View'!$A147,'WPTM - Section F'!$A$8:$A$89,0))&lt;&gt;0,INDEX('WPTM - Section F'!C$8:C$89,MATCH('Print View'!$A147,'WPTM - Section F'!$A$8:$A$89,0)),""),"")</f>
        <v/>
      </c>
      <c r="D147" s="182" t="str">
        <f>IFERROR(IF(INDEX('WPTM - Section F'!D$8:D$89,MATCH('Print View'!$A147,'WPTM - Section F'!$A$8:$A$89,0))&lt;&gt;0,INDEX('WPTM - Section F'!D$8:D$89,MATCH('Print View'!$A147,'WPTM - Section F'!$A$8:$A$89,0)),""),"")</f>
        <v/>
      </c>
      <c r="E147" s="182" t="str">
        <f>IFERROR(IF(INDEX('WPTM - Section F'!E$8:E$89,MATCH('Print View'!$A147,'WPTM - Section F'!$A$8:$A$89,0))&lt;&gt;0,INDEX('WPTM - Section F'!E$8:E$89,MATCH('Print View'!$A147,'WPTM - Section F'!$A$8:$A$89,0)),""),"")</f>
        <v/>
      </c>
      <c r="F147" s="183" t="str">
        <f>IFERROR(IF(INDEX('WPTM - Section F'!W$8:W$89,MATCH('Print View'!$A147,'WPTM - Section F'!$A$8:$A$89,0))&lt;&gt;0,INDEX('WPTM - Section F'!W$8:W$89,MATCH('Print View'!$A147,'WPTM - Section F'!$A$8:$A$89,0)),""),"")</f>
        <v/>
      </c>
      <c r="G147" s="478" t="str">
        <f>IFERROR(IF(INDEX('WPTM - Section F'!D$93:D$494,MATCH('Print View'!$AN$116,'WPTM - Section F'!$M$93:$MK$494,0))&lt;&gt;0,INDEX('WPTM - Section F'!D$93:D$494,MATCH('Print View'!$AN$116,'WPTM - Section F'!$M$93:$M$494,0)),""),"")</f>
        <v/>
      </c>
      <c r="H147" s="479"/>
      <c r="I147" s="480"/>
      <c r="J147" s="468" t="str">
        <f>IFERROR(IF(INDEX('WPTM - Section F'!E$93:E$494,MATCH('Print View'!$AN$116,'WPTM - Section F'!$M$93:$M$494,0))&lt;&gt;0,INDEX('WPTM - Section F'!E$93:E$494,MATCH('Print View'!$AN$116,'WPTM - Section F'!$M$93:$M$494,0)),""),"")</f>
        <v/>
      </c>
      <c r="K147" s="479"/>
      <c r="L147" s="469"/>
      <c r="M147" s="478" t="str">
        <f>IFERROR(IF(INDEX('WPTM - Section F'!D$93:D$494,MATCH('Print View'!$AO$116,'WPTM - Section F'!$M$93:$MK$494,0))&lt;&gt;0,INDEX('WPTM - Section F'!D$93:D$494,MATCH('Print View'!$AO$116,'WPTM - Section F'!$M$93:$M$494,0)),""),"")</f>
        <v/>
      </c>
      <c r="N147" s="479"/>
      <c r="O147" s="480"/>
      <c r="P147" s="468" t="str">
        <f>IFERROR(IF(INDEX('WPTM - Section F'!E$93:E$494,MATCH('Print View'!$AO$116,'WPTM - Section F'!$M$93:$M$494,0))&lt;&gt;0,INDEX('WPTM - Section F'!E$93:E$494,MATCH('Print View'!$AO$116,'WPTM - Section F'!$M$93:$M$494,0)),""),"")</f>
        <v/>
      </c>
      <c r="Q147" s="479"/>
      <c r="R147" s="469"/>
      <c r="S147" s="478" t="str">
        <f>IFERROR(IF(INDEX('WPTM - Section F'!D$93:D$494,MATCH('Print View'!$AP$116,'WPTM - Section F'!$M$93:$MK$494,0))&lt;&gt;0,INDEX('WPTM - Section F'!D$93:D$494,MATCH('Print View'!$AP$116,'WPTM - Section F'!$M$93:$M$494,0)),""),"")</f>
        <v/>
      </c>
      <c r="T147" s="479"/>
      <c r="U147" s="480"/>
      <c r="V147" s="468" t="str">
        <f>IFERROR(IF(INDEX('WPTM - Section F'!E$93:E$494,MATCH('Print View'!$AP$116,'WPTM - Section F'!$M$93:$M$494,0))&lt;&gt;0,INDEX('WPTM - Section F'!E$93:E$494,MATCH('Print View'!$AP$116,'WPTM - Section F'!$M$93:$M$494,0)),""),"")</f>
        <v/>
      </c>
      <c r="W147" s="479"/>
      <c r="X147" s="469"/>
      <c r="Y147" s="478" t="str">
        <f>IFERROR(IF(INDEX('WPTM - Section F'!D$93:D$494,MATCH('Print View'!$AQ$116,'WPTM - Section F'!$M$93:$MK$494,0))&lt;&gt;0,INDEX('WPTM - Section F'!D$93:D$494,MATCH('Print View'!$AQ$116,'WPTM - Section F'!$M$93:$M$494,0)),""),"")</f>
        <v/>
      </c>
      <c r="Z147" s="479"/>
      <c r="AA147" s="480"/>
      <c r="AB147" s="468" t="str">
        <f>IFERROR(IF(INDEX('WPTM - Section F'!E$93:E$494,MATCH('Print View'!$AQ$116,'WPTM - Section F'!$M$93:$M$494,0))&lt;&gt;0,INDEX('WPTM - Section F'!E$93:E$494,MATCH('Print View'!$AQ$116,'WPTM - Section F'!$M$93:$M$494,0)),""),"")</f>
        <v/>
      </c>
      <c r="AC147" s="479"/>
      <c r="AD147" s="469"/>
      <c r="AE147" s="478" t="str">
        <f>IFERROR(IF(INDEX('WPTM - Section F'!D$93:D$494,MATCH('Print View'!$AR$116,'WPTM - Section F'!$M$93:$MK$494,0))&lt;&gt;0,INDEX('WPTM - Section F'!D$93:D$494,MATCH('Print View'!$AR$116,'WPTM - Section F'!$M$93:$M$494,0)),""),"")</f>
        <v/>
      </c>
      <c r="AF147" s="479"/>
      <c r="AG147" s="480"/>
      <c r="AH147" s="468" t="str">
        <f>IFERROR(IF(INDEX('WPTM - Section F'!E$93:E$494,MATCH('Print View'!$AR$116,'WPTM - Section F'!$M$93:$M$494,0))&lt;&gt;0,INDEX('WPTM - Section F'!E$93:E$494,MATCH('Print View'!$AR$116,'WPTM - Section F'!$M$93:$M$494,0)),""),"")</f>
        <v/>
      </c>
      <c r="AI147" s="469"/>
      <c r="AJ147" s="207" t="str">
        <f>IFERROR(IF(INDEX('WPTM - Section F'!X$8:X$89,MATCH('Print View'!$A147,'WPTM - Section F'!$A$8:$A$89,0))&lt;&gt;0,INDEX('WPTM - Section F'!X$8:X$89,MATCH('Print View'!$A147,'WPTM - Section F'!$A$8:$A$89,0)),""),"")</f>
        <v/>
      </c>
      <c r="AM147" s="298"/>
      <c r="AN147" s="276" t="str">
        <f t="shared" si="0"/>
        <v>32-a1Y36000002VL1TEAW</v>
      </c>
      <c r="AO147" s="276" t="str">
        <f t="shared" si="1"/>
        <v>32-a1Y36000002VL1UEAW</v>
      </c>
      <c r="AP147" s="276" t="str">
        <f t="shared" si="2"/>
        <v>32-a1Y36000002VL1VEAW</v>
      </c>
      <c r="AQ147" s="276" t="str">
        <f t="shared" si="3"/>
        <v>32-a1Y36000002VL1WEAW</v>
      </c>
      <c r="AR147" s="276" t="str">
        <f t="shared" si="4"/>
        <v>32-a1Y36000002VL1XEAW</v>
      </c>
    </row>
    <row r="148" spans="1:44" ht="30" x14ac:dyDescent="0.25">
      <c r="A148" s="187">
        <v>33</v>
      </c>
      <c r="B148" s="187" t="str">
        <f>IFERROR(IF(INDEX('WPTM - Section F'!B$8:B$89,MATCH('Print View'!$A148,'WPTM - Section F'!$A$8:$A$89,0))&lt;&gt;0,INDEX('WPTM - Section F'!B$8:B$89,MATCH('Print View'!$A148,'WPTM - Section F'!$A$8:$A$89,0)),""),"")</f>
        <v/>
      </c>
      <c r="C148" s="187" t="str">
        <f>IFERROR(IF(INDEX('WPTM - Section F'!C$8:C$89,MATCH('Print View'!$A148,'WPTM - Section F'!$A$8:$A$89,0))&lt;&gt;0,INDEX('WPTM - Section F'!C$8:C$89,MATCH('Print View'!$A148,'WPTM - Section F'!$A$8:$A$89,0)),""),"")</f>
        <v/>
      </c>
      <c r="D148" s="187" t="str">
        <f>IFERROR(IF(INDEX('WPTM - Section F'!D$8:D$89,MATCH('Print View'!$A148,'WPTM - Section F'!$A$8:$A$89,0))&lt;&gt;0,INDEX('WPTM - Section F'!D$8:D$89,MATCH('Print View'!$A148,'WPTM - Section F'!$A$8:$A$89,0)),""),"")</f>
        <v/>
      </c>
      <c r="E148" s="187" t="str">
        <f>IFERROR(IF(INDEX('WPTM - Section F'!E$8:E$89,MATCH('Print View'!$A148,'WPTM - Section F'!$A$8:$A$89,0))&lt;&gt;0,INDEX('WPTM - Section F'!E$8:E$89,MATCH('Print View'!$A148,'WPTM - Section F'!$A$8:$A$89,0)),""),"")</f>
        <v/>
      </c>
      <c r="F148" s="188" t="str">
        <f>IFERROR(IF(INDEX('WPTM - Section F'!W$8:W$89,MATCH('Print View'!$A148,'WPTM - Section F'!$A$8:$A$89,0))&lt;&gt;0,INDEX('WPTM - Section F'!W$8:W$89,MATCH('Print View'!$A148,'WPTM - Section F'!$A$8:$A$89,0)),""),"")</f>
        <v/>
      </c>
      <c r="G148" s="481" t="str">
        <f>IFERROR(IF(INDEX('WPTM - Section F'!D$93:D$494,MATCH('Print View'!$AN$116,'WPTM - Section F'!$M$93:$MK$494,0))&lt;&gt;0,INDEX('WPTM - Section F'!D$93:D$494,MATCH('Print View'!$AN$116,'WPTM - Section F'!$M$93:$M$494,0)),""),"")</f>
        <v/>
      </c>
      <c r="H148" s="482"/>
      <c r="I148" s="483"/>
      <c r="J148" s="470" t="str">
        <f>IFERROR(IF(INDEX('WPTM - Section F'!E$93:E$494,MATCH('Print View'!$AN$116,'WPTM - Section F'!$M$93:$M$494,0))&lt;&gt;0,INDEX('WPTM - Section F'!E$93:E$494,MATCH('Print View'!$AN$116,'WPTM - Section F'!$M$93:$M$494,0)),""),"")</f>
        <v/>
      </c>
      <c r="K148" s="482"/>
      <c r="L148" s="471"/>
      <c r="M148" s="481" t="str">
        <f>IFERROR(IF(INDEX('WPTM - Section F'!D$93:D$494,MATCH('Print View'!$AO$116,'WPTM - Section F'!$M$93:$MK$494,0))&lt;&gt;0,INDEX('WPTM - Section F'!D$93:D$494,MATCH('Print View'!$AO$116,'WPTM - Section F'!$M$93:$M$494,0)),""),"")</f>
        <v/>
      </c>
      <c r="N148" s="482"/>
      <c r="O148" s="483"/>
      <c r="P148" s="470" t="str">
        <f>IFERROR(IF(INDEX('WPTM - Section F'!E$93:E$494,MATCH('Print View'!$AO$116,'WPTM - Section F'!$M$93:$M$494,0))&lt;&gt;0,INDEX('WPTM - Section F'!E$93:E$494,MATCH('Print View'!$AO$116,'WPTM - Section F'!$M$93:$M$494,0)),""),"")</f>
        <v/>
      </c>
      <c r="Q148" s="482"/>
      <c r="R148" s="471"/>
      <c r="S148" s="481" t="str">
        <f>IFERROR(IF(INDEX('WPTM - Section F'!D$93:D$494,MATCH('Print View'!$AP$116,'WPTM - Section F'!$M$93:$MK$494,0))&lt;&gt;0,INDEX('WPTM - Section F'!D$93:D$494,MATCH('Print View'!$AP$116,'WPTM - Section F'!$M$93:$M$494,0)),""),"")</f>
        <v/>
      </c>
      <c r="T148" s="482"/>
      <c r="U148" s="483"/>
      <c r="V148" s="470" t="str">
        <f>IFERROR(IF(INDEX('WPTM - Section F'!E$93:E$494,MATCH('Print View'!$AP$116,'WPTM - Section F'!$M$93:$M$494,0))&lt;&gt;0,INDEX('WPTM - Section F'!E$93:E$494,MATCH('Print View'!$AP$116,'WPTM - Section F'!$M$93:$M$494,0)),""),"")</f>
        <v/>
      </c>
      <c r="W148" s="482"/>
      <c r="X148" s="471"/>
      <c r="Y148" s="481" t="str">
        <f>IFERROR(IF(INDEX('WPTM - Section F'!D$93:D$494,MATCH('Print View'!$AQ$116,'WPTM - Section F'!$M$93:$MK$494,0))&lt;&gt;0,INDEX('WPTM - Section F'!D$93:D$494,MATCH('Print View'!$AQ$116,'WPTM - Section F'!$M$93:$M$494,0)),""),"")</f>
        <v/>
      </c>
      <c r="Z148" s="482"/>
      <c r="AA148" s="483"/>
      <c r="AB148" s="470" t="str">
        <f>IFERROR(IF(INDEX('WPTM - Section F'!E$93:E$494,MATCH('Print View'!$AQ$116,'WPTM - Section F'!$M$93:$M$494,0))&lt;&gt;0,INDEX('WPTM - Section F'!E$93:E$494,MATCH('Print View'!$AQ$116,'WPTM - Section F'!$M$93:$M$494,0)),""),"")</f>
        <v/>
      </c>
      <c r="AC148" s="482"/>
      <c r="AD148" s="471"/>
      <c r="AE148" s="481" t="str">
        <f>IFERROR(IF(INDEX('WPTM - Section F'!D$93:D$494,MATCH('Print View'!$AR$116,'WPTM - Section F'!$M$93:$MK$494,0))&lt;&gt;0,INDEX('WPTM - Section F'!D$93:D$494,MATCH('Print View'!$AR$116,'WPTM - Section F'!$M$93:$M$494,0)),""),"")</f>
        <v/>
      </c>
      <c r="AF148" s="482"/>
      <c r="AG148" s="483"/>
      <c r="AH148" s="470" t="str">
        <f>IFERROR(IF(INDEX('WPTM - Section F'!E$93:E$494,MATCH('Print View'!$AR$116,'WPTM - Section F'!$M$93:$M$494,0))&lt;&gt;0,INDEX('WPTM - Section F'!E$93:E$494,MATCH('Print View'!$AR$116,'WPTM - Section F'!$M$93:$M$494,0)),""),"")</f>
        <v/>
      </c>
      <c r="AI148" s="471"/>
      <c r="AJ148" s="208" t="str">
        <f>IFERROR(IF(INDEX('WPTM - Section F'!X$8:X$89,MATCH('Print View'!$A148,'WPTM - Section F'!$A$8:$A$89,0))&lt;&gt;0,INDEX('WPTM - Section F'!X$8:X$89,MATCH('Print View'!$A148,'WPTM - Section F'!$A$8:$A$89,0)),""),"")</f>
        <v/>
      </c>
      <c r="AM148" s="298"/>
      <c r="AN148" s="276" t="str">
        <f t="shared" si="0"/>
        <v>33-a1Y36000002VL1TEAW</v>
      </c>
      <c r="AO148" s="276" t="str">
        <f t="shared" si="1"/>
        <v>33-a1Y36000002VL1UEAW</v>
      </c>
      <c r="AP148" s="276" t="str">
        <f t="shared" si="2"/>
        <v>33-a1Y36000002VL1VEAW</v>
      </c>
      <c r="AQ148" s="276" t="str">
        <f t="shared" si="3"/>
        <v>33-a1Y36000002VL1WEAW</v>
      </c>
      <c r="AR148" s="276" t="str">
        <f t="shared" si="4"/>
        <v>33-a1Y36000002VL1XEAW</v>
      </c>
    </row>
    <row r="149" spans="1:44" ht="30" x14ac:dyDescent="0.25">
      <c r="A149" s="182">
        <v>34</v>
      </c>
      <c r="B149" s="182" t="str">
        <f>IFERROR(IF(INDEX('WPTM - Section F'!B$8:B$89,MATCH('Print View'!$A149,'WPTM - Section F'!$A$8:$A$89,0))&lt;&gt;0,INDEX('WPTM - Section F'!B$8:B$89,MATCH('Print View'!$A149,'WPTM - Section F'!$A$8:$A$89,0)),""),"")</f>
        <v/>
      </c>
      <c r="C149" s="182" t="str">
        <f>IFERROR(IF(INDEX('WPTM - Section F'!C$8:C$89,MATCH('Print View'!$A149,'WPTM - Section F'!$A$8:$A$89,0))&lt;&gt;0,INDEX('WPTM - Section F'!C$8:C$89,MATCH('Print View'!$A149,'WPTM - Section F'!$A$8:$A$89,0)),""),"")</f>
        <v/>
      </c>
      <c r="D149" s="182" t="str">
        <f>IFERROR(IF(INDEX('WPTM - Section F'!D$8:D$89,MATCH('Print View'!$A149,'WPTM - Section F'!$A$8:$A$89,0))&lt;&gt;0,INDEX('WPTM - Section F'!D$8:D$89,MATCH('Print View'!$A149,'WPTM - Section F'!$A$8:$A$89,0)),""),"")</f>
        <v/>
      </c>
      <c r="E149" s="182" t="str">
        <f>IFERROR(IF(INDEX('WPTM - Section F'!E$8:E$89,MATCH('Print View'!$A149,'WPTM - Section F'!$A$8:$A$89,0))&lt;&gt;0,INDEX('WPTM - Section F'!E$8:E$89,MATCH('Print View'!$A149,'WPTM - Section F'!$A$8:$A$89,0)),""),"")</f>
        <v/>
      </c>
      <c r="F149" s="183" t="str">
        <f>IFERROR(IF(INDEX('WPTM - Section F'!W$8:W$89,MATCH('Print View'!$A149,'WPTM - Section F'!$A$8:$A$89,0))&lt;&gt;0,INDEX('WPTM - Section F'!W$8:W$89,MATCH('Print View'!$A149,'WPTM - Section F'!$A$8:$A$89,0)),""),"")</f>
        <v/>
      </c>
      <c r="G149" s="478" t="str">
        <f>IFERROR(IF(INDEX('WPTM - Section F'!D$93:D$494,MATCH('Print View'!$AN$116,'WPTM - Section F'!$M$93:$MK$494,0))&lt;&gt;0,INDEX('WPTM - Section F'!D$93:D$494,MATCH('Print View'!$AN$116,'WPTM - Section F'!$M$93:$M$494,0)),""),"")</f>
        <v/>
      </c>
      <c r="H149" s="479"/>
      <c r="I149" s="480"/>
      <c r="J149" s="468" t="str">
        <f>IFERROR(IF(INDEX('WPTM - Section F'!E$93:E$494,MATCH('Print View'!$AN$116,'WPTM - Section F'!$M$93:$M$494,0))&lt;&gt;0,INDEX('WPTM - Section F'!E$93:E$494,MATCH('Print View'!$AN$116,'WPTM - Section F'!$M$93:$M$494,0)),""),"")</f>
        <v/>
      </c>
      <c r="K149" s="479"/>
      <c r="L149" s="469"/>
      <c r="M149" s="478" t="str">
        <f>IFERROR(IF(INDEX('WPTM - Section F'!D$93:D$494,MATCH('Print View'!$AO$116,'WPTM - Section F'!$M$93:$MK$494,0))&lt;&gt;0,INDEX('WPTM - Section F'!D$93:D$494,MATCH('Print View'!$AO$116,'WPTM - Section F'!$M$93:$M$494,0)),""),"")</f>
        <v/>
      </c>
      <c r="N149" s="479"/>
      <c r="O149" s="480"/>
      <c r="P149" s="468" t="str">
        <f>IFERROR(IF(INDEX('WPTM - Section F'!E$93:E$494,MATCH('Print View'!$AO$116,'WPTM - Section F'!$M$93:$M$494,0))&lt;&gt;0,INDEX('WPTM - Section F'!E$93:E$494,MATCH('Print View'!$AO$116,'WPTM - Section F'!$M$93:$M$494,0)),""),"")</f>
        <v/>
      </c>
      <c r="Q149" s="479"/>
      <c r="R149" s="469"/>
      <c r="S149" s="478" t="str">
        <f>IFERROR(IF(INDEX('WPTM - Section F'!D$93:D$494,MATCH('Print View'!$AP$116,'WPTM - Section F'!$M$93:$MK$494,0))&lt;&gt;0,INDEX('WPTM - Section F'!D$93:D$494,MATCH('Print View'!$AP$116,'WPTM - Section F'!$M$93:$M$494,0)),""),"")</f>
        <v/>
      </c>
      <c r="T149" s="479"/>
      <c r="U149" s="480"/>
      <c r="V149" s="468" t="str">
        <f>IFERROR(IF(INDEX('WPTM - Section F'!E$93:E$494,MATCH('Print View'!$AP$116,'WPTM - Section F'!$M$93:$M$494,0))&lt;&gt;0,INDEX('WPTM - Section F'!E$93:E$494,MATCH('Print View'!$AP$116,'WPTM - Section F'!$M$93:$M$494,0)),""),"")</f>
        <v/>
      </c>
      <c r="W149" s="479"/>
      <c r="X149" s="469"/>
      <c r="Y149" s="478" t="str">
        <f>IFERROR(IF(INDEX('WPTM - Section F'!D$93:D$494,MATCH('Print View'!$AQ$116,'WPTM - Section F'!$M$93:$MK$494,0))&lt;&gt;0,INDEX('WPTM - Section F'!D$93:D$494,MATCH('Print View'!$AQ$116,'WPTM - Section F'!$M$93:$M$494,0)),""),"")</f>
        <v/>
      </c>
      <c r="Z149" s="479"/>
      <c r="AA149" s="480"/>
      <c r="AB149" s="468" t="str">
        <f>IFERROR(IF(INDEX('WPTM - Section F'!E$93:E$494,MATCH('Print View'!$AQ$116,'WPTM - Section F'!$M$93:$M$494,0))&lt;&gt;0,INDEX('WPTM - Section F'!E$93:E$494,MATCH('Print View'!$AQ$116,'WPTM - Section F'!$M$93:$M$494,0)),""),"")</f>
        <v/>
      </c>
      <c r="AC149" s="479"/>
      <c r="AD149" s="469"/>
      <c r="AE149" s="478" t="str">
        <f>IFERROR(IF(INDEX('WPTM - Section F'!D$93:D$494,MATCH('Print View'!$AR$116,'WPTM - Section F'!$M$93:$MK$494,0))&lt;&gt;0,INDEX('WPTM - Section F'!D$93:D$494,MATCH('Print View'!$AR$116,'WPTM - Section F'!$M$93:$M$494,0)),""),"")</f>
        <v/>
      </c>
      <c r="AF149" s="479"/>
      <c r="AG149" s="480"/>
      <c r="AH149" s="468" t="str">
        <f>IFERROR(IF(INDEX('WPTM - Section F'!E$93:E$494,MATCH('Print View'!$AR$116,'WPTM - Section F'!$M$93:$M$494,0))&lt;&gt;0,INDEX('WPTM - Section F'!E$93:E$494,MATCH('Print View'!$AR$116,'WPTM - Section F'!$M$93:$M$494,0)),""),"")</f>
        <v/>
      </c>
      <c r="AI149" s="469"/>
      <c r="AJ149" s="207" t="str">
        <f>IFERROR(IF(INDEX('WPTM - Section F'!X$8:X$89,MATCH('Print View'!$A149,'WPTM - Section F'!$A$8:$A$89,0))&lt;&gt;0,INDEX('WPTM - Section F'!X$8:X$89,MATCH('Print View'!$A149,'WPTM - Section F'!$A$8:$A$89,0)),""),"")</f>
        <v/>
      </c>
      <c r="AM149" s="298"/>
      <c r="AN149" s="276" t="str">
        <f t="shared" si="0"/>
        <v>34-a1Y36000002VL1TEAW</v>
      </c>
      <c r="AO149" s="276" t="str">
        <f t="shared" si="1"/>
        <v>34-a1Y36000002VL1UEAW</v>
      </c>
      <c r="AP149" s="276" t="str">
        <f t="shared" si="2"/>
        <v>34-a1Y36000002VL1VEAW</v>
      </c>
      <c r="AQ149" s="276" t="str">
        <f t="shared" si="3"/>
        <v>34-a1Y36000002VL1WEAW</v>
      </c>
      <c r="AR149" s="276" t="str">
        <f t="shared" si="4"/>
        <v>34-a1Y36000002VL1XEAW</v>
      </c>
    </row>
    <row r="150" spans="1:44" ht="30" x14ac:dyDescent="0.25">
      <c r="A150" s="187">
        <v>35</v>
      </c>
      <c r="B150" s="187" t="str">
        <f>IFERROR(IF(INDEX('WPTM - Section F'!B$8:B$89,MATCH('Print View'!$A150,'WPTM - Section F'!$A$8:$A$89,0))&lt;&gt;0,INDEX('WPTM - Section F'!B$8:B$89,MATCH('Print View'!$A150,'WPTM - Section F'!$A$8:$A$89,0)),""),"")</f>
        <v/>
      </c>
      <c r="C150" s="187" t="str">
        <f>IFERROR(IF(INDEX('WPTM - Section F'!C$8:C$89,MATCH('Print View'!$A150,'WPTM - Section F'!$A$8:$A$89,0))&lt;&gt;0,INDEX('WPTM - Section F'!C$8:C$89,MATCH('Print View'!$A150,'WPTM - Section F'!$A$8:$A$89,0)),""),"")</f>
        <v/>
      </c>
      <c r="D150" s="187" t="str">
        <f>IFERROR(IF(INDEX('WPTM - Section F'!D$8:D$89,MATCH('Print View'!$A150,'WPTM - Section F'!$A$8:$A$89,0))&lt;&gt;0,INDEX('WPTM - Section F'!D$8:D$89,MATCH('Print View'!$A150,'WPTM - Section F'!$A$8:$A$89,0)),""),"")</f>
        <v/>
      </c>
      <c r="E150" s="187" t="str">
        <f>IFERROR(IF(INDEX('WPTM - Section F'!E$8:E$89,MATCH('Print View'!$A150,'WPTM - Section F'!$A$8:$A$89,0))&lt;&gt;0,INDEX('WPTM - Section F'!E$8:E$89,MATCH('Print View'!$A150,'WPTM - Section F'!$A$8:$A$89,0)),""),"")</f>
        <v/>
      </c>
      <c r="F150" s="188" t="str">
        <f>IFERROR(IF(INDEX('WPTM - Section F'!W$8:W$89,MATCH('Print View'!$A150,'WPTM - Section F'!$A$8:$A$89,0))&lt;&gt;0,INDEX('WPTM - Section F'!W$8:W$89,MATCH('Print View'!$A150,'WPTM - Section F'!$A$8:$A$89,0)),""),"")</f>
        <v/>
      </c>
      <c r="G150" s="481" t="str">
        <f>IFERROR(IF(INDEX('WPTM - Section F'!D$93:D$494,MATCH('Print View'!$AN$116,'WPTM - Section F'!$M$93:$MK$494,0))&lt;&gt;0,INDEX('WPTM - Section F'!D$93:D$494,MATCH('Print View'!$AN$116,'WPTM - Section F'!$M$93:$M$494,0)),""),"")</f>
        <v/>
      </c>
      <c r="H150" s="482"/>
      <c r="I150" s="483"/>
      <c r="J150" s="470" t="str">
        <f>IFERROR(IF(INDEX('WPTM - Section F'!E$93:E$494,MATCH('Print View'!$AN$116,'WPTM - Section F'!$M$93:$M$494,0))&lt;&gt;0,INDEX('WPTM - Section F'!E$93:E$494,MATCH('Print View'!$AN$116,'WPTM - Section F'!$M$93:$M$494,0)),""),"")</f>
        <v/>
      </c>
      <c r="K150" s="482"/>
      <c r="L150" s="471"/>
      <c r="M150" s="481" t="str">
        <f>IFERROR(IF(INDEX('WPTM - Section F'!D$93:D$494,MATCH('Print View'!$AO$116,'WPTM - Section F'!$M$93:$MK$494,0))&lt;&gt;0,INDEX('WPTM - Section F'!D$93:D$494,MATCH('Print View'!$AO$116,'WPTM - Section F'!$M$93:$M$494,0)),""),"")</f>
        <v/>
      </c>
      <c r="N150" s="482"/>
      <c r="O150" s="483"/>
      <c r="P150" s="470" t="str">
        <f>IFERROR(IF(INDEX('WPTM - Section F'!E$93:E$494,MATCH('Print View'!$AO$116,'WPTM - Section F'!$M$93:$M$494,0))&lt;&gt;0,INDEX('WPTM - Section F'!E$93:E$494,MATCH('Print View'!$AO$116,'WPTM - Section F'!$M$93:$M$494,0)),""),"")</f>
        <v/>
      </c>
      <c r="Q150" s="482"/>
      <c r="R150" s="471"/>
      <c r="S150" s="481" t="str">
        <f>IFERROR(IF(INDEX('WPTM - Section F'!D$93:D$494,MATCH('Print View'!$AP$116,'WPTM - Section F'!$M$93:$MK$494,0))&lt;&gt;0,INDEX('WPTM - Section F'!D$93:D$494,MATCH('Print View'!$AP$116,'WPTM - Section F'!$M$93:$M$494,0)),""),"")</f>
        <v/>
      </c>
      <c r="T150" s="482"/>
      <c r="U150" s="483"/>
      <c r="V150" s="470" t="str">
        <f>IFERROR(IF(INDEX('WPTM - Section F'!E$93:E$494,MATCH('Print View'!$AP$116,'WPTM - Section F'!$M$93:$M$494,0))&lt;&gt;0,INDEX('WPTM - Section F'!E$93:E$494,MATCH('Print View'!$AP$116,'WPTM - Section F'!$M$93:$M$494,0)),""),"")</f>
        <v/>
      </c>
      <c r="W150" s="482"/>
      <c r="X150" s="471"/>
      <c r="Y150" s="481" t="str">
        <f>IFERROR(IF(INDEX('WPTM - Section F'!D$93:D$494,MATCH('Print View'!$AQ$116,'WPTM - Section F'!$M$93:$MK$494,0))&lt;&gt;0,INDEX('WPTM - Section F'!D$93:D$494,MATCH('Print View'!$AQ$116,'WPTM - Section F'!$M$93:$M$494,0)),""),"")</f>
        <v/>
      </c>
      <c r="Z150" s="482"/>
      <c r="AA150" s="483"/>
      <c r="AB150" s="470" t="str">
        <f>IFERROR(IF(INDEX('WPTM - Section F'!E$93:E$494,MATCH('Print View'!$AQ$116,'WPTM - Section F'!$M$93:$M$494,0))&lt;&gt;0,INDEX('WPTM - Section F'!E$93:E$494,MATCH('Print View'!$AQ$116,'WPTM - Section F'!$M$93:$M$494,0)),""),"")</f>
        <v/>
      </c>
      <c r="AC150" s="482"/>
      <c r="AD150" s="471"/>
      <c r="AE150" s="481" t="str">
        <f>IFERROR(IF(INDEX('WPTM - Section F'!D$93:D$494,MATCH('Print View'!$AR$116,'WPTM - Section F'!$M$93:$MK$494,0))&lt;&gt;0,INDEX('WPTM - Section F'!D$93:D$494,MATCH('Print View'!$AR$116,'WPTM - Section F'!$M$93:$M$494,0)),""),"")</f>
        <v/>
      </c>
      <c r="AF150" s="482"/>
      <c r="AG150" s="483"/>
      <c r="AH150" s="470" t="str">
        <f>IFERROR(IF(INDEX('WPTM - Section F'!E$93:E$494,MATCH('Print View'!$AR$116,'WPTM - Section F'!$M$93:$M$494,0))&lt;&gt;0,INDEX('WPTM - Section F'!E$93:E$494,MATCH('Print View'!$AR$116,'WPTM - Section F'!$M$93:$M$494,0)),""),"")</f>
        <v/>
      </c>
      <c r="AI150" s="471"/>
      <c r="AJ150" s="208" t="str">
        <f>IFERROR(IF(INDEX('WPTM - Section F'!X$8:X$89,MATCH('Print View'!$A150,'WPTM - Section F'!$A$8:$A$89,0))&lt;&gt;0,INDEX('WPTM - Section F'!X$8:X$89,MATCH('Print View'!$A150,'WPTM - Section F'!$A$8:$A$89,0)),""),"")</f>
        <v/>
      </c>
      <c r="AM150" s="298"/>
      <c r="AN150" s="276" t="str">
        <f t="shared" si="0"/>
        <v>35-a1Y36000002VL1TEAW</v>
      </c>
      <c r="AO150" s="276" t="str">
        <f t="shared" si="1"/>
        <v>35-a1Y36000002VL1UEAW</v>
      </c>
      <c r="AP150" s="276" t="str">
        <f t="shared" si="2"/>
        <v>35-a1Y36000002VL1VEAW</v>
      </c>
      <c r="AQ150" s="276" t="str">
        <f t="shared" si="3"/>
        <v>35-a1Y36000002VL1WEAW</v>
      </c>
      <c r="AR150" s="276" t="str">
        <f t="shared" si="4"/>
        <v>35-a1Y36000002VL1XEAW</v>
      </c>
    </row>
    <row r="151" spans="1:44" ht="30" x14ac:dyDescent="0.25">
      <c r="A151" s="182">
        <v>36</v>
      </c>
      <c r="B151" s="182" t="str">
        <f>IFERROR(IF(INDEX('WPTM - Section F'!B$8:B$89,MATCH('Print View'!$A151,'WPTM - Section F'!$A$8:$A$89,0))&lt;&gt;0,INDEX('WPTM - Section F'!B$8:B$89,MATCH('Print View'!$A151,'WPTM - Section F'!$A$8:$A$89,0)),""),"")</f>
        <v/>
      </c>
      <c r="C151" s="182" t="str">
        <f>IFERROR(IF(INDEX('WPTM - Section F'!C$8:C$89,MATCH('Print View'!$A151,'WPTM - Section F'!$A$8:$A$89,0))&lt;&gt;0,INDEX('WPTM - Section F'!C$8:C$89,MATCH('Print View'!$A151,'WPTM - Section F'!$A$8:$A$89,0)),""),"")</f>
        <v/>
      </c>
      <c r="D151" s="182" t="str">
        <f>IFERROR(IF(INDEX('WPTM - Section F'!D$8:D$89,MATCH('Print View'!$A151,'WPTM - Section F'!$A$8:$A$89,0))&lt;&gt;0,INDEX('WPTM - Section F'!D$8:D$89,MATCH('Print View'!$A151,'WPTM - Section F'!$A$8:$A$89,0)),""),"")</f>
        <v/>
      </c>
      <c r="E151" s="182" t="str">
        <f>IFERROR(IF(INDEX('WPTM - Section F'!E$8:E$89,MATCH('Print View'!$A151,'WPTM - Section F'!$A$8:$A$89,0))&lt;&gt;0,INDEX('WPTM - Section F'!E$8:E$89,MATCH('Print View'!$A151,'WPTM - Section F'!$A$8:$A$89,0)),""),"")</f>
        <v/>
      </c>
      <c r="F151" s="183" t="str">
        <f>IFERROR(IF(INDEX('WPTM - Section F'!W$8:W$89,MATCH('Print View'!$A151,'WPTM - Section F'!$A$8:$A$89,0))&lt;&gt;0,INDEX('WPTM - Section F'!W$8:W$89,MATCH('Print View'!$A151,'WPTM - Section F'!$A$8:$A$89,0)),""),"")</f>
        <v/>
      </c>
      <c r="G151" s="478" t="str">
        <f>IFERROR(IF(INDEX('WPTM - Section F'!D$93:D$494,MATCH('Print View'!$AN$116,'WPTM - Section F'!$M$93:$MK$494,0))&lt;&gt;0,INDEX('WPTM - Section F'!D$93:D$494,MATCH('Print View'!$AN$116,'WPTM - Section F'!$M$93:$M$494,0)),""),"")</f>
        <v/>
      </c>
      <c r="H151" s="479"/>
      <c r="I151" s="480"/>
      <c r="J151" s="468" t="str">
        <f>IFERROR(IF(INDEX('WPTM - Section F'!E$93:E$494,MATCH('Print View'!$AN$116,'WPTM - Section F'!$M$93:$M$494,0))&lt;&gt;0,INDEX('WPTM - Section F'!E$93:E$494,MATCH('Print View'!$AN$116,'WPTM - Section F'!$M$93:$M$494,0)),""),"")</f>
        <v/>
      </c>
      <c r="K151" s="479"/>
      <c r="L151" s="469"/>
      <c r="M151" s="478" t="str">
        <f>IFERROR(IF(INDEX('WPTM - Section F'!D$93:D$494,MATCH('Print View'!$AO$116,'WPTM - Section F'!$M$93:$MK$494,0))&lt;&gt;0,INDEX('WPTM - Section F'!D$93:D$494,MATCH('Print View'!$AO$116,'WPTM - Section F'!$M$93:$M$494,0)),""),"")</f>
        <v/>
      </c>
      <c r="N151" s="479"/>
      <c r="O151" s="480"/>
      <c r="P151" s="468" t="str">
        <f>IFERROR(IF(INDEX('WPTM - Section F'!E$93:E$494,MATCH('Print View'!$AO$116,'WPTM - Section F'!$M$93:$M$494,0))&lt;&gt;0,INDEX('WPTM - Section F'!E$93:E$494,MATCH('Print View'!$AO$116,'WPTM - Section F'!$M$93:$M$494,0)),""),"")</f>
        <v/>
      </c>
      <c r="Q151" s="479"/>
      <c r="R151" s="469"/>
      <c r="S151" s="478" t="str">
        <f>IFERROR(IF(INDEX('WPTM - Section F'!D$93:D$494,MATCH('Print View'!$AP$116,'WPTM - Section F'!$M$93:$MK$494,0))&lt;&gt;0,INDEX('WPTM - Section F'!D$93:D$494,MATCH('Print View'!$AP$116,'WPTM - Section F'!$M$93:$M$494,0)),""),"")</f>
        <v/>
      </c>
      <c r="T151" s="479"/>
      <c r="U151" s="480"/>
      <c r="V151" s="468" t="str">
        <f>IFERROR(IF(INDEX('WPTM - Section F'!E$93:E$494,MATCH('Print View'!$AP$116,'WPTM - Section F'!$M$93:$M$494,0))&lt;&gt;0,INDEX('WPTM - Section F'!E$93:E$494,MATCH('Print View'!$AP$116,'WPTM - Section F'!$M$93:$M$494,0)),""),"")</f>
        <v/>
      </c>
      <c r="W151" s="479"/>
      <c r="X151" s="469"/>
      <c r="Y151" s="478" t="str">
        <f>IFERROR(IF(INDEX('WPTM - Section F'!D$93:D$494,MATCH('Print View'!$AQ$116,'WPTM - Section F'!$M$93:$MK$494,0))&lt;&gt;0,INDEX('WPTM - Section F'!D$93:D$494,MATCH('Print View'!$AQ$116,'WPTM - Section F'!$M$93:$M$494,0)),""),"")</f>
        <v/>
      </c>
      <c r="Z151" s="479"/>
      <c r="AA151" s="480"/>
      <c r="AB151" s="468" t="str">
        <f>IFERROR(IF(INDEX('WPTM - Section F'!E$93:E$494,MATCH('Print View'!$AQ$116,'WPTM - Section F'!$M$93:$M$494,0))&lt;&gt;0,INDEX('WPTM - Section F'!E$93:E$494,MATCH('Print View'!$AQ$116,'WPTM - Section F'!$M$93:$M$494,0)),""),"")</f>
        <v/>
      </c>
      <c r="AC151" s="479"/>
      <c r="AD151" s="469"/>
      <c r="AE151" s="478" t="str">
        <f>IFERROR(IF(INDEX('WPTM - Section F'!D$93:D$494,MATCH('Print View'!$AR$116,'WPTM - Section F'!$M$93:$MK$494,0))&lt;&gt;0,INDEX('WPTM - Section F'!D$93:D$494,MATCH('Print View'!$AR$116,'WPTM - Section F'!$M$93:$M$494,0)),""),"")</f>
        <v/>
      </c>
      <c r="AF151" s="479"/>
      <c r="AG151" s="480"/>
      <c r="AH151" s="468" t="str">
        <f>IFERROR(IF(INDEX('WPTM - Section F'!E$93:E$494,MATCH('Print View'!$AR$116,'WPTM - Section F'!$M$93:$M$494,0))&lt;&gt;0,INDEX('WPTM - Section F'!E$93:E$494,MATCH('Print View'!$AR$116,'WPTM - Section F'!$M$93:$M$494,0)),""),"")</f>
        <v/>
      </c>
      <c r="AI151" s="469"/>
      <c r="AJ151" s="207" t="str">
        <f>IFERROR(IF(INDEX('WPTM - Section F'!X$8:X$89,MATCH('Print View'!$A151,'WPTM - Section F'!$A$8:$A$89,0))&lt;&gt;0,INDEX('WPTM - Section F'!X$8:X$89,MATCH('Print View'!$A151,'WPTM - Section F'!$A$8:$A$89,0)),""),"")</f>
        <v/>
      </c>
      <c r="AM151" s="298"/>
      <c r="AN151" s="276" t="str">
        <f t="shared" si="0"/>
        <v>36-a1Y36000002VL1TEAW</v>
      </c>
      <c r="AO151" s="276" t="str">
        <f t="shared" si="1"/>
        <v>36-a1Y36000002VL1UEAW</v>
      </c>
      <c r="AP151" s="276" t="str">
        <f t="shared" si="2"/>
        <v>36-a1Y36000002VL1VEAW</v>
      </c>
      <c r="AQ151" s="276" t="str">
        <f t="shared" si="3"/>
        <v>36-a1Y36000002VL1WEAW</v>
      </c>
      <c r="AR151" s="276" t="str">
        <f t="shared" si="4"/>
        <v>36-a1Y36000002VL1XEAW</v>
      </c>
    </row>
    <row r="152" spans="1:44" ht="30" x14ac:dyDescent="0.25">
      <c r="A152" s="187">
        <v>37</v>
      </c>
      <c r="B152" s="187" t="str">
        <f>IFERROR(IF(INDEX('WPTM - Section F'!B$8:B$89,MATCH('Print View'!$A152,'WPTM - Section F'!$A$8:$A$89,0))&lt;&gt;0,INDEX('WPTM - Section F'!B$8:B$89,MATCH('Print View'!$A152,'WPTM - Section F'!$A$8:$A$89,0)),""),"")</f>
        <v/>
      </c>
      <c r="C152" s="187" t="str">
        <f>IFERROR(IF(INDEX('WPTM - Section F'!C$8:C$89,MATCH('Print View'!$A152,'WPTM - Section F'!$A$8:$A$89,0))&lt;&gt;0,INDEX('WPTM - Section F'!C$8:C$89,MATCH('Print View'!$A152,'WPTM - Section F'!$A$8:$A$89,0)),""),"")</f>
        <v/>
      </c>
      <c r="D152" s="187" t="str">
        <f>IFERROR(IF(INDEX('WPTM - Section F'!D$8:D$89,MATCH('Print View'!$A152,'WPTM - Section F'!$A$8:$A$89,0))&lt;&gt;0,INDEX('WPTM - Section F'!D$8:D$89,MATCH('Print View'!$A152,'WPTM - Section F'!$A$8:$A$89,0)),""),"")</f>
        <v/>
      </c>
      <c r="E152" s="187" t="str">
        <f>IFERROR(IF(INDEX('WPTM - Section F'!E$8:E$89,MATCH('Print View'!$A152,'WPTM - Section F'!$A$8:$A$89,0))&lt;&gt;0,INDEX('WPTM - Section F'!E$8:E$89,MATCH('Print View'!$A152,'WPTM - Section F'!$A$8:$A$89,0)),""),"")</f>
        <v/>
      </c>
      <c r="F152" s="188" t="str">
        <f>IFERROR(IF(INDEX('WPTM - Section F'!W$8:W$89,MATCH('Print View'!$A152,'WPTM - Section F'!$A$8:$A$89,0))&lt;&gt;0,INDEX('WPTM - Section F'!W$8:W$89,MATCH('Print View'!$A152,'WPTM - Section F'!$A$8:$A$89,0)),""),"")</f>
        <v/>
      </c>
      <c r="G152" s="481" t="str">
        <f>IFERROR(IF(INDEX('WPTM - Section F'!D$93:D$494,MATCH('Print View'!$AN$116,'WPTM - Section F'!$M$93:$MK$494,0))&lt;&gt;0,INDEX('WPTM - Section F'!D$93:D$494,MATCH('Print View'!$AN$116,'WPTM - Section F'!$M$93:$M$494,0)),""),"")</f>
        <v/>
      </c>
      <c r="H152" s="482"/>
      <c r="I152" s="483"/>
      <c r="J152" s="470" t="str">
        <f>IFERROR(IF(INDEX('WPTM - Section F'!E$93:E$494,MATCH('Print View'!$AN$116,'WPTM - Section F'!$M$93:$M$494,0))&lt;&gt;0,INDEX('WPTM - Section F'!E$93:E$494,MATCH('Print View'!$AN$116,'WPTM - Section F'!$M$93:$M$494,0)),""),"")</f>
        <v/>
      </c>
      <c r="K152" s="482"/>
      <c r="L152" s="471"/>
      <c r="M152" s="481" t="str">
        <f>IFERROR(IF(INDEX('WPTM - Section F'!D$93:D$494,MATCH('Print View'!$AO$116,'WPTM - Section F'!$M$93:$MK$494,0))&lt;&gt;0,INDEX('WPTM - Section F'!D$93:D$494,MATCH('Print View'!$AO$116,'WPTM - Section F'!$M$93:$M$494,0)),""),"")</f>
        <v/>
      </c>
      <c r="N152" s="482"/>
      <c r="O152" s="483"/>
      <c r="P152" s="470" t="str">
        <f>IFERROR(IF(INDEX('WPTM - Section F'!E$93:E$494,MATCH('Print View'!$AO$116,'WPTM - Section F'!$M$93:$M$494,0))&lt;&gt;0,INDEX('WPTM - Section F'!E$93:E$494,MATCH('Print View'!$AO$116,'WPTM - Section F'!$M$93:$M$494,0)),""),"")</f>
        <v/>
      </c>
      <c r="Q152" s="482"/>
      <c r="R152" s="471"/>
      <c r="S152" s="481" t="str">
        <f>IFERROR(IF(INDEX('WPTM - Section F'!D$93:D$494,MATCH('Print View'!$AP$116,'WPTM - Section F'!$M$93:$MK$494,0))&lt;&gt;0,INDEX('WPTM - Section F'!D$93:D$494,MATCH('Print View'!$AP$116,'WPTM - Section F'!$M$93:$M$494,0)),""),"")</f>
        <v/>
      </c>
      <c r="T152" s="482"/>
      <c r="U152" s="483"/>
      <c r="V152" s="470" t="str">
        <f>IFERROR(IF(INDEX('WPTM - Section F'!E$93:E$494,MATCH('Print View'!$AP$116,'WPTM - Section F'!$M$93:$M$494,0))&lt;&gt;0,INDEX('WPTM - Section F'!E$93:E$494,MATCH('Print View'!$AP$116,'WPTM - Section F'!$M$93:$M$494,0)),""),"")</f>
        <v/>
      </c>
      <c r="W152" s="482"/>
      <c r="X152" s="471"/>
      <c r="Y152" s="481" t="str">
        <f>IFERROR(IF(INDEX('WPTM - Section F'!D$93:D$494,MATCH('Print View'!$AQ$116,'WPTM - Section F'!$M$93:$MK$494,0))&lt;&gt;0,INDEX('WPTM - Section F'!D$93:D$494,MATCH('Print View'!$AQ$116,'WPTM - Section F'!$M$93:$M$494,0)),""),"")</f>
        <v/>
      </c>
      <c r="Z152" s="482"/>
      <c r="AA152" s="483"/>
      <c r="AB152" s="470" t="str">
        <f>IFERROR(IF(INDEX('WPTM - Section F'!E$93:E$494,MATCH('Print View'!$AQ$116,'WPTM - Section F'!$M$93:$M$494,0))&lt;&gt;0,INDEX('WPTM - Section F'!E$93:E$494,MATCH('Print View'!$AQ$116,'WPTM - Section F'!$M$93:$M$494,0)),""),"")</f>
        <v/>
      </c>
      <c r="AC152" s="482"/>
      <c r="AD152" s="471"/>
      <c r="AE152" s="481" t="str">
        <f>IFERROR(IF(INDEX('WPTM - Section F'!D$93:D$494,MATCH('Print View'!$AR$116,'WPTM - Section F'!$M$93:$MK$494,0))&lt;&gt;0,INDEX('WPTM - Section F'!D$93:D$494,MATCH('Print View'!$AR$116,'WPTM - Section F'!$M$93:$M$494,0)),""),"")</f>
        <v/>
      </c>
      <c r="AF152" s="482"/>
      <c r="AG152" s="483"/>
      <c r="AH152" s="470" t="str">
        <f>IFERROR(IF(INDEX('WPTM - Section F'!E$93:E$494,MATCH('Print View'!$AR$116,'WPTM - Section F'!$M$93:$M$494,0))&lt;&gt;0,INDEX('WPTM - Section F'!E$93:E$494,MATCH('Print View'!$AR$116,'WPTM - Section F'!$M$93:$M$494,0)),""),"")</f>
        <v/>
      </c>
      <c r="AI152" s="471"/>
      <c r="AJ152" s="208" t="str">
        <f>IFERROR(IF(INDEX('WPTM - Section F'!X$8:X$89,MATCH('Print View'!$A152,'WPTM - Section F'!$A$8:$A$89,0))&lt;&gt;0,INDEX('WPTM - Section F'!X$8:X$89,MATCH('Print View'!$A152,'WPTM - Section F'!$A$8:$A$89,0)),""),"")</f>
        <v/>
      </c>
      <c r="AM152" s="298"/>
      <c r="AN152" s="276" t="str">
        <f t="shared" si="0"/>
        <v>37-a1Y36000002VL1TEAW</v>
      </c>
      <c r="AO152" s="276" t="str">
        <f t="shared" si="1"/>
        <v>37-a1Y36000002VL1UEAW</v>
      </c>
      <c r="AP152" s="276" t="str">
        <f t="shared" si="2"/>
        <v>37-a1Y36000002VL1VEAW</v>
      </c>
      <c r="AQ152" s="276" t="str">
        <f t="shared" si="3"/>
        <v>37-a1Y36000002VL1WEAW</v>
      </c>
      <c r="AR152" s="276" t="str">
        <f t="shared" si="4"/>
        <v>37-a1Y36000002VL1XEAW</v>
      </c>
    </row>
    <row r="153" spans="1:44" ht="30" x14ac:dyDescent="0.25">
      <c r="A153" s="182">
        <v>38</v>
      </c>
      <c r="B153" s="182" t="str">
        <f>IFERROR(IF(INDEX('WPTM - Section F'!B$8:B$89,MATCH('Print View'!$A153,'WPTM - Section F'!$A$8:$A$89,0))&lt;&gt;0,INDEX('WPTM - Section F'!B$8:B$89,MATCH('Print View'!$A153,'WPTM - Section F'!$A$8:$A$89,0)),""),"")</f>
        <v/>
      </c>
      <c r="C153" s="182" t="str">
        <f>IFERROR(IF(INDEX('WPTM - Section F'!C$8:C$89,MATCH('Print View'!$A153,'WPTM - Section F'!$A$8:$A$89,0))&lt;&gt;0,INDEX('WPTM - Section F'!C$8:C$89,MATCH('Print View'!$A153,'WPTM - Section F'!$A$8:$A$89,0)),""),"")</f>
        <v/>
      </c>
      <c r="D153" s="182" t="str">
        <f>IFERROR(IF(INDEX('WPTM - Section F'!D$8:D$89,MATCH('Print View'!$A153,'WPTM - Section F'!$A$8:$A$89,0))&lt;&gt;0,INDEX('WPTM - Section F'!D$8:D$89,MATCH('Print View'!$A153,'WPTM - Section F'!$A$8:$A$89,0)),""),"")</f>
        <v/>
      </c>
      <c r="E153" s="182" t="str">
        <f>IFERROR(IF(INDEX('WPTM - Section F'!E$8:E$89,MATCH('Print View'!$A153,'WPTM - Section F'!$A$8:$A$89,0))&lt;&gt;0,INDEX('WPTM - Section F'!E$8:E$89,MATCH('Print View'!$A153,'WPTM - Section F'!$A$8:$A$89,0)),""),"")</f>
        <v/>
      </c>
      <c r="F153" s="183" t="str">
        <f>IFERROR(IF(INDEX('WPTM - Section F'!W$8:W$89,MATCH('Print View'!$A153,'WPTM - Section F'!$A$8:$A$89,0))&lt;&gt;0,INDEX('WPTM - Section F'!W$8:W$89,MATCH('Print View'!$A153,'WPTM - Section F'!$A$8:$A$89,0)),""),"")</f>
        <v/>
      </c>
      <c r="G153" s="478" t="str">
        <f>IFERROR(IF(INDEX('WPTM - Section F'!D$93:D$494,MATCH('Print View'!$AN$116,'WPTM - Section F'!$M$93:$MK$494,0))&lt;&gt;0,INDEX('WPTM - Section F'!D$93:D$494,MATCH('Print View'!$AN$116,'WPTM - Section F'!$M$93:$M$494,0)),""),"")</f>
        <v/>
      </c>
      <c r="H153" s="479"/>
      <c r="I153" s="480"/>
      <c r="J153" s="468" t="str">
        <f>IFERROR(IF(INDEX('WPTM - Section F'!E$93:E$494,MATCH('Print View'!$AN$116,'WPTM - Section F'!$M$93:$M$494,0))&lt;&gt;0,INDEX('WPTM - Section F'!E$93:E$494,MATCH('Print View'!$AN$116,'WPTM - Section F'!$M$93:$M$494,0)),""),"")</f>
        <v/>
      </c>
      <c r="K153" s="479"/>
      <c r="L153" s="469"/>
      <c r="M153" s="478" t="str">
        <f>IFERROR(IF(INDEX('WPTM - Section F'!D$93:D$494,MATCH('Print View'!$AO$116,'WPTM - Section F'!$M$93:$MK$494,0))&lt;&gt;0,INDEX('WPTM - Section F'!D$93:D$494,MATCH('Print View'!$AO$116,'WPTM - Section F'!$M$93:$M$494,0)),""),"")</f>
        <v/>
      </c>
      <c r="N153" s="479"/>
      <c r="O153" s="480"/>
      <c r="P153" s="468" t="str">
        <f>IFERROR(IF(INDEX('WPTM - Section F'!E$93:E$494,MATCH('Print View'!$AO$116,'WPTM - Section F'!$M$93:$M$494,0))&lt;&gt;0,INDEX('WPTM - Section F'!E$93:E$494,MATCH('Print View'!$AO$116,'WPTM - Section F'!$M$93:$M$494,0)),""),"")</f>
        <v/>
      </c>
      <c r="Q153" s="479"/>
      <c r="R153" s="469"/>
      <c r="S153" s="478" t="str">
        <f>IFERROR(IF(INDEX('WPTM - Section F'!D$93:D$494,MATCH('Print View'!$AP$116,'WPTM - Section F'!$M$93:$MK$494,0))&lt;&gt;0,INDEX('WPTM - Section F'!D$93:D$494,MATCH('Print View'!$AP$116,'WPTM - Section F'!$M$93:$M$494,0)),""),"")</f>
        <v/>
      </c>
      <c r="T153" s="479"/>
      <c r="U153" s="480"/>
      <c r="V153" s="468" t="str">
        <f>IFERROR(IF(INDEX('WPTM - Section F'!E$93:E$494,MATCH('Print View'!$AP$116,'WPTM - Section F'!$M$93:$M$494,0))&lt;&gt;0,INDEX('WPTM - Section F'!E$93:E$494,MATCH('Print View'!$AP$116,'WPTM - Section F'!$M$93:$M$494,0)),""),"")</f>
        <v/>
      </c>
      <c r="W153" s="479"/>
      <c r="X153" s="469"/>
      <c r="Y153" s="478" t="str">
        <f>IFERROR(IF(INDEX('WPTM - Section F'!D$93:D$494,MATCH('Print View'!$AQ$116,'WPTM - Section F'!$M$93:$MK$494,0))&lt;&gt;0,INDEX('WPTM - Section F'!D$93:D$494,MATCH('Print View'!$AQ$116,'WPTM - Section F'!$M$93:$M$494,0)),""),"")</f>
        <v/>
      </c>
      <c r="Z153" s="479"/>
      <c r="AA153" s="480"/>
      <c r="AB153" s="468" t="str">
        <f>IFERROR(IF(INDEX('WPTM - Section F'!E$93:E$494,MATCH('Print View'!$AQ$116,'WPTM - Section F'!$M$93:$M$494,0))&lt;&gt;0,INDEX('WPTM - Section F'!E$93:E$494,MATCH('Print View'!$AQ$116,'WPTM - Section F'!$M$93:$M$494,0)),""),"")</f>
        <v/>
      </c>
      <c r="AC153" s="479"/>
      <c r="AD153" s="469"/>
      <c r="AE153" s="478" t="str">
        <f>IFERROR(IF(INDEX('WPTM - Section F'!D$93:D$494,MATCH('Print View'!$AR$116,'WPTM - Section F'!$M$93:$MK$494,0))&lt;&gt;0,INDEX('WPTM - Section F'!D$93:D$494,MATCH('Print View'!$AR$116,'WPTM - Section F'!$M$93:$M$494,0)),""),"")</f>
        <v/>
      </c>
      <c r="AF153" s="479"/>
      <c r="AG153" s="480"/>
      <c r="AH153" s="468" t="str">
        <f>IFERROR(IF(INDEX('WPTM - Section F'!E$93:E$494,MATCH('Print View'!$AR$116,'WPTM - Section F'!$M$93:$M$494,0))&lt;&gt;0,INDEX('WPTM - Section F'!E$93:E$494,MATCH('Print View'!$AR$116,'WPTM - Section F'!$M$93:$M$494,0)),""),"")</f>
        <v/>
      </c>
      <c r="AI153" s="469"/>
      <c r="AJ153" s="207" t="str">
        <f>IFERROR(IF(INDEX('WPTM - Section F'!X$8:X$89,MATCH('Print View'!$A153,'WPTM - Section F'!$A$8:$A$89,0))&lt;&gt;0,INDEX('WPTM - Section F'!X$8:X$89,MATCH('Print View'!$A153,'WPTM - Section F'!$A$8:$A$89,0)),""),"")</f>
        <v/>
      </c>
      <c r="AM153" s="298"/>
      <c r="AN153" s="276" t="str">
        <f t="shared" si="0"/>
        <v>38-a1Y36000002VL1TEAW</v>
      </c>
      <c r="AO153" s="276" t="str">
        <f t="shared" si="1"/>
        <v>38-a1Y36000002VL1UEAW</v>
      </c>
      <c r="AP153" s="276" t="str">
        <f t="shared" si="2"/>
        <v>38-a1Y36000002VL1VEAW</v>
      </c>
      <c r="AQ153" s="276" t="str">
        <f t="shared" si="3"/>
        <v>38-a1Y36000002VL1WEAW</v>
      </c>
      <c r="AR153" s="276" t="str">
        <f t="shared" si="4"/>
        <v>38-a1Y36000002VL1XEAW</v>
      </c>
    </row>
    <row r="154" spans="1:44" ht="30" x14ac:dyDescent="0.25">
      <c r="A154" s="187">
        <v>39</v>
      </c>
      <c r="B154" s="187" t="str">
        <f>IFERROR(IF(INDEX('WPTM - Section F'!B$8:B$89,MATCH('Print View'!$A154,'WPTM - Section F'!$A$8:$A$89,0))&lt;&gt;0,INDEX('WPTM - Section F'!B$8:B$89,MATCH('Print View'!$A154,'WPTM - Section F'!$A$8:$A$89,0)),""),"")</f>
        <v/>
      </c>
      <c r="C154" s="187" t="str">
        <f>IFERROR(IF(INDEX('WPTM - Section F'!C$8:C$89,MATCH('Print View'!$A154,'WPTM - Section F'!$A$8:$A$89,0))&lt;&gt;0,INDEX('WPTM - Section F'!C$8:C$89,MATCH('Print View'!$A154,'WPTM - Section F'!$A$8:$A$89,0)),""),"")</f>
        <v/>
      </c>
      <c r="D154" s="187" t="str">
        <f>IFERROR(IF(INDEX('WPTM - Section F'!D$8:D$89,MATCH('Print View'!$A154,'WPTM - Section F'!$A$8:$A$89,0))&lt;&gt;0,INDEX('WPTM - Section F'!D$8:D$89,MATCH('Print View'!$A154,'WPTM - Section F'!$A$8:$A$89,0)),""),"")</f>
        <v/>
      </c>
      <c r="E154" s="187" t="str">
        <f>IFERROR(IF(INDEX('WPTM - Section F'!E$8:E$89,MATCH('Print View'!$A154,'WPTM - Section F'!$A$8:$A$89,0))&lt;&gt;0,INDEX('WPTM - Section F'!E$8:E$89,MATCH('Print View'!$A154,'WPTM - Section F'!$A$8:$A$89,0)),""),"")</f>
        <v/>
      </c>
      <c r="F154" s="188" t="str">
        <f>IFERROR(IF(INDEX('WPTM - Section F'!W$8:W$89,MATCH('Print View'!$A154,'WPTM - Section F'!$A$8:$A$89,0))&lt;&gt;0,INDEX('WPTM - Section F'!W$8:W$89,MATCH('Print View'!$A154,'WPTM - Section F'!$A$8:$A$89,0)),""),"")</f>
        <v/>
      </c>
      <c r="G154" s="481" t="str">
        <f>IFERROR(IF(INDEX('WPTM - Section F'!D$93:D$494,MATCH('Print View'!$AN$116,'WPTM - Section F'!$M$93:$MK$494,0))&lt;&gt;0,INDEX('WPTM - Section F'!D$93:D$494,MATCH('Print View'!$AN$116,'WPTM - Section F'!$M$93:$M$494,0)),""),"")</f>
        <v/>
      </c>
      <c r="H154" s="482"/>
      <c r="I154" s="483"/>
      <c r="J154" s="470" t="str">
        <f>IFERROR(IF(INDEX('WPTM - Section F'!E$93:E$494,MATCH('Print View'!$AN$116,'WPTM - Section F'!$M$93:$M$494,0))&lt;&gt;0,INDEX('WPTM - Section F'!E$93:E$494,MATCH('Print View'!$AN$116,'WPTM - Section F'!$M$93:$M$494,0)),""),"")</f>
        <v/>
      </c>
      <c r="K154" s="482"/>
      <c r="L154" s="471"/>
      <c r="M154" s="481" t="str">
        <f>IFERROR(IF(INDEX('WPTM - Section F'!D$93:D$494,MATCH('Print View'!$AO$116,'WPTM - Section F'!$M$93:$MK$494,0))&lt;&gt;0,INDEX('WPTM - Section F'!D$93:D$494,MATCH('Print View'!$AO$116,'WPTM - Section F'!$M$93:$M$494,0)),""),"")</f>
        <v/>
      </c>
      <c r="N154" s="482"/>
      <c r="O154" s="483"/>
      <c r="P154" s="470" t="str">
        <f>IFERROR(IF(INDEX('WPTM - Section F'!E$93:E$494,MATCH('Print View'!$AO$116,'WPTM - Section F'!$M$93:$M$494,0))&lt;&gt;0,INDEX('WPTM - Section F'!E$93:E$494,MATCH('Print View'!$AO$116,'WPTM - Section F'!$M$93:$M$494,0)),""),"")</f>
        <v/>
      </c>
      <c r="Q154" s="482"/>
      <c r="R154" s="471"/>
      <c r="S154" s="481" t="str">
        <f>IFERROR(IF(INDEX('WPTM - Section F'!D$93:D$494,MATCH('Print View'!$AP$116,'WPTM - Section F'!$M$93:$MK$494,0))&lt;&gt;0,INDEX('WPTM - Section F'!D$93:D$494,MATCH('Print View'!$AP$116,'WPTM - Section F'!$M$93:$M$494,0)),""),"")</f>
        <v/>
      </c>
      <c r="T154" s="482"/>
      <c r="U154" s="483"/>
      <c r="V154" s="470" t="str">
        <f>IFERROR(IF(INDEX('WPTM - Section F'!E$93:E$494,MATCH('Print View'!$AP$116,'WPTM - Section F'!$M$93:$M$494,0))&lt;&gt;0,INDEX('WPTM - Section F'!E$93:E$494,MATCH('Print View'!$AP$116,'WPTM - Section F'!$M$93:$M$494,0)),""),"")</f>
        <v/>
      </c>
      <c r="W154" s="482"/>
      <c r="X154" s="471"/>
      <c r="Y154" s="481" t="str">
        <f>IFERROR(IF(INDEX('WPTM - Section F'!D$93:D$494,MATCH('Print View'!$AQ$116,'WPTM - Section F'!$M$93:$MK$494,0))&lt;&gt;0,INDEX('WPTM - Section F'!D$93:D$494,MATCH('Print View'!$AQ$116,'WPTM - Section F'!$M$93:$M$494,0)),""),"")</f>
        <v/>
      </c>
      <c r="Z154" s="482"/>
      <c r="AA154" s="483"/>
      <c r="AB154" s="470" t="str">
        <f>IFERROR(IF(INDEX('WPTM - Section F'!E$93:E$494,MATCH('Print View'!$AQ$116,'WPTM - Section F'!$M$93:$M$494,0))&lt;&gt;0,INDEX('WPTM - Section F'!E$93:E$494,MATCH('Print View'!$AQ$116,'WPTM - Section F'!$M$93:$M$494,0)),""),"")</f>
        <v/>
      </c>
      <c r="AC154" s="482"/>
      <c r="AD154" s="471"/>
      <c r="AE154" s="481" t="str">
        <f>IFERROR(IF(INDEX('WPTM - Section F'!D$93:D$494,MATCH('Print View'!$AR$116,'WPTM - Section F'!$M$93:$MK$494,0))&lt;&gt;0,INDEX('WPTM - Section F'!D$93:D$494,MATCH('Print View'!$AR$116,'WPTM - Section F'!$M$93:$M$494,0)),""),"")</f>
        <v/>
      </c>
      <c r="AF154" s="482"/>
      <c r="AG154" s="483"/>
      <c r="AH154" s="470" t="str">
        <f>IFERROR(IF(INDEX('WPTM - Section F'!E$93:E$494,MATCH('Print View'!$AR$116,'WPTM - Section F'!$M$93:$M$494,0))&lt;&gt;0,INDEX('WPTM - Section F'!E$93:E$494,MATCH('Print View'!$AR$116,'WPTM - Section F'!$M$93:$M$494,0)),""),"")</f>
        <v/>
      </c>
      <c r="AI154" s="471"/>
      <c r="AJ154" s="208" t="str">
        <f>IFERROR(IF(INDEX('WPTM - Section F'!X$8:X$89,MATCH('Print View'!$A154,'WPTM - Section F'!$A$8:$A$89,0))&lt;&gt;0,INDEX('WPTM - Section F'!X$8:X$89,MATCH('Print View'!$A154,'WPTM - Section F'!$A$8:$A$89,0)),""),"")</f>
        <v/>
      </c>
      <c r="AM154" s="298"/>
      <c r="AN154" s="276" t="str">
        <f t="shared" si="0"/>
        <v>39-a1Y36000002VL1TEAW</v>
      </c>
      <c r="AO154" s="276" t="str">
        <f t="shared" si="1"/>
        <v>39-a1Y36000002VL1UEAW</v>
      </c>
      <c r="AP154" s="276" t="str">
        <f t="shared" si="2"/>
        <v>39-a1Y36000002VL1VEAW</v>
      </c>
      <c r="AQ154" s="276" t="str">
        <f t="shared" si="3"/>
        <v>39-a1Y36000002VL1WEAW</v>
      </c>
      <c r="AR154" s="276" t="str">
        <f t="shared" si="4"/>
        <v>39-a1Y36000002VL1XEAW</v>
      </c>
    </row>
    <row r="155" spans="1:44" ht="30" x14ac:dyDescent="0.25">
      <c r="A155" s="182">
        <v>40</v>
      </c>
      <c r="B155" s="182" t="str">
        <f>IFERROR(IF(INDEX('WPTM - Section F'!B$8:B$89,MATCH('Print View'!$A155,'WPTM - Section F'!$A$8:$A$89,0))&lt;&gt;0,INDEX('WPTM - Section F'!B$8:B$89,MATCH('Print View'!$A155,'WPTM - Section F'!$A$8:$A$89,0)),""),"")</f>
        <v/>
      </c>
      <c r="C155" s="182" t="str">
        <f>IFERROR(IF(INDEX('WPTM - Section F'!C$8:C$89,MATCH('Print View'!$A155,'WPTM - Section F'!$A$8:$A$89,0))&lt;&gt;0,INDEX('WPTM - Section F'!C$8:C$89,MATCH('Print View'!$A155,'WPTM - Section F'!$A$8:$A$89,0)),""),"")</f>
        <v/>
      </c>
      <c r="D155" s="182" t="str">
        <f>IFERROR(IF(INDEX('WPTM - Section F'!D$8:D$89,MATCH('Print View'!$A155,'WPTM - Section F'!$A$8:$A$89,0))&lt;&gt;0,INDEX('WPTM - Section F'!D$8:D$89,MATCH('Print View'!$A155,'WPTM - Section F'!$A$8:$A$89,0)),""),"")</f>
        <v/>
      </c>
      <c r="E155" s="182" t="str">
        <f>IFERROR(IF(INDEX('WPTM - Section F'!E$8:E$89,MATCH('Print View'!$A155,'WPTM - Section F'!$A$8:$A$89,0))&lt;&gt;0,INDEX('WPTM - Section F'!E$8:E$89,MATCH('Print View'!$A155,'WPTM - Section F'!$A$8:$A$89,0)),""),"")</f>
        <v/>
      </c>
      <c r="F155" s="183" t="str">
        <f>IFERROR(IF(INDEX('WPTM - Section F'!W$8:W$89,MATCH('Print View'!$A155,'WPTM - Section F'!$A$8:$A$89,0))&lt;&gt;0,INDEX('WPTM - Section F'!W$8:W$89,MATCH('Print View'!$A155,'WPTM - Section F'!$A$8:$A$89,0)),""),"")</f>
        <v/>
      </c>
      <c r="G155" s="478" t="str">
        <f>IFERROR(IF(INDEX('WPTM - Section F'!D$93:D$494,MATCH('Print View'!$AN$116,'WPTM - Section F'!$M$93:$MK$494,0))&lt;&gt;0,INDEX('WPTM - Section F'!D$93:D$494,MATCH('Print View'!$AN$116,'WPTM - Section F'!$M$93:$M$494,0)),""),"")</f>
        <v/>
      </c>
      <c r="H155" s="479"/>
      <c r="I155" s="480"/>
      <c r="J155" s="468" t="str">
        <f>IFERROR(IF(INDEX('WPTM - Section F'!E$93:E$494,MATCH('Print View'!$AN$116,'WPTM - Section F'!$M$93:$M$494,0))&lt;&gt;0,INDEX('WPTM - Section F'!E$93:E$494,MATCH('Print View'!$AN$116,'WPTM - Section F'!$M$93:$M$494,0)),""),"")</f>
        <v/>
      </c>
      <c r="K155" s="479"/>
      <c r="L155" s="469"/>
      <c r="M155" s="478" t="str">
        <f>IFERROR(IF(INDEX('WPTM - Section F'!D$93:D$494,MATCH('Print View'!$AO$116,'WPTM - Section F'!$M$93:$MK$494,0))&lt;&gt;0,INDEX('WPTM - Section F'!D$93:D$494,MATCH('Print View'!$AO$116,'WPTM - Section F'!$M$93:$M$494,0)),""),"")</f>
        <v/>
      </c>
      <c r="N155" s="479"/>
      <c r="O155" s="480"/>
      <c r="P155" s="468" t="str">
        <f>IFERROR(IF(INDEX('WPTM - Section F'!E$93:E$494,MATCH('Print View'!$AO$116,'WPTM - Section F'!$M$93:$M$494,0))&lt;&gt;0,INDEX('WPTM - Section F'!E$93:E$494,MATCH('Print View'!$AO$116,'WPTM - Section F'!$M$93:$M$494,0)),""),"")</f>
        <v/>
      </c>
      <c r="Q155" s="479"/>
      <c r="R155" s="469"/>
      <c r="S155" s="478" t="str">
        <f>IFERROR(IF(INDEX('WPTM - Section F'!D$93:D$494,MATCH('Print View'!$AP$116,'WPTM - Section F'!$M$93:$MK$494,0))&lt;&gt;0,INDEX('WPTM - Section F'!D$93:D$494,MATCH('Print View'!$AP$116,'WPTM - Section F'!$M$93:$M$494,0)),""),"")</f>
        <v/>
      </c>
      <c r="T155" s="479"/>
      <c r="U155" s="480"/>
      <c r="V155" s="468" t="str">
        <f>IFERROR(IF(INDEX('WPTM - Section F'!E$93:E$494,MATCH('Print View'!$AP$116,'WPTM - Section F'!$M$93:$M$494,0))&lt;&gt;0,INDEX('WPTM - Section F'!E$93:E$494,MATCH('Print View'!$AP$116,'WPTM - Section F'!$M$93:$M$494,0)),""),"")</f>
        <v/>
      </c>
      <c r="W155" s="479"/>
      <c r="X155" s="469"/>
      <c r="Y155" s="478" t="str">
        <f>IFERROR(IF(INDEX('WPTM - Section F'!D$93:D$494,MATCH('Print View'!$AQ$116,'WPTM - Section F'!$M$93:$MK$494,0))&lt;&gt;0,INDEX('WPTM - Section F'!D$93:D$494,MATCH('Print View'!$AQ$116,'WPTM - Section F'!$M$93:$M$494,0)),""),"")</f>
        <v/>
      </c>
      <c r="Z155" s="479"/>
      <c r="AA155" s="480"/>
      <c r="AB155" s="468" t="str">
        <f>IFERROR(IF(INDEX('WPTM - Section F'!E$93:E$494,MATCH('Print View'!$AQ$116,'WPTM - Section F'!$M$93:$M$494,0))&lt;&gt;0,INDEX('WPTM - Section F'!E$93:E$494,MATCH('Print View'!$AQ$116,'WPTM - Section F'!$M$93:$M$494,0)),""),"")</f>
        <v/>
      </c>
      <c r="AC155" s="479"/>
      <c r="AD155" s="469"/>
      <c r="AE155" s="478" t="str">
        <f>IFERROR(IF(INDEX('WPTM - Section F'!D$93:D$494,MATCH('Print View'!$AR$116,'WPTM - Section F'!$M$93:$MK$494,0))&lt;&gt;0,INDEX('WPTM - Section F'!D$93:D$494,MATCH('Print View'!$AR$116,'WPTM - Section F'!$M$93:$M$494,0)),""),"")</f>
        <v/>
      </c>
      <c r="AF155" s="479"/>
      <c r="AG155" s="480"/>
      <c r="AH155" s="468" t="str">
        <f>IFERROR(IF(INDEX('WPTM - Section F'!E$93:E$494,MATCH('Print View'!$AR$116,'WPTM - Section F'!$M$93:$M$494,0))&lt;&gt;0,INDEX('WPTM - Section F'!E$93:E$494,MATCH('Print View'!$AR$116,'WPTM - Section F'!$M$93:$M$494,0)),""),"")</f>
        <v/>
      </c>
      <c r="AI155" s="469"/>
      <c r="AJ155" s="207" t="str">
        <f>IFERROR(IF(INDEX('WPTM - Section F'!X$8:X$89,MATCH('Print View'!$A155,'WPTM - Section F'!$A$8:$A$89,0))&lt;&gt;0,INDEX('WPTM - Section F'!X$8:X$89,MATCH('Print View'!$A155,'WPTM - Section F'!$A$8:$A$89,0)),""),"")</f>
        <v/>
      </c>
      <c r="AM155" s="298"/>
      <c r="AN155" s="276" t="str">
        <f t="shared" si="0"/>
        <v>40-a1Y36000002VL1TEAW</v>
      </c>
      <c r="AO155" s="276" t="str">
        <f t="shared" si="1"/>
        <v>40-a1Y36000002VL1UEAW</v>
      </c>
      <c r="AP155" s="276" t="str">
        <f t="shared" si="2"/>
        <v>40-a1Y36000002VL1VEAW</v>
      </c>
      <c r="AQ155" s="276" t="str">
        <f t="shared" si="3"/>
        <v>40-a1Y36000002VL1WEAW</v>
      </c>
      <c r="AR155" s="276" t="str">
        <f t="shared" si="4"/>
        <v>40-a1Y36000002VL1XEAW</v>
      </c>
    </row>
    <row r="156" spans="1:44" ht="30" x14ac:dyDescent="0.25">
      <c r="A156" s="187">
        <v>41</v>
      </c>
      <c r="B156" s="187" t="str">
        <f>IFERROR(IF(INDEX('WPTM - Section F'!B$8:B$89,MATCH('Print View'!$A156,'WPTM - Section F'!$A$8:$A$89,0))&lt;&gt;0,INDEX('WPTM - Section F'!B$8:B$89,MATCH('Print View'!$A156,'WPTM - Section F'!$A$8:$A$89,0)),""),"")</f>
        <v/>
      </c>
      <c r="C156" s="187" t="str">
        <f>IFERROR(IF(INDEX('WPTM - Section F'!C$8:C$89,MATCH('Print View'!$A156,'WPTM - Section F'!$A$8:$A$89,0))&lt;&gt;0,INDEX('WPTM - Section F'!C$8:C$89,MATCH('Print View'!$A156,'WPTM - Section F'!$A$8:$A$89,0)),""),"")</f>
        <v/>
      </c>
      <c r="D156" s="187" t="str">
        <f>IFERROR(IF(INDEX('WPTM - Section F'!D$8:D$89,MATCH('Print View'!$A156,'WPTM - Section F'!$A$8:$A$89,0))&lt;&gt;0,INDEX('WPTM - Section F'!D$8:D$89,MATCH('Print View'!$A156,'WPTM - Section F'!$A$8:$A$89,0)),""),"")</f>
        <v/>
      </c>
      <c r="E156" s="187" t="str">
        <f>IFERROR(IF(INDEX('WPTM - Section F'!E$8:E$89,MATCH('Print View'!$A156,'WPTM - Section F'!$A$8:$A$89,0))&lt;&gt;0,INDEX('WPTM - Section F'!E$8:E$89,MATCH('Print View'!$A156,'WPTM - Section F'!$A$8:$A$89,0)),""),"")</f>
        <v/>
      </c>
      <c r="F156" s="188" t="str">
        <f>IFERROR(IF(INDEX('WPTM - Section F'!W$8:W$89,MATCH('Print View'!$A156,'WPTM - Section F'!$A$8:$A$89,0))&lt;&gt;0,INDEX('WPTM - Section F'!W$8:W$89,MATCH('Print View'!$A156,'WPTM - Section F'!$A$8:$A$89,0)),""),"")</f>
        <v/>
      </c>
      <c r="G156" s="481" t="str">
        <f>IFERROR(IF(INDEX('WPTM - Section F'!D$93:D$494,MATCH('Print View'!$AN$116,'WPTM - Section F'!$M$93:$MK$494,0))&lt;&gt;0,INDEX('WPTM - Section F'!D$93:D$494,MATCH('Print View'!$AN$116,'WPTM - Section F'!$M$93:$M$494,0)),""),"")</f>
        <v/>
      </c>
      <c r="H156" s="482"/>
      <c r="I156" s="483"/>
      <c r="J156" s="470" t="str">
        <f>IFERROR(IF(INDEX('WPTM - Section F'!E$93:E$494,MATCH('Print View'!$AN$116,'WPTM - Section F'!$M$93:$M$494,0))&lt;&gt;0,INDEX('WPTM - Section F'!E$93:E$494,MATCH('Print View'!$AN$116,'WPTM - Section F'!$M$93:$M$494,0)),""),"")</f>
        <v/>
      </c>
      <c r="K156" s="482"/>
      <c r="L156" s="471"/>
      <c r="M156" s="481" t="str">
        <f>IFERROR(IF(INDEX('WPTM - Section F'!D$93:D$494,MATCH('Print View'!$AO$116,'WPTM - Section F'!$M$93:$MK$494,0))&lt;&gt;0,INDEX('WPTM - Section F'!D$93:D$494,MATCH('Print View'!$AO$116,'WPTM - Section F'!$M$93:$M$494,0)),""),"")</f>
        <v/>
      </c>
      <c r="N156" s="482"/>
      <c r="O156" s="483"/>
      <c r="P156" s="470" t="str">
        <f>IFERROR(IF(INDEX('WPTM - Section F'!E$93:E$494,MATCH('Print View'!$AO$116,'WPTM - Section F'!$M$93:$M$494,0))&lt;&gt;0,INDEX('WPTM - Section F'!E$93:E$494,MATCH('Print View'!$AO$116,'WPTM - Section F'!$M$93:$M$494,0)),""),"")</f>
        <v/>
      </c>
      <c r="Q156" s="482"/>
      <c r="R156" s="471"/>
      <c r="S156" s="481" t="str">
        <f>IFERROR(IF(INDEX('WPTM - Section F'!D$93:D$494,MATCH('Print View'!$AP$116,'WPTM - Section F'!$M$93:$MK$494,0))&lt;&gt;0,INDEX('WPTM - Section F'!D$93:D$494,MATCH('Print View'!$AP$116,'WPTM - Section F'!$M$93:$M$494,0)),""),"")</f>
        <v/>
      </c>
      <c r="T156" s="482"/>
      <c r="U156" s="483"/>
      <c r="V156" s="470" t="str">
        <f>IFERROR(IF(INDEX('WPTM - Section F'!E$93:E$494,MATCH('Print View'!$AP$116,'WPTM - Section F'!$M$93:$M$494,0))&lt;&gt;0,INDEX('WPTM - Section F'!E$93:E$494,MATCH('Print View'!$AP$116,'WPTM - Section F'!$M$93:$M$494,0)),""),"")</f>
        <v/>
      </c>
      <c r="W156" s="482"/>
      <c r="X156" s="471"/>
      <c r="Y156" s="481" t="str">
        <f>IFERROR(IF(INDEX('WPTM - Section F'!D$93:D$494,MATCH('Print View'!$AQ$116,'WPTM - Section F'!$M$93:$MK$494,0))&lt;&gt;0,INDEX('WPTM - Section F'!D$93:D$494,MATCH('Print View'!$AQ$116,'WPTM - Section F'!$M$93:$M$494,0)),""),"")</f>
        <v/>
      </c>
      <c r="Z156" s="482"/>
      <c r="AA156" s="483"/>
      <c r="AB156" s="470" t="str">
        <f>IFERROR(IF(INDEX('WPTM - Section F'!E$93:E$494,MATCH('Print View'!$AQ$116,'WPTM - Section F'!$M$93:$M$494,0))&lt;&gt;0,INDEX('WPTM - Section F'!E$93:E$494,MATCH('Print View'!$AQ$116,'WPTM - Section F'!$M$93:$M$494,0)),""),"")</f>
        <v/>
      </c>
      <c r="AC156" s="482"/>
      <c r="AD156" s="471"/>
      <c r="AE156" s="481" t="str">
        <f>IFERROR(IF(INDEX('WPTM - Section F'!D$93:D$494,MATCH('Print View'!$AR$116,'WPTM - Section F'!$M$93:$MK$494,0))&lt;&gt;0,INDEX('WPTM - Section F'!D$93:D$494,MATCH('Print View'!$AR$116,'WPTM - Section F'!$M$93:$M$494,0)),""),"")</f>
        <v/>
      </c>
      <c r="AF156" s="482"/>
      <c r="AG156" s="483"/>
      <c r="AH156" s="470" t="str">
        <f>IFERROR(IF(INDEX('WPTM - Section F'!E$93:E$494,MATCH('Print View'!$AR$116,'WPTM - Section F'!$M$93:$M$494,0))&lt;&gt;0,INDEX('WPTM - Section F'!E$93:E$494,MATCH('Print View'!$AR$116,'WPTM - Section F'!$M$93:$M$494,0)),""),"")</f>
        <v/>
      </c>
      <c r="AI156" s="471"/>
      <c r="AJ156" s="208" t="str">
        <f>IFERROR(IF(INDEX('WPTM - Section F'!X$8:X$89,MATCH('Print View'!$A156,'WPTM - Section F'!$A$8:$A$89,0))&lt;&gt;0,INDEX('WPTM - Section F'!X$8:X$89,MATCH('Print View'!$A156,'WPTM - Section F'!$A$8:$A$89,0)),""),"")</f>
        <v/>
      </c>
      <c r="AM156" s="298"/>
      <c r="AN156" s="276" t="str">
        <f t="shared" si="0"/>
        <v>41-a1Y36000002VL1TEAW</v>
      </c>
      <c r="AO156" s="276" t="str">
        <f t="shared" si="1"/>
        <v>41-a1Y36000002VL1UEAW</v>
      </c>
      <c r="AP156" s="276" t="str">
        <f t="shared" si="2"/>
        <v>41-a1Y36000002VL1VEAW</v>
      </c>
      <c r="AQ156" s="276" t="str">
        <f t="shared" si="3"/>
        <v>41-a1Y36000002VL1WEAW</v>
      </c>
      <c r="AR156" s="276" t="str">
        <f t="shared" si="4"/>
        <v>41-a1Y36000002VL1XEAW</v>
      </c>
    </row>
    <row r="157" spans="1:44" ht="30" x14ac:dyDescent="0.25">
      <c r="A157" s="182">
        <v>42</v>
      </c>
      <c r="B157" s="182" t="str">
        <f>IFERROR(IF(INDEX('WPTM - Section F'!B$8:B$89,MATCH('Print View'!$A157,'WPTM - Section F'!$A$8:$A$89,0))&lt;&gt;0,INDEX('WPTM - Section F'!B$8:B$89,MATCH('Print View'!$A157,'WPTM - Section F'!$A$8:$A$89,0)),""),"")</f>
        <v/>
      </c>
      <c r="C157" s="182" t="str">
        <f>IFERROR(IF(INDEX('WPTM - Section F'!C$8:C$89,MATCH('Print View'!$A157,'WPTM - Section F'!$A$8:$A$89,0))&lt;&gt;0,INDEX('WPTM - Section F'!C$8:C$89,MATCH('Print View'!$A157,'WPTM - Section F'!$A$8:$A$89,0)),""),"")</f>
        <v/>
      </c>
      <c r="D157" s="182" t="str">
        <f>IFERROR(IF(INDEX('WPTM - Section F'!D$8:D$89,MATCH('Print View'!$A157,'WPTM - Section F'!$A$8:$A$89,0))&lt;&gt;0,INDEX('WPTM - Section F'!D$8:D$89,MATCH('Print View'!$A157,'WPTM - Section F'!$A$8:$A$89,0)),""),"")</f>
        <v/>
      </c>
      <c r="E157" s="182" t="str">
        <f>IFERROR(IF(INDEX('WPTM - Section F'!E$8:E$89,MATCH('Print View'!$A157,'WPTM - Section F'!$A$8:$A$89,0))&lt;&gt;0,INDEX('WPTM - Section F'!E$8:E$89,MATCH('Print View'!$A157,'WPTM - Section F'!$A$8:$A$89,0)),""),"")</f>
        <v/>
      </c>
      <c r="F157" s="183" t="str">
        <f>IFERROR(IF(INDEX('WPTM - Section F'!W$8:W$89,MATCH('Print View'!$A157,'WPTM - Section F'!$A$8:$A$89,0))&lt;&gt;0,INDEX('WPTM - Section F'!W$8:W$89,MATCH('Print View'!$A157,'WPTM - Section F'!$A$8:$A$89,0)),""),"")</f>
        <v/>
      </c>
      <c r="G157" s="478" t="str">
        <f>IFERROR(IF(INDEX('WPTM - Section F'!D$93:D$494,MATCH('Print View'!$AN$116,'WPTM - Section F'!$M$93:$MK$494,0))&lt;&gt;0,INDEX('WPTM - Section F'!D$93:D$494,MATCH('Print View'!$AN$116,'WPTM - Section F'!$M$93:$M$494,0)),""),"")</f>
        <v/>
      </c>
      <c r="H157" s="479"/>
      <c r="I157" s="480"/>
      <c r="J157" s="468" t="str">
        <f>IFERROR(IF(INDEX('WPTM - Section F'!E$93:E$494,MATCH('Print View'!$AN$116,'WPTM - Section F'!$M$93:$M$494,0))&lt;&gt;0,INDEX('WPTM - Section F'!E$93:E$494,MATCH('Print View'!$AN$116,'WPTM - Section F'!$M$93:$M$494,0)),""),"")</f>
        <v/>
      </c>
      <c r="K157" s="479"/>
      <c r="L157" s="469"/>
      <c r="M157" s="478" t="str">
        <f>IFERROR(IF(INDEX('WPTM - Section F'!D$93:D$494,MATCH('Print View'!$AO$116,'WPTM - Section F'!$M$93:$MK$494,0))&lt;&gt;0,INDEX('WPTM - Section F'!D$93:D$494,MATCH('Print View'!$AO$116,'WPTM - Section F'!$M$93:$M$494,0)),""),"")</f>
        <v/>
      </c>
      <c r="N157" s="479"/>
      <c r="O157" s="480"/>
      <c r="P157" s="468" t="str">
        <f>IFERROR(IF(INDEX('WPTM - Section F'!E$93:E$494,MATCH('Print View'!$AO$116,'WPTM - Section F'!$M$93:$M$494,0))&lt;&gt;0,INDEX('WPTM - Section F'!E$93:E$494,MATCH('Print View'!$AO$116,'WPTM - Section F'!$M$93:$M$494,0)),""),"")</f>
        <v/>
      </c>
      <c r="Q157" s="479"/>
      <c r="R157" s="469"/>
      <c r="S157" s="478" t="str">
        <f>IFERROR(IF(INDEX('WPTM - Section F'!D$93:D$494,MATCH('Print View'!$AP$116,'WPTM - Section F'!$M$93:$MK$494,0))&lt;&gt;0,INDEX('WPTM - Section F'!D$93:D$494,MATCH('Print View'!$AP$116,'WPTM - Section F'!$M$93:$M$494,0)),""),"")</f>
        <v/>
      </c>
      <c r="T157" s="479"/>
      <c r="U157" s="480"/>
      <c r="V157" s="468" t="str">
        <f>IFERROR(IF(INDEX('WPTM - Section F'!E$93:E$494,MATCH('Print View'!$AP$116,'WPTM - Section F'!$M$93:$M$494,0))&lt;&gt;0,INDEX('WPTM - Section F'!E$93:E$494,MATCH('Print View'!$AP$116,'WPTM - Section F'!$M$93:$M$494,0)),""),"")</f>
        <v/>
      </c>
      <c r="W157" s="479"/>
      <c r="X157" s="469"/>
      <c r="Y157" s="478" t="str">
        <f>IFERROR(IF(INDEX('WPTM - Section F'!D$93:D$494,MATCH('Print View'!$AQ$116,'WPTM - Section F'!$M$93:$MK$494,0))&lt;&gt;0,INDEX('WPTM - Section F'!D$93:D$494,MATCH('Print View'!$AQ$116,'WPTM - Section F'!$M$93:$M$494,0)),""),"")</f>
        <v/>
      </c>
      <c r="Z157" s="479"/>
      <c r="AA157" s="480"/>
      <c r="AB157" s="468" t="str">
        <f>IFERROR(IF(INDEX('WPTM - Section F'!E$93:E$494,MATCH('Print View'!$AQ$116,'WPTM - Section F'!$M$93:$M$494,0))&lt;&gt;0,INDEX('WPTM - Section F'!E$93:E$494,MATCH('Print View'!$AQ$116,'WPTM - Section F'!$M$93:$M$494,0)),""),"")</f>
        <v/>
      </c>
      <c r="AC157" s="479"/>
      <c r="AD157" s="469"/>
      <c r="AE157" s="478" t="str">
        <f>IFERROR(IF(INDEX('WPTM - Section F'!D$93:D$494,MATCH('Print View'!$AR$116,'WPTM - Section F'!$M$93:$MK$494,0))&lt;&gt;0,INDEX('WPTM - Section F'!D$93:D$494,MATCH('Print View'!$AR$116,'WPTM - Section F'!$M$93:$M$494,0)),""),"")</f>
        <v/>
      </c>
      <c r="AF157" s="479"/>
      <c r="AG157" s="480"/>
      <c r="AH157" s="468" t="str">
        <f>IFERROR(IF(INDEX('WPTM - Section F'!E$93:E$494,MATCH('Print View'!$AR$116,'WPTM - Section F'!$M$93:$M$494,0))&lt;&gt;0,INDEX('WPTM - Section F'!E$93:E$494,MATCH('Print View'!$AR$116,'WPTM - Section F'!$M$93:$M$494,0)),""),"")</f>
        <v/>
      </c>
      <c r="AI157" s="469"/>
      <c r="AJ157" s="207" t="str">
        <f>IFERROR(IF(INDEX('WPTM - Section F'!X$8:X$89,MATCH('Print View'!$A157,'WPTM - Section F'!$A$8:$A$89,0))&lt;&gt;0,INDEX('WPTM - Section F'!X$8:X$89,MATCH('Print View'!$A157,'WPTM - Section F'!$A$8:$A$89,0)),""),"")</f>
        <v/>
      </c>
      <c r="AM157" s="298"/>
      <c r="AN157" s="276" t="str">
        <f t="shared" si="0"/>
        <v>42-a1Y36000002VL1TEAW</v>
      </c>
      <c r="AO157" s="276" t="str">
        <f t="shared" si="1"/>
        <v>42-a1Y36000002VL1UEAW</v>
      </c>
      <c r="AP157" s="276" t="str">
        <f t="shared" si="2"/>
        <v>42-a1Y36000002VL1VEAW</v>
      </c>
      <c r="AQ157" s="276" t="str">
        <f t="shared" si="3"/>
        <v>42-a1Y36000002VL1WEAW</v>
      </c>
      <c r="AR157" s="276" t="str">
        <f t="shared" si="4"/>
        <v>42-a1Y36000002VL1XEAW</v>
      </c>
    </row>
    <row r="158" spans="1:44" ht="30" x14ac:dyDescent="0.25">
      <c r="A158" s="187">
        <v>43</v>
      </c>
      <c r="B158" s="187" t="str">
        <f>IFERROR(IF(INDEX('WPTM - Section F'!B$8:B$89,MATCH('Print View'!$A158,'WPTM - Section F'!$A$8:$A$89,0))&lt;&gt;0,INDEX('WPTM - Section F'!B$8:B$89,MATCH('Print View'!$A158,'WPTM - Section F'!$A$8:$A$89,0)),""),"")</f>
        <v/>
      </c>
      <c r="C158" s="187" t="str">
        <f>IFERROR(IF(INDEX('WPTM - Section F'!C$8:C$89,MATCH('Print View'!$A158,'WPTM - Section F'!$A$8:$A$89,0))&lt;&gt;0,INDEX('WPTM - Section F'!C$8:C$89,MATCH('Print View'!$A158,'WPTM - Section F'!$A$8:$A$89,0)),""),"")</f>
        <v/>
      </c>
      <c r="D158" s="187" t="str">
        <f>IFERROR(IF(INDEX('WPTM - Section F'!D$8:D$89,MATCH('Print View'!$A158,'WPTM - Section F'!$A$8:$A$89,0))&lt;&gt;0,INDEX('WPTM - Section F'!D$8:D$89,MATCH('Print View'!$A158,'WPTM - Section F'!$A$8:$A$89,0)),""),"")</f>
        <v/>
      </c>
      <c r="E158" s="187" t="str">
        <f>IFERROR(IF(INDEX('WPTM - Section F'!E$8:E$89,MATCH('Print View'!$A158,'WPTM - Section F'!$A$8:$A$89,0))&lt;&gt;0,INDEX('WPTM - Section F'!E$8:E$89,MATCH('Print View'!$A158,'WPTM - Section F'!$A$8:$A$89,0)),""),"")</f>
        <v/>
      </c>
      <c r="F158" s="188" t="str">
        <f>IFERROR(IF(INDEX('WPTM - Section F'!W$8:W$89,MATCH('Print View'!$A158,'WPTM - Section F'!$A$8:$A$89,0))&lt;&gt;0,INDEX('WPTM - Section F'!W$8:W$89,MATCH('Print View'!$A158,'WPTM - Section F'!$A$8:$A$89,0)),""),"")</f>
        <v/>
      </c>
      <c r="G158" s="481" t="str">
        <f>IFERROR(IF(INDEX('WPTM - Section F'!D$93:D$494,MATCH('Print View'!$AN$116,'WPTM - Section F'!$M$93:$MK$494,0))&lt;&gt;0,INDEX('WPTM - Section F'!D$93:D$494,MATCH('Print View'!$AN$116,'WPTM - Section F'!$M$93:$M$494,0)),""),"")</f>
        <v/>
      </c>
      <c r="H158" s="482"/>
      <c r="I158" s="483"/>
      <c r="J158" s="470" t="str">
        <f>IFERROR(IF(INDEX('WPTM - Section F'!E$93:E$494,MATCH('Print View'!$AN$116,'WPTM - Section F'!$M$93:$M$494,0))&lt;&gt;0,INDEX('WPTM - Section F'!E$93:E$494,MATCH('Print View'!$AN$116,'WPTM - Section F'!$M$93:$M$494,0)),""),"")</f>
        <v/>
      </c>
      <c r="K158" s="482"/>
      <c r="L158" s="471"/>
      <c r="M158" s="481" t="str">
        <f>IFERROR(IF(INDEX('WPTM - Section F'!D$93:D$494,MATCH('Print View'!$AO$116,'WPTM - Section F'!$M$93:$MK$494,0))&lt;&gt;0,INDEX('WPTM - Section F'!D$93:D$494,MATCH('Print View'!$AO$116,'WPTM - Section F'!$M$93:$M$494,0)),""),"")</f>
        <v/>
      </c>
      <c r="N158" s="482"/>
      <c r="O158" s="483"/>
      <c r="P158" s="470" t="str">
        <f>IFERROR(IF(INDEX('WPTM - Section F'!E$93:E$494,MATCH('Print View'!$AO$116,'WPTM - Section F'!$M$93:$M$494,0))&lt;&gt;0,INDEX('WPTM - Section F'!E$93:E$494,MATCH('Print View'!$AO$116,'WPTM - Section F'!$M$93:$M$494,0)),""),"")</f>
        <v/>
      </c>
      <c r="Q158" s="482"/>
      <c r="R158" s="471"/>
      <c r="S158" s="481" t="str">
        <f>IFERROR(IF(INDEX('WPTM - Section F'!D$93:D$494,MATCH('Print View'!$AP$116,'WPTM - Section F'!$M$93:$MK$494,0))&lt;&gt;0,INDEX('WPTM - Section F'!D$93:D$494,MATCH('Print View'!$AP$116,'WPTM - Section F'!$M$93:$M$494,0)),""),"")</f>
        <v/>
      </c>
      <c r="T158" s="482"/>
      <c r="U158" s="483"/>
      <c r="V158" s="470" t="str">
        <f>IFERROR(IF(INDEX('WPTM - Section F'!E$93:E$494,MATCH('Print View'!$AP$116,'WPTM - Section F'!$M$93:$M$494,0))&lt;&gt;0,INDEX('WPTM - Section F'!E$93:E$494,MATCH('Print View'!$AP$116,'WPTM - Section F'!$M$93:$M$494,0)),""),"")</f>
        <v/>
      </c>
      <c r="W158" s="482"/>
      <c r="X158" s="471"/>
      <c r="Y158" s="481" t="str">
        <f>IFERROR(IF(INDEX('WPTM - Section F'!D$93:D$494,MATCH('Print View'!$AQ$116,'WPTM - Section F'!$M$93:$MK$494,0))&lt;&gt;0,INDEX('WPTM - Section F'!D$93:D$494,MATCH('Print View'!$AQ$116,'WPTM - Section F'!$M$93:$M$494,0)),""),"")</f>
        <v/>
      </c>
      <c r="Z158" s="482"/>
      <c r="AA158" s="483"/>
      <c r="AB158" s="470" t="str">
        <f>IFERROR(IF(INDEX('WPTM - Section F'!E$93:E$494,MATCH('Print View'!$AQ$116,'WPTM - Section F'!$M$93:$M$494,0))&lt;&gt;0,INDEX('WPTM - Section F'!E$93:E$494,MATCH('Print View'!$AQ$116,'WPTM - Section F'!$M$93:$M$494,0)),""),"")</f>
        <v/>
      </c>
      <c r="AC158" s="482"/>
      <c r="AD158" s="471"/>
      <c r="AE158" s="481" t="str">
        <f>IFERROR(IF(INDEX('WPTM - Section F'!D$93:D$494,MATCH('Print View'!$AR$116,'WPTM - Section F'!$M$93:$MK$494,0))&lt;&gt;0,INDEX('WPTM - Section F'!D$93:D$494,MATCH('Print View'!$AR$116,'WPTM - Section F'!$M$93:$M$494,0)),""),"")</f>
        <v/>
      </c>
      <c r="AF158" s="482"/>
      <c r="AG158" s="483"/>
      <c r="AH158" s="470" t="str">
        <f>IFERROR(IF(INDEX('WPTM - Section F'!E$93:E$494,MATCH('Print View'!$AR$116,'WPTM - Section F'!$M$93:$M$494,0))&lt;&gt;0,INDEX('WPTM - Section F'!E$93:E$494,MATCH('Print View'!$AR$116,'WPTM - Section F'!$M$93:$M$494,0)),""),"")</f>
        <v/>
      </c>
      <c r="AI158" s="471"/>
      <c r="AJ158" s="208" t="str">
        <f>IFERROR(IF(INDEX('WPTM - Section F'!X$8:X$89,MATCH('Print View'!$A158,'WPTM - Section F'!$A$8:$A$89,0))&lt;&gt;0,INDEX('WPTM - Section F'!X$8:X$89,MATCH('Print View'!$A158,'WPTM - Section F'!$A$8:$A$89,0)),""),"")</f>
        <v/>
      </c>
      <c r="AM158" s="298"/>
      <c r="AN158" s="276" t="str">
        <f t="shared" si="0"/>
        <v>43-a1Y36000002VL1TEAW</v>
      </c>
      <c r="AO158" s="276" t="str">
        <f t="shared" si="1"/>
        <v>43-a1Y36000002VL1UEAW</v>
      </c>
      <c r="AP158" s="276" t="str">
        <f t="shared" si="2"/>
        <v>43-a1Y36000002VL1VEAW</v>
      </c>
      <c r="AQ158" s="276" t="str">
        <f t="shared" si="3"/>
        <v>43-a1Y36000002VL1WEAW</v>
      </c>
      <c r="AR158" s="276" t="str">
        <f t="shared" si="4"/>
        <v>43-a1Y36000002VL1XEAW</v>
      </c>
    </row>
    <row r="159" spans="1:44" ht="30" x14ac:dyDescent="0.25">
      <c r="A159" s="182">
        <v>44</v>
      </c>
      <c r="B159" s="182" t="str">
        <f>IFERROR(IF(INDEX('WPTM - Section F'!B$8:B$89,MATCH('Print View'!$A159,'WPTM - Section F'!$A$8:$A$89,0))&lt;&gt;0,INDEX('WPTM - Section F'!B$8:B$89,MATCH('Print View'!$A159,'WPTM - Section F'!$A$8:$A$89,0)),""),"")</f>
        <v/>
      </c>
      <c r="C159" s="182" t="str">
        <f>IFERROR(IF(INDEX('WPTM - Section F'!C$8:C$89,MATCH('Print View'!$A159,'WPTM - Section F'!$A$8:$A$89,0))&lt;&gt;0,INDEX('WPTM - Section F'!C$8:C$89,MATCH('Print View'!$A159,'WPTM - Section F'!$A$8:$A$89,0)),""),"")</f>
        <v/>
      </c>
      <c r="D159" s="182" t="str">
        <f>IFERROR(IF(INDEX('WPTM - Section F'!D$8:D$89,MATCH('Print View'!$A159,'WPTM - Section F'!$A$8:$A$89,0))&lt;&gt;0,INDEX('WPTM - Section F'!D$8:D$89,MATCH('Print View'!$A159,'WPTM - Section F'!$A$8:$A$89,0)),""),"")</f>
        <v/>
      </c>
      <c r="E159" s="182" t="str">
        <f>IFERROR(IF(INDEX('WPTM - Section F'!E$8:E$89,MATCH('Print View'!$A159,'WPTM - Section F'!$A$8:$A$89,0))&lt;&gt;0,INDEX('WPTM - Section F'!E$8:E$89,MATCH('Print View'!$A159,'WPTM - Section F'!$A$8:$A$89,0)),""),"")</f>
        <v/>
      </c>
      <c r="F159" s="183" t="str">
        <f>IFERROR(IF(INDEX('WPTM - Section F'!W$8:W$89,MATCH('Print View'!$A159,'WPTM - Section F'!$A$8:$A$89,0))&lt;&gt;0,INDEX('WPTM - Section F'!W$8:W$89,MATCH('Print View'!$A159,'WPTM - Section F'!$A$8:$A$89,0)),""),"")</f>
        <v/>
      </c>
      <c r="G159" s="478" t="str">
        <f>IFERROR(IF(INDEX('WPTM - Section F'!D$93:D$494,MATCH('Print View'!$AN$116,'WPTM - Section F'!$M$93:$MK$494,0))&lt;&gt;0,INDEX('WPTM - Section F'!D$93:D$494,MATCH('Print View'!$AN$116,'WPTM - Section F'!$M$93:$M$494,0)),""),"")</f>
        <v/>
      </c>
      <c r="H159" s="479"/>
      <c r="I159" s="480"/>
      <c r="J159" s="468" t="str">
        <f>IFERROR(IF(INDEX('WPTM - Section F'!E$93:E$494,MATCH('Print View'!$AN$116,'WPTM - Section F'!$M$93:$M$494,0))&lt;&gt;0,INDEX('WPTM - Section F'!E$93:E$494,MATCH('Print View'!$AN$116,'WPTM - Section F'!$M$93:$M$494,0)),""),"")</f>
        <v/>
      </c>
      <c r="K159" s="479"/>
      <c r="L159" s="469"/>
      <c r="M159" s="478" t="str">
        <f>IFERROR(IF(INDEX('WPTM - Section F'!D$93:D$494,MATCH('Print View'!$AO$116,'WPTM - Section F'!$M$93:$MK$494,0))&lt;&gt;0,INDEX('WPTM - Section F'!D$93:D$494,MATCH('Print View'!$AO$116,'WPTM - Section F'!$M$93:$M$494,0)),""),"")</f>
        <v/>
      </c>
      <c r="N159" s="479"/>
      <c r="O159" s="480"/>
      <c r="P159" s="468" t="str">
        <f>IFERROR(IF(INDEX('WPTM - Section F'!E$93:E$494,MATCH('Print View'!$AO$116,'WPTM - Section F'!$M$93:$M$494,0))&lt;&gt;0,INDEX('WPTM - Section F'!E$93:E$494,MATCH('Print View'!$AO$116,'WPTM - Section F'!$M$93:$M$494,0)),""),"")</f>
        <v/>
      </c>
      <c r="Q159" s="479"/>
      <c r="R159" s="469"/>
      <c r="S159" s="478" t="str">
        <f>IFERROR(IF(INDEX('WPTM - Section F'!D$93:D$494,MATCH('Print View'!$AP$116,'WPTM - Section F'!$M$93:$MK$494,0))&lt;&gt;0,INDEX('WPTM - Section F'!D$93:D$494,MATCH('Print View'!$AP$116,'WPTM - Section F'!$M$93:$M$494,0)),""),"")</f>
        <v/>
      </c>
      <c r="T159" s="479"/>
      <c r="U159" s="480"/>
      <c r="V159" s="468" t="str">
        <f>IFERROR(IF(INDEX('WPTM - Section F'!E$93:E$494,MATCH('Print View'!$AP$116,'WPTM - Section F'!$M$93:$M$494,0))&lt;&gt;0,INDEX('WPTM - Section F'!E$93:E$494,MATCH('Print View'!$AP$116,'WPTM - Section F'!$M$93:$M$494,0)),""),"")</f>
        <v/>
      </c>
      <c r="W159" s="479"/>
      <c r="X159" s="469"/>
      <c r="Y159" s="478" t="str">
        <f>IFERROR(IF(INDEX('WPTM - Section F'!D$93:D$494,MATCH('Print View'!$AQ$116,'WPTM - Section F'!$M$93:$MK$494,0))&lt;&gt;0,INDEX('WPTM - Section F'!D$93:D$494,MATCH('Print View'!$AQ$116,'WPTM - Section F'!$M$93:$M$494,0)),""),"")</f>
        <v/>
      </c>
      <c r="Z159" s="479"/>
      <c r="AA159" s="480"/>
      <c r="AB159" s="468" t="str">
        <f>IFERROR(IF(INDEX('WPTM - Section F'!E$93:E$494,MATCH('Print View'!$AQ$116,'WPTM - Section F'!$M$93:$M$494,0))&lt;&gt;0,INDEX('WPTM - Section F'!E$93:E$494,MATCH('Print View'!$AQ$116,'WPTM - Section F'!$M$93:$M$494,0)),""),"")</f>
        <v/>
      </c>
      <c r="AC159" s="479"/>
      <c r="AD159" s="469"/>
      <c r="AE159" s="478" t="str">
        <f>IFERROR(IF(INDEX('WPTM - Section F'!D$93:D$494,MATCH('Print View'!$AR$116,'WPTM - Section F'!$M$93:$MK$494,0))&lt;&gt;0,INDEX('WPTM - Section F'!D$93:D$494,MATCH('Print View'!$AR$116,'WPTM - Section F'!$M$93:$M$494,0)),""),"")</f>
        <v/>
      </c>
      <c r="AF159" s="479"/>
      <c r="AG159" s="480"/>
      <c r="AH159" s="468" t="str">
        <f>IFERROR(IF(INDEX('WPTM - Section F'!E$93:E$494,MATCH('Print View'!$AR$116,'WPTM - Section F'!$M$93:$M$494,0))&lt;&gt;0,INDEX('WPTM - Section F'!E$93:E$494,MATCH('Print View'!$AR$116,'WPTM - Section F'!$M$93:$M$494,0)),""),"")</f>
        <v/>
      </c>
      <c r="AI159" s="469"/>
      <c r="AJ159" s="207" t="str">
        <f>IFERROR(IF(INDEX('WPTM - Section F'!X$8:X$89,MATCH('Print View'!$A159,'WPTM - Section F'!$A$8:$A$89,0))&lt;&gt;0,INDEX('WPTM - Section F'!X$8:X$89,MATCH('Print View'!$A159,'WPTM - Section F'!$A$8:$A$89,0)),""),"")</f>
        <v/>
      </c>
      <c r="AM159" s="298"/>
      <c r="AN159" s="276" t="str">
        <f t="shared" si="0"/>
        <v>44-a1Y36000002VL1TEAW</v>
      </c>
      <c r="AO159" s="276" t="str">
        <f t="shared" si="1"/>
        <v>44-a1Y36000002VL1UEAW</v>
      </c>
      <c r="AP159" s="276" t="str">
        <f t="shared" si="2"/>
        <v>44-a1Y36000002VL1VEAW</v>
      </c>
      <c r="AQ159" s="276" t="str">
        <f t="shared" si="3"/>
        <v>44-a1Y36000002VL1WEAW</v>
      </c>
      <c r="AR159" s="276" t="str">
        <f t="shared" si="4"/>
        <v>44-a1Y36000002VL1XEAW</v>
      </c>
    </row>
    <row r="160" spans="1:44" ht="30" x14ac:dyDescent="0.25">
      <c r="A160" s="187">
        <v>45</v>
      </c>
      <c r="B160" s="187" t="str">
        <f>IFERROR(IF(INDEX('WPTM - Section F'!B$8:B$89,MATCH('Print View'!$A160,'WPTM - Section F'!$A$8:$A$89,0))&lt;&gt;0,INDEX('WPTM - Section F'!B$8:B$89,MATCH('Print View'!$A160,'WPTM - Section F'!$A$8:$A$89,0)),""),"")</f>
        <v/>
      </c>
      <c r="C160" s="187" t="str">
        <f>IFERROR(IF(INDEX('WPTM - Section F'!C$8:C$89,MATCH('Print View'!$A160,'WPTM - Section F'!$A$8:$A$89,0))&lt;&gt;0,INDEX('WPTM - Section F'!C$8:C$89,MATCH('Print View'!$A160,'WPTM - Section F'!$A$8:$A$89,0)),""),"")</f>
        <v/>
      </c>
      <c r="D160" s="187" t="str">
        <f>IFERROR(IF(INDEX('WPTM - Section F'!D$8:D$89,MATCH('Print View'!$A160,'WPTM - Section F'!$A$8:$A$89,0))&lt;&gt;0,INDEX('WPTM - Section F'!D$8:D$89,MATCH('Print View'!$A160,'WPTM - Section F'!$A$8:$A$89,0)),""),"")</f>
        <v/>
      </c>
      <c r="E160" s="187" t="str">
        <f>IFERROR(IF(INDEX('WPTM - Section F'!E$8:E$89,MATCH('Print View'!$A160,'WPTM - Section F'!$A$8:$A$89,0))&lt;&gt;0,INDEX('WPTM - Section F'!E$8:E$89,MATCH('Print View'!$A160,'WPTM - Section F'!$A$8:$A$89,0)),""),"")</f>
        <v/>
      </c>
      <c r="F160" s="188" t="str">
        <f>IFERROR(IF(INDEX('WPTM - Section F'!W$8:W$89,MATCH('Print View'!$A160,'WPTM - Section F'!$A$8:$A$89,0))&lt;&gt;0,INDEX('WPTM - Section F'!W$8:W$89,MATCH('Print View'!$A160,'WPTM - Section F'!$A$8:$A$89,0)),""),"")</f>
        <v/>
      </c>
      <c r="G160" s="481" t="str">
        <f>IFERROR(IF(INDEX('WPTM - Section F'!D$93:D$494,MATCH('Print View'!$AN$116,'WPTM - Section F'!$M$93:$MK$494,0))&lt;&gt;0,INDEX('WPTM - Section F'!D$93:D$494,MATCH('Print View'!$AN$116,'WPTM - Section F'!$M$93:$M$494,0)),""),"")</f>
        <v/>
      </c>
      <c r="H160" s="482"/>
      <c r="I160" s="483"/>
      <c r="J160" s="470" t="str">
        <f>IFERROR(IF(INDEX('WPTM - Section F'!E$93:E$494,MATCH('Print View'!$AN$116,'WPTM - Section F'!$M$93:$M$494,0))&lt;&gt;0,INDEX('WPTM - Section F'!E$93:E$494,MATCH('Print View'!$AN$116,'WPTM - Section F'!$M$93:$M$494,0)),""),"")</f>
        <v/>
      </c>
      <c r="K160" s="482"/>
      <c r="L160" s="471"/>
      <c r="M160" s="481" t="str">
        <f>IFERROR(IF(INDEX('WPTM - Section F'!D$93:D$494,MATCH('Print View'!$AO$116,'WPTM - Section F'!$M$93:$MK$494,0))&lt;&gt;0,INDEX('WPTM - Section F'!D$93:D$494,MATCH('Print View'!$AO$116,'WPTM - Section F'!$M$93:$M$494,0)),""),"")</f>
        <v/>
      </c>
      <c r="N160" s="482"/>
      <c r="O160" s="483"/>
      <c r="P160" s="470" t="str">
        <f>IFERROR(IF(INDEX('WPTM - Section F'!E$93:E$494,MATCH('Print View'!$AO$116,'WPTM - Section F'!$M$93:$M$494,0))&lt;&gt;0,INDEX('WPTM - Section F'!E$93:E$494,MATCH('Print View'!$AO$116,'WPTM - Section F'!$M$93:$M$494,0)),""),"")</f>
        <v/>
      </c>
      <c r="Q160" s="482"/>
      <c r="R160" s="471"/>
      <c r="S160" s="481" t="str">
        <f>IFERROR(IF(INDEX('WPTM - Section F'!D$93:D$494,MATCH('Print View'!$AP$116,'WPTM - Section F'!$M$93:$MK$494,0))&lt;&gt;0,INDEX('WPTM - Section F'!D$93:D$494,MATCH('Print View'!$AP$116,'WPTM - Section F'!$M$93:$M$494,0)),""),"")</f>
        <v/>
      </c>
      <c r="T160" s="482"/>
      <c r="U160" s="483"/>
      <c r="V160" s="470" t="str">
        <f>IFERROR(IF(INDEX('WPTM - Section F'!E$93:E$494,MATCH('Print View'!$AP$116,'WPTM - Section F'!$M$93:$M$494,0))&lt;&gt;0,INDEX('WPTM - Section F'!E$93:E$494,MATCH('Print View'!$AP$116,'WPTM - Section F'!$M$93:$M$494,0)),""),"")</f>
        <v/>
      </c>
      <c r="W160" s="482"/>
      <c r="X160" s="471"/>
      <c r="Y160" s="481" t="str">
        <f>IFERROR(IF(INDEX('WPTM - Section F'!D$93:D$494,MATCH('Print View'!$AQ$116,'WPTM - Section F'!$M$93:$MK$494,0))&lt;&gt;0,INDEX('WPTM - Section F'!D$93:D$494,MATCH('Print View'!$AQ$116,'WPTM - Section F'!$M$93:$M$494,0)),""),"")</f>
        <v/>
      </c>
      <c r="Z160" s="482"/>
      <c r="AA160" s="483"/>
      <c r="AB160" s="470" t="str">
        <f>IFERROR(IF(INDEX('WPTM - Section F'!E$93:E$494,MATCH('Print View'!$AQ$116,'WPTM - Section F'!$M$93:$M$494,0))&lt;&gt;0,INDEX('WPTM - Section F'!E$93:E$494,MATCH('Print View'!$AQ$116,'WPTM - Section F'!$M$93:$M$494,0)),""),"")</f>
        <v/>
      </c>
      <c r="AC160" s="482"/>
      <c r="AD160" s="471"/>
      <c r="AE160" s="481" t="str">
        <f>IFERROR(IF(INDEX('WPTM - Section F'!D$93:D$494,MATCH('Print View'!$AR$116,'WPTM - Section F'!$M$93:$MK$494,0))&lt;&gt;0,INDEX('WPTM - Section F'!D$93:D$494,MATCH('Print View'!$AR$116,'WPTM - Section F'!$M$93:$M$494,0)),""),"")</f>
        <v/>
      </c>
      <c r="AF160" s="482"/>
      <c r="AG160" s="483"/>
      <c r="AH160" s="470" t="str">
        <f>IFERROR(IF(INDEX('WPTM - Section F'!E$93:E$494,MATCH('Print View'!$AR$116,'WPTM - Section F'!$M$93:$M$494,0))&lt;&gt;0,INDEX('WPTM - Section F'!E$93:E$494,MATCH('Print View'!$AR$116,'WPTM - Section F'!$M$93:$M$494,0)),""),"")</f>
        <v/>
      </c>
      <c r="AI160" s="471"/>
      <c r="AJ160" s="208" t="str">
        <f>IFERROR(IF(INDEX('WPTM - Section F'!X$8:X$89,MATCH('Print View'!$A160,'WPTM - Section F'!$A$8:$A$89,0))&lt;&gt;0,INDEX('WPTM - Section F'!X$8:X$89,MATCH('Print View'!$A160,'WPTM - Section F'!$A$8:$A$89,0)),""),"")</f>
        <v/>
      </c>
      <c r="AM160" s="298"/>
      <c r="AN160" s="276" t="str">
        <f t="shared" si="0"/>
        <v>45-a1Y36000002VL1TEAW</v>
      </c>
      <c r="AO160" s="276" t="str">
        <f t="shared" si="1"/>
        <v>45-a1Y36000002VL1UEAW</v>
      </c>
      <c r="AP160" s="276" t="str">
        <f t="shared" si="2"/>
        <v>45-a1Y36000002VL1VEAW</v>
      </c>
      <c r="AQ160" s="276" t="str">
        <f t="shared" si="3"/>
        <v>45-a1Y36000002VL1WEAW</v>
      </c>
      <c r="AR160" s="276" t="str">
        <f t="shared" si="4"/>
        <v>45-a1Y36000002VL1XEAW</v>
      </c>
    </row>
    <row r="161" spans="1:44" ht="30" x14ac:dyDescent="0.25">
      <c r="A161" s="182">
        <v>46</v>
      </c>
      <c r="B161" s="182" t="str">
        <f>IFERROR(IF(INDEX('WPTM - Section F'!B$8:B$89,MATCH('Print View'!$A161,'WPTM - Section F'!$A$8:$A$89,0))&lt;&gt;0,INDEX('WPTM - Section F'!B$8:B$89,MATCH('Print View'!$A161,'WPTM - Section F'!$A$8:$A$89,0)),""),"")</f>
        <v/>
      </c>
      <c r="C161" s="182" t="str">
        <f>IFERROR(IF(INDEX('WPTM - Section F'!C$8:C$89,MATCH('Print View'!$A161,'WPTM - Section F'!$A$8:$A$89,0))&lt;&gt;0,INDEX('WPTM - Section F'!C$8:C$89,MATCH('Print View'!$A161,'WPTM - Section F'!$A$8:$A$89,0)),""),"")</f>
        <v/>
      </c>
      <c r="D161" s="182" t="str">
        <f>IFERROR(IF(INDEX('WPTM - Section F'!D$8:D$89,MATCH('Print View'!$A161,'WPTM - Section F'!$A$8:$A$89,0))&lt;&gt;0,INDEX('WPTM - Section F'!D$8:D$89,MATCH('Print View'!$A161,'WPTM - Section F'!$A$8:$A$89,0)),""),"")</f>
        <v/>
      </c>
      <c r="E161" s="182" t="str">
        <f>IFERROR(IF(INDEX('WPTM - Section F'!E$8:E$89,MATCH('Print View'!$A161,'WPTM - Section F'!$A$8:$A$89,0))&lt;&gt;0,INDEX('WPTM - Section F'!E$8:E$89,MATCH('Print View'!$A161,'WPTM - Section F'!$A$8:$A$89,0)),""),"")</f>
        <v/>
      </c>
      <c r="F161" s="183" t="str">
        <f>IFERROR(IF(INDEX('WPTM - Section F'!W$8:W$89,MATCH('Print View'!$A161,'WPTM - Section F'!$A$8:$A$89,0))&lt;&gt;0,INDEX('WPTM - Section F'!W$8:W$89,MATCH('Print View'!$A161,'WPTM - Section F'!$A$8:$A$89,0)),""),"")</f>
        <v/>
      </c>
      <c r="G161" s="478" t="str">
        <f>IFERROR(IF(INDEX('WPTM - Section F'!D$93:D$494,MATCH('Print View'!$AN$116,'WPTM - Section F'!$M$93:$MK$494,0))&lt;&gt;0,INDEX('WPTM - Section F'!D$93:D$494,MATCH('Print View'!$AN$116,'WPTM - Section F'!$M$93:$M$494,0)),""),"")</f>
        <v/>
      </c>
      <c r="H161" s="479"/>
      <c r="I161" s="480"/>
      <c r="J161" s="468" t="str">
        <f>IFERROR(IF(INDEX('WPTM - Section F'!E$93:E$494,MATCH('Print View'!$AN$116,'WPTM - Section F'!$M$93:$M$494,0))&lt;&gt;0,INDEX('WPTM - Section F'!E$93:E$494,MATCH('Print View'!$AN$116,'WPTM - Section F'!$M$93:$M$494,0)),""),"")</f>
        <v/>
      </c>
      <c r="K161" s="479"/>
      <c r="L161" s="469"/>
      <c r="M161" s="478" t="str">
        <f>IFERROR(IF(INDEX('WPTM - Section F'!D$93:D$494,MATCH('Print View'!$AO$116,'WPTM - Section F'!$M$93:$MK$494,0))&lt;&gt;0,INDEX('WPTM - Section F'!D$93:D$494,MATCH('Print View'!$AO$116,'WPTM - Section F'!$M$93:$M$494,0)),""),"")</f>
        <v/>
      </c>
      <c r="N161" s="479"/>
      <c r="O161" s="480"/>
      <c r="P161" s="468" t="str">
        <f>IFERROR(IF(INDEX('WPTM - Section F'!E$93:E$494,MATCH('Print View'!$AO$116,'WPTM - Section F'!$M$93:$M$494,0))&lt;&gt;0,INDEX('WPTM - Section F'!E$93:E$494,MATCH('Print View'!$AO$116,'WPTM - Section F'!$M$93:$M$494,0)),""),"")</f>
        <v/>
      </c>
      <c r="Q161" s="479"/>
      <c r="R161" s="469"/>
      <c r="S161" s="478" t="str">
        <f>IFERROR(IF(INDEX('WPTM - Section F'!D$93:D$494,MATCH('Print View'!$AP$116,'WPTM - Section F'!$M$93:$MK$494,0))&lt;&gt;0,INDEX('WPTM - Section F'!D$93:D$494,MATCH('Print View'!$AP$116,'WPTM - Section F'!$M$93:$M$494,0)),""),"")</f>
        <v/>
      </c>
      <c r="T161" s="479"/>
      <c r="U161" s="480"/>
      <c r="V161" s="468" t="str">
        <f>IFERROR(IF(INDEX('WPTM - Section F'!E$93:E$494,MATCH('Print View'!$AP$116,'WPTM - Section F'!$M$93:$M$494,0))&lt;&gt;0,INDEX('WPTM - Section F'!E$93:E$494,MATCH('Print View'!$AP$116,'WPTM - Section F'!$M$93:$M$494,0)),""),"")</f>
        <v/>
      </c>
      <c r="W161" s="479"/>
      <c r="X161" s="469"/>
      <c r="Y161" s="478" t="str">
        <f>IFERROR(IF(INDEX('WPTM - Section F'!D$93:D$494,MATCH('Print View'!$AQ$116,'WPTM - Section F'!$M$93:$MK$494,0))&lt;&gt;0,INDEX('WPTM - Section F'!D$93:D$494,MATCH('Print View'!$AQ$116,'WPTM - Section F'!$M$93:$M$494,0)),""),"")</f>
        <v/>
      </c>
      <c r="Z161" s="479"/>
      <c r="AA161" s="480"/>
      <c r="AB161" s="468" t="str">
        <f>IFERROR(IF(INDEX('WPTM - Section F'!E$93:E$494,MATCH('Print View'!$AQ$116,'WPTM - Section F'!$M$93:$M$494,0))&lt;&gt;0,INDEX('WPTM - Section F'!E$93:E$494,MATCH('Print View'!$AQ$116,'WPTM - Section F'!$M$93:$M$494,0)),""),"")</f>
        <v/>
      </c>
      <c r="AC161" s="479"/>
      <c r="AD161" s="469"/>
      <c r="AE161" s="478" t="str">
        <f>IFERROR(IF(INDEX('WPTM - Section F'!D$93:D$494,MATCH('Print View'!$AR$116,'WPTM - Section F'!$M$93:$MK$494,0))&lt;&gt;0,INDEX('WPTM - Section F'!D$93:D$494,MATCH('Print View'!$AR$116,'WPTM - Section F'!$M$93:$M$494,0)),""),"")</f>
        <v/>
      </c>
      <c r="AF161" s="479"/>
      <c r="AG161" s="480"/>
      <c r="AH161" s="468" t="str">
        <f>IFERROR(IF(INDEX('WPTM - Section F'!E$93:E$494,MATCH('Print View'!$AR$116,'WPTM - Section F'!$M$93:$M$494,0))&lt;&gt;0,INDEX('WPTM - Section F'!E$93:E$494,MATCH('Print View'!$AR$116,'WPTM - Section F'!$M$93:$M$494,0)),""),"")</f>
        <v/>
      </c>
      <c r="AI161" s="469"/>
      <c r="AJ161" s="207" t="str">
        <f>IFERROR(IF(INDEX('WPTM - Section F'!X$8:X$89,MATCH('Print View'!$A161,'WPTM - Section F'!$A$8:$A$89,0))&lt;&gt;0,INDEX('WPTM - Section F'!X$8:X$89,MATCH('Print View'!$A161,'WPTM - Section F'!$A$8:$A$89,0)),""),"")</f>
        <v/>
      </c>
      <c r="AM161" s="298"/>
      <c r="AN161" s="276" t="str">
        <f t="shared" si="0"/>
        <v>46-a1Y36000002VL1TEAW</v>
      </c>
      <c r="AO161" s="276" t="str">
        <f t="shared" si="1"/>
        <v>46-a1Y36000002VL1UEAW</v>
      </c>
      <c r="AP161" s="276" t="str">
        <f t="shared" si="2"/>
        <v>46-a1Y36000002VL1VEAW</v>
      </c>
      <c r="AQ161" s="276" t="str">
        <f t="shared" si="3"/>
        <v>46-a1Y36000002VL1WEAW</v>
      </c>
      <c r="AR161" s="276" t="str">
        <f t="shared" si="4"/>
        <v>46-a1Y36000002VL1XEAW</v>
      </c>
    </row>
    <row r="162" spans="1:44" ht="30" x14ac:dyDescent="0.25">
      <c r="A162" s="187">
        <v>47</v>
      </c>
      <c r="B162" s="187" t="str">
        <f>IFERROR(IF(INDEX('WPTM - Section F'!B$8:B$89,MATCH('Print View'!$A162,'WPTM - Section F'!$A$8:$A$89,0))&lt;&gt;0,INDEX('WPTM - Section F'!B$8:B$89,MATCH('Print View'!$A162,'WPTM - Section F'!$A$8:$A$89,0)),""),"")</f>
        <v/>
      </c>
      <c r="C162" s="187" t="str">
        <f>IFERROR(IF(INDEX('WPTM - Section F'!C$8:C$89,MATCH('Print View'!$A162,'WPTM - Section F'!$A$8:$A$89,0))&lt;&gt;0,INDEX('WPTM - Section F'!C$8:C$89,MATCH('Print View'!$A162,'WPTM - Section F'!$A$8:$A$89,0)),""),"")</f>
        <v/>
      </c>
      <c r="D162" s="187" t="str">
        <f>IFERROR(IF(INDEX('WPTM - Section F'!D$8:D$89,MATCH('Print View'!$A162,'WPTM - Section F'!$A$8:$A$89,0))&lt;&gt;0,INDEX('WPTM - Section F'!D$8:D$89,MATCH('Print View'!$A162,'WPTM - Section F'!$A$8:$A$89,0)),""),"")</f>
        <v/>
      </c>
      <c r="E162" s="187" t="str">
        <f>IFERROR(IF(INDEX('WPTM - Section F'!E$8:E$89,MATCH('Print View'!$A162,'WPTM - Section F'!$A$8:$A$89,0))&lt;&gt;0,INDEX('WPTM - Section F'!E$8:E$89,MATCH('Print View'!$A162,'WPTM - Section F'!$A$8:$A$89,0)),""),"")</f>
        <v/>
      </c>
      <c r="F162" s="188" t="str">
        <f>IFERROR(IF(INDEX('WPTM - Section F'!W$8:W$89,MATCH('Print View'!$A162,'WPTM - Section F'!$A$8:$A$89,0))&lt;&gt;0,INDEX('WPTM - Section F'!W$8:W$89,MATCH('Print View'!$A162,'WPTM - Section F'!$A$8:$A$89,0)),""),"")</f>
        <v/>
      </c>
      <c r="G162" s="481" t="str">
        <f>IFERROR(IF(INDEX('WPTM - Section F'!D$93:D$494,MATCH('Print View'!$AN$116,'WPTM - Section F'!$M$93:$MK$494,0))&lt;&gt;0,INDEX('WPTM - Section F'!D$93:D$494,MATCH('Print View'!$AN$116,'WPTM - Section F'!$M$93:$M$494,0)),""),"")</f>
        <v/>
      </c>
      <c r="H162" s="482"/>
      <c r="I162" s="483"/>
      <c r="J162" s="470" t="str">
        <f>IFERROR(IF(INDEX('WPTM - Section F'!E$93:E$494,MATCH('Print View'!$AN$116,'WPTM - Section F'!$M$93:$M$494,0))&lt;&gt;0,INDEX('WPTM - Section F'!E$93:E$494,MATCH('Print View'!$AN$116,'WPTM - Section F'!$M$93:$M$494,0)),""),"")</f>
        <v/>
      </c>
      <c r="K162" s="482"/>
      <c r="L162" s="471"/>
      <c r="M162" s="481" t="str">
        <f>IFERROR(IF(INDEX('WPTM - Section F'!D$93:D$494,MATCH('Print View'!$AO$116,'WPTM - Section F'!$M$93:$MK$494,0))&lt;&gt;0,INDEX('WPTM - Section F'!D$93:D$494,MATCH('Print View'!$AO$116,'WPTM - Section F'!$M$93:$M$494,0)),""),"")</f>
        <v/>
      </c>
      <c r="N162" s="482"/>
      <c r="O162" s="483"/>
      <c r="P162" s="470" t="str">
        <f>IFERROR(IF(INDEX('WPTM - Section F'!E$93:E$494,MATCH('Print View'!$AO$116,'WPTM - Section F'!$M$93:$M$494,0))&lt;&gt;0,INDEX('WPTM - Section F'!E$93:E$494,MATCH('Print View'!$AO$116,'WPTM - Section F'!$M$93:$M$494,0)),""),"")</f>
        <v/>
      </c>
      <c r="Q162" s="482"/>
      <c r="R162" s="471"/>
      <c r="S162" s="481" t="str">
        <f>IFERROR(IF(INDEX('WPTM - Section F'!D$93:D$494,MATCH('Print View'!$AP$116,'WPTM - Section F'!$M$93:$MK$494,0))&lt;&gt;0,INDEX('WPTM - Section F'!D$93:D$494,MATCH('Print View'!$AP$116,'WPTM - Section F'!$M$93:$M$494,0)),""),"")</f>
        <v/>
      </c>
      <c r="T162" s="482"/>
      <c r="U162" s="483"/>
      <c r="V162" s="470" t="str">
        <f>IFERROR(IF(INDEX('WPTM - Section F'!E$93:E$494,MATCH('Print View'!$AP$116,'WPTM - Section F'!$M$93:$M$494,0))&lt;&gt;0,INDEX('WPTM - Section F'!E$93:E$494,MATCH('Print View'!$AP$116,'WPTM - Section F'!$M$93:$M$494,0)),""),"")</f>
        <v/>
      </c>
      <c r="W162" s="482"/>
      <c r="X162" s="471"/>
      <c r="Y162" s="481" t="str">
        <f>IFERROR(IF(INDEX('WPTM - Section F'!D$93:D$494,MATCH('Print View'!$AQ$116,'WPTM - Section F'!$M$93:$MK$494,0))&lt;&gt;0,INDEX('WPTM - Section F'!D$93:D$494,MATCH('Print View'!$AQ$116,'WPTM - Section F'!$M$93:$M$494,0)),""),"")</f>
        <v/>
      </c>
      <c r="Z162" s="482"/>
      <c r="AA162" s="483"/>
      <c r="AB162" s="470" t="str">
        <f>IFERROR(IF(INDEX('WPTM - Section F'!E$93:E$494,MATCH('Print View'!$AQ$116,'WPTM - Section F'!$M$93:$M$494,0))&lt;&gt;0,INDEX('WPTM - Section F'!E$93:E$494,MATCH('Print View'!$AQ$116,'WPTM - Section F'!$M$93:$M$494,0)),""),"")</f>
        <v/>
      </c>
      <c r="AC162" s="482"/>
      <c r="AD162" s="471"/>
      <c r="AE162" s="481" t="str">
        <f>IFERROR(IF(INDEX('WPTM - Section F'!D$93:D$494,MATCH('Print View'!$AR$116,'WPTM - Section F'!$M$93:$MK$494,0))&lt;&gt;0,INDEX('WPTM - Section F'!D$93:D$494,MATCH('Print View'!$AR$116,'WPTM - Section F'!$M$93:$M$494,0)),""),"")</f>
        <v/>
      </c>
      <c r="AF162" s="482"/>
      <c r="AG162" s="483"/>
      <c r="AH162" s="470" t="str">
        <f>IFERROR(IF(INDEX('WPTM - Section F'!E$93:E$494,MATCH('Print View'!$AR$116,'WPTM - Section F'!$M$93:$M$494,0))&lt;&gt;0,INDEX('WPTM - Section F'!E$93:E$494,MATCH('Print View'!$AR$116,'WPTM - Section F'!$M$93:$M$494,0)),""),"")</f>
        <v/>
      </c>
      <c r="AI162" s="471"/>
      <c r="AJ162" s="208" t="str">
        <f>IFERROR(IF(INDEX('WPTM - Section F'!X$8:X$89,MATCH('Print View'!$A162,'WPTM - Section F'!$A$8:$A$89,0))&lt;&gt;0,INDEX('WPTM - Section F'!X$8:X$89,MATCH('Print View'!$A162,'WPTM - Section F'!$A$8:$A$89,0)),""),"")</f>
        <v/>
      </c>
      <c r="AM162" s="298"/>
      <c r="AN162" s="276" t="str">
        <f t="shared" si="0"/>
        <v>47-a1Y36000002VL1TEAW</v>
      </c>
      <c r="AO162" s="276" t="str">
        <f t="shared" si="1"/>
        <v>47-a1Y36000002VL1UEAW</v>
      </c>
      <c r="AP162" s="276" t="str">
        <f t="shared" si="2"/>
        <v>47-a1Y36000002VL1VEAW</v>
      </c>
      <c r="AQ162" s="276" t="str">
        <f t="shared" si="3"/>
        <v>47-a1Y36000002VL1WEAW</v>
      </c>
      <c r="AR162" s="276" t="str">
        <f t="shared" si="4"/>
        <v>47-a1Y36000002VL1XEAW</v>
      </c>
    </row>
    <row r="163" spans="1:44" ht="30" x14ac:dyDescent="0.25">
      <c r="A163" s="182">
        <v>48</v>
      </c>
      <c r="B163" s="182" t="str">
        <f>IFERROR(IF(INDEX('WPTM - Section F'!B$8:B$89,MATCH('Print View'!$A163,'WPTM - Section F'!$A$8:$A$89,0))&lt;&gt;0,INDEX('WPTM - Section F'!B$8:B$89,MATCH('Print View'!$A163,'WPTM - Section F'!$A$8:$A$89,0)),""),"")</f>
        <v/>
      </c>
      <c r="C163" s="182" t="str">
        <f>IFERROR(IF(INDEX('WPTM - Section F'!C$8:C$89,MATCH('Print View'!$A163,'WPTM - Section F'!$A$8:$A$89,0))&lt;&gt;0,INDEX('WPTM - Section F'!C$8:C$89,MATCH('Print View'!$A163,'WPTM - Section F'!$A$8:$A$89,0)),""),"")</f>
        <v/>
      </c>
      <c r="D163" s="182" t="str">
        <f>IFERROR(IF(INDEX('WPTM - Section F'!D$8:D$89,MATCH('Print View'!$A163,'WPTM - Section F'!$A$8:$A$89,0))&lt;&gt;0,INDEX('WPTM - Section F'!D$8:D$89,MATCH('Print View'!$A163,'WPTM - Section F'!$A$8:$A$89,0)),""),"")</f>
        <v/>
      </c>
      <c r="E163" s="182" t="str">
        <f>IFERROR(IF(INDEX('WPTM - Section F'!E$8:E$89,MATCH('Print View'!$A163,'WPTM - Section F'!$A$8:$A$89,0))&lt;&gt;0,INDEX('WPTM - Section F'!E$8:E$89,MATCH('Print View'!$A163,'WPTM - Section F'!$A$8:$A$89,0)),""),"")</f>
        <v/>
      </c>
      <c r="F163" s="183" t="str">
        <f>IFERROR(IF(INDEX('WPTM - Section F'!W$8:W$89,MATCH('Print View'!$A163,'WPTM - Section F'!$A$8:$A$89,0))&lt;&gt;0,INDEX('WPTM - Section F'!W$8:W$89,MATCH('Print View'!$A163,'WPTM - Section F'!$A$8:$A$89,0)),""),"")</f>
        <v/>
      </c>
      <c r="G163" s="478" t="str">
        <f>IFERROR(IF(INDEX('WPTM - Section F'!D$93:D$494,MATCH('Print View'!$AN$116,'WPTM - Section F'!$M$93:$MK$494,0))&lt;&gt;0,INDEX('WPTM - Section F'!D$93:D$494,MATCH('Print View'!$AN$116,'WPTM - Section F'!$M$93:$M$494,0)),""),"")</f>
        <v/>
      </c>
      <c r="H163" s="479"/>
      <c r="I163" s="480"/>
      <c r="J163" s="468" t="str">
        <f>IFERROR(IF(INDEX('WPTM - Section F'!E$93:E$494,MATCH('Print View'!$AN$116,'WPTM - Section F'!$M$93:$M$494,0))&lt;&gt;0,INDEX('WPTM - Section F'!E$93:E$494,MATCH('Print View'!$AN$116,'WPTM - Section F'!$M$93:$M$494,0)),""),"")</f>
        <v/>
      </c>
      <c r="K163" s="479"/>
      <c r="L163" s="469"/>
      <c r="M163" s="478" t="str">
        <f>IFERROR(IF(INDEX('WPTM - Section F'!D$93:D$494,MATCH('Print View'!$AO$116,'WPTM - Section F'!$M$93:$MK$494,0))&lt;&gt;0,INDEX('WPTM - Section F'!D$93:D$494,MATCH('Print View'!$AO$116,'WPTM - Section F'!$M$93:$M$494,0)),""),"")</f>
        <v/>
      </c>
      <c r="N163" s="479"/>
      <c r="O163" s="480"/>
      <c r="P163" s="468" t="str">
        <f>IFERROR(IF(INDEX('WPTM - Section F'!E$93:E$494,MATCH('Print View'!$AO$116,'WPTM - Section F'!$M$93:$M$494,0))&lt;&gt;0,INDEX('WPTM - Section F'!E$93:E$494,MATCH('Print View'!$AO$116,'WPTM - Section F'!$M$93:$M$494,0)),""),"")</f>
        <v/>
      </c>
      <c r="Q163" s="479"/>
      <c r="R163" s="469"/>
      <c r="S163" s="478" t="str">
        <f>IFERROR(IF(INDEX('WPTM - Section F'!D$93:D$494,MATCH('Print View'!$AP$116,'WPTM - Section F'!$M$93:$MK$494,0))&lt;&gt;0,INDEX('WPTM - Section F'!D$93:D$494,MATCH('Print View'!$AP$116,'WPTM - Section F'!$M$93:$M$494,0)),""),"")</f>
        <v/>
      </c>
      <c r="T163" s="479"/>
      <c r="U163" s="480"/>
      <c r="V163" s="468" t="str">
        <f>IFERROR(IF(INDEX('WPTM - Section F'!E$93:E$494,MATCH('Print View'!$AP$116,'WPTM - Section F'!$M$93:$M$494,0))&lt;&gt;0,INDEX('WPTM - Section F'!E$93:E$494,MATCH('Print View'!$AP$116,'WPTM - Section F'!$M$93:$M$494,0)),""),"")</f>
        <v/>
      </c>
      <c r="W163" s="479"/>
      <c r="X163" s="469"/>
      <c r="Y163" s="478" t="str">
        <f>IFERROR(IF(INDEX('WPTM - Section F'!D$93:D$494,MATCH('Print View'!$AQ$116,'WPTM - Section F'!$M$93:$MK$494,0))&lt;&gt;0,INDEX('WPTM - Section F'!D$93:D$494,MATCH('Print View'!$AQ$116,'WPTM - Section F'!$M$93:$M$494,0)),""),"")</f>
        <v/>
      </c>
      <c r="Z163" s="479"/>
      <c r="AA163" s="480"/>
      <c r="AB163" s="468" t="str">
        <f>IFERROR(IF(INDEX('WPTM - Section F'!E$93:E$494,MATCH('Print View'!$AQ$116,'WPTM - Section F'!$M$93:$M$494,0))&lt;&gt;0,INDEX('WPTM - Section F'!E$93:E$494,MATCH('Print View'!$AQ$116,'WPTM - Section F'!$M$93:$M$494,0)),""),"")</f>
        <v/>
      </c>
      <c r="AC163" s="479"/>
      <c r="AD163" s="469"/>
      <c r="AE163" s="478" t="str">
        <f>IFERROR(IF(INDEX('WPTM - Section F'!D$93:D$494,MATCH('Print View'!$AR$116,'WPTM - Section F'!$M$93:$MK$494,0))&lt;&gt;0,INDEX('WPTM - Section F'!D$93:D$494,MATCH('Print View'!$AR$116,'WPTM - Section F'!$M$93:$M$494,0)),""),"")</f>
        <v/>
      </c>
      <c r="AF163" s="479"/>
      <c r="AG163" s="480"/>
      <c r="AH163" s="468" t="str">
        <f>IFERROR(IF(INDEX('WPTM - Section F'!E$93:E$494,MATCH('Print View'!$AR$116,'WPTM - Section F'!$M$93:$M$494,0))&lt;&gt;0,INDEX('WPTM - Section F'!E$93:E$494,MATCH('Print View'!$AR$116,'WPTM - Section F'!$M$93:$M$494,0)),""),"")</f>
        <v/>
      </c>
      <c r="AI163" s="469"/>
      <c r="AJ163" s="207" t="str">
        <f>IFERROR(IF(INDEX('WPTM - Section F'!X$8:X$89,MATCH('Print View'!$A163,'WPTM - Section F'!$A$8:$A$89,0))&lt;&gt;0,INDEX('WPTM - Section F'!X$8:X$89,MATCH('Print View'!$A163,'WPTM - Section F'!$A$8:$A$89,0)),""),"")</f>
        <v/>
      </c>
      <c r="AM163" s="298"/>
      <c r="AN163" s="276" t="str">
        <f t="shared" si="0"/>
        <v>48-a1Y36000002VL1TEAW</v>
      </c>
      <c r="AO163" s="276" t="str">
        <f t="shared" si="1"/>
        <v>48-a1Y36000002VL1UEAW</v>
      </c>
      <c r="AP163" s="276" t="str">
        <f t="shared" si="2"/>
        <v>48-a1Y36000002VL1VEAW</v>
      </c>
      <c r="AQ163" s="276" t="str">
        <f t="shared" si="3"/>
        <v>48-a1Y36000002VL1WEAW</v>
      </c>
      <c r="AR163" s="276" t="str">
        <f t="shared" si="4"/>
        <v>48-a1Y36000002VL1XEAW</v>
      </c>
    </row>
    <row r="164" spans="1:44" ht="30" x14ac:dyDescent="0.25">
      <c r="A164" s="187">
        <v>49</v>
      </c>
      <c r="B164" s="187" t="str">
        <f>IFERROR(IF(INDEX('WPTM - Section F'!B$8:B$89,MATCH('Print View'!$A164,'WPTM - Section F'!$A$8:$A$89,0))&lt;&gt;0,INDEX('WPTM - Section F'!B$8:B$89,MATCH('Print View'!$A164,'WPTM - Section F'!$A$8:$A$89,0)),""),"")</f>
        <v/>
      </c>
      <c r="C164" s="187" t="str">
        <f>IFERROR(IF(INDEX('WPTM - Section F'!C$8:C$89,MATCH('Print View'!$A164,'WPTM - Section F'!$A$8:$A$89,0))&lt;&gt;0,INDEX('WPTM - Section F'!C$8:C$89,MATCH('Print View'!$A164,'WPTM - Section F'!$A$8:$A$89,0)),""),"")</f>
        <v/>
      </c>
      <c r="D164" s="187" t="str">
        <f>IFERROR(IF(INDEX('WPTM - Section F'!D$8:D$89,MATCH('Print View'!$A164,'WPTM - Section F'!$A$8:$A$89,0))&lt;&gt;0,INDEX('WPTM - Section F'!D$8:D$89,MATCH('Print View'!$A164,'WPTM - Section F'!$A$8:$A$89,0)),""),"")</f>
        <v/>
      </c>
      <c r="E164" s="187" t="str">
        <f>IFERROR(IF(INDEX('WPTM - Section F'!E$8:E$89,MATCH('Print View'!$A164,'WPTM - Section F'!$A$8:$A$89,0))&lt;&gt;0,INDEX('WPTM - Section F'!E$8:E$89,MATCH('Print View'!$A164,'WPTM - Section F'!$A$8:$A$89,0)),""),"")</f>
        <v/>
      </c>
      <c r="F164" s="188" t="str">
        <f>IFERROR(IF(INDEX('WPTM - Section F'!W$8:W$89,MATCH('Print View'!$A164,'WPTM - Section F'!$A$8:$A$89,0))&lt;&gt;0,INDEX('WPTM - Section F'!W$8:W$89,MATCH('Print View'!$A164,'WPTM - Section F'!$A$8:$A$89,0)),""),"")</f>
        <v/>
      </c>
      <c r="G164" s="481" t="str">
        <f>IFERROR(IF(INDEX('WPTM - Section F'!D$93:D$494,MATCH('Print View'!$AN$116,'WPTM - Section F'!$M$93:$MK$494,0))&lt;&gt;0,INDEX('WPTM - Section F'!D$93:D$494,MATCH('Print View'!$AN$116,'WPTM - Section F'!$M$93:$M$494,0)),""),"")</f>
        <v/>
      </c>
      <c r="H164" s="482"/>
      <c r="I164" s="483"/>
      <c r="J164" s="470" t="str">
        <f>IFERROR(IF(INDEX('WPTM - Section F'!E$93:E$494,MATCH('Print View'!$AN$116,'WPTM - Section F'!$M$93:$M$494,0))&lt;&gt;0,INDEX('WPTM - Section F'!E$93:E$494,MATCH('Print View'!$AN$116,'WPTM - Section F'!$M$93:$M$494,0)),""),"")</f>
        <v/>
      </c>
      <c r="K164" s="482"/>
      <c r="L164" s="471"/>
      <c r="M164" s="481" t="str">
        <f>IFERROR(IF(INDEX('WPTM - Section F'!D$93:D$494,MATCH('Print View'!$AO$116,'WPTM - Section F'!$M$93:$MK$494,0))&lt;&gt;0,INDEX('WPTM - Section F'!D$93:D$494,MATCH('Print View'!$AO$116,'WPTM - Section F'!$M$93:$M$494,0)),""),"")</f>
        <v/>
      </c>
      <c r="N164" s="482"/>
      <c r="O164" s="483"/>
      <c r="P164" s="470" t="str">
        <f>IFERROR(IF(INDEX('WPTM - Section F'!E$93:E$494,MATCH('Print View'!$AO$116,'WPTM - Section F'!$M$93:$M$494,0))&lt;&gt;0,INDEX('WPTM - Section F'!E$93:E$494,MATCH('Print View'!$AO$116,'WPTM - Section F'!$M$93:$M$494,0)),""),"")</f>
        <v/>
      </c>
      <c r="Q164" s="482"/>
      <c r="R164" s="471"/>
      <c r="S164" s="481" t="str">
        <f>IFERROR(IF(INDEX('WPTM - Section F'!D$93:D$494,MATCH('Print View'!$AP$116,'WPTM - Section F'!$M$93:$MK$494,0))&lt;&gt;0,INDEX('WPTM - Section F'!D$93:D$494,MATCH('Print View'!$AP$116,'WPTM - Section F'!$M$93:$M$494,0)),""),"")</f>
        <v/>
      </c>
      <c r="T164" s="482"/>
      <c r="U164" s="483"/>
      <c r="V164" s="470" t="str">
        <f>IFERROR(IF(INDEX('WPTM - Section F'!E$93:E$494,MATCH('Print View'!$AP$116,'WPTM - Section F'!$M$93:$M$494,0))&lt;&gt;0,INDEX('WPTM - Section F'!E$93:E$494,MATCH('Print View'!$AP$116,'WPTM - Section F'!$M$93:$M$494,0)),""),"")</f>
        <v/>
      </c>
      <c r="W164" s="482"/>
      <c r="X164" s="471"/>
      <c r="Y164" s="481" t="str">
        <f>IFERROR(IF(INDEX('WPTM - Section F'!D$93:D$494,MATCH('Print View'!$AQ$116,'WPTM - Section F'!$M$93:$MK$494,0))&lt;&gt;0,INDEX('WPTM - Section F'!D$93:D$494,MATCH('Print View'!$AQ$116,'WPTM - Section F'!$M$93:$M$494,0)),""),"")</f>
        <v/>
      </c>
      <c r="Z164" s="482"/>
      <c r="AA164" s="483"/>
      <c r="AB164" s="470" t="str">
        <f>IFERROR(IF(INDEX('WPTM - Section F'!E$93:E$494,MATCH('Print View'!$AQ$116,'WPTM - Section F'!$M$93:$M$494,0))&lt;&gt;0,INDEX('WPTM - Section F'!E$93:E$494,MATCH('Print View'!$AQ$116,'WPTM - Section F'!$M$93:$M$494,0)),""),"")</f>
        <v/>
      </c>
      <c r="AC164" s="482"/>
      <c r="AD164" s="471"/>
      <c r="AE164" s="481" t="str">
        <f>IFERROR(IF(INDEX('WPTM - Section F'!D$93:D$494,MATCH('Print View'!$AR$116,'WPTM - Section F'!$M$93:$MK$494,0))&lt;&gt;0,INDEX('WPTM - Section F'!D$93:D$494,MATCH('Print View'!$AR$116,'WPTM - Section F'!$M$93:$M$494,0)),""),"")</f>
        <v/>
      </c>
      <c r="AF164" s="482"/>
      <c r="AG164" s="483"/>
      <c r="AH164" s="470" t="str">
        <f>IFERROR(IF(INDEX('WPTM - Section F'!E$93:E$494,MATCH('Print View'!$AR$116,'WPTM - Section F'!$M$93:$M$494,0))&lt;&gt;0,INDEX('WPTM - Section F'!E$93:E$494,MATCH('Print View'!$AR$116,'WPTM - Section F'!$M$93:$M$494,0)),""),"")</f>
        <v/>
      </c>
      <c r="AI164" s="471"/>
      <c r="AJ164" s="208" t="str">
        <f>IFERROR(IF(INDEX('WPTM - Section F'!X$8:X$89,MATCH('Print View'!$A164,'WPTM - Section F'!$A$8:$A$89,0))&lt;&gt;0,INDEX('WPTM - Section F'!X$8:X$89,MATCH('Print View'!$A164,'WPTM - Section F'!$A$8:$A$89,0)),""),"")</f>
        <v/>
      </c>
      <c r="AM164" s="298"/>
      <c r="AN164" s="276" t="str">
        <f t="shared" si="0"/>
        <v>49-a1Y36000002VL1TEAW</v>
      </c>
      <c r="AO164" s="276" t="str">
        <f t="shared" si="1"/>
        <v>49-a1Y36000002VL1UEAW</v>
      </c>
      <c r="AP164" s="276" t="str">
        <f t="shared" si="2"/>
        <v>49-a1Y36000002VL1VEAW</v>
      </c>
      <c r="AQ164" s="276" t="str">
        <f t="shared" si="3"/>
        <v>49-a1Y36000002VL1WEAW</v>
      </c>
      <c r="AR164" s="276" t="str">
        <f t="shared" si="4"/>
        <v>49-a1Y36000002VL1XEAW</v>
      </c>
    </row>
    <row r="165" spans="1:44" ht="30" x14ac:dyDescent="0.25">
      <c r="A165" s="182">
        <v>50</v>
      </c>
      <c r="B165" s="182" t="str">
        <f>IFERROR(IF(INDEX('WPTM - Section F'!B$8:B$89,MATCH('Print View'!$A165,'WPTM - Section F'!$A$8:$A$89,0))&lt;&gt;0,INDEX('WPTM - Section F'!B$8:B$89,MATCH('Print View'!$A165,'WPTM - Section F'!$A$8:$A$89,0)),""),"")</f>
        <v/>
      </c>
      <c r="C165" s="182" t="str">
        <f>IFERROR(IF(INDEX('WPTM - Section F'!C$8:C$89,MATCH('Print View'!$A165,'WPTM - Section F'!$A$8:$A$89,0))&lt;&gt;0,INDEX('WPTM - Section F'!C$8:C$89,MATCH('Print View'!$A165,'WPTM - Section F'!$A$8:$A$89,0)),""),"")</f>
        <v/>
      </c>
      <c r="D165" s="182" t="str">
        <f>IFERROR(IF(INDEX('WPTM - Section F'!D$8:D$89,MATCH('Print View'!$A165,'WPTM - Section F'!$A$8:$A$89,0))&lt;&gt;0,INDEX('WPTM - Section F'!D$8:D$89,MATCH('Print View'!$A165,'WPTM - Section F'!$A$8:$A$89,0)),""),"")</f>
        <v/>
      </c>
      <c r="E165" s="182" t="str">
        <f>IFERROR(IF(INDEX('WPTM - Section F'!E$8:E$89,MATCH('Print View'!$A165,'WPTM - Section F'!$A$8:$A$89,0))&lt;&gt;0,INDEX('WPTM - Section F'!E$8:E$89,MATCH('Print View'!$A165,'WPTM - Section F'!$A$8:$A$89,0)),""),"")</f>
        <v/>
      </c>
      <c r="F165" s="183" t="str">
        <f>IFERROR(IF(INDEX('WPTM - Section F'!W$8:W$89,MATCH('Print View'!$A165,'WPTM - Section F'!$A$8:$A$89,0))&lt;&gt;0,INDEX('WPTM - Section F'!W$8:W$89,MATCH('Print View'!$A165,'WPTM - Section F'!$A$8:$A$89,0)),""),"")</f>
        <v/>
      </c>
      <c r="G165" s="478" t="str">
        <f>IFERROR(IF(INDEX('WPTM - Section F'!D$93:D$494,MATCH('Print View'!$AN$116,'WPTM - Section F'!$M$93:$MK$494,0))&lt;&gt;0,INDEX('WPTM - Section F'!D$93:D$494,MATCH('Print View'!$AN$116,'WPTM - Section F'!$M$93:$M$494,0)),""),"")</f>
        <v/>
      </c>
      <c r="H165" s="479"/>
      <c r="I165" s="480"/>
      <c r="J165" s="468" t="str">
        <f>IFERROR(IF(INDEX('WPTM - Section F'!E$93:E$494,MATCH('Print View'!$AN$116,'WPTM - Section F'!$M$93:$M$494,0))&lt;&gt;0,INDEX('WPTM - Section F'!E$93:E$494,MATCH('Print View'!$AN$116,'WPTM - Section F'!$M$93:$M$494,0)),""),"")</f>
        <v/>
      </c>
      <c r="K165" s="479"/>
      <c r="L165" s="469"/>
      <c r="M165" s="478" t="str">
        <f>IFERROR(IF(INDEX('WPTM - Section F'!D$93:D$494,MATCH('Print View'!$AO$116,'WPTM - Section F'!$M$93:$MK$494,0))&lt;&gt;0,INDEX('WPTM - Section F'!D$93:D$494,MATCH('Print View'!$AO$116,'WPTM - Section F'!$M$93:$M$494,0)),""),"")</f>
        <v/>
      </c>
      <c r="N165" s="479"/>
      <c r="O165" s="480"/>
      <c r="P165" s="468" t="str">
        <f>IFERROR(IF(INDEX('WPTM - Section F'!E$93:E$494,MATCH('Print View'!$AO$116,'WPTM - Section F'!$M$93:$M$494,0))&lt;&gt;0,INDEX('WPTM - Section F'!E$93:E$494,MATCH('Print View'!$AO$116,'WPTM - Section F'!$M$93:$M$494,0)),""),"")</f>
        <v/>
      </c>
      <c r="Q165" s="479"/>
      <c r="R165" s="469"/>
      <c r="S165" s="478" t="str">
        <f>IFERROR(IF(INDEX('WPTM - Section F'!D$93:D$494,MATCH('Print View'!$AP$116,'WPTM - Section F'!$M$93:$MK$494,0))&lt;&gt;0,INDEX('WPTM - Section F'!D$93:D$494,MATCH('Print View'!$AP$116,'WPTM - Section F'!$M$93:$M$494,0)),""),"")</f>
        <v/>
      </c>
      <c r="T165" s="479"/>
      <c r="U165" s="480"/>
      <c r="V165" s="468" t="str">
        <f>IFERROR(IF(INDEX('WPTM - Section F'!E$93:E$494,MATCH('Print View'!$AP$116,'WPTM - Section F'!$M$93:$M$494,0))&lt;&gt;0,INDEX('WPTM - Section F'!E$93:E$494,MATCH('Print View'!$AP$116,'WPTM - Section F'!$M$93:$M$494,0)),""),"")</f>
        <v/>
      </c>
      <c r="W165" s="479"/>
      <c r="X165" s="469"/>
      <c r="Y165" s="478" t="str">
        <f>IFERROR(IF(INDEX('WPTM - Section F'!D$93:D$494,MATCH('Print View'!$AQ$116,'WPTM - Section F'!$M$93:$MK$494,0))&lt;&gt;0,INDEX('WPTM - Section F'!D$93:D$494,MATCH('Print View'!$AQ$116,'WPTM - Section F'!$M$93:$M$494,0)),""),"")</f>
        <v/>
      </c>
      <c r="Z165" s="479"/>
      <c r="AA165" s="480"/>
      <c r="AB165" s="468" t="str">
        <f>IFERROR(IF(INDEX('WPTM - Section F'!E$93:E$494,MATCH('Print View'!$AQ$116,'WPTM - Section F'!$M$93:$M$494,0))&lt;&gt;0,INDEX('WPTM - Section F'!E$93:E$494,MATCH('Print View'!$AQ$116,'WPTM - Section F'!$M$93:$M$494,0)),""),"")</f>
        <v/>
      </c>
      <c r="AC165" s="479"/>
      <c r="AD165" s="469"/>
      <c r="AE165" s="478" t="str">
        <f>IFERROR(IF(INDEX('WPTM - Section F'!D$93:D$494,MATCH('Print View'!$AR$116,'WPTM - Section F'!$M$93:$MK$494,0))&lt;&gt;0,INDEX('WPTM - Section F'!D$93:D$494,MATCH('Print View'!$AR$116,'WPTM - Section F'!$M$93:$M$494,0)),""),"")</f>
        <v/>
      </c>
      <c r="AF165" s="479"/>
      <c r="AG165" s="480"/>
      <c r="AH165" s="468" t="str">
        <f>IFERROR(IF(INDEX('WPTM - Section F'!E$93:E$494,MATCH('Print View'!$AR$116,'WPTM - Section F'!$M$93:$M$494,0))&lt;&gt;0,INDEX('WPTM - Section F'!E$93:E$494,MATCH('Print View'!$AR$116,'WPTM - Section F'!$M$93:$M$494,0)),""),"")</f>
        <v/>
      </c>
      <c r="AI165" s="469"/>
      <c r="AJ165" s="207" t="str">
        <f>IFERROR(IF(INDEX('WPTM - Section F'!X$8:X$89,MATCH('Print View'!$A165,'WPTM - Section F'!$A$8:$A$89,0))&lt;&gt;0,INDEX('WPTM - Section F'!X$8:X$89,MATCH('Print View'!$A165,'WPTM - Section F'!$A$8:$A$89,0)),""),"")</f>
        <v/>
      </c>
      <c r="AM165" s="298"/>
      <c r="AN165" s="276" t="str">
        <f t="shared" si="0"/>
        <v>50-a1Y36000002VL1TEAW</v>
      </c>
      <c r="AO165" s="276" t="str">
        <f t="shared" si="1"/>
        <v>50-a1Y36000002VL1UEAW</v>
      </c>
      <c r="AP165" s="276" t="str">
        <f t="shared" si="2"/>
        <v>50-a1Y36000002VL1VEAW</v>
      </c>
      <c r="AQ165" s="276" t="str">
        <f t="shared" si="3"/>
        <v>50-a1Y36000002VL1WEAW</v>
      </c>
      <c r="AR165" s="276" t="str">
        <f t="shared" si="4"/>
        <v>50-a1Y36000002VL1XEAW</v>
      </c>
    </row>
    <row r="166" spans="1:44" ht="30" x14ac:dyDescent="0.25">
      <c r="A166" s="187">
        <v>51</v>
      </c>
      <c r="B166" s="187" t="str">
        <f>IFERROR(IF(INDEX('WPTM - Section F'!B$8:B$89,MATCH('Print View'!$A166,'WPTM - Section F'!$A$8:$A$89,0))&lt;&gt;0,INDEX('WPTM - Section F'!B$8:B$89,MATCH('Print View'!$A166,'WPTM - Section F'!$A$8:$A$89,0)),""),"")</f>
        <v/>
      </c>
      <c r="C166" s="187" t="str">
        <f>IFERROR(IF(INDEX('WPTM - Section F'!C$8:C$89,MATCH('Print View'!$A166,'WPTM - Section F'!$A$8:$A$89,0))&lt;&gt;0,INDEX('WPTM - Section F'!C$8:C$89,MATCH('Print View'!$A166,'WPTM - Section F'!$A$8:$A$89,0)),""),"")</f>
        <v/>
      </c>
      <c r="D166" s="187" t="str">
        <f>IFERROR(IF(INDEX('WPTM - Section F'!D$8:D$89,MATCH('Print View'!$A166,'WPTM - Section F'!$A$8:$A$89,0))&lt;&gt;0,INDEX('WPTM - Section F'!D$8:D$89,MATCH('Print View'!$A166,'WPTM - Section F'!$A$8:$A$89,0)),""),"")</f>
        <v/>
      </c>
      <c r="E166" s="187" t="str">
        <f>IFERROR(IF(INDEX('WPTM - Section F'!E$8:E$89,MATCH('Print View'!$A166,'WPTM - Section F'!$A$8:$A$89,0))&lt;&gt;0,INDEX('WPTM - Section F'!E$8:E$89,MATCH('Print View'!$A166,'WPTM - Section F'!$A$8:$A$89,0)),""),"")</f>
        <v/>
      </c>
      <c r="F166" s="188" t="str">
        <f>IFERROR(IF(INDEX('WPTM - Section F'!W$8:W$89,MATCH('Print View'!$A166,'WPTM - Section F'!$A$8:$A$89,0))&lt;&gt;0,INDEX('WPTM - Section F'!W$8:W$89,MATCH('Print View'!$A166,'WPTM - Section F'!$A$8:$A$89,0)),""),"")</f>
        <v/>
      </c>
      <c r="G166" s="481" t="str">
        <f>IFERROR(IF(INDEX('WPTM - Section F'!D$93:D$494,MATCH('Print View'!$AN$116,'WPTM - Section F'!$M$93:$MK$494,0))&lt;&gt;0,INDEX('WPTM - Section F'!D$93:D$494,MATCH('Print View'!$AN$116,'WPTM - Section F'!$M$93:$M$494,0)),""),"")</f>
        <v/>
      </c>
      <c r="H166" s="482"/>
      <c r="I166" s="483"/>
      <c r="J166" s="470" t="str">
        <f>IFERROR(IF(INDEX('WPTM - Section F'!E$93:E$494,MATCH('Print View'!$AN$116,'WPTM - Section F'!$M$93:$M$494,0))&lt;&gt;0,INDEX('WPTM - Section F'!E$93:E$494,MATCH('Print View'!$AN$116,'WPTM - Section F'!$M$93:$M$494,0)),""),"")</f>
        <v/>
      </c>
      <c r="K166" s="482"/>
      <c r="L166" s="471"/>
      <c r="M166" s="481" t="str">
        <f>IFERROR(IF(INDEX('WPTM - Section F'!D$93:D$494,MATCH('Print View'!$AO$116,'WPTM - Section F'!$M$93:$MK$494,0))&lt;&gt;0,INDEX('WPTM - Section F'!D$93:D$494,MATCH('Print View'!$AO$116,'WPTM - Section F'!$M$93:$M$494,0)),""),"")</f>
        <v/>
      </c>
      <c r="N166" s="482"/>
      <c r="O166" s="483"/>
      <c r="P166" s="470" t="str">
        <f>IFERROR(IF(INDEX('WPTM - Section F'!E$93:E$494,MATCH('Print View'!$AO$116,'WPTM - Section F'!$M$93:$M$494,0))&lt;&gt;0,INDEX('WPTM - Section F'!E$93:E$494,MATCH('Print View'!$AO$116,'WPTM - Section F'!$M$93:$M$494,0)),""),"")</f>
        <v/>
      </c>
      <c r="Q166" s="482"/>
      <c r="R166" s="471"/>
      <c r="S166" s="481" t="str">
        <f>IFERROR(IF(INDEX('WPTM - Section F'!D$93:D$494,MATCH('Print View'!$AP$116,'WPTM - Section F'!$M$93:$MK$494,0))&lt;&gt;0,INDEX('WPTM - Section F'!D$93:D$494,MATCH('Print View'!$AP$116,'WPTM - Section F'!$M$93:$M$494,0)),""),"")</f>
        <v/>
      </c>
      <c r="T166" s="482"/>
      <c r="U166" s="483"/>
      <c r="V166" s="470" t="str">
        <f>IFERROR(IF(INDEX('WPTM - Section F'!E$93:E$494,MATCH('Print View'!$AP$116,'WPTM - Section F'!$M$93:$M$494,0))&lt;&gt;0,INDEX('WPTM - Section F'!E$93:E$494,MATCH('Print View'!$AP$116,'WPTM - Section F'!$M$93:$M$494,0)),""),"")</f>
        <v/>
      </c>
      <c r="W166" s="482"/>
      <c r="X166" s="471"/>
      <c r="Y166" s="481" t="str">
        <f>IFERROR(IF(INDEX('WPTM - Section F'!D$93:D$494,MATCH('Print View'!$AQ$116,'WPTM - Section F'!$M$93:$MK$494,0))&lt;&gt;0,INDEX('WPTM - Section F'!D$93:D$494,MATCH('Print View'!$AQ$116,'WPTM - Section F'!$M$93:$M$494,0)),""),"")</f>
        <v/>
      </c>
      <c r="Z166" s="482"/>
      <c r="AA166" s="483"/>
      <c r="AB166" s="470" t="str">
        <f>IFERROR(IF(INDEX('WPTM - Section F'!E$93:E$494,MATCH('Print View'!$AQ$116,'WPTM - Section F'!$M$93:$M$494,0))&lt;&gt;0,INDEX('WPTM - Section F'!E$93:E$494,MATCH('Print View'!$AQ$116,'WPTM - Section F'!$M$93:$M$494,0)),""),"")</f>
        <v/>
      </c>
      <c r="AC166" s="482"/>
      <c r="AD166" s="471"/>
      <c r="AE166" s="481" t="str">
        <f>IFERROR(IF(INDEX('WPTM - Section F'!D$93:D$494,MATCH('Print View'!$AR$116,'WPTM - Section F'!$M$93:$MK$494,0))&lt;&gt;0,INDEX('WPTM - Section F'!D$93:D$494,MATCH('Print View'!$AR$116,'WPTM - Section F'!$M$93:$M$494,0)),""),"")</f>
        <v/>
      </c>
      <c r="AF166" s="482"/>
      <c r="AG166" s="483"/>
      <c r="AH166" s="470" t="str">
        <f>IFERROR(IF(INDEX('WPTM - Section F'!E$93:E$494,MATCH('Print View'!$AR$116,'WPTM - Section F'!$M$93:$M$494,0))&lt;&gt;0,INDEX('WPTM - Section F'!E$93:E$494,MATCH('Print View'!$AR$116,'WPTM - Section F'!$M$93:$M$494,0)),""),"")</f>
        <v/>
      </c>
      <c r="AI166" s="471"/>
      <c r="AJ166" s="208" t="str">
        <f>IFERROR(IF(INDEX('WPTM - Section F'!X$8:X$89,MATCH('Print View'!$A166,'WPTM - Section F'!$A$8:$A$89,0))&lt;&gt;0,INDEX('WPTM - Section F'!X$8:X$89,MATCH('Print View'!$A166,'WPTM - Section F'!$A$8:$A$89,0)),""),"")</f>
        <v/>
      </c>
      <c r="AM166" s="298"/>
      <c r="AN166" s="276" t="str">
        <f t="shared" si="0"/>
        <v>51-a1Y36000002VL1TEAW</v>
      </c>
      <c r="AO166" s="276" t="str">
        <f t="shared" si="1"/>
        <v>51-a1Y36000002VL1UEAW</v>
      </c>
      <c r="AP166" s="276" t="str">
        <f t="shared" si="2"/>
        <v>51-a1Y36000002VL1VEAW</v>
      </c>
      <c r="AQ166" s="276" t="str">
        <f t="shared" si="3"/>
        <v>51-a1Y36000002VL1WEAW</v>
      </c>
      <c r="AR166" s="276" t="str">
        <f t="shared" si="4"/>
        <v>51-a1Y36000002VL1XEAW</v>
      </c>
    </row>
    <row r="167" spans="1:44" ht="30" x14ac:dyDescent="0.25">
      <c r="A167" s="182">
        <v>52</v>
      </c>
      <c r="B167" s="182" t="str">
        <f>IFERROR(IF(INDEX('WPTM - Section F'!B$8:B$89,MATCH('Print View'!$A167,'WPTM - Section F'!$A$8:$A$89,0))&lt;&gt;0,INDEX('WPTM - Section F'!B$8:B$89,MATCH('Print View'!$A167,'WPTM - Section F'!$A$8:$A$89,0)),""),"")</f>
        <v/>
      </c>
      <c r="C167" s="182" t="str">
        <f>IFERROR(IF(INDEX('WPTM - Section F'!C$8:C$89,MATCH('Print View'!$A167,'WPTM - Section F'!$A$8:$A$89,0))&lt;&gt;0,INDEX('WPTM - Section F'!C$8:C$89,MATCH('Print View'!$A167,'WPTM - Section F'!$A$8:$A$89,0)),""),"")</f>
        <v/>
      </c>
      <c r="D167" s="182" t="str">
        <f>IFERROR(IF(INDEX('WPTM - Section F'!D$8:D$89,MATCH('Print View'!$A167,'WPTM - Section F'!$A$8:$A$89,0))&lt;&gt;0,INDEX('WPTM - Section F'!D$8:D$89,MATCH('Print View'!$A167,'WPTM - Section F'!$A$8:$A$89,0)),""),"")</f>
        <v/>
      </c>
      <c r="E167" s="182" t="str">
        <f>IFERROR(IF(INDEX('WPTM - Section F'!E$8:E$89,MATCH('Print View'!$A167,'WPTM - Section F'!$A$8:$A$89,0))&lt;&gt;0,INDEX('WPTM - Section F'!E$8:E$89,MATCH('Print View'!$A167,'WPTM - Section F'!$A$8:$A$89,0)),""),"")</f>
        <v/>
      </c>
      <c r="F167" s="183" t="str">
        <f>IFERROR(IF(INDEX('WPTM - Section F'!W$8:W$89,MATCH('Print View'!$A167,'WPTM - Section F'!$A$8:$A$89,0))&lt;&gt;0,INDEX('WPTM - Section F'!W$8:W$89,MATCH('Print View'!$A167,'WPTM - Section F'!$A$8:$A$89,0)),""),"")</f>
        <v/>
      </c>
      <c r="G167" s="478" t="str">
        <f>IFERROR(IF(INDEX('WPTM - Section F'!D$93:D$494,MATCH('Print View'!$AN$116,'WPTM - Section F'!$M$93:$MK$494,0))&lt;&gt;0,INDEX('WPTM - Section F'!D$93:D$494,MATCH('Print View'!$AN$116,'WPTM - Section F'!$M$93:$M$494,0)),""),"")</f>
        <v/>
      </c>
      <c r="H167" s="479"/>
      <c r="I167" s="480"/>
      <c r="J167" s="468" t="str">
        <f>IFERROR(IF(INDEX('WPTM - Section F'!E$93:E$494,MATCH('Print View'!$AN$116,'WPTM - Section F'!$M$93:$M$494,0))&lt;&gt;0,INDEX('WPTM - Section F'!E$93:E$494,MATCH('Print View'!$AN$116,'WPTM - Section F'!$M$93:$M$494,0)),""),"")</f>
        <v/>
      </c>
      <c r="K167" s="479"/>
      <c r="L167" s="469"/>
      <c r="M167" s="478" t="str">
        <f>IFERROR(IF(INDEX('WPTM - Section F'!D$93:D$494,MATCH('Print View'!$AO$116,'WPTM - Section F'!$M$93:$MK$494,0))&lt;&gt;0,INDEX('WPTM - Section F'!D$93:D$494,MATCH('Print View'!$AO$116,'WPTM - Section F'!$M$93:$M$494,0)),""),"")</f>
        <v/>
      </c>
      <c r="N167" s="479"/>
      <c r="O167" s="480"/>
      <c r="P167" s="468" t="str">
        <f>IFERROR(IF(INDEX('WPTM - Section F'!E$93:E$494,MATCH('Print View'!$AO$116,'WPTM - Section F'!$M$93:$M$494,0))&lt;&gt;0,INDEX('WPTM - Section F'!E$93:E$494,MATCH('Print View'!$AO$116,'WPTM - Section F'!$M$93:$M$494,0)),""),"")</f>
        <v/>
      </c>
      <c r="Q167" s="479"/>
      <c r="R167" s="469"/>
      <c r="S167" s="478" t="str">
        <f>IFERROR(IF(INDEX('WPTM - Section F'!D$93:D$494,MATCH('Print View'!$AP$116,'WPTM - Section F'!$M$93:$MK$494,0))&lt;&gt;0,INDEX('WPTM - Section F'!D$93:D$494,MATCH('Print View'!$AP$116,'WPTM - Section F'!$M$93:$M$494,0)),""),"")</f>
        <v/>
      </c>
      <c r="T167" s="479"/>
      <c r="U167" s="480"/>
      <c r="V167" s="468" t="str">
        <f>IFERROR(IF(INDEX('WPTM - Section F'!E$93:E$494,MATCH('Print View'!$AP$116,'WPTM - Section F'!$M$93:$M$494,0))&lt;&gt;0,INDEX('WPTM - Section F'!E$93:E$494,MATCH('Print View'!$AP$116,'WPTM - Section F'!$M$93:$M$494,0)),""),"")</f>
        <v/>
      </c>
      <c r="W167" s="479"/>
      <c r="X167" s="469"/>
      <c r="Y167" s="478" t="str">
        <f>IFERROR(IF(INDEX('WPTM - Section F'!D$93:D$494,MATCH('Print View'!$AQ$116,'WPTM - Section F'!$M$93:$MK$494,0))&lt;&gt;0,INDEX('WPTM - Section F'!D$93:D$494,MATCH('Print View'!$AQ$116,'WPTM - Section F'!$M$93:$M$494,0)),""),"")</f>
        <v/>
      </c>
      <c r="Z167" s="479"/>
      <c r="AA167" s="480"/>
      <c r="AB167" s="468" t="str">
        <f>IFERROR(IF(INDEX('WPTM - Section F'!E$93:E$494,MATCH('Print View'!$AQ$116,'WPTM - Section F'!$M$93:$M$494,0))&lt;&gt;0,INDEX('WPTM - Section F'!E$93:E$494,MATCH('Print View'!$AQ$116,'WPTM - Section F'!$M$93:$M$494,0)),""),"")</f>
        <v/>
      </c>
      <c r="AC167" s="479"/>
      <c r="AD167" s="469"/>
      <c r="AE167" s="478" t="str">
        <f>IFERROR(IF(INDEX('WPTM - Section F'!D$93:D$494,MATCH('Print View'!$AR$116,'WPTM - Section F'!$M$93:$MK$494,0))&lt;&gt;0,INDEX('WPTM - Section F'!D$93:D$494,MATCH('Print View'!$AR$116,'WPTM - Section F'!$M$93:$M$494,0)),""),"")</f>
        <v/>
      </c>
      <c r="AF167" s="479"/>
      <c r="AG167" s="480"/>
      <c r="AH167" s="468" t="str">
        <f>IFERROR(IF(INDEX('WPTM - Section F'!E$93:E$494,MATCH('Print View'!$AR$116,'WPTM - Section F'!$M$93:$M$494,0))&lt;&gt;0,INDEX('WPTM - Section F'!E$93:E$494,MATCH('Print View'!$AR$116,'WPTM - Section F'!$M$93:$M$494,0)),""),"")</f>
        <v/>
      </c>
      <c r="AI167" s="469"/>
      <c r="AJ167" s="207" t="str">
        <f>IFERROR(IF(INDEX('WPTM - Section F'!X$8:X$89,MATCH('Print View'!$A167,'WPTM - Section F'!$A$8:$A$89,0))&lt;&gt;0,INDEX('WPTM - Section F'!X$8:X$89,MATCH('Print View'!$A167,'WPTM - Section F'!$A$8:$A$89,0)),""),"")</f>
        <v/>
      </c>
      <c r="AM167" s="298"/>
      <c r="AN167" s="276" t="str">
        <f t="shared" si="0"/>
        <v>52-a1Y36000002VL1TEAW</v>
      </c>
      <c r="AO167" s="276" t="str">
        <f t="shared" si="1"/>
        <v>52-a1Y36000002VL1UEAW</v>
      </c>
      <c r="AP167" s="276" t="str">
        <f t="shared" si="2"/>
        <v>52-a1Y36000002VL1VEAW</v>
      </c>
      <c r="AQ167" s="276" t="str">
        <f t="shared" si="3"/>
        <v>52-a1Y36000002VL1WEAW</v>
      </c>
      <c r="AR167" s="276" t="str">
        <f t="shared" si="4"/>
        <v>52-a1Y36000002VL1XEAW</v>
      </c>
    </row>
    <row r="168" spans="1:44" ht="30" x14ac:dyDescent="0.25">
      <c r="A168" s="187">
        <v>53</v>
      </c>
      <c r="B168" s="187" t="str">
        <f>IFERROR(IF(INDEX('WPTM - Section F'!B$8:B$89,MATCH('Print View'!$A168,'WPTM - Section F'!$A$8:$A$89,0))&lt;&gt;0,INDEX('WPTM - Section F'!B$8:B$89,MATCH('Print View'!$A168,'WPTM - Section F'!$A$8:$A$89,0)),""),"")</f>
        <v/>
      </c>
      <c r="C168" s="187" t="str">
        <f>IFERROR(IF(INDEX('WPTM - Section F'!C$8:C$89,MATCH('Print View'!$A168,'WPTM - Section F'!$A$8:$A$89,0))&lt;&gt;0,INDEX('WPTM - Section F'!C$8:C$89,MATCH('Print View'!$A168,'WPTM - Section F'!$A$8:$A$89,0)),""),"")</f>
        <v/>
      </c>
      <c r="D168" s="187" t="str">
        <f>IFERROR(IF(INDEX('WPTM - Section F'!D$8:D$89,MATCH('Print View'!$A168,'WPTM - Section F'!$A$8:$A$89,0))&lt;&gt;0,INDEX('WPTM - Section F'!D$8:D$89,MATCH('Print View'!$A168,'WPTM - Section F'!$A$8:$A$89,0)),""),"")</f>
        <v/>
      </c>
      <c r="E168" s="187" t="str">
        <f>IFERROR(IF(INDEX('WPTM - Section F'!E$8:E$89,MATCH('Print View'!$A168,'WPTM - Section F'!$A$8:$A$89,0))&lt;&gt;0,INDEX('WPTM - Section F'!E$8:E$89,MATCH('Print View'!$A168,'WPTM - Section F'!$A$8:$A$89,0)),""),"")</f>
        <v/>
      </c>
      <c r="F168" s="188" t="str">
        <f>IFERROR(IF(INDEX('WPTM - Section F'!W$8:W$89,MATCH('Print View'!$A168,'WPTM - Section F'!$A$8:$A$89,0))&lt;&gt;0,INDEX('WPTM - Section F'!W$8:W$89,MATCH('Print View'!$A168,'WPTM - Section F'!$A$8:$A$89,0)),""),"")</f>
        <v/>
      </c>
      <c r="G168" s="481" t="str">
        <f>IFERROR(IF(INDEX('WPTM - Section F'!D$93:D$494,MATCH('Print View'!$AN$116,'WPTM - Section F'!$M$93:$MK$494,0))&lt;&gt;0,INDEX('WPTM - Section F'!D$93:D$494,MATCH('Print View'!$AN$116,'WPTM - Section F'!$M$93:$M$494,0)),""),"")</f>
        <v/>
      </c>
      <c r="H168" s="482"/>
      <c r="I168" s="483"/>
      <c r="J168" s="470" t="str">
        <f>IFERROR(IF(INDEX('WPTM - Section F'!E$93:E$494,MATCH('Print View'!$AN$116,'WPTM - Section F'!$M$93:$M$494,0))&lt;&gt;0,INDEX('WPTM - Section F'!E$93:E$494,MATCH('Print View'!$AN$116,'WPTM - Section F'!$M$93:$M$494,0)),""),"")</f>
        <v/>
      </c>
      <c r="K168" s="482"/>
      <c r="L168" s="471"/>
      <c r="M168" s="481" t="str">
        <f>IFERROR(IF(INDEX('WPTM - Section F'!D$93:D$494,MATCH('Print View'!$AO$116,'WPTM - Section F'!$M$93:$MK$494,0))&lt;&gt;0,INDEX('WPTM - Section F'!D$93:D$494,MATCH('Print View'!$AO$116,'WPTM - Section F'!$M$93:$M$494,0)),""),"")</f>
        <v/>
      </c>
      <c r="N168" s="482"/>
      <c r="O168" s="483"/>
      <c r="P168" s="470" t="str">
        <f>IFERROR(IF(INDEX('WPTM - Section F'!E$93:E$494,MATCH('Print View'!$AO$116,'WPTM - Section F'!$M$93:$M$494,0))&lt;&gt;0,INDEX('WPTM - Section F'!E$93:E$494,MATCH('Print View'!$AO$116,'WPTM - Section F'!$M$93:$M$494,0)),""),"")</f>
        <v/>
      </c>
      <c r="Q168" s="482"/>
      <c r="R168" s="471"/>
      <c r="S168" s="481" t="str">
        <f>IFERROR(IF(INDEX('WPTM - Section F'!D$93:D$494,MATCH('Print View'!$AP$116,'WPTM - Section F'!$M$93:$MK$494,0))&lt;&gt;0,INDEX('WPTM - Section F'!D$93:D$494,MATCH('Print View'!$AP$116,'WPTM - Section F'!$M$93:$M$494,0)),""),"")</f>
        <v/>
      </c>
      <c r="T168" s="482"/>
      <c r="U168" s="483"/>
      <c r="V168" s="470" t="str">
        <f>IFERROR(IF(INDEX('WPTM - Section F'!E$93:E$494,MATCH('Print View'!$AP$116,'WPTM - Section F'!$M$93:$M$494,0))&lt;&gt;0,INDEX('WPTM - Section F'!E$93:E$494,MATCH('Print View'!$AP$116,'WPTM - Section F'!$M$93:$M$494,0)),""),"")</f>
        <v/>
      </c>
      <c r="W168" s="482"/>
      <c r="X168" s="471"/>
      <c r="Y168" s="481" t="str">
        <f>IFERROR(IF(INDEX('WPTM - Section F'!D$93:D$494,MATCH('Print View'!$AQ$116,'WPTM - Section F'!$M$93:$MK$494,0))&lt;&gt;0,INDEX('WPTM - Section F'!D$93:D$494,MATCH('Print View'!$AQ$116,'WPTM - Section F'!$M$93:$M$494,0)),""),"")</f>
        <v/>
      </c>
      <c r="Z168" s="482"/>
      <c r="AA168" s="483"/>
      <c r="AB168" s="470" t="str">
        <f>IFERROR(IF(INDEX('WPTM - Section F'!E$93:E$494,MATCH('Print View'!$AQ$116,'WPTM - Section F'!$M$93:$M$494,0))&lt;&gt;0,INDEX('WPTM - Section F'!E$93:E$494,MATCH('Print View'!$AQ$116,'WPTM - Section F'!$M$93:$M$494,0)),""),"")</f>
        <v/>
      </c>
      <c r="AC168" s="482"/>
      <c r="AD168" s="471"/>
      <c r="AE168" s="481" t="str">
        <f>IFERROR(IF(INDEX('WPTM - Section F'!D$93:D$494,MATCH('Print View'!$AR$116,'WPTM - Section F'!$M$93:$MK$494,0))&lt;&gt;0,INDEX('WPTM - Section F'!D$93:D$494,MATCH('Print View'!$AR$116,'WPTM - Section F'!$M$93:$M$494,0)),""),"")</f>
        <v/>
      </c>
      <c r="AF168" s="482"/>
      <c r="AG168" s="483"/>
      <c r="AH168" s="470" t="str">
        <f>IFERROR(IF(INDEX('WPTM - Section F'!E$93:E$494,MATCH('Print View'!$AR$116,'WPTM - Section F'!$M$93:$M$494,0))&lt;&gt;0,INDEX('WPTM - Section F'!E$93:E$494,MATCH('Print View'!$AR$116,'WPTM - Section F'!$M$93:$M$494,0)),""),"")</f>
        <v/>
      </c>
      <c r="AI168" s="471"/>
      <c r="AJ168" s="208" t="str">
        <f>IFERROR(IF(INDEX('WPTM - Section F'!X$8:X$89,MATCH('Print View'!$A168,'WPTM - Section F'!$A$8:$A$89,0))&lt;&gt;0,INDEX('WPTM - Section F'!X$8:X$89,MATCH('Print View'!$A168,'WPTM - Section F'!$A$8:$A$89,0)),""),"")</f>
        <v/>
      </c>
      <c r="AM168" s="298"/>
      <c r="AN168" s="276" t="str">
        <f t="shared" si="0"/>
        <v>53-a1Y36000002VL1TEAW</v>
      </c>
      <c r="AO168" s="276" t="str">
        <f t="shared" si="1"/>
        <v>53-a1Y36000002VL1UEAW</v>
      </c>
      <c r="AP168" s="276" t="str">
        <f t="shared" si="2"/>
        <v>53-a1Y36000002VL1VEAW</v>
      </c>
      <c r="AQ168" s="276" t="str">
        <f t="shared" si="3"/>
        <v>53-a1Y36000002VL1WEAW</v>
      </c>
      <c r="AR168" s="276" t="str">
        <f t="shared" si="4"/>
        <v>53-a1Y36000002VL1XEAW</v>
      </c>
    </row>
    <row r="169" spans="1:44" ht="30" x14ac:dyDescent="0.25">
      <c r="A169" s="182">
        <v>54</v>
      </c>
      <c r="B169" s="182" t="str">
        <f>IFERROR(IF(INDEX('WPTM - Section F'!B$8:B$89,MATCH('Print View'!$A169,'WPTM - Section F'!$A$8:$A$89,0))&lt;&gt;0,INDEX('WPTM - Section F'!B$8:B$89,MATCH('Print View'!$A169,'WPTM - Section F'!$A$8:$A$89,0)),""),"")</f>
        <v/>
      </c>
      <c r="C169" s="182" t="str">
        <f>IFERROR(IF(INDEX('WPTM - Section F'!C$8:C$89,MATCH('Print View'!$A169,'WPTM - Section F'!$A$8:$A$89,0))&lt;&gt;0,INDEX('WPTM - Section F'!C$8:C$89,MATCH('Print View'!$A169,'WPTM - Section F'!$A$8:$A$89,0)),""),"")</f>
        <v/>
      </c>
      <c r="D169" s="182" t="str">
        <f>IFERROR(IF(INDEX('WPTM - Section F'!D$8:D$89,MATCH('Print View'!$A169,'WPTM - Section F'!$A$8:$A$89,0))&lt;&gt;0,INDEX('WPTM - Section F'!D$8:D$89,MATCH('Print View'!$A169,'WPTM - Section F'!$A$8:$A$89,0)),""),"")</f>
        <v/>
      </c>
      <c r="E169" s="182" t="str">
        <f>IFERROR(IF(INDEX('WPTM - Section F'!E$8:E$89,MATCH('Print View'!$A169,'WPTM - Section F'!$A$8:$A$89,0))&lt;&gt;0,INDEX('WPTM - Section F'!E$8:E$89,MATCH('Print View'!$A169,'WPTM - Section F'!$A$8:$A$89,0)),""),"")</f>
        <v/>
      </c>
      <c r="F169" s="183" t="str">
        <f>IFERROR(IF(INDEX('WPTM - Section F'!W$8:W$89,MATCH('Print View'!$A169,'WPTM - Section F'!$A$8:$A$89,0))&lt;&gt;0,INDEX('WPTM - Section F'!W$8:W$89,MATCH('Print View'!$A169,'WPTM - Section F'!$A$8:$A$89,0)),""),"")</f>
        <v/>
      </c>
      <c r="G169" s="478" t="str">
        <f>IFERROR(IF(INDEX('WPTM - Section F'!D$93:D$494,MATCH('Print View'!$AN$116,'WPTM - Section F'!$M$93:$MK$494,0))&lt;&gt;0,INDEX('WPTM - Section F'!D$93:D$494,MATCH('Print View'!$AN$116,'WPTM - Section F'!$M$93:$M$494,0)),""),"")</f>
        <v/>
      </c>
      <c r="H169" s="479"/>
      <c r="I169" s="480"/>
      <c r="J169" s="468" t="str">
        <f>IFERROR(IF(INDEX('WPTM - Section F'!E$93:E$494,MATCH('Print View'!$AN$116,'WPTM - Section F'!$M$93:$M$494,0))&lt;&gt;0,INDEX('WPTM - Section F'!E$93:E$494,MATCH('Print View'!$AN$116,'WPTM - Section F'!$M$93:$M$494,0)),""),"")</f>
        <v/>
      </c>
      <c r="K169" s="479"/>
      <c r="L169" s="469"/>
      <c r="M169" s="478" t="str">
        <f>IFERROR(IF(INDEX('WPTM - Section F'!D$93:D$494,MATCH('Print View'!$AO$116,'WPTM - Section F'!$M$93:$MK$494,0))&lt;&gt;0,INDEX('WPTM - Section F'!D$93:D$494,MATCH('Print View'!$AO$116,'WPTM - Section F'!$M$93:$M$494,0)),""),"")</f>
        <v/>
      </c>
      <c r="N169" s="479"/>
      <c r="O169" s="480"/>
      <c r="P169" s="468" t="str">
        <f>IFERROR(IF(INDEX('WPTM - Section F'!E$93:E$494,MATCH('Print View'!$AO$116,'WPTM - Section F'!$M$93:$M$494,0))&lt;&gt;0,INDEX('WPTM - Section F'!E$93:E$494,MATCH('Print View'!$AO$116,'WPTM - Section F'!$M$93:$M$494,0)),""),"")</f>
        <v/>
      </c>
      <c r="Q169" s="479"/>
      <c r="R169" s="469"/>
      <c r="S169" s="478" t="str">
        <f>IFERROR(IF(INDEX('WPTM - Section F'!D$93:D$494,MATCH('Print View'!$AP$116,'WPTM - Section F'!$M$93:$MK$494,0))&lt;&gt;0,INDEX('WPTM - Section F'!D$93:D$494,MATCH('Print View'!$AP$116,'WPTM - Section F'!$M$93:$M$494,0)),""),"")</f>
        <v/>
      </c>
      <c r="T169" s="479"/>
      <c r="U169" s="480"/>
      <c r="V169" s="468" t="str">
        <f>IFERROR(IF(INDEX('WPTM - Section F'!E$93:E$494,MATCH('Print View'!$AP$116,'WPTM - Section F'!$M$93:$M$494,0))&lt;&gt;0,INDEX('WPTM - Section F'!E$93:E$494,MATCH('Print View'!$AP$116,'WPTM - Section F'!$M$93:$M$494,0)),""),"")</f>
        <v/>
      </c>
      <c r="W169" s="479"/>
      <c r="X169" s="469"/>
      <c r="Y169" s="478" t="str">
        <f>IFERROR(IF(INDEX('WPTM - Section F'!D$93:D$494,MATCH('Print View'!$AQ$116,'WPTM - Section F'!$M$93:$MK$494,0))&lt;&gt;0,INDEX('WPTM - Section F'!D$93:D$494,MATCH('Print View'!$AQ$116,'WPTM - Section F'!$M$93:$M$494,0)),""),"")</f>
        <v/>
      </c>
      <c r="Z169" s="479"/>
      <c r="AA169" s="480"/>
      <c r="AB169" s="468" t="str">
        <f>IFERROR(IF(INDEX('WPTM - Section F'!E$93:E$494,MATCH('Print View'!$AQ$116,'WPTM - Section F'!$M$93:$M$494,0))&lt;&gt;0,INDEX('WPTM - Section F'!E$93:E$494,MATCH('Print View'!$AQ$116,'WPTM - Section F'!$M$93:$M$494,0)),""),"")</f>
        <v/>
      </c>
      <c r="AC169" s="479"/>
      <c r="AD169" s="469"/>
      <c r="AE169" s="478" t="str">
        <f>IFERROR(IF(INDEX('WPTM - Section F'!D$93:D$494,MATCH('Print View'!$AR$116,'WPTM - Section F'!$M$93:$MK$494,0))&lt;&gt;0,INDEX('WPTM - Section F'!D$93:D$494,MATCH('Print View'!$AR$116,'WPTM - Section F'!$M$93:$M$494,0)),""),"")</f>
        <v/>
      </c>
      <c r="AF169" s="479"/>
      <c r="AG169" s="480"/>
      <c r="AH169" s="468" t="str">
        <f>IFERROR(IF(INDEX('WPTM - Section F'!E$93:E$494,MATCH('Print View'!$AR$116,'WPTM - Section F'!$M$93:$M$494,0))&lt;&gt;0,INDEX('WPTM - Section F'!E$93:E$494,MATCH('Print View'!$AR$116,'WPTM - Section F'!$M$93:$M$494,0)),""),"")</f>
        <v/>
      </c>
      <c r="AI169" s="469"/>
      <c r="AJ169" s="207" t="str">
        <f>IFERROR(IF(INDEX('WPTM - Section F'!X$8:X$89,MATCH('Print View'!$A169,'WPTM - Section F'!$A$8:$A$89,0))&lt;&gt;0,INDEX('WPTM - Section F'!X$8:X$89,MATCH('Print View'!$A169,'WPTM - Section F'!$A$8:$A$89,0)),""),"")</f>
        <v/>
      </c>
      <c r="AM169" s="298"/>
      <c r="AN169" s="276" t="str">
        <f t="shared" si="0"/>
        <v>54-a1Y36000002VL1TEAW</v>
      </c>
      <c r="AO169" s="276" t="str">
        <f t="shared" si="1"/>
        <v>54-a1Y36000002VL1UEAW</v>
      </c>
      <c r="AP169" s="276" t="str">
        <f t="shared" si="2"/>
        <v>54-a1Y36000002VL1VEAW</v>
      </c>
      <c r="AQ169" s="276" t="str">
        <f t="shared" si="3"/>
        <v>54-a1Y36000002VL1WEAW</v>
      </c>
      <c r="AR169" s="276" t="str">
        <f t="shared" si="4"/>
        <v>54-a1Y36000002VL1XEAW</v>
      </c>
    </row>
    <row r="170" spans="1:44" ht="30" x14ac:dyDescent="0.25">
      <c r="A170" s="187">
        <v>55</v>
      </c>
      <c r="B170" s="187" t="str">
        <f>IFERROR(IF(INDEX('WPTM - Section F'!B$8:B$89,MATCH('Print View'!$A170,'WPTM - Section F'!$A$8:$A$89,0))&lt;&gt;0,INDEX('WPTM - Section F'!B$8:B$89,MATCH('Print View'!$A170,'WPTM - Section F'!$A$8:$A$89,0)),""),"")</f>
        <v/>
      </c>
      <c r="C170" s="187" t="str">
        <f>IFERROR(IF(INDEX('WPTM - Section F'!C$8:C$89,MATCH('Print View'!$A170,'WPTM - Section F'!$A$8:$A$89,0))&lt;&gt;0,INDEX('WPTM - Section F'!C$8:C$89,MATCH('Print View'!$A170,'WPTM - Section F'!$A$8:$A$89,0)),""),"")</f>
        <v/>
      </c>
      <c r="D170" s="187" t="str">
        <f>IFERROR(IF(INDEX('WPTM - Section F'!D$8:D$89,MATCH('Print View'!$A170,'WPTM - Section F'!$A$8:$A$89,0))&lt;&gt;0,INDEX('WPTM - Section F'!D$8:D$89,MATCH('Print View'!$A170,'WPTM - Section F'!$A$8:$A$89,0)),""),"")</f>
        <v/>
      </c>
      <c r="E170" s="187" t="str">
        <f>IFERROR(IF(INDEX('WPTM - Section F'!E$8:E$89,MATCH('Print View'!$A170,'WPTM - Section F'!$A$8:$A$89,0))&lt;&gt;0,INDEX('WPTM - Section F'!E$8:E$89,MATCH('Print View'!$A170,'WPTM - Section F'!$A$8:$A$89,0)),""),"")</f>
        <v/>
      </c>
      <c r="F170" s="188" t="str">
        <f>IFERROR(IF(INDEX('WPTM - Section F'!W$8:W$89,MATCH('Print View'!$A170,'WPTM - Section F'!$A$8:$A$89,0))&lt;&gt;0,INDEX('WPTM - Section F'!W$8:W$89,MATCH('Print View'!$A170,'WPTM - Section F'!$A$8:$A$89,0)),""),"")</f>
        <v/>
      </c>
      <c r="G170" s="481" t="str">
        <f>IFERROR(IF(INDEX('WPTM - Section F'!D$93:D$494,MATCH('Print View'!$AN$116,'WPTM - Section F'!$M$93:$MK$494,0))&lt;&gt;0,INDEX('WPTM - Section F'!D$93:D$494,MATCH('Print View'!$AN$116,'WPTM - Section F'!$M$93:$M$494,0)),""),"")</f>
        <v/>
      </c>
      <c r="H170" s="482"/>
      <c r="I170" s="483"/>
      <c r="J170" s="470" t="str">
        <f>IFERROR(IF(INDEX('WPTM - Section F'!E$93:E$494,MATCH('Print View'!$AN$116,'WPTM - Section F'!$M$93:$M$494,0))&lt;&gt;0,INDEX('WPTM - Section F'!E$93:E$494,MATCH('Print View'!$AN$116,'WPTM - Section F'!$M$93:$M$494,0)),""),"")</f>
        <v/>
      </c>
      <c r="K170" s="482"/>
      <c r="L170" s="471"/>
      <c r="M170" s="481" t="str">
        <f>IFERROR(IF(INDEX('WPTM - Section F'!D$93:D$494,MATCH('Print View'!$AO$116,'WPTM - Section F'!$M$93:$MK$494,0))&lt;&gt;0,INDEX('WPTM - Section F'!D$93:D$494,MATCH('Print View'!$AO$116,'WPTM - Section F'!$M$93:$M$494,0)),""),"")</f>
        <v/>
      </c>
      <c r="N170" s="482"/>
      <c r="O170" s="483"/>
      <c r="P170" s="470" t="str">
        <f>IFERROR(IF(INDEX('WPTM - Section F'!E$93:E$494,MATCH('Print View'!$AO$116,'WPTM - Section F'!$M$93:$M$494,0))&lt;&gt;0,INDEX('WPTM - Section F'!E$93:E$494,MATCH('Print View'!$AO$116,'WPTM - Section F'!$M$93:$M$494,0)),""),"")</f>
        <v/>
      </c>
      <c r="Q170" s="482"/>
      <c r="R170" s="471"/>
      <c r="S170" s="481" t="str">
        <f>IFERROR(IF(INDEX('WPTM - Section F'!D$93:D$494,MATCH('Print View'!$AP$116,'WPTM - Section F'!$M$93:$MK$494,0))&lt;&gt;0,INDEX('WPTM - Section F'!D$93:D$494,MATCH('Print View'!$AP$116,'WPTM - Section F'!$M$93:$M$494,0)),""),"")</f>
        <v/>
      </c>
      <c r="T170" s="482"/>
      <c r="U170" s="483"/>
      <c r="V170" s="470" t="str">
        <f>IFERROR(IF(INDEX('WPTM - Section F'!E$93:E$494,MATCH('Print View'!$AP$116,'WPTM - Section F'!$M$93:$M$494,0))&lt;&gt;0,INDEX('WPTM - Section F'!E$93:E$494,MATCH('Print View'!$AP$116,'WPTM - Section F'!$M$93:$M$494,0)),""),"")</f>
        <v/>
      </c>
      <c r="W170" s="482"/>
      <c r="X170" s="471"/>
      <c r="Y170" s="481" t="str">
        <f>IFERROR(IF(INDEX('WPTM - Section F'!D$93:D$494,MATCH('Print View'!$AQ$116,'WPTM - Section F'!$M$93:$MK$494,0))&lt;&gt;0,INDEX('WPTM - Section F'!D$93:D$494,MATCH('Print View'!$AQ$116,'WPTM - Section F'!$M$93:$M$494,0)),""),"")</f>
        <v/>
      </c>
      <c r="Z170" s="482"/>
      <c r="AA170" s="483"/>
      <c r="AB170" s="470" t="str">
        <f>IFERROR(IF(INDEX('WPTM - Section F'!E$93:E$494,MATCH('Print View'!$AQ$116,'WPTM - Section F'!$M$93:$M$494,0))&lt;&gt;0,INDEX('WPTM - Section F'!E$93:E$494,MATCH('Print View'!$AQ$116,'WPTM - Section F'!$M$93:$M$494,0)),""),"")</f>
        <v/>
      </c>
      <c r="AC170" s="482"/>
      <c r="AD170" s="471"/>
      <c r="AE170" s="481" t="str">
        <f>IFERROR(IF(INDEX('WPTM - Section F'!D$93:D$494,MATCH('Print View'!$AR$116,'WPTM - Section F'!$M$93:$MK$494,0))&lt;&gt;0,INDEX('WPTM - Section F'!D$93:D$494,MATCH('Print View'!$AR$116,'WPTM - Section F'!$M$93:$M$494,0)),""),"")</f>
        <v/>
      </c>
      <c r="AF170" s="482"/>
      <c r="AG170" s="483"/>
      <c r="AH170" s="470" t="str">
        <f>IFERROR(IF(INDEX('WPTM - Section F'!E$93:E$494,MATCH('Print View'!$AR$116,'WPTM - Section F'!$M$93:$M$494,0))&lt;&gt;0,INDEX('WPTM - Section F'!E$93:E$494,MATCH('Print View'!$AR$116,'WPTM - Section F'!$M$93:$M$494,0)),""),"")</f>
        <v/>
      </c>
      <c r="AI170" s="471"/>
      <c r="AJ170" s="208" t="str">
        <f>IFERROR(IF(INDEX('WPTM - Section F'!X$8:X$89,MATCH('Print View'!$A170,'WPTM - Section F'!$A$8:$A$89,0))&lt;&gt;0,INDEX('WPTM - Section F'!X$8:X$89,MATCH('Print View'!$A170,'WPTM - Section F'!$A$8:$A$89,0)),""),"")</f>
        <v/>
      </c>
      <c r="AM170" s="298"/>
      <c r="AN170" s="276" t="str">
        <f t="shared" si="0"/>
        <v>55-a1Y36000002VL1TEAW</v>
      </c>
      <c r="AO170" s="276" t="str">
        <f t="shared" si="1"/>
        <v>55-a1Y36000002VL1UEAW</v>
      </c>
      <c r="AP170" s="276" t="str">
        <f t="shared" si="2"/>
        <v>55-a1Y36000002VL1VEAW</v>
      </c>
      <c r="AQ170" s="276" t="str">
        <f t="shared" si="3"/>
        <v>55-a1Y36000002VL1WEAW</v>
      </c>
      <c r="AR170" s="276" t="str">
        <f t="shared" si="4"/>
        <v>55-a1Y36000002VL1XEAW</v>
      </c>
    </row>
    <row r="171" spans="1:44" ht="30" x14ac:dyDescent="0.25">
      <c r="A171" s="182">
        <v>56</v>
      </c>
      <c r="B171" s="182" t="str">
        <f>IFERROR(IF(INDEX('WPTM - Section F'!B$8:B$89,MATCH('Print View'!$A171,'WPTM - Section F'!$A$8:$A$89,0))&lt;&gt;0,INDEX('WPTM - Section F'!B$8:B$89,MATCH('Print View'!$A171,'WPTM - Section F'!$A$8:$A$89,0)),""),"")</f>
        <v/>
      </c>
      <c r="C171" s="182" t="str">
        <f>IFERROR(IF(INDEX('WPTM - Section F'!C$8:C$89,MATCH('Print View'!$A171,'WPTM - Section F'!$A$8:$A$89,0))&lt;&gt;0,INDEX('WPTM - Section F'!C$8:C$89,MATCH('Print View'!$A171,'WPTM - Section F'!$A$8:$A$89,0)),""),"")</f>
        <v/>
      </c>
      <c r="D171" s="182" t="str">
        <f>IFERROR(IF(INDEX('WPTM - Section F'!D$8:D$89,MATCH('Print View'!$A171,'WPTM - Section F'!$A$8:$A$89,0))&lt;&gt;0,INDEX('WPTM - Section F'!D$8:D$89,MATCH('Print View'!$A171,'WPTM - Section F'!$A$8:$A$89,0)),""),"")</f>
        <v/>
      </c>
      <c r="E171" s="182" t="str">
        <f>IFERROR(IF(INDEX('WPTM - Section F'!E$8:E$89,MATCH('Print View'!$A171,'WPTM - Section F'!$A$8:$A$89,0))&lt;&gt;0,INDEX('WPTM - Section F'!E$8:E$89,MATCH('Print View'!$A171,'WPTM - Section F'!$A$8:$A$89,0)),""),"")</f>
        <v/>
      </c>
      <c r="F171" s="183" t="str">
        <f>IFERROR(IF(INDEX('WPTM - Section F'!W$8:W$89,MATCH('Print View'!$A171,'WPTM - Section F'!$A$8:$A$89,0))&lt;&gt;0,INDEX('WPTM - Section F'!W$8:W$89,MATCH('Print View'!$A171,'WPTM - Section F'!$A$8:$A$89,0)),""),"")</f>
        <v/>
      </c>
      <c r="G171" s="478" t="str">
        <f>IFERROR(IF(INDEX('WPTM - Section F'!D$93:D$494,MATCH('Print View'!$AN$116,'WPTM - Section F'!$M$93:$MK$494,0))&lt;&gt;0,INDEX('WPTM - Section F'!D$93:D$494,MATCH('Print View'!$AN$116,'WPTM - Section F'!$M$93:$M$494,0)),""),"")</f>
        <v/>
      </c>
      <c r="H171" s="479"/>
      <c r="I171" s="480"/>
      <c r="J171" s="468" t="str">
        <f>IFERROR(IF(INDEX('WPTM - Section F'!E$93:E$494,MATCH('Print View'!$AN$116,'WPTM - Section F'!$M$93:$M$494,0))&lt;&gt;0,INDEX('WPTM - Section F'!E$93:E$494,MATCH('Print View'!$AN$116,'WPTM - Section F'!$M$93:$M$494,0)),""),"")</f>
        <v/>
      </c>
      <c r="K171" s="479"/>
      <c r="L171" s="469"/>
      <c r="M171" s="478" t="str">
        <f>IFERROR(IF(INDEX('WPTM - Section F'!D$93:D$494,MATCH('Print View'!$AO$116,'WPTM - Section F'!$M$93:$MK$494,0))&lt;&gt;0,INDEX('WPTM - Section F'!D$93:D$494,MATCH('Print View'!$AO$116,'WPTM - Section F'!$M$93:$M$494,0)),""),"")</f>
        <v/>
      </c>
      <c r="N171" s="479"/>
      <c r="O171" s="480"/>
      <c r="P171" s="468" t="str">
        <f>IFERROR(IF(INDEX('WPTM - Section F'!E$93:E$494,MATCH('Print View'!$AO$116,'WPTM - Section F'!$M$93:$M$494,0))&lt;&gt;0,INDEX('WPTM - Section F'!E$93:E$494,MATCH('Print View'!$AO$116,'WPTM - Section F'!$M$93:$M$494,0)),""),"")</f>
        <v/>
      </c>
      <c r="Q171" s="479"/>
      <c r="R171" s="469"/>
      <c r="S171" s="478" t="str">
        <f>IFERROR(IF(INDEX('WPTM - Section F'!D$93:D$494,MATCH('Print View'!$AP$116,'WPTM - Section F'!$M$93:$MK$494,0))&lt;&gt;0,INDEX('WPTM - Section F'!D$93:D$494,MATCH('Print View'!$AP$116,'WPTM - Section F'!$M$93:$M$494,0)),""),"")</f>
        <v/>
      </c>
      <c r="T171" s="479"/>
      <c r="U171" s="480"/>
      <c r="V171" s="468" t="str">
        <f>IFERROR(IF(INDEX('WPTM - Section F'!E$93:E$494,MATCH('Print View'!$AP$116,'WPTM - Section F'!$M$93:$M$494,0))&lt;&gt;0,INDEX('WPTM - Section F'!E$93:E$494,MATCH('Print View'!$AP$116,'WPTM - Section F'!$M$93:$M$494,0)),""),"")</f>
        <v/>
      </c>
      <c r="W171" s="479"/>
      <c r="X171" s="469"/>
      <c r="Y171" s="478" t="str">
        <f>IFERROR(IF(INDEX('WPTM - Section F'!D$93:D$494,MATCH('Print View'!$AQ$116,'WPTM - Section F'!$M$93:$MK$494,0))&lt;&gt;0,INDEX('WPTM - Section F'!D$93:D$494,MATCH('Print View'!$AQ$116,'WPTM - Section F'!$M$93:$M$494,0)),""),"")</f>
        <v/>
      </c>
      <c r="Z171" s="479"/>
      <c r="AA171" s="480"/>
      <c r="AB171" s="468" t="str">
        <f>IFERROR(IF(INDEX('WPTM - Section F'!E$93:E$494,MATCH('Print View'!$AQ$116,'WPTM - Section F'!$M$93:$M$494,0))&lt;&gt;0,INDEX('WPTM - Section F'!E$93:E$494,MATCH('Print View'!$AQ$116,'WPTM - Section F'!$M$93:$M$494,0)),""),"")</f>
        <v/>
      </c>
      <c r="AC171" s="479"/>
      <c r="AD171" s="469"/>
      <c r="AE171" s="478" t="str">
        <f>IFERROR(IF(INDEX('WPTM - Section F'!D$93:D$494,MATCH('Print View'!$AR$116,'WPTM - Section F'!$M$93:$MK$494,0))&lt;&gt;0,INDEX('WPTM - Section F'!D$93:D$494,MATCH('Print View'!$AR$116,'WPTM - Section F'!$M$93:$M$494,0)),""),"")</f>
        <v/>
      </c>
      <c r="AF171" s="479"/>
      <c r="AG171" s="480"/>
      <c r="AH171" s="468" t="str">
        <f>IFERROR(IF(INDEX('WPTM - Section F'!E$93:E$494,MATCH('Print View'!$AR$116,'WPTM - Section F'!$M$93:$M$494,0))&lt;&gt;0,INDEX('WPTM - Section F'!E$93:E$494,MATCH('Print View'!$AR$116,'WPTM - Section F'!$M$93:$M$494,0)),""),"")</f>
        <v/>
      </c>
      <c r="AI171" s="469"/>
      <c r="AJ171" s="207" t="str">
        <f>IFERROR(IF(INDEX('WPTM - Section F'!X$8:X$89,MATCH('Print View'!$A171,'WPTM - Section F'!$A$8:$A$89,0))&lt;&gt;0,INDEX('WPTM - Section F'!X$8:X$89,MATCH('Print View'!$A171,'WPTM - Section F'!$A$8:$A$89,0)),""),"")</f>
        <v/>
      </c>
      <c r="AM171" s="298"/>
      <c r="AN171" s="276" t="str">
        <f t="shared" si="0"/>
        <v>56-a1Y36000002VL1TEAW</v>
      </c>
      <c r="AO171" s="276" t="str">
        <f t="shared" si="1"/>
        <v>56-a1Y36000002VL1UEAW</v>
      </c>
      <c r="AP171" s="276" t="str">
        <f t="shared" si="2"/>
        <v>56-a1Y36000002VL1VEAW</v>
      </c>
      <c r="AQ171" s="276" t="str">
        <f t="shared" si="3"/>
        <v>56-a1Y36000002VL1WEAW</v>
      </c>
      <c r="AR171" s="276" t="str">
        <f t="shared" si="4"/>
        <v>56-a1Y36000002VL1XEAW</v>
      </c>
    </row>
    <row r="172" spans="1:44" ht="30" x14ac:dyDescent="0.25">
      <c r="A172" s="187">
        <v>57</v>
      </c>
      <c r="B172" s="187" t="str">
        <f>IFERROR(IF(INDEX('WPTM - Section F'!B$8:B$89,MATCH('Print View'!$A172,'WPTM - Section F'!$A$8:$A$89,0))&lt;&gt;0,INDEX('WPTM - Section F'!B$8:B$89,MATCH('Print View'!$A172,'WPTM - Section F'!$A$8:$A$89,0)),""),"")</f>
        <v/>
      </c>
      <c r="C172" s="187" t="str">
        <f>IFERROR(IF(INDEX('WPTM - Section F'!C$8:C$89,MATCH('Print View'!$A172,'WPTM - Section F'!$A$8:$A$89,0))&lt;&gt;0,INDEX('WPTM - Section F'!C$8:C$89,MATCH('Print View'!$A172,'WPTM - Section F'!$A$8:$A$89,0)),""),"")</f>
        <v/>
      </c>
      <c r="D172" s="187" t="str">
        <f>IFERROR(IF(INDEX('WPTM - Section F'!D$8:D$89,MATCH('Print View'!$A172,'WPTM - Section F'!$A$8:$A$89,0))&lt;&gt;0,INDEX('WPTM - Section F'!D$8:D$89,MATCH('Print View'!$A172,'WPTM - Section F'!$A$8:$A$89,0)),""),"")</f>
        <v/>
      </c>
      <c r="E172" s="187" t="str">
        <f>IFERROR(IF(INDEX('WPTM - Section F'!E$8:E$89,MATCH('Print View'!$A172,'WPTM - Section F'!$A$8:$A$89,0))&lt;&gt;0,INDEX('WPTM - Section F'!E$8:E$89,MATCH('Print View'!$A172,'WPTM - Section F'!$A$8:$A$89,0)),""),"")</f>
        <v/>
      </c>
      <c r="F172" s="188" t="str">
        <f>IFERROR(IF(INDEX('WPTM - Section F'!W$8:W$89,MATCH('Print View'!$A172,'WPTM - Section F'!$A$8:$A$89,0))&lt;&gt;0,INDEX('WPTM - Section F'!W$8:W$89,MATCH('Print View'!$A172,'WPTM - Section F'!$A$8:$A$89,0)),""),"")</f>
        <v/>
      </c>
      <c r="G172" s="481" t="str">
        <f>IFERROR(IF(INDEX('WPTM - Section F'!D$93:D$494,MATCH('Print View'!$AN$116,'WPTM - Section F'!$M$93:$MK$494,0))&lt;&gt;0,INDEX('WPTM - Section F'!D$93:D$494,MATCH('Print View'!$AN$116,'WPTM - Section F'!$M$93:$M$494,0)),""),"")</f>
        <v/>
      </c>
      <c r="H172" s="482"/>
      <c r="I172" s="483"/>
      <c r="J172" s="470" t="str">
        <f>IFERROR(IF(INDEX('WPTM - Section F'!E$93:E$494,MATCH('Print View'!$AN$116,'WPTM - Section F'!$M$93:$M$494,0))&lt;&gt;0,INDEX('WPTM - Section F'!E$93:E$494,MATCH('Print View'!$AN$116,'WPTM - Section F'!$M$93:$M$494,0)),""),"")</f>
        <v/>
      </c>
      <c r="K172" s="482"/>
      <c r="L172" s="471"/>
      <c r="M172" s="481" t="str">
        <f>IFERROR(IF(INDEX('WPTM - Section F'!D$93:D$494,MATCH('Print View'!$AO$116,'WPTM - Section F'!$M$93:$MK$494,0))&lt;&gt;0,INDEX('WPTM - Section F'!D$93:D$494,MATCH('Print View'!$AO$116,'WPTM - Section F'!$M$93:$M$494,0)),""),"")</f>
        <v/>
      </c>
      <c r="N172" s="482"/>
      <c r="O172" s="483"/>
      <c r="P172" s="470" t="str">
        <f>IFERROR(IF(INDEX('WPTM - Section F'!E$93:E$494,MATCH('Print View'!$AO$116,'WPTM - Section F'!$M$93:$M$494,0))&lt;&gt;0,INDEX('WPTM - Section F'!E$93:E$494,MATCH('Print View'!$AO$116,'WPTM - Section F'!$M$93:$M$494,0)),""),"")</f>
        <v/>
      </c>
      <c r="Q172" s="482"/>
      <c r="R172" s="471"/>
      <c r="S172" s="481" t="str">
        <f>IFERROR(IF(INDEX('WPTM - Section F'!D$93:D$494,MATCH('Print View'!$AP$116,'WPTM - Section F'!$M$93:$MK$494,0))&lt;&gt;0,INDEX('WPTM - Section F'!D$93:D$494,MATCH('Print View'!$AP$116,'WPTM - Section F'!$M$93:$M$494,0)),""),"")</f>
        <v/>
      </c>
      <c r="T172" s="482"/>
      <c r="U172" s="483"/>
      <c r="V172" s="470" t="str">
        <f>IFERROR(IF(INDEX('WPTM - Section F'!E$93:E$494,MATCH('Print View'!$AP$116,'WPTM - Section F'!$M$93:$M$494,0))&lt;&gt;0,INDEX('WPTM - Section F'!E$93:E$494,MATCH('Print View'!$AP$116,'WPTM - Section F'!$M$93:$M$494,0)),""),"")</f>
        <v/>
      </c>
      <c r="W172" s="482"/>
      <c r="X172" s="471"/>
      <c r="Y172" s="481" t="str">
        <f>IFERROR(IF(INDEX('WPTM - Section F'!D$93:D$494,MATCH('Print View'!$AQ$116,'WPTM - Section F'!$M$93:$MK$494,0))&lt;&gt;0,INDEX('WPTM - Section F'!D$93:D$494,MATCH('Print View'!$AQ$116,'WPTM - Section F'!$M$93:$M$494,0)),""),"")</f>
        <v/>
      </c>
      <c r="Z172" s="482"/>
      <c r="AA172" s="483"/>
      <c r="AB172" s="470" t="str">
        <f>IFERROR(IF(INDEX('WPTM - Section F'!E$93:E$494,MATCH('Print View'!$AQ$116,'WPTM - Section F'!$M$93:$M$494,0))&lt;&gt;0,INDEX('WPTM - Section F'!E$93:E$494,MATCH('Print View'!$AQ$116,'WPTM - Section F'!$M$93:$M$494,0)),""),"")</f>
        <v/>
      </c>
      <c r="AC172" s="482"/>
      <c r="AD172" s="471"/>
      <c r="AE172" s="481" t="str">
        <f>IFERROR(IF(INDEX('WPTM - Section F'!D$93:D$494,MATCH('Print View'!$AR$116,'WPTM - Section F'!$M$93:$MK$494,0))&lt;&gt;0,INDEX('WPTM - Section F'!D$93:D$494,MATCH('Print View'!$AR$116,'WPTM - Section F'!$M$93:$M$494,0)),""),"")</f>
        <v/>
      </c>
      <c r="AF172" s="482"/>
      <c r="AG172" s="483"/>
      <c r="AH172" s="470" t="str">
        <f>IFERROR(IF(INDEX('WPTM - Section F'!E$93:E$494,MATCH('Print View'!$AR$116,'WPTM - Section F'!$M$93:$M$494,0))&lt;&gt;0,INDEX('WPTM - Section F'!E$93:E$494,MATCH('Print View'!$AR$116,'WPTM - Section F'!$M$93:$M$494,0)),""),"")</f>
        <v/>
      </c>
      <c r="AI172" s="471"/>
      <c r="AJ172" s="208" t="str">
        <f>IFERROR(IF(INDEX('WPTM - Section F'!X$8:X$89,MATCH('Print View'!$A172,'WPTM - Section F'!$A$8:$A$89,0))&lt;&gt;0,INDEX('WPTM - Section F'!X$8:X$89,MATCH('Print View'!$A172,'WPTM - Section F'!$A$8:$A$89,0)),""),"")</f>
        <v/>
      </c>
      <c r="AM172" s="298"/>
      <c r="AN172" s="276" t="str">
        <f t="shared" si="0"/>
        <v>57-a1Y36000002VL1TEAW</v>
      </c>
      <c r="AO172" s="276" t="str">
        <f t="shared" si="1"/>
        <v>57-a1Y36000002VL1UEAW</v>
      </c>
      <c r="AP172" s="276" t="str">
        <f t="shared" si="2"/>
        <v>57-a1Y36000002VL1VEAW</v>
      </c>
      <c r="AQ172" s="276" t="str">
        <f t="shared" si="3"/>
        <v>57-a1Y36000002VL1WEAW</v>
      </c>
      <c r="AR172" s="276" t="str">
        <f t="shared" si="4"/>
        <v>57-a1Y36000002VL1XEAW</v>
      </c>
    </row>
    <row r="173" spans="1:44" ht="30" x14ac:dyDescent="0.25">
      <c r="A173" s="182">
        <v>58</v>
      </c>
      <c r="B173" s="182" t="str">
        <f>IFERROR(IF(INDEX('WPTM - Section F'!B$8:B$89,MATCH('Print View'!$A173,'WPTM - Section F'!$A$8:$A$89,0))&lt;&gt;0,INDEX('WPTM - Section F'!B$8:B$89,MATCH('Print View'!$A173,'WPTM - Section F'!$A$8:$A$89,0)),""),"")</f>
        <v/>
      </c>
      <c r="C173" s="182" t="str">
        <f>IFERROR(IF(INDEX('WPTM - Section F'!C$8:C$89,MATCH('Print View'!$A173,'WPTM - Section F'!$A$8:$A$89,0))&lt;&gt;0,INDEX('WPTM - Section F'!C$8:C$89,MATCH('Print View'!$A173,'WPTM - Section F'!$A$8:$A$89,0)),""),"")</f>
        <v/>
      </c>
      <c r="D173" s="182" t="str">
        <f>IFERROR(IF(INDEX('WPTM - Section F'!D$8:D$89,MATCH('Print View'!$A173,'WPTM - Section F'!$A$8:$A$89,0))&lt;&gt;0,INDEX('WPTM - Section F'!D$8:D$89,MATCH('Print View'!$A173,'WPTM - Section F'!$A$8:$A$89,0)),""),"")</f>
        <v/>
      </c>
      <c r="E173" s="182" t="str">
        <f>IFERROR(IF(INDEX('WPTM - Section F'!E$8:E$89,MATCH('Print View'!$A173,'WPTM - Section F'!$A$8:$A$89,0))&lt;&gt;0,INDEX('WPTM - Section F'!E$8:E$89,MATCH('Print View'!$A173,'WPTM - Section F'!$A$8:$A$89,0)),""),"")</f>
        <v/>
      </c>
      <c r="F173" s="183" t="str">
        <f>IFERROR(IF(INDEX('WPTM - Section F'!W$8:W$89,MATCH('Print View'!$A173,'WPTM - Section F'!$A$8:$A$89,0))&lt;&gt;0,INDEX('WPTM - Section F'!W$8:W$89,MATCH('Print View'!$A173,'WPTM - Section F'!$A$8:$A$89,0)),""),"")</f>
        <v/>
      </c>
      <c r="G173" s="478" t="str">
        <f>IFERROR(IF(INDEX('WPTM - Section F'!D$93:D$494,MATCH('Print View'!$AN$116,'WPTM - Section F'!$M$93:$MK$494,0))&lt;&gt;0,INDEX('WPTM - Section F'!D$93:D$494,MATCH('Print View'!$AN$116,'WPTM - Section F'!$M$93:$M$494,0)),""),"")</f>
        <v/>
      </c>
      <c r="H173" s="479"/>
      <c r="I173" s="480"/>
      <c r="J173" s="468" t="str">
        <f>IFERROR(IF(INDEX('WPTM - Section F'!E$93:E$494,MATCH('Print View'!$AN$116,'WPTM - Section F'!$M$93:$M$494,0))&lt;&gt;0,INDEX('WPTM - Section F'!E$93:E$494,MATCH('Print View'!$AN$116,'WPTM - Section F'!$M$93:$M$494,0)),""),"")</f>
        <v/>
      </c>
      <c r="K173" s="479"/>
      <c r="L173" s="469"/>
      <c r="M173" s="478" t="str">
        <f>IFERROR(IF(INDEX('WPTM - Section F'!D$93:D$494,MATCH('Print View'!$AO$116,'WPTM - Section F'!$M$93:$MK$494,0))&lt;&gt;0,INDEX('WPTM - Section F'!D$93:D$494,MATCH('Print View'!$AO$116,'WPTM - Section F'!$M$93:$M$494,0)),""),"")</f>
        <v/>
      </c>
      <c r="N173" s="479"/>
      <c r="O173" s="480"/>
      <c r="P173" s="468" t="str">
        <f>IFERROR(IF(INDEX('WPTM - Section F'!E$93:E$494,MATCH('Print View'!$AO$116,'WPTM - Section F'!$M$93:$M$494,0))&lt;&gt;0,INDEX('WPTM - Section F'!E$93:E$494,MATCH('Print View'!$AO$116,'WPTM - Section F'!$M$93:$M$494,0)),""),"")</f>
        <v/>
      </c>
      <c r="Q173" s="479"/>
      <c r="R173" s="469"/>
      <c r="S173" s="478" t="str">
        <f>IFERROR(IF(INDEX('WPTM - Section F'!D$93:D$494,MATCH('Print View'!$AP$116,'WPTM - Section F'!$M$93:$MK$494,0))&lt;&gt;0,INDEX('WPTM - Section F'!D$93:D$494,MATCH('Print View'!$AP$116,'WPTM - Section F'!$M$93:$M$494,0)),""),"")</f>
        <v/>
      </c>
      <c r="T173" s="479"/>
      <c r="U173" s="480"/>
      <c r="V173" s="468" t="str">
        <f>IFERROR(IF(INDEX('WPTM - Section F'!E$93:E$494,MATCH('Print View'!$AP$116,'WPTM - Section F'!$M$93:$M$494,0))&lt;&gt;0,INDEX('WPTM - Section F'!E$93:E$494,MATCH('Print View'!$AP$116,'WPTM - Section F'!$M$93:$M$494,0)),""),"")</f>
        <v/>
      </c>
      <c r="W173" s="479"/>
      <c r="X173" s="469"/>
      <c r="Y173" s="478" t="str">
        <f>IFERROR(IF(INDEX('WPTM - Section F'!D$93:D$494,MATCH('Print View'!$AQ$116,'WPTM - Section F'!$M$93:$MK$494,0))&lt;&gt;0,INDEX('WPTM - Section F'!D$93:D$494,MATCH('Print View'!$AQ$116,'WPTM - Section F'!$M$93:$M$494,0)),""),"")</f>
        <v/>
      </c>
      <c r="Z173" s="479"/>
      <c r="AA173" s="480"/>
      <c r="AB173" s="468" t="str">
        <f>IFERROR(IF(INDEX('WPTM - Section F'!E$93:E$494,MATCH('Print View'!$AQ$116,'WPTM - Section F'!$M$93:$M$494,0))&lt;&gt;0,INDEX('WPTM - Section F'!E$93:E$494,MATCH('Print View'!$AQ$116,'WPTM - Section F'!$M$93:$M$494,0)),""),"")</f>
        <v/>
      </c>
      <c r="AC173" s="479"/>
      <c r="AD173" s="469"/>
      <c r="AE173" s="478" t="str">
        <f>IFERROR(IF(INDEX('WPTM - Section F'!D$93:D$494,MATCH('Print View'!$AR$116,'WPTM - Section F'!$M$93:$MK$494,0))&lt;&gt;0,INDEX('WPTM - Section F'!D$93:D$494,MATCH('Print View'!$AR$116,'WPTM - Section F'!$M$93:$M$494,0)),""),"")</f>
        <v/>
      </c>
      <c r="AF173" s="479"/>
      <c r="AG173" s="480"/>
      <c r="AH173" s="468" t="str">
        <f>IFERROR(IF(INDEX('WPTM - Section F'!E$93:E$494,MATCH('Print View'!$AR$116,'WPTM - Section F'!$M$93:$M$494,0))&lt;&gt;0,INDEX('WPTM - Section F'!E$93:E$494,MATCH('Print View'!$AR$116,'WPTM - Section F'!$M$93:$M$494,0)),""),"")</f>
        <v/>
      </c>
      <c r="AI173" s="469"/>
      <c r="AJ173" s="207" t="str">
        <f>IFERROR(IF(INDEX('WPTM - Section F'!X$8:X$89,MATCH('Print View'!$A173,'WPTM - Section F'!$A$8:$A$89,0))&lt;&gt;0,INDEX('WPTM - Section F'!X$8:X$89,MATCH('Print View'!$A173,'WPTM - Section F'!$A$8:$A$89,0)),""),"")</f>
        <v/>
      </c>
      <c r="AM173" s="298"/>
      <c r="AN173" s="276" t="str">
        <f t="shared" si="0"/>
        <v>58-a1Y36000002VL1TEAW</v>
      </c>
      <c r="AO173" s="276" t="str">
        <f t="shared" si="1"/>
        <v>58-a1Y36000002VL1UEAW</v>
      </c>
      <c r="AP173" s="276" t="str">
        <f t="shared" si="2"/>
        <v>58-a1Y36000002VL1VEAW</v>
      </c>
      <c r="AQ173" s="276" t="str">
        <f t="shared" si="3"/>
        <v>58-a1Y36000002VL1WEAW</v>
      </c>
      <c r="AR173" s="276" t="str">
        <f t="shared" si="4"/>
        <v>58-a1Y36000002VL1XEAW</v>
      </c>
    </row>
    <row r="174" spans="1:44" ht="30" x14ac:dyDescent="0.25">
      <c r="A174" s="187">
        <v>59</v>
      </c>
      <c r="B174" s="187" t="str">
        <f>IFERROR(IF(INDEX('WPTM - Section F'!B$8:B$89,MATCH('Print View'!$A174,'WPTM - Section F'!$A$8:$A$89,0))&lt;&gt;0,INDEX('WPTM - Section F'!B$8:B$89,MATCH('Print View'!$A174,'WPTM - Section F'!$A$8:$A$89,0)),""),"")</f>
        <v/>
      </c>
      <c r="C174" s="187" t="str">
        <f>IFERROR(IF(INDEX('WPTM - Section F'!C$8:C$89,MATCH('Print View'!$A174,'WPTM - Section F'!$A$8:$A$89,0))&lt;&gt;0,INDEX('WPTM - Section F'!C$8:C$89,MATCH('Print View'!$A174,'WPTM - Section F'!$A$8:$A$89,0)),""),"")</f>
        <v/>
      </c>
      <c r="D174" s="187" t="str">
        <f>IFERROR(IF(INDEX('WPTM - Section F'!D$8:D$89,MATCH('Print View'!$A174,'WPTM - Section F'!$A$8:$A$89,0))&lt;&gt;0,INDEX('WPTM - Section F'!D$8:D$89,MATCH('Print View'!$A174,'WPTM - Section F'!$A$8:$A$89,0)),""),"")</f>
        <v/>
      </c>
      <c r="E174" s="187" t="str">
        <f>IFERROR(IF(INDEX('WPTM - Section F'!E$8:E$89,MATCH('Print View'!$A174,'WPTM - Section F'!$A$8:$A$89,0))&lt;&gt;0,INDEX('WPTM - Section F'!E$8:E$89,MATCH('Print View'!$A174,'WPTM - Section F'!$A$8:$A$89,0)),""),"")</f>
        <v/>
      </c>
      <c r="F174" s="188" t="str">
        <f>IFERROR(IF(INDEX('WPTM - Section F'!W$8:W$89,MATCH('Print View'!$A174,'WPTM - Section F'!$A$8:$A$89,0))&lt;&gt;0,INDEX('WPTM - Section F'!W$8:W$89,MATCH('Print View'!$A174,'WPTM - Section F'!$A$8:$A$89,0)),""),"")</f>
        <v/>
      </c>
      <c r="G174" s="481" t="str">
        <f>IFERROR(IF(INDEX('WPTM - Section F'!D$93:D$494,MATCH('Print View'!$AN$116,'WPTM - Section F'!$M$93:$MK$494,0))&lt;&gt;0,INDEX('WPTM - Section F'!D$93:D$494,MATCH('Print View'!$AN$116,'WPTM - Section F'!$M$93:$M$494,0)),""),"")</f>
        <v/>
      </c>
      <c r="H174" s="482"/>
      <c r="I174" s="483"/>
      <c r="J174" s="470" t="str">
        <f>IFERROR(IF(INDEX('WPTM - Section F'!E$93:E$494,MATCH('Print View'!$AN$116,'WPTM - Section F'!$M$93:$M$494,0))&lt;&gt;0,INDEX('WPTM - Section F'!E$93:E$494,MATCH('Print View'!$AN$116,'WPTM - Section F'!$M$93:$M$494,0)),""),"")</f>
        <v/>
      </c>
      <c r="K174" s="482"/>
      <c r="L174" s="471"/>
      <c r="M174" s="481" t="str">
        <f>IFERROR(IF(INDEX('WPTM - Section F'!D$93:D$494,MATCH('Print View'!$AO$116,'WPTM - Section F'!$M$93:$MK$494,0))&lt;&gt;0,INDEX('WPTM - Section F'!D$93:D$494,MATCH('Print View'!$AO$116,'WPTM - Section F'!$M$93:$M$494,0)),""),"")</f>
        <v/>
      </c>
      <c r="N174" s="482"/>
      <c r="O174" s="483"/>
      <c r="P174" s="470" t="str">
        <f>IFERROR(IF(INDEX('WPTM - Section F'!E$93:E$494,MATCH('Print View'!$AO$116,'WPTM - Section F'!$M$93:$M$494,0))&lt;&gt;0,INDEX('WPTM - Section F'!E$93:E$494,MATCH('Print View'!$AO$116,'WPTM - Section F'!$M$93:$M$494,0)),""),"")</f>
        <v/>
      </c>
      <c r="Q174" s="482"/>
      <c r="R174" s="471"/>
      <c r="S174" s="481" t="str">
        <f>IFERROR(IF(INDEX('WPTM - Section F'!D$93:D$494,MATCH('Print View'!$AP$116,'WPTM - Section F'!$M$93:$MK$494,0))&lt;&gt;0,INDEX('WPTM - Section F'!D$93:D$494,MATCH('Print View'!$AP$116,'WPTM - Section F'!$M$93:$M$494,0)),""),"")</f>
        <v/>
      </c>
      <c r="T174" s="482"/>
      <c r="U174" s="483"/>
      <c r="V174" s="470" t="str">
        <f>IFERROR(IF(INDEX('WPTM - Section F'!E$93:E$494,MATCH('Print View'!$AP$116,'WPTM - Section F'!$M$93:$M$494,0))&lt;&gt;0,INDEX('WPTM - Section F'!E$93:E$494,MATCH('Print View'!$AP$116,'WPTM - Section F'!$M$93:$M$494,0)),""),"")</f>
        <v/>
      </c>
      <c r="W174" s="482"/>
      <c r="X174" s="471"/>
      <c r="Y174" s="481" t="str">
        <f>IFERROR(IF(INDEX('WPTM - Section F'!D$93:D$494,MATCH('Print View'!$AQ$116,'WPTM - Section F'!$M$93:$MK$494,0))&lt;&gt;0,INDEX('WPTM - Section F'!D$93:D$494,MATCH('Print View'!$AQ$116,'WPTM - Section F'!$M$93:$M$494,0)),""),"")</f>
        <v/>
      </c>
      <c r="Z174" s="482"/>
      <c r="AA174" s="483"/>
      <c r="AB174" s="470" t="str">
        <f>IFERROR(IF(INDEX('WPTM - Section F'!E$93:E$494,MATCH('Print View'!$AQ$116,'WPTM - Section F'!$M$93:$M$494,0))&lt;&gt;0,INDEX('WPTM - Section F'!E$93:E$494,MATCH('Print View'!$AQ$116,'WPTM - Section F'!$M$93:$M$494,0)),""),"")</f>
        <v/>
      </c>
      <c r="AC174" s="482"/>
      <c r="AD174" s="471"/>
      <c r="AE174" s="481" t="str">
        <f>IFERROR(IF(INDEX('WPTM - Section F'!D$93:D$494,MATCH('Print View'!$AR$116,'WPTM - Section F'!$M$93:$MK$494,0))&lt;&gt;0,INDEX('WPTM - Section F'!D$93:D$494,MATCH('Print View'!$AR$116,'WPTM - Section F'!$M$93:$M$494,0)),""),"")</f>
        <v/>
      </c>
      <c r="AF174" s="482"/>
      <c r="AG174" s="483"/>
      <c r="AH174" s="470" t="str">
        <f>IFERROR(IF(INDEX('WPTM - Section F'!E$93:E$494,MATCH('Print View'!$AR$116,'WPTM - Section F'!$M$93:$M$494,0))&lt;&gt;0,INDEX('WPTM - Section F'!E$93:E$494,MATCH('Print View'!$AR$116,'WPTM - Section F'!$M$93:$M$494,0)),""),"")</f>
        <v/>
      </c>
      <c r="AI174" s="471"/>
      <c r="AJ174" s="208" t="str">
        <f>IFERROR(IF(INDEX('WPTM - Section F'!X$8:X$89,MATCH('Print View'!$A174,'WPTM - Section F'!$A$8:$A$89,0))&lt;&gt;0,INDEX('WPTM - Section F'!X$8:X$89,MATCH('Print View'!$A174,'WPTM - Section F'!$A$8:$A$89,0)),""),"")</f>
        <v/>
      </c>
      <c r="AM174" s="298"/>
      <c r="AN174" s="276" t="str">
        <f t="shared" si="0"/>
        <v>59-a1Y36000002VL1TEAW</v>
      </c>
      <c r="AO174" s="276" t="str">
        <f t="shared" si="1"/>
        <v>59-a1Y36000002VL1UEAW</v>
      </c>
      <c r="AP174" s="276" t="str">
        <f t="shared" si="2"/>
        <v>59-a1Y36000002VL1VEAW</v>
      </c>
      <c r="AQ174" s="276" t="str">
        <f t="shared" si="3"/>
        <v>59-a1Y36000002VL1WEAW</v>
      </c>
      <c r="AR174" s="276" t="str">
        <f t="shared" si="4"/>
        <v>59-a1Y36000002VL1XEAW</v>
      </c>
    </row>
    <row r="175" spans="1:44" ht="30" x14ac:dyDescent="0.25">
      <c r="A175" s="182">
        <v>60</v>
      </c>
      <c r="B175" s="182" t="str">
        <f>IFERROR(IF(INDEX('WPTM - Section F'!B$8:B$89,MATCH('Print View'!$A175,'WPTM - Section F'!$A$8:$A$89,0))&lt;&gt;0,INDEX('WPTM - Section F'!B$8:B$89,MATCH('Print View'!$A175,'WPTM - Section F'!$A$8:$A$89,0)),""),"")</f>
        <v/>
      </c>
      <c r="C175" s="182" t="str">
        <f>IFERROR(IF(INDEX('WPTM - Section F'!C$8:C$89,MATCH('Print View'!$A175,'WPTM - Section F'!$A$8:$A$89,0))&lt;&gt;0,INDEX('WPTM - Section F'!C$8:C$89,MATCH('Print View'!$A175,'WPTM - Section F'!$A$8:$A$89,0)),""),"")</f>
        <v/>
      </c>
      <c r="D175" s="182" t="str">
        <f>IFERROR(IF(INDEX('WPTM - Section F'!D$8:D$89,MATCH('Print View'!$A175,'WPTM - Section F'!$A$8:$A$89,0))&lt;&gt;0,INDEX('WPTM - Section F'!D$8:D$89,MATCH('Print View'!$A175,'WPTM - Section F'!$A$8:$A$89,0)),""),"")</f>
        <v/>
      </c>
      <c r="E175" s="182" t="str">
        <f>IFERROR(IF(INDEX('WPTM - Section F'!E$8:E$89,MATCH('Print View'!$A175,'WPTM - Section F'!$A$8:$A$89,0))&lt;&gt;0,INDEX('WPTM - Section F'!E$8:E$89,MATCH('Print View'!$A175,'WPTM - Section F'!$A$8:$A$89,0)),""),"")</f>
        <v/>
      </c>
      <c r="F175" s="183" t="str">
        <f>IFERROR(IF(INDEX('WPTM - Section F'!W$8:W$89,MATCH('Print View'!$A175,'WPTM - Section F'!$A$8:$A$89,0))&lt;&gt;0,INDEX('WPTM - Section F'!W$8:W$89,MATCH('Print View'!$A175,'WPTM - Section F'!$A$8:$A$89,0)),""),"")</f>
        <v/>
      </c>
      <c r="G175" s="478" t="str">
        <f>IFERROR(IF(INDEX('WPTM - Section F'!D$93:D$494,MATCH('Print View'!$AN$116,'WPTM - Section F'!$M$93:$MK$494,0))&lt;&gt;0,INDEX('WPTM - Section F'!D$93:D$494,MATCH('Print View'!$AN$116,'WPTM - Section F'!$M$93:$M$494,0)),""),"")</f>
        <v/>
      </c>
      <c r="H175" s="479"/>
      <c r="I175" s="480"/>
      <c r="J175" s="468" t="str">
        <f>IFERROR(IF(INDEX('WPTM - Section F'!E$93:E$494,MATCH('Print View'!$AN$116,'WPTM - Section F'!$M$93:$M$494,0))&lt;&gt;0,INDEX('WPTM - Section F'!E$93:E$494,MATCH('Print View'!$AN$116,'WPTM - Section F'!$M$93:$M$494,0)),""),"")</f>
        <v/>
      </c>
      <c r="K175" s="479"/>
      <c r="L175" s="469"/>
      <c r="M175" s="478" t="str">
        <f>IFERROR(IF(INDEX('WPTM - Section F'!D$93:D$494,MATCH('Print View'!$AO$116,'WPTM - Section F'!$M$93:$MK$494,0))&lt;&gt;0,INDEX('WPTM - Section F'!D$93:D$494,MATCH('Print View'!$AO$116,'WPTM - Section F'!$M$93:$M$494,0)),""),"")</f>
        <v/>
      </c>
      <c r="N175" s="479"/>
      <c r="O175" s="480"/>
      <c r="P175" s="468" t="str">
        <f>IFERROR(IF(INDEX('WPTM - Section F'!E$93:E$494,MATCH('Print View'!$AO$116,'WPTM - Section F'!$M$93:$M$494,0))&lt;&gt;0,INDEX('WPTM - Section F'!E$93:E$494,MATCH('Print View'!$AO$116,'WPTM - Section F'!$M$93:$M$494,0)),""),"")</f>
        <v/>
      </c>
      <c r="Q175" s="479"/>
      <c r="R175" s="469"/>
      <c r="S175" s="478" t="str">
        <f>IFERROR(IF(INDEX('WPTM - Section F'!D$93:D$494,MATCH('Print View'!$AP$116,'WPTM - Section F'!$M$93:$MK$494,0))&lt;&gt;0,INDEX('WPTM - Section F'!D$93:D$494,MATCH('Print View'!$AP$116,'WPTM - Section F'!$M$93:$M$494,0)),""),"")</f>
        <v/>
      </c>
      <c r="T175" s="479"/>
      <c r="U175" s="480"/>
      <c r="V175" s="468" t="str">
        <f>IFERROR(IF(INDEX('WPTM - Section F'!E$93:E$494,MATCH('Print View'!$AP$116,'WPTM - Section F'!$M$93:$M$494,0))&lt;&gt;0,INDEX('WPTM - Section F'!E$93:E$494,MATCH('Print View'!$AP$116,'WPTM - Section F'!$M$93:$M$494,0)),""),"")</f>
        <v/>
      </c>
      <c r="W175" s="479"/>
      <c r="X175" s="469"/>
      <c r="Y175" s="478" t="str">
        <f>IFERROR(IF(INDEX('WPTM - Section F'!D$93:D$494,MATCH('Print View'!$AQ$116,'WPTM - Section F'!$M$93:$MK$494,0))&lt;&gt;0,INDEX('WPTM - Section F'!D$93:D$494,MATCH('Print View'!$AQ$116,'WPTM - Section F'!$M$93:$M$494,0)),""),"")</f>
        <v/>
      </c>
      <c r="Z175" s="479"/>
      <c r="AA175" s="480"/>
      <c r="AB175" s="468" t="str">
        <f>IFERROR(IF(INDEX('WPTM - Section F'!E$93:E$494,MATCH('Print View'!$AQ$116,'WPTM - Section F'!$M$93:$M$494,0))&lt;&gt;0,INDEX('WPTM - Section F'!E$93:E$494,MATCH('Print View'!$AQ$116,'WPTM - Section F'!$M$93:$M$494,0)),""),"")</f>
        <v/>
      </c>
      <c r="AC175" s="479"/>
      <c r="AD175" s="469"/>
      <c r="AE175" s="478" t="str">
        <f>IFERROR(IF(INDEX('WPTM - Section F'!D$93:D$494,MATCH('Print View'!$AR$116,'WPTM - Section F'!$M$93:$MK$494,0))&lt;&gt;0,INDEX('WPTM - Section F'!D$93:D$494,MATCH('Print View'!$AR$116,'WPTM - Section F'!$M$93:$M$494,0)),""),"")</f>
        <v/>
      </c>
      <c r="AF175" s="479"/>
      <c r="AG175" s="480"/>
      <c r="AH175" s="468" t="str">
        <f>IFERROR(IF(INDEX('WPTM - Section F'!E$93:E$494,MATCH('Print View'!$AR$116,'WPTM - Section F'!$M$93:$M$494,0))&lt;&gt;0,INDEX('WPTM - Section F'!E$93:E$494,MATCH('Print View'!$AR$116,'WPTM - Section F'!$M$93:$M$494,0)),""),"")</f>
        <v/>
      </c>
      <c r="AI175" s="469"/>
      <c r="AJ175" s="207" t="str">
        <f>IFERROR(IF(INDEX('WPTM - Section F'!X$8:X$89,MATCH('Print View'!$A175,'WPTM - Section F'!$A$8:$A$89,0))&lt;&gt;0,INDEX('WPTM - Section F'!X$8:X$89,MATCH('Print View'!$A175,'WPTM - Section F'!$A$8:$A$89,0)),""),"")</f>
        <v/>
      </c>
      <c r="AM175" s="298"/>
      <c r="AN175" s="276" t="str">
        <f t="shared" si="0"/>
        <v>60-a1Y36000002VL1TEAW</v>
      </c>
      <c r="AO175" s="276" t="str">
        <f t="shared" si="1"/>
        <v>60-a1Y36000002VL1UEAW</v>
      </c>
      <c r="AP175" s="276" t="str">
        <f t="shared" si="2"/>
        <v>60-a1Y36000002VL1VEAW</v>
      </c>
      <c r="AQ175" s="276" t="str">
        <f t="shared" si="3"/>
        <v>60-a1Y36000002VL1WEAW</v>
      </c>
      <c r="AR175" s="276" t="str">
        <f t="shared" si="4"/>
        <v>60-a1Y36000002VL1XEAW</v>
      </c>
    </row>
    <row r="176" spans="1:44" ht="30" x14ac:dyDescent="0.25">
      <c r="A176" s="187">
        <v>61</v>
      </c>
      <c r="B176" s="187" t="str">
        <f>IFERROR(IF(INDEX('WPTM - Section F'!B$8:B$89,MATCH('Print View'!$A176,'WPTM - Section F'!$A$8:$A$89,0))&lt;&gt;0,INDEX('WPTM - Section F'!B$8:B$89,MATCH('Print View'!$A176,'WPTM - Section F'!$A$8:$A$89,0)),""),"")</f>
        <v/>
      </c>
      <c r="C176" s="187" t="str">
        <f>IFERROR(IF(INDEX('WPTM - Section F'!C$8:C$89,MATCH('Print View'!$A176,'WPTM - Section F'!$A$8:$A$89,0))&lt;&gt;0,INDEX('WPTM - Section F'!C$8:C$89,MATCH('Print View'!$A176,'WPTM - Section F'!$A$8:$A$89,0)),""),"")</f>
        <v/>
      </c>
      <c r="D176" s="187" t="str">
        <f>IFERROR(IF(INDEX('WPTM - Section F'!D$8:D$89,MATCH('Print View'!$A176,'WPTM - Section F'!$A$8:$A$89,0))&lt;&gt;0,INDEX('WPTM - Section F'!D$8:D$89,MATCH('Print View'!$A176,'WPTM - Section F'!$A$8:$A$89,0)),""),"")</f>
        <v/>
      </c>
      <c r="E176" s="187" t="str">
        <f>IFERROR(IF(INDEX('WPTM - Section F'!E$8:E$89,MATCH('Print View'!$A176,'WPTM - Section F'!$A$8:$A$89,0))&lt;&gt;0,INDEX('WPTM - Section F'!E$8:E$89,MATCH('Print View'!$A176,'WPTM - Section F'!$A$8:$A$89,0)),""),"")</f>
        <v/>
      </c>
      <c r="F176" s="188" t="str">
        <f>IFERROR(IF(INDEX('WPTM - Section F'!W$8:W$89,MATCH('Print View'!$A176,'WPTM - Section F'!$A$8:$A$89,0))&lt;&gt;0,INDEX('WPTM - Section F'!W$8:W$89,MATCH('Print View'!$A176,'WPTM - Section F'!$A$8:$A$89,0)),""),"")</f>
        <v/>
      </c>
      <c r="G176" s="481" t="str">
        <f>IFERROR(IF(INDEX('WPTM - Section F'!D$93:D$494,MATCH('Print View'!$AN$116,'WPTM - Section F'!$M$93:$MK$494,0))&lt;&gt;0,INDEX('WPTM - Section F'!D$93:D$494,MATCH('Print View'!$AN$116,'WPTM - Section F'!$M$93:$M$494,0)),""),"")</f>
        <v/>
      </c>
      <c r="H176" s="482"/>
      <c r="I176" s="483"/>
      <c r="J176" s="470" t="str">
        <f>IFERROR(IF(INDEX('WPTM - Section F'!E$93:E$494,MATCH('Print View'!$AN$116,'WPTM - Section F'!$M$93:$M$494,0))&lt;&gt;0,INDEX('WPTM - Section F'!E$93:E$494,MATCH('Print View'!$AN$116,'WPTM - Section F'!$M$93:$M$494,0)),""),"")</f>
        <v/>
      </c>
      <c r="K176" s="482"/>
      <c r="L176" s="471"/>
      <c r="M176" s="481" t="str">
        <f>IFERROR(IF(INDEX('WPTM - Section F'!D$93:D$494,MATCH('Print View'!$AO$116,'WPTM - Section F'!$M$93:$MK$494,0))&lt;&gt;0,INDEX('WPTM - Section F'!D$93:D$494,MATCH('Print View'!$AO$116,'WPTM - Section F'!$M$93:$M$494,0)),""),"")</f>
        <v/>
      </c>
      <c r="N176" s="482"/>
      <c r="O176" s="483"/>
      <c r="P176" s="470" t="str">
        <f>IFERROR(IF(INDEX('WPTM - Section F'!E$93:E$494,MATCH('Print View'!$AO$116,'WPTM - Section F'!$M$93:$M$494,0))&lt;&gt;0,INDEX('WPTM - Section F'!E$93:E$494,MATCH('Print View'!$AO$116,'WPTM - Section F'!$M$93:$M$494,0)),""),"")</f>
        <v/>
      </c>
      <c r="Q176" s="482"/>
      <c r="R176" s="471"/>
      <c r="S176" s="481" t="str">
        <f>IFERROR(IF(INDEX('WPTM - Section F'!D$93:D$494,MATCH('Print View'!$AP$116,'WPTM - Section F'!$M$93:$MK$494,0))&lt;&gt;0,INDEX('WPTM - Section F'!D$93:D$494,MATCH('Print View'!$AP$116,'WPTM - Section F'!$M$93:$M$494,0)),""),"")</f>
        <v/>
      </c>
      <c r="T176" s="482"/>
      <c r="U176" s="483"/>
      <c r="V176" s="470" t="str">
        <f>IFERROR(IF(INDEX('WPTM - Section F'!E$93:E$494,MATCH('Print View'!$AP$116,'WPTM - Section F'!$M$93:$M$494,0))&lt;&gt;0,INDEX('WPTM - Section F'!E$93:E$494,MATCH('Print View'!$AP$116,'WPTM - Section F'!$M$93:$M$494,0)),""),"")</f>
        <v/>
      </c>
      <c r="W176" s="482"/>
      <c r="X176" s="471"/>
      <c r="Y176" s="481" t="str">
        <f>IFERROR(IF(INDEX('WPTM - Section F'!D$93:D$494,MATCH('Print View'!$AQ$116,'WPTM - Section F'!$M$93:$MK$494,0))&lt;&gt;0,INDEX('WPTM - Section F'!D$93:D$494,MATCH('Print View'!$AQ$116,'WPTM - Section F'!$M$93:$M$494,0)),""),"")</f>
        <v/>
      </c>
      <c r="Z176" s="482"/>
      <c r="AA176" s="483"/>
      <c r="AB176" s="470" t="str">
        <f>IFERROR(IF(INDEX('WPTM - Section F'!E$93:E$494,MATCH('Print View'!$AQ$116,'WPTM - Section F'!$M$93:$M$494,0))&lt;&gt;0,INDEX('WPTM - Section F'!E$93:E$494,MATCH('Print View'!$AQ$116,'WPTM - Section F'!$M$93:$M$494,0)),""),"")</f>
        <v/>
      </c>
      <c r="AC176" s="482"/>
      <c r="AD176" s="471"/>
      <c r="AE176" s="481" t="str">
        <f>IFERROR(IF(INDEX('WPTM - Section F'!D$93:D$494,MATCH('Print View'!$AR$116,'WPTM - Section F'!$M$93:$MK$494,0))&lt;&gt;0,INDEX('WPTM - Section F'!D$93:D$494,MATCH('Print View'!$AR$116,'WPTM - Section F'!$M$93:$M$494,0)),""),"")</f>
        <v/>
      </c>
      <c r="AF176" s="482"/>
      <c r="AG176" s="483"/>
      <c r="AH176" s="470" t="str">
        <f>IFERROR(IF(INDEX('WPTM - Section F'!E$93:E$494,MATCH('Print View'!$AR$116,'WPTM - Section F'!$M$93:$M$494,0))&lt;&gt;0,INDEX('WPTM - Section F'!E$93:E$494,MATCH('Print View'!$AR$116,'WPTM - Section F'!$M$93:$M$494,0)),""),"")</f>
        <v/>
      </c>
      <c r="AI176" s="471"/>
      <c r="AJ176" s="208" t="str">
        <f>IFERROR(IF(INDEX('WPTM - Section F'!X$8:X$89,MATCH('Print View'!$A176,'WPTM - Section F'!$A$8:$A$89,0))&lt;&gt;0,INDEX('WPTM - Section F'!X$8:X$89,MATCH('Print View'!$A176,'WPTM - Section F'!$A$8:$A$89,0)),""),"")</f>
        <v/>
      </c>
      <c r="AM176" s="298"/>
      <c r="AN176" s="276" t="str">
        <f t="shared" si="0"/>
        <v>61-a1Y36000002VL1TEAW</v>
      </c>
      <c r="AO176" s="276" t="str">
        <f t="shared" si="1"/>
        <v>61-a1Y36000002VL1UEAW</v>
      </c>
      <c r="AP176" s="276" t="str">
        <f t="shared" si="2"/>
        <v>61-a1Y36000002VL1VEAW</v>
      </c>
      <c r="AQ176" s="276" t="str">
        <f t="shared" si="3"/>
        <v>61-a1Y36000002VL1WEAW</v>
      </c>
      <c r="AR176" s="276" t="str">
        <f t="shared" si="4"/>
        <v>61-a1Y36000002VL1XEAW</v>
      </c>
    </row>
    <row r="177" spans="1:44" ht="30" x14ac:dyDescent="0.25">
      <c r="A177" s="182">
        <v>62</v>
      </c>
      <c r="B177" s="182" t="str">
        <f>IFERROR(IF(INDEX('WPTM - Section F'!B$8:B$89,MATCH('Print View'!$A177,'WPTM - Section F'!$A$8:$A$89,0))&lt;&gt;0,INDEX('WPTM - Section F'!B$8:B$89,MATCH('Print View'!$A177,'WPTM - Section F'!$A$8:$A$89,0)),""),"")</f>
        <v/>
      </c>
      <c r="C177" s="182" t="str">
        <f>IFERROR(IF(INDEX('WPTM - Section F'!C$8:C$89,MATCH('Print View'!$A177,'WPTM - Section F'!$A$8:$A$89,0))&lt;&gt;0,INDEX('WPTM - Section F'!C$8:C$89,MATCH('Print View'!$A177,'WPTM - Section F'!$A$8:$A$89,0)),""),"")</f>
        <v/>
      </c>
      <c r="D177" s="182" t="str">
        <f>IFERROR(IF(INDEX('WPTM - Section F'!D$8:D$89,MATCH('Print View'!$A177,'WPTM - Section F'!$A$8:$A$89,0))&lt;&gt;0,INDEX('WPTM - Section F'!D$8:D$89,MATCH('Print View'!$A177,'WPTM - Section F'!$A$8:$A$89,0)),""),"")</f>
        <v/>
      </c>
      <c r="E177" s="182" t="str">
        <f>IFERROR(IF(INDEX('WPTM - Section F'!E$8:E$89,MATCH('Print View'!$A177,'WPTM - Section F'!$A$8:$A$89,0))&lt;&gt;0,INDEX('WPTM - Section F'!E$8:E$89,MATCH('Print View'!$A177,'WPTM - Section F'!$A$8:$A$89,0)),""),"")</f>
        <v/>
      </c>
      <c r="F177" s="183" t="str">
        <f>IFERROR(IF(INDEX('WPTM - Section F'!W$8:W$89,MATCH('Print View'!$A177,'WPTM - Section F'!$A$8:$A$89,0))&lt;&gt;0,INDEX('WPTM - Section F'!W$8:W$89,MATCH('Print View'!$A177,'WPTM - Section F'!$A$8:$A$89,0)),""),"")</f>
        <v/>
      </c>
      <c r="G177" s="478" t="str">
        <f>IFERROR(IF(INDEX('WPTM - Section F'!D$93:D$494,MATCH('Print View'!$AN$116,'WPTM - Section F'!$M$93:$MK$494,0))&lt;&gt;0,INDEX('WPTM - Section F'!D$93:D$494,MATCH('Print View'!$AN$116,'WPTM - Section F'!$M$93:$M$494,0)),""),"")</f>
        <v/>
      </c>
      <c r="H177" s="479"/>
      <c r="I177" s="480"/>
      <c r="J177" s="468" t="str">
        <f>IFERROR(IF(INDEX('WPTM - Section F'!E$93:E$494,MATCH('Print View'!$AN$116,'WPTM - Section F'!$M$93:$M$494,0))&lt;&gt;0,INDEX('WPTM - Section F'!E$93:E$494,MATCH('Print View'!$AN$116,'WPTM - Section F'!$M$93:$M$494,0)),""),"")</f>
        <v/>
      </c>
      <c r="K177" s="479"/>
      <c r="L177" s="469"/>
      <c r="M177" s="478" t="str">
        <f>IFERROR(IF(INDEX('WPTM - Section F'!D$93:D$494,MATCH('Print View'!$AO$116,'WPTM - Section F'!$M$93:$MK$494,0))&lt;&gt;0,INDEX('WPTM - Section F'!D$93:D$494,MATCH('Print View'!$AO$116,'WPTM - Section F'!$M$93:$M$494,0)),""),"")</f>
        <v/>
      </c>
      <c r="N177" s="479"/>
      <c r="O177" s="480"/>
      <c r="P177" s="468" t="str">
        <f>IFERROR(IF(INDEX('WPTM - Section F'!E$93:E$494,MATCH('Print View'!$AO$116,'WPTM - Section F'!$M$93:$M$494,0))&lt;&gt;0,INDEX('WPTM - Section F'!E$93:E$494,MATCH('Print View'!$AO$116,'WPTM - Section F'!$M$93:$M$494,0)),""),"")</f>
        <v/>
      </c>
      <c r="Q177" s="479"/>
      <c r="R177" s="469"/>
      <c r="S177" s="478" t="str">
        <f>IFERROR(IF(INDEX('WPTM - Section F'!D$93:D$494,MATCH('Print View'!$AP$116,'WPTM - Section F'!$M$93:$MK$494,0))&lt;&gt;0,INDEX('WPTM - Section F'!D$93:D$494,MATCH('Print View'!$AP$116,'WPTM - Section F'!$M$93:$M$494,0)),""),"")</f>
        <v/>
      </c>
      <c r="T177" s="479"/>
      <c r="U177" s="480"/>
      <c r="V177" s="468" t="str">
        <f>IFERROR(IF(INDEX('WPTM - Section F'!E$93:E$494,MATCH('Print View'!$AP$116,'WPTM - Section F'!$M$93:$M$494,0))&lt;&gt;0,INDEX('WPTM - Section F'!E$93:E$494,MATCH('Print View'!$AP$116,'WPTM - Section F'!$M$93:$M$494,0)),""),"")</f>
        <v/>
      </c>
      <c r="W177" s="479"/>
      <c r="X177" s="469"/>
      <c r="Y177" s="478" t="str">
        <f>IFERROR(IF(INDEX('WPTM - Section F'!D$93:D$494,MATCH('Print View'!$AQ$116,'WPTM - Section F'!$M$93:$MK$494,0))&lt;&gt;0,INDEX('WPTM - Section F'!D$93:D$494,MATCH('Print View'!$AQ$116,'WPTM - Section F'!$M$93:$M$494,0)),""),"")</f>
        <v/>
      </c>
      <c r="Z177" s="479"/>
      <c r="AA177" s="480"/>
      <c r="AB177" s="468" t="str">
        <f>IFERROR(IF(INDEX('WPTM - Section F'!E$93:E$494,MATCH('Print View'!$AQ$116,'WPTM - Section F'!$M$93:$M$494,0))&lt;&gt;0,INDEX('WPTM - Section F'!E$93:E$494,MATCH('Print View'!$AQ$116,'WPTM - Section F'!$M$93:$M$494,0)),""),"")</f>
        <v/>
      </c>
      <c r="AC177" s="479"/>
      <c r="AD177" s="469"/>
      <c r="AE177" s="478" t="str">
        <f>IFERROR(IF(INDEX('WPTM - Section F'!D$93:D$494,MATCH('Print View'!$AR$116,'WPTM - Section F'!$M$93:$MK$494,0))&lt;&gt;0,INDEX('WPTM - Section F'!D$93:D$494,MATCH('Print View'!$AR$116,'WPTM - Section F'!$M$93:$M$494,0)),""),"")</f>
        <v/>
      </c>
      <c r="AF177" s="479"/>
      <c r="AG177" s="480"/>
      <c r="AH177" s="468" t="str">
        <f>IFERROR(IF(INDEX('WPTM - Section F'!E$93:E$494,MATCH('Print View'!$AR$116,'WPTM - Section F'!$M$93:$M$494,0))&lt;&gt;0,INDEX('WPTM - Section F'!E$93:E$494,MATCH('Print View'!$AR$116,'WPTM - Section F'!$M$93:$M$494,0)),""),"")</f>
        <v/>
      </c>
      <c r="AI177" s="469"/>
      <c r="AJ177" s="207" t="str">
        <f>IFERROR(IF(INDEX('WPTM - Section F'!X$8:X$89,MATCH('Print View'!$A177,'WPTM - Section F'!$A$8:$A$89,0))&lt;&gt;0,INDEX('WPTM - Section F'!X$8:X$89,MATCH('Print View'!$A177,'WPTM - Section F'!$A$8:$A$89,0)),""),"")</f>
        <v/>
      </c>
      <c r="AM177" s="298"/>
      <c r="AN177" s="276" t="str">
        <f t="shared" si="0"/>
        <v>62-a1Y36000002VL1TEAW</v>
      </c>
      <c r="AO177" s="276" t="str">
        <f t="shared" si="1"/>
        <v>62-a1Y36000002VL1UEAW</v>
      </c>
      <c r="AP177" s="276" t="str">
        <f t="shared" si="2"/>
        <v>62-a1Y36000002VL1VEAW</v>
      </c>
      <c r="AQ177" s="276" t="str">
        <f t="shared" si="3"/>
        <v>62-a1Y36000002VL1WEAW</v>
      </c>
      <c r="AR177" s="276" t="str">
        <f t="shared" si="4"/>
        <v>62-a1Y36000002VL1XEAW</v>
      </c>
    </row>
    <row r="178" spans="1:44" ht="30" x14ac:dyDescent="0.25">
      <c r="A178" s="187">
        <v>63</v>
      </c>
      <c r="B178" s="187" t="str">
        <f>IFERROR(IF(INDEX('WPTM - Section F'!B$8:B$89,MATCH('Print View'!$A178,'WPTM - Section F'!$A$8:$A$89,0))&lt;&gt;0,INDEX('WPTM - Section F'!B$8:B$89,MATCH('Print View'!$A178,'WPTM - Section F'!$A$8:$A$89,0)),""),"")</f>
        <v/>
      </c>
      <c r="C178" s="187" t="str">
        <f>IFERROR(IF(INDEX('WPTM - Section F'!C$8:C$89,MATCH('Print View'!$A178,'WPTM - Section F'!$A$8:$A$89,0))&lt;&gt;0,INDEX('WPTM - Section F'!C$8:C$89,MATCH('Print View'!$A178,'WPTM - Section F'!$A$8:$A$89,0)),""),"")</f>
        <v/>
      </c>
      <c r="D178" s="187" t="str">
        <f>IFERROR(IF(INDEX('WPTM - Section F'!D$8:D$89,MATCH('Print View'!$A178,'WPTM - Section F'!$A$8:$A$89,0))&lt;&gt;0,INDEX('WPTM - Section F'!D$8:D$89,MATCH('Print View'!$A178,'WPTM - Section F'!$A$8:$A$89,0)),""),"")</f>
        <v/>
      </c>
      <c r="E178" s="187" t="str">
        <f>IFERROR(IF(INDEX('WPTM - Section F'!E$8:E$89,MATCH('Print View'!$A178,'WPTM - Section F'!$A$8:$A$89,0))&lt;&gt;0,INDEX('WPTM - Section F'!E$8:E$89,MATCH('Print View'!$A178,'WPTM - Section F'!$A$8:$A$89,0)),""),"")</f>
        <v/>
      </c>
      <c r="F178" s="188" t="str">
        <f>IFERROR(IF(INDEX('WPTM - Section F'!W$8:W$89,MATCH('Print View'!$A178,'WPTM - Section F'!$A$8:$A$89,0))&lt;&gt;0,INDEX('WPTM - Section F'!W$8:W$89,MATCH('Print View'!$A178,'WPTM - Section F'!$A$8:$A$89,0)),""),"")</f>
        <v/>
      </c>
      <c r="G178" s="481" t="str">
        <f>IFERROR(IF(INDEX('WPTM - Section F'!D$93:D$494,MATCH('Print View'!$AN$116,'WPTM - Section F'!$M$93:$MK$494,0))&lt;&gt;0,INDEX('WPTM - Section F'!D$93:D$494,MATCH('Print View'!$AN$116,'WPTM - Section F'!$M$93:$M$494,0)),""),"")</f>
        <v/>
      </c>
      <c r="H178" s="482"/>
      <c r="I178" s="483"/>
      <c r="J178" s="470" t="str">
        <f>IFERROR(IF(INDEX('WPTM - Section F'!E$93:E$494,MATCH('Print View'!$AN$116,'WPTM - Section F'!$M$93:$M$494,0))&lt;&gt;0,INDEX('WPTM - Section F'!E$93:E$494,MATCH('Print View'!$AN$116,'WPTM - Section F'!$M$93:$M$494,0)),""),"")</f>
        <v/>
      </c>
      <c r="K178" s="482"/>
      <c r="L178" s="471"/>
      <c r="M178" s="481" t="str">
        <f>IFERROR(IF(INDEX('WPTM - Section F'!D$93:D$494,MATCH('Print View'!$AO$116,'WPTM - Section F'!$M$93:$MK$494,0))&lt;&gt;0,INDEX('WPTM - Section F'!D$93:D$494,MATCH('Print View'!$AO$116,'WPTM - Section F'!$M$93:$M$494,0)),""),"")</f>
        <v/>
      </c>
      <c r="N178" s="482"/>
      <c r="O178" s="483"/>
      <c r="P178" s="470" t="str">
        <f>IFERROR(IF(INDEX('WPTM - Section F'!E$93:E$494,MATCH('Print View'!$AO$116,'WPTM - Section F'!$M$93:$M$494,0))&lt;&gt;0,INDEX('WPTM - Section F'!E$93:E$494,MATCH('Print View'!$AO$116,'WPTM - Section F'!$M$93:$M$494,0)),""),"")</f>
        <v/>
      </c>
      <c r="Q178" s="482"/>
      <c r="R178" s="471"/>
      <c r="S178" s="481" t="str">
        <f>IFERROR(IF(INDEX('WPTM - Section F'!D$93:D$494,MATCH('Print View'!$AP$116,'WPTM - Section F'!$M$93:$MK$494,0))&lt;&gt;0,INDEX('WPTM - Section F'!D$93:D$494,MATCH('Print View'!$AP$116,'WPTM - Section F'!$M$93:$M$494,0)),""),"")</f>
        <v/>
      </c>
      <c r="T178" s="482"/>
      <c r="U178" s="483"/>
      <c r="V178" s="470" t="str">
        <f>IFERROR(IF(INDEX('WPTM - Section F'!E$93:E$494,MATCH('Print View'!$AP$116,'WPTM - Section F'!$M$93:$M$494,0))&lt;&gt;0,INDEX('WPTM - Section F'!E$93:E$494,MATCH('Print View'!$AP$116,'WPTM - Section F'!$M$93:$M$494,0)),""),"")</f>
        <v/>
      </c>
      <c r="W178" s="482"/>
      <c r="X178" s="471"/>
      <c r="Y178" s="481" t="str">
        <f>IFERROR(IF(INDEX('WPTM - Section F'!D$93:D$494,MATCH('Print View'!$AQ$116,'WPTM - Section F'!$M$93:$MK$494,0))&lt;&gt;0,INDEX('WPTM - Section F'!D$93:D$494,MATCH('Print View'!$AQ$116,'WPTM - Section F'!$M$93:$M$494,0)),""),"")</f>
        <v/>
      </c>
      <c r="Z178" s="482"/>
      <c r="AA178" s="483"/>
      <c r="AB178" s="470" t="str">
        <f>IFERROR(IF(INDEX('WPTM - Section F'!E$93:E$494,MATCH('Print View'!$AQ$116,'WPTM - Section F'!$M$93:$M$494,0))&lt;&gt;0,INDEX('WPTM - Section F'!E$93:E$494,MATCH('Print View'!$AQ$116,'WPTM - Section F'!$M$93:$M$494,0)),""),"")</f>
        <v/>
      </c>
      <c r="AC178" s="482"/>
      <c r="AD178" s="471"/>
      <c r="AE178" s="481" t="str">
        <f>IFERROR(IF(INDEX('WPTM - Section F'!D$93:D$494,MATCH('Print View'!$AR$116,'WPTM - Section F'!$M$93:$MK$494,0))&lt;&gt;0,INDEX('WPTM - Section F'!D$93:D$494,MATCH('Print View'!$AR$116,'WPTM - Section F'!$M$93:$M$494,0)),""),"")</f>
        <v/>
      </c>
      <c r="AF178" s="482"/>
      <c r="AG178" s="483"/>
      <c r="AH178" s="470" t="str">
        <f>IFERROR(IF(INDEX('WPTM - Section F'!E$93:E$494,MATCH('Print View'!$AR$116,'WPTM - Section F'!$M$93:$M$494,0))&lt;&gt;0,INDEX('WPTM - Section F'!E$93:E$494,MATCH('Print View'!$AR$116,'WPTM - Section F'!$M$93:$M$494,0)),""),"")</f>
        <v/>
      </c>
      <c r="AI178" s="471"/>
      <c r="AJ178" s="208" t="str">
        <f>IFERROR(IF(INDEX('WPTM - Section F'!X$8:X$89,MATCH('Print View'!$A178,'WPTM - Section F'!$A$8:$A$89,0))&lt;&gt;0,INDEX('WPTM - Section F'!X$8:X$89,MATCH('Print View'!$A178,'WPTM - Section F'!$A$8:$A$89,0)),""),"")</f>
        <v/>
      </c>
      <c r="AM178" s="298"/>
      <c r="AN178" s="276" t="str">
        <f t="shared" si="0"/>
        <v>63-a1Y36000002VL1TEAW</v>
      </c>
      <c r="AO178" s="276" t="str">
        <f t="shared" si="1"/>
        <v>63-a1Y36000002VL1UEAW</v>
      </c>
      <c r="AP178" s="276" t="str">
        <f t="shared" si="2"/>
        <v>63-a1Y36000002VL1VEAW</v>
      </c>
      <c r="AQ178" s="276" t="str">
        <f t="shared" si="3"/>
        <v>63-a1Y36000002VL1WEAW</v>
      </c>
      <c r="AR178" s="276" t="str">
        <f t="shared" si="4"/>
        <v>63-a1Y36000002VL1XEAW</v>
      </c>
    </row>
    <row r="179" spans="1:44" ht="30" x14ac:dyDescent="0.25">
      <c r="A179" s="182">
        <v>64</v>
      </c>
      <c r="B179" s="182" t="str">
        <f>IFERROR(IF(INDEX('WPTM - Section F'!B$8:B$89,MATCH('Print View'!$A179,'WPTM - Section F'!$A$8:$A$89,0))&lt;&gt;0,INDEX('WPTM - Section F'!B$8:B$89,MATCH('Print View'!$A179,'WPTM - Section F'!$A$8:$A$89,0)),""),"")</f>
        <v/>
      </c>
      <c r="C179" s="182" t="str">
        <f>IFERROR(IF(INDEX('WPTM - Section F'!C$8:C$89,MATCH('Print View'!$A179,'WPTM - Section F'!$A$8:$A$89,0))&lt;&gt;0,INDEX('WPTM - Section F'!C$8:C$89,MATCH('Print View'!$A179,'WPTM - Section F'!$A$8:$A$89,0)),""),"")</f>
        <v/>
      </c>
      <c r="D179" s="182" t="str">
        <f>IFERROR(IF(INDEX('WPTM - Section F'!D$8:D$89,MATCH('Print View'!$A179,'WPTM - Section F'!$A$8:$A$89,0))&lt;&gt;0,INDEX('WPTM - Section F'!D$8:D$89,MATCH('Print View'!$A179,'WPTM - Section F'!$A$8:$A$89,0)),""),"")</f>
        <v/>
      </c>
      <c r="E179" s="182" t="str">
        <f>IFERROR(IF(INDEX('WPTM - Section F'!E$8:E$89,MATCH('Print View'!$A179,'WPTM - Section F'!$A$8:$A$89,0))&lt;&gt;0,INDEX('WPTM - Section F'!E$8:E$89,MATCH('Print View'!$A179,'WPTM - Section F'!$A$8:$A$89,0)),""),"")</f>
        <v/>
      </c>
      <c r="F179" s="183" t="str">
        <f>IFERROR(IF(INDEX('WPTM - Section F'!W$8:W$89,MATCH('Print View'!$A179,'WPTM - Section F'!$A$8:$A$89,0))&lt;&gt;0,INDEX('WPTM - Section F'!W$8:W$89,MATCH('Print View'!$A179,'WPTM - Section F'!$A$8:$A$89,0)),""),"")</f>
        <v/>
      </c>
      <c r="G179" s="478" t="str">
        <f>IFERROR(IF(INDEX('WPTM - Section F'!D$93:D$494,MATCH('Print View'!$AN$116,'WPTM - Section F'!$M$93:$MK$494,0))&lt;&gt;0,INDEX('WPTM - Section F'!D$93:D$494,MATCH('Print View'!$AN$116,'WPTM - Section F'!$M$93:$M$494,0)),""),"")</f>
        <v/>
      </c>
      <c r="H179" s="479"/>
      <c r="I179" s="480"/>
      <c r="J179" s="468" t="str">
        <f>IFERROR(IF(INDEX('WPTM - Section F'!E$93:E$494,MATCH('Print View'!$AN$116,'WPTM - Section F'!$M$93:$M$494,0))&lt;&gt;0,INDEX('WPTM - Section F'!E$93:E$494,MATCH('Print View'!$AN$116,'WPTM - Section F'!$M$93:$M$494,0)),""),"")</f>
        <v/>
      </c>
      <c r="K179" s="479"/>
      <c r="L179" s="469"/>
      <c r="M179" s="478" t="str">
        <f>IFERROR(IF(INDEX('WPTM - Section F'!D$93:D$494,MATCH('Print View'!$AO$116,'WPTM - Section F'!$M$93:$MK$494,0))&lt;&gt;0,INDEX('WPTM - Section F'!D$93:D$494,MATCH('Print View'!$AO$116,'WPTM - Section F'!$M$93:$M$494,0)),""),"")</f>
        <v/>
      </c>
      <c r="N179" s="479"/>
      <c r="O179" s="480"/>
      <c r="P179" s="468" t="str">
        <f>IFERROR(IF(INDEX('WPTM - Section F'!E$93:E$494,MATCH('Print View'!$AO$116,'WPTM - Section F'!$M$93:$M$494,0))&lt;&gt;0,INDEX('WPTM - Section F'!E$93:E$494,MATCH('Print View'!$AO$116,'WPTM - Section F'!$M$93:$M$494,0)),""),"")</f>
        <v/>
      </c>
      <c r="Q179" s="479"/>
      <c r="R179" s="469"/>
      <c r="S179" s="478" t="str">
        <f>IFERROR(IF(INDEX('WPTM - Section F'!D$93:D$494,MATCH('Print View'!$AP$116,'WPTM - Section F'!$M$93:$MK$494,0))&lt;&gt;0,INDEX('WPTM - Section F'!D$93:D$494,MATCH('Print View'!$AP$116,'WPTM - Section F'!$M$93:$M$494,0)),""),"")</f>
        <v/>
      </c>
      <c r="T179" s="479"/>
      <c r="U179" s="480"/>
      <c r="V179" s="468" t="str">
        <f>IFERROR(IF(INDEX('WPTM - Section F'!E$93:E$494,MATCH('Print View'!$AP$116,'WPTM - Section F'!$M$93:$M$494,0))&lt;&gt;0,INDEX('WPTM - Section F'!E$93:E$494,MATCH('Print View'!$AP$116,'WPTM - Section F'!$M$93:$M$494,0)),""),"")</f>
        <v/>
      </c>
      <c r="W179" s="479"/>
      <c r="X179" s="469"/>
      <c r="Y179" s="478" t="str">
        <f>IFERROR(IF(INDEX('WPTM - Section F'!D$93:D$494,MATCH('Print View'!$AQ$116,'WPTM - Section F'!$M$93:$MK$494,0))&lt;&gt;0,INDEX('WPTM - Section F'!D$93:D$494,MATCH('Print View'!$AQ$116,'WPTM - Section F'!$M$93:$M$494,0)),""),"")</f>
        <v/>
      </c>
      <c r="Z179" s="479"/>
      <c r="AA179" s="480"/>
      <c r="AB179" s="468" t="str">
        <f>IFERROR(IF(INDEX('WPTM - Section F'!E$93:E$494,MATCH('Print View'!$AQ$116,'WPTM - Section F'!$M$93:$M$494,0))&lt;&gt;0,INDEX('WPTM - Section F'!E$93:E$494,MATCH('Print View'!$AQ$116,'WPTM - Section F'!$M$93:$M$494,0)),""),"")</f>
        <v/>
      </c>
      <c r="AC179" s="479"/>
      <c r="AD179" s="469"/>
      <c r="AE179" s="478" t="str">
        <f>IFERROR(IF(INDEX('WPTM - Section F'!D$93:D$494,MATCH('Print View'!$AR$116,'WPTM - Section F'!$M$93:$MK$494,0))&lt;&gt;0,INDEX('WPTM - Section F'!D$93:D$494,MATCH('Print View'!$AR$116,'WPTM - Section F'!$M$93:$M$494,0)),""),"")</f>
        <v/>
      </c>
      <c r="AF179" s="479"/>
      <c r="AG179" s="480"/>
      <c r="AH179" s="468" t="str">
        <f>IFERROR(IF(INDEX('WPTM - Section F'!E$93:E$494,MATCH('Print View'!$AR$116,'WPTM - Section F'!$M$93:$M$494,0))&lt;&gt;0,INDEX('WPTM - Section F'!E$93:E$494,MATCH('Print View'!$AR$116,'WPTM - Section F'!$M$93:$M$494,0)),""),"")</f>
        <v/>
      </c>
      <c r="AI179" s="469"/>
      <c r="AJ179" s="207" t="str">
        <f>IFERROR(IF(INDEX('WPTM - Section F'!X$8:X$89,MATCH('Print View'!$A179,'WPTM - Section F'!$A$8:$A$89,0))&lt;&gt;0,INDEX('WPTM - Section F'!X$8:X$89,MATCH('Print View'!$A179,'WPTM - Section F'!$A$8:$A$89,0)),""),"")</f>
        <v/>
      </c>
      <c r="AM179" s="298"/>
      <c r="AN179" s="276" t="str">
        <f t="shared" si="0"/>
        <v>64-a1Y36000002VL1TEAW</v>
      </c>
      <c r="AO179" s="276" t="str">
        <f t="shared" si="1"/>
        <v>64-a1Y36000002VL1UEAW</v>
      </c>
      <c r="AP179" s="276" t="str">
        <f t="shared" si="2"/>
        <v>64-a1Y36000002VL1VEAW</v>
      </c>
      <c r="AQ179" s="276" t="str">
        <f t="shared" si="3"/>
        <v>64-a1Y36000002VL1WEAW</v>
      </c>
      <c r="AR179" s="276" t="str">
        <f t="shared" si="4"/>
        <v>64-a1Y36000002VL1XEAW</v>
      </c>
    </row>
    <row r="180" spans="1:44" ht="30" x14ac:dyDescent="0.25">
      <c r="A180" s="187">
        <v>65</v>
      </c>
      <c r="B180" s="187" t="str">
        <f>IFERROR(IF(INDEX('WPTM - Section F'!B$8:B$89,MATCH('Print View'!$A180,'WPTM - Section F'!$A$8:$A$89,0))&lt;&gt;0,INDEX('WPTM - Section F'!B$8:B$89,MATCH('Print View'!$A180,'WPTM - Section F'!$A$8:$A$89,0)),""),"")</f>
        <v/>
      </c>
      <c r="C180" s="187" t="str">
        <f>IFERROR(IF(INDEX('WPTM - Section F'!C$8:C$89,MATCH('Print View'!$A180,'WPTM - Section F'!$A$8:$A$89,0))&lt;&gt;0,INDEX('WPTM - Section F'!C$8:C$89,MATCH('Print View'!$A180,'WPTM - Section F'!$A$8:$A$89,0)),""),"")</f>
        <v/>
      </c>
      <c r="D180" s="187" t="str">
        <f>IFERROR(IF(INDEX('WPTM - Section F'!D$8:D$89,MATCH('Print View'!$A180,'WPTM - Section F'!$A$8:$A$89,0))&lt;&gt;0,INDEX('WPTM - Section F'!D$8:D$89,MATCH('Print View'!$A180,'WPTM - Section F'!$A$8:$A$89,0)),""),"")</f>
        <v/>
      </c>
      <c r="E180" s="187" t="str">
        <f>IFERROR(IF(INDEX('WPTM - Section F'!E$8:E$89,MATCH('Print View'!$A180,'WPTM - Section F'!$A$8:$A$89,0))&lt;&gt;0,INDEX('WPTM - Section F'!E$8:E$89,MATCH('Print View'!$A180,'WPTM - Section F'!$A$8:$A$89,0)),""),"")</f>
        <v/>
      </c>
      <c r="F180" s="188" t="str">
        <f>IFERROR(IF(INDEX('WPTM - Section F'!W$8:W$89,MATCH('Print View'!$A180,'WPTM - Section F'!$A$8:$A$89,0))&lt;&gt;0,INDEX('WPTM - Section F'!W$8:W$89,MATCH('Print View'!$A180,'WPTM - Section F'!$A$8:$A$89,0)),""),"")</f>
        <v/>
      </c>
      <c r="G180" s="481" t="str">
        <f>IFERROR(IF(INDEX('WPTM - Section F'!D$93:D$494,MATCH('Print View'!$AN$116,'WPTM - Section F'!$M$93:$MK$494,0))&lt;&gt;0,INDEX('WPTM - Section F'!D$93:D$494,MATCH('Print View'!$AN$116,'WPTM - Section F'!$M$93:$M$494,0)),""),"")</f>
        <v/>
      </c>
      <c r="H180" s="482"/>
      <c r="I180" s="483"/>
      <c r="J180" s="470" t="str">
        <f>IFERROR(IF(INDEX('WPTM - Section F'!E$93:E$494,MATCH('Print View'!$AN$116,'WPTM - Section F'!$M$93:$M$494,0))&lt;&gt;0,INDEX('WPTM - Section F'!E$93:E$494,MATCH('Print View'!$AN$116,'WPTM - Section F'!$M$93:$M$494,0)),""),"")</f>
        <v/>
      </c>
      <c r="K180" s="482"/>
      <c r="L180" s="471"/>
      <c r="M180" s="481" t="str">
        <f>IFERROR(IF(INDEX('WPTM - Section F'!D$93:D$494,MATCH('Print View'!$AO$116,'WPTM - Section F'!$M$93:$MK$494,0))&lt;&gt;0,INDEX('WPTM - Section F'!D$93:D$494,MATCH('Print View'!$AO$116,'WPTM - Section F'!$M$93:$M$494,0)),""),"")</f>
        <v/>
      </c>
      <c r="N180" s="482"/>
      <c r="O180" s="483"/>
      <c r="P180" s="470" t="str">
        <f>IFERROR(IF(INDEX('WPTM - Section F'!E$93:E$494,MATCH('Print View'!$AO$116,'WPTM - Section F'!$M$93:$M$494,0))&lt;&gt;0,INDEX('WPTM - Section F'!E$93:E$494,MATCH('Print View'!$AO$116,'WPTM - Section F'!$M$93:$M$494,0)),""),"")</f>
        <v/>
      </c>
      <c r="Q180" s="482"/>
      <c r="R180" s="471"/>
      <c r="S180" s="481" t="str">
        <f>IFERROR(IF(INDEX('WPTM - Section F'!D$93:D$494,MATCH('Print View'!$AP$116,'WPTM - Section F'!$M$93:$MK$494,0))&lt;&gt;0,INDEX('WPTM - Section F'!D$93:D$494,MATCH('Print View'!$AP$116,'WPTM - Section F'!$M$93:$M$494,0)),""),"")</f>
        <v/>
      </c>
      <c r="T180" s="482"/>
      <c r="U180" s="483"/>
      <c r="V180" s="470" t="str">
        <f>IFERROR(IF(INDEX('WPTM - Section F'!E$93:E$494,MATCH('Print View'!$AP$116,'WPTM - Section F'!$M$93:$M$494,0))&lt;&gt;0,INDEX('WPTM - Section F'!E$93:E$494,MATCH('Print View'!$AP$116,'WPTM - Section F'!$M$93:$M$494,0)),""),"")</f>
        <v/>
      </c>
      <c r="W180" s="482"/>
      <c r="X180" s="471"/>
      <c r="Y180" s="481" t="str">
        <f>IFERROR(IF(INDEX('WPTM - Section F'!D$93:D$494,MATCH('Print View'!$AQ$116,'WPTM - Section F'!$M$93:$MK$494,0))&lt;&gt;0,INDEX('WPTM - Section F'!D$93:D$494,MATCH('Print View'!$AQ$116,'WPTM - Section F'!$M$93:$M$494,0)),""),"")</f>
        <v/>
      </c>
      <c r="Z180" s="482"/>
      <c r="AA180" s="483"/>
      <c r="AB180" s="470" t="str">
        <f>IFERROR(IF(INDEX('WPTM - Section F'!E$93:E$494,MATCH('Print View'!$AQ$116,'WPTM - Section F'!$M$93:$M$494,0))&lt;&gt;0,INDEX('WPTM - Section F'!E$93:E$494,MATCH('Print View'!$AQ$116,'WPTM - Section F'!$M$93:$M$494,0)),""),"")</f>
        <v/>
      </c>
      <c r="AC180" s="482"/>
      <c r="AD180" s="471"/>
      <c r="AE180" s="481" t="str">
        <f>IFERROR(IF(INDEX('WPTM - Section F'!D$93:D$494,MATCH('Print View'!$AR$116,'WPTM - Section F'!$M$93:$MK$494,0))&lt;&gt;0,INDEX('WPTM - Section F'!D$93:D$494,MATCH('Print View'!$AR$116,'WPTM - Section F'!$M$93:$M$494,0)),""),"")</f>
        <v/>
      </c>
      <c r="AF180" s="482"/>
      <c r="AG180" s="483"/>
      <c r="AH180" s="470" t="str">
        <f>IFERROR(IF(INDEX('WPTM - Section F'!E$93:E$494,MATCH('Print View'!$AR$116,'WPTM - Section F'!$M$93:$M$494,0))&lt;&gt;0,INDEX('WPTM - Section F'!E$93:E$494,MATCH('Print View'!$AR$116,'WPTM - Section F'!$M$93:$M$494,0)),""),"")</f>
        <v/>
      </c>
      <c r="AI180" s="471"/>
      <c r="AJ180" s="208" t="str">
        <f>IFERROR(IF(INDEX('WPTM - Section F'!X$8:X$89,MATCH('Print View'!$A180,'WPTM - Section F'!$A$8:$A$89,0))&lt;&gt;0,INDEX('WPTM - Section F'!X$8:X$89,MATCH('Print View'!$A180,'WPTM - Section F'!$A$8:$A$89,0)),""),"")</f>
        <v/>
      </c>
      <c r="AM180" s="298"/>
      <c r="AN180" s="276" t="str">
        <f t="shared" si="0"/>
        <v>65-a1Y36000002VL1TEAW</v>
      </c>
      <c r="AO180" s="276" t="str">
        <f t="shared" si="1"/>
        <v>65-a1Y36000002VL1UEAW</v>
      </c>
      <c r="AP180" s="276" t="str">
        <f t="shared" si="2"/>
        <v>65-a1Y36000002VL1VEAW</v>
      </c>
      <c r="AQ180" s="276" t="str">
        <f t="shared" si="3"/>
        <v>65-a1Y36000002VL1WEAW</v>
      </c>
      <c r="AR180" s="276" t="str">
        <f t="shared" si="4"/>
        <v>65-a1Y36000002VL1XEAW</v>
      </c>
    </row>
    <row r="181" spans="1:44" ht="30" x14ac:dyDescent="0.25">
      <c r="A181" s="182">
        <v>66</v>
      </c>
      <c r="B181" s="182" t="str">
        <f>IFERROR(IF(INDEX('WPTM - Section F'!B$8:B$89,MATCH('Print View'!$A181,'WPTM - Section F'!$A$8:$A$89,0))&lt;&gt;0,INDEX('WPTM - Section F'!B$8:B$89,MATCH('Print View'!$A181,'WPTM - Section F'!$A$8:$A$89,0)),""),"")</f>
        <v/>
      </c>
      <c r="C181" s="182" t="str">
        <f>IFERROR(IF(INDEX('WPTM - Section F'!C$8:C$89,MATCH('Print View'!$A181,'WPTM - Section F'!$A$8:$A$89,0))&lt;&gt;0,INDEX('WPTM - Section F'!C$8:C$89,MATCH('Print View'!$A181,'WPTM - Section F'!$A$8:$A$89,0)),""),"")</f>
        <v/>
      </c>
      <c r="D181" s="182" t="str">
        <f>IFERROR(IF(INDEX('WPTM - Section F'!D$8:D$89,MATCH('Print View'!$A181,'WPTM - Section F'!$A$8:$A$89,0))&lt;&gt;0,INDEX('WPTM - Section F'!D$8:D$89,MATCH('Print View'!$A181,'WPTM - Section F'!$A$8:$A$89,0)),""),"")</f>
        <v/>
      </c>
      <c r="E181" s="182" t="str">
        <f>IFERROR(IF(INDEX('WPTM - Section F'!E$8:E$89,MATCH('Print View'!$A181,'WPTM - Section F'!$A$8:$A$89,0))&lt;&gt;0,INDEX('WPTM - Section F'!E$8:E$89,MATCH('Print View'!$A181,'WPTM - Section F'!$A$8:$A$89,0)),""),"")</f>
        <v/>
      </c>
      <c r="F181" s="183" t="str">
        <f>IFERROR(IF(INDEX('WPTM - Section F'!W$8:W$89,MATCH('Print View'!$A181,'WPTM - Section F'!$A$8:$A$89,0))&lt;&gt;0,INDEX('WPTM - Section F'!W$8:W$89,MATCH('Print View'!$A181,'WPTM - Section F'!$A$8:$A$89,0)),""),"")</f>
        <v/>
      </c>
      <c r="G181" s="478" t="str">
        <f>IFERROR(IF(INDEX('WPTM - Section F'!D$93:D$494,MATCH('Print View'!$AN$116,'WPTM - Section F'!$M$93:$MK$494,0))&lt;&gt;0,INDEX('WPTM - Section F'!D$93:D$494,MATCH('Print View'!$AN$116,'WPTM - Section F'!$M$93:$M$494,0)),""),"")</f>
        <v/>
      </c>
      <c r="H181" s="479"/>
      <c r="I181" s="480"/>
      <c r="J181" s="468" t="str">
        <f>IFERROR(IF(INDEX('WPTM - Section F'!E$93:E$494,MATCH('Print View'!$AN$116,'WPTM - Section F'!$M$93:$M$494,0))&lt;&gt;0,INDEX('WPTM - Section F'!E$93:E$494,MATCH('Print View'!$AN$116,'WPTM - Section F'!$M$93:$M$494,0)),""),"")</f>
        <v/>
      </c>
      <c r="K181" s="479"/>
      <c r="L181" s="469"/>
      <c r="M181" s="478" t="str">
        <f>IFERROR(IF(INDEX('WPTM - Section F'!D$93:D$494,MATCH('Print View'!$AO$116,'WPTM - Section F'!$M$93:$MK$494,0))&lt;&gt;0,INDEX('WPTM - Section F'!D$93:D$494,MATCH('Print View'!$AO$116,'WPTM - Section F'!$M$93:$M$494,0)),""),"")</f>
        <v/>
      </c>
      <c r="N181" s="479"/>
      <c r="O181" s="480"/>
      <c r="P181" s="468" t="str">
        <f>IFERROR(IF(INDEX('WPTM - Section F'!E$93:E$494,MATCH('Print View'!$AO$116,'WPTM - Section F'!$M$93:$M$494,0))&lt;&gt;0,INDEX('WPTM - Section F'!E$93:E$494,MATCH('Print View'!$AO$116,'WPTM - Section F'!$M$93:$M$494,0)),""),"")</f>
        <v/>
      </c>
      <c r="Q181" s="479"/>
      <c r="R181" s="469"/>
      <c r="S181" s="478" t="str">
        <f>IFERROR(IF(INDEX('WPTM - Section F'!D$93:D$494,MATCH('Print View'!$AP$116,'WPTM - Section F'!$M$93:$MK$494,0))&lt;&gt;0,INDEX('WPTM - Section F'!D$93:D$494,MATCH('Print View'!$AP$116,'WPTM - Section F'!$M$93:$M$494,0)),""),"")</f>
        <v/>
      </c>
      <c r="T181" s="479"/>
      <c r="U181" s="480"/>
      <c r="V181" s="468" t="str">
        <f>IFERROR(IF(INDEX('WPTM - Section F'!E$93:E$494,MATCH('Print View'!$AP$116,'WPTM - Section F'!$M$93:$M$494,0))&lt;&gt;0,INDEX('WPTM - Section F'!E$93:E$494,MATCH('Print View'!$AP$116,'WPTM - Section F'!$M$93:$M$494,0)),""),"")</f>
        <v/>
      </c>
      <c r="W181" s="479"/>
      <c r="X181" s="469"/>
      <c r="Y181" s="478" t="str">
        <f>IFERROR(IF(INDEX('WPTM - Section F'!D$93:D$494,MATCH('Print View'!$AQ$116,'WPTM - Section F'!$M$93:$MK$494,0))&lt;&gt;0,INDEX('WPTM - Section F'!D$93:D$494,MATCH('Print View'!$AQ$116,'WPTM - Section F'!$M$93:$M$494,0)),""),"")</f>
        <v/>
      </c>
      <c r="Z181" s="479"/>
      <c r="AA181" s="480"/>
      <c r="AB181" s="468" t="str">
        <f>IFERROR(IF(INDEX('WPTM - Section F'!E$93:E$494,MATCH('Print View'!$AQ$116,'WPTM - Section F'!$M$93:$M$494,0))&lt;&gt;0,INDEX('WPTM - Section F'!E$93:E$494,MATCH('Print View'!$AQ$116,'WPTM - Section F'!$M$93:$M$494,0)),""),"")</f>
        <v/>
      </c>
      <c r="AC181" s="479"/>
      <c r="AD181" s="469"/>
      <c r="AE181" s="478" t="str">
        <f>IFERROR(IF(INDEX('WPTM - Section F'!D$93:D$494,MATCH('Print View'!$AR$116,'WPTM - Section F'!$M$93:$MK$494,0))&lt;&gt;0,INDEX('WPTM - Section F'!D$93:D$494,MATCH('Print View'!$AR$116,'WPTM - Section F'!$M$93:$M$494,0)),""),"")</f>
        <v/>
      </c>
      <c r="AF181" s="479"/>
      <c r="AG181" s="480"/>
      <c r="AH181" s="468" t="str">
        <f>IFERROR(IF(INDEX('WPTM - Section F'!E$93:E$494,MATCH('Print View'!$AR$116,'WPTM - Section F'!$M$93:$M$494,0))&lt;&gt;0,INDEX('WPTM - Section F'!E$93:E$494,MATCH('Print View'!$AR$116,'WPTM - Section F'!$M$93:$M$494,0)),""),"")</f>
        <v/>
      </c>
      <c r="AI181" s="469"/>
      <c r="AJ181" s="207" t="str">
        <f>IFERROR(IF(INDEX('WPTM - Section F'!X$8:X$89,MATCH('Print View'!$A181,'WPTM - Section F'!$A$8:$A$89,0))&lt;&gt;0,INDEX('WPTM - Section F'!X$8:X$89,MATCH('Print View'!$A181,'WPTM - Section F'!$A$8:$A$89,0)),""),"")</f>
        <v/>
      </c>
      <c r="AM181" s="298"/>
      <c r="AN181" s="276" t="str">
        <f t="shared" ref="AN181:AN195" si="5">CONCATENATE(A181,"-",$H$113)</f>
        <v>66-a1Y36000002VL1TEAW</v>
      </c>
      <c r="AO181" s="276" t="str">
        <f t="shared" ref="AO181:AO195" si="6">CONCATENATE($A181,"-",$N$113)</f>
        <v>66-a1Y36000002VL1UEAW</v>
      </c>
      <c r="AP181" s="276" t="str">
        <f t="shared" ref="AP181:AP195" si="7">CONCATENATE($A181,"-",$T$113)</f>
        <v>66-a1Y36000002VL1VEAW</v>
      </c>
      <c r="AQ181" s="276" t="str">
        <f t="shared" ref="AQ181:AQ195" si="8">CONCATENATE($A181,"-",$Z$113)</f>
        <v>66-a1Y36000002VL1WEAW</v>
      </c>
      <c r="AR181" s="276" t="str">
        <f t="shared" ref="AR181:AR195" si="9">CONCATENATE($A181,"-",$AF$113)</f>
        <v>66-a1Y36000002VL1XEAW</v>
      </c>
    </row>
    <row r="182" spans="1:44" ht="30" x14ac:dyDescent="0.25">
      <c r="A182" s="187">
        <v>67</v>
      </c>
      <c r="B182" s="187" t="str">
        <f>IFERROR(IF(INDEX('WPTM - Section F'!B$8:B$89,MATCH('Print View'!$A182,'WPTM - Section F'!$A$8:$A$89,0))&lt;&gt;0,INDEX('WPTM - Section F'!B$8:B$89,MATCH('Print View'!$A182,'WPTM - Section F'!$A$8:$A$89,0)),""),"")</f>
        <v/>
      </c>
      <c r="C182" s="187" t="str">
        <f>IFERROR(IF(INDEX('WPTM - Section F'!C$8:C$89,MATCH('Print View'!$A182,'WPTM - Section F'!$A$8:$A$89,0))&lt;&gt;0,INDEX('WPTM - Section F'!C$8:C$89,MATCH('Print View'!$A182,'WPTM - Section F'!$A$8:$A$89,0)),""),"")</f>
        <v/>
      </c>
      <c r="D182" s="187" t="str">
        <f>IFERROR(IF(INDEX('WPTM - Section F'!D$8:D$89,MATCH('Print View'!$A182,'WPTM - Section F'!$A$8:$A$89,0))&lt;&gt;0,INDEX('WPTM - Section F'!D$8:D$89,MATCH('Print View'!$A182,'WPTM - Section F'!$A$8:$A$89,0)),""),"")</f>
        <v/>
      </c>
      <c r="E182" s="187" t="str">
        <f>IFERROR(IF(INDEX('WPTM - Section F'!E$8:E$89,MATCH('Print View'!$A182,'WPTM - Section F'!$A$8:$A$89,0))&lt;&gt;0,INDEX('WPTM - Section F'!E$8:E$89,MATCH('Print View'!$A182,'WPTM - Section F'!$A$8:$A$89,0)),""),"")</f>
        <v/>
      </c>
      <c r="F182" s="188" t="str">
        <f>IFERROR(IF(INDEX('WPTM - Section F'!W$8:W$89,MATCH('Print View'!$A182,'WPTM - Section F'!$A$8:$A$89,0))&lt;&gt;0,INDEX('WPTM - Section F'!W$8:W$89,MATCH('Print View'!$A182,'WPTM - Section F'!$A$8:$A$89,0)),""),"")</f>
        <v/>
      </c>
      <c r="G182" s="481" t="str">
        <f>IFERROR(IF(INDEX('WPTM - Section F'!D$93:D$494,MATCH('Print View'!$AN$116,'WPTM - Section F'!$M$93:$MK$494,0))&lt;&gt;0,INDEX('WPTM - Section F'!D$93:D$494,MATCH('Print View'!$AN$116,'WPTM - Section F'!$M$93:$M$494,0)),""),"")</f>
        <v/>
      </c>
      <c r="H182" s="482"/>
      <c r="I182" s="483"/>
      <c r="J182" s="470" t="str">
        <f>IFERROR(IF(INDEX('WPTM - Section F'!E$93:E$494,MATCH('Print View'!$AN$116,'WPTM - Section F'!$M$93:$M$494,0))&lt;&gt;0,INDEX('WPTM - Section F'!E$93:E$494,MATCH('Print View'!$AN$116,'WPTM - Section F'!$M$93:$M$494,0)),""),"")</f>
        <v/>
      </c>
      <c r="K182" s="482"/>
      <c r="L182" s="471"/>
      <c r="M182" s="481" t="str">
        <f>IFERROR(IF(INDEX('WPTM - Section F'!D$93:D$494,MATCH('Print View'!$AO$116,'WPTM - Section F'!$M$93:$MK$494,0))&lt;&gt;0,INDEX('WPTM - Section F'!D$93:D$494,MATCH('Print View'!$AO$116,'WPTM - Section F'!$M$93:$M$494,0)),""),"")</f>
        <v/>
      </c>
      <c r="N182" s="482"/>
      <c r="O182" s="483"/>
      <c r="P182" s="470" t="str">
        <f>IFERROR(IF(INDEX('WPTM - Section F'!E$93:E$494,MATCH('Print View'!$AO$116,'WPTM - Section F'!$M$93:$M$494,0))&lt;&gt;0,INDEX('WPTM - Section F'!E$93:E$494,MATCH('Print View'!$AO$116,'WPTM - Section F'!$M$93:$M$494,0)),""),"")</f>
        <v/>
      </c>
      <c r="Q182" s="482"/>
      <c r="R182" s="471"/>
      <c r="S182" s="481" t="str">
        <f>IFERROR(IF(INDEX('WPTM - Section F'!D$93:D$494,MATCH('Print View'!$AP$116,'WPTM - Section F'!$M$93:$MK$494,0))&lt;&gt;0,INDEX('WPTM - Section F'!D$93:D$494,MATCH('Print View'!$AP$116,'WPTM - Section F'!$M$93:$M$494,0)),""),"")</f>
        <v/>
      </c>
      <c r="T182" s="482"/>
      <c r="U182" s="483"/>
      <c r="V182" s="470" t="str">
        <f>IFERROR(IF(INDEX('WPTM - Section F'!E$93:E$494,MATCH('Print View'!$AP$116,'WPTM - Section F'!$M$93:$M$494,0))&lt;&gt;0,INDEX('WPTM - Section F'!E$93:E$494,MATCH('Print View'!$AP$116,'WPTM - Section F'!$M$93:$M$494,0)),""),"")</f>
        <v/>
      </c>
      <c r="W182" s="482"/>
      <c r="X182" s="471"/>
      <c r="Y182" s="481" t="str">
        <f>IFERROR(IF(INDEX('WPTM - Section F'!D$93:D$494,MATCH('Print View'!$AQ$116,'WPTM - Section F'!$M$93:$MK$494,0))&lt;&gt;0,INDEX('WPTM - Section F'!D$93:D$494,MATCH('Print View'!$AQ$116,'WPTM - Section F'!$M$93:$M$494,0)),""),"")</f>
        <v/>
      </c>
      <c r="Z182" s="482"/>
      <c r="AA182" s="483"/>
      <c r="AB182" s="470" t="str">
        <f>IFERROR(IF(INDEX('WPTM - Section F'!E$93:E$494,MATCH('Print View'!$AQ$116,'WPTM - Section F'!$M$93:$M$494,0))&lt;&gt;0,INDEX('WPTM - Section F'!E$93:E$494,MATCH('Print View'!$AQ$116,'WPTM - Section F'!$M$93:$M$494,0)),""),"")</f>
        <v/>
      </c>
      <c r="AC182" s="482"/>
      <c r="AD182" s="471"/>
      <c r="AE182" s="481" t="str">
        <f>IFERROR(IF(INDEX('WPTM - Section F'!D$93:D$494,MATCH('Print View'!$AR$116,'WPTM - Section F'!$M$93:$MK$494,0))&lt;&gt;0,INDEX('WPTM - Section F'!D$93:D$494,MATCH('Print View'!$AR$116,'WPTM - Section F'!$M$93:$M$494,0)),""),"")</f>
        <v/>
      </c>
      <c r="AF182" s="482"/>
      <c r="AG182" s="483"/>
      <c r="AH182" s="470" t="str">
        <f>IFERROR(IF(INDEX('WPTM - Section F'!E$93:E$494,MATCH('Print View'!$AR$116,'WPTM - Section F'!$M$93:$M$494,0))&lt;&gt;0,INDEX('WPTM - Section F'!E$93:E$494,MATCH('Print View'!$AR$116,'WPTM - Section F'!$M$93:$M$494,0)),""),"")</f>
        <v/>
      </c>
      <c r="AI182" s="471"/>
      <c r="AJ182" s="208" t="str">
        <f>IFERROR(IF(INDEX('WPTM - Section F'!X$8:X$89,MATCH('Print View'!$A182,'WPTM - Section F'!$A$8:$A$89,0))&lt;&gt;0,INDEX('WPTM - Section F'!X$8:X$89,MATCH('Print View'!$A182,'WPTM - Section F'!$A$8:$A$89,0)),""),"")</f>
        <v/>
      </c>
      <c r="AM182" s="298"/>
      <c r="AN182" s="276" t="str">
        <f t="shared" si="5"/>
        <v>67-a1Y36000002VL1TEAW</v>
      </c>
      <c r="AO182" s="276" t="str">
        <f t="shared" si="6"/>
        <v>67-a1Y36000002VL1UEAW</v>
      </c>
      <c r="AP182" s="276" t="str">
        <f t="shared" si="7"/>
        <v>67-a1Y36000002VL1VEAW</v>
      </c>
      <c r="AQ182" s="276" t="str">
        <f t="shared" si="8"/>
        <v>67-a1Y36000002VL1WEAW</v>
      </c>
      <c r="AR182" s="276" t="str">
        <f t="shared" si="9"/>
        <v>67-a1Y36000002VL1XEAW</v>
      </c>
    </row>
    <row r="183" spans="1:44" ht="30" x14ac:dyDescent="0.25">
      <c r="A183" s="182">
        <v>68</v>
      </c>
      <c r="B183" s="182" t="str">
        <f>IFERROR(IF(INDEX('WPTM - Section F'!B$8:B$89,MATCH('Print View'!$A183,'WPTM - Section F'!$A$8:$A$89,0))&lt;&gt;0,INDEX('WPTM - Section F'!B$8:B$89,MATCH('Print View'!$A183,'WPTM - Section F'!$A$8:$A$89,0)),""),"")</f>
        <v/>
      </c>
      <c r="C183" s="182" t="str">
        <f>IFERROR(IF(INDEX('WPTM - Section F'!C$8:C$89,MATCH('Print View'!$A183,'WPTM - Section F'!$A$8:$A$89,0))&lt;&gt;0,INDEX('WPTM - Section F'!C$8:C$89,MATCH('Print View'!$A183,'WPTM - Section F'!$A$8:$A$89,0)),""),"")</f>
        <v/>
      </c>
      <c r="D183" s="182" t="str">
        <f>IFERROR(IF(INDEX('WPTM - Section F'!D$8:D$89,MATCH('Print View'!$A183,'WPTM - Section F'!$A$8:$A$89,0))&lt;&gt;0,INDEX('WPTM - Section F'!D$8:D$89,MATCH('Print View'!$A183,'WPTM - Section F'!$A$8:$A$89,0)),""),"")</f>
        <v/>
      </c>
      <c r="E183" s="182" t="str">
        <f>IFERROR(IF(INDEX('WPTM - Section F'!E$8:E$89,MATCH('Print View'!$A183,'WPTM - Section F'!$A$8:$A$89,0))&lt;&gt;0,INDEX('WPTM - Section F'!E$8:E$89,MATCH('Print View'!$A183,'WPTM - Section F'!$A$8:$A$89,0)),""),"")</f>
        <v/>
      </c>
      <c r="F183" s="183" t="str">
        <f>IFERROR(IF(INDEX('WPTM - Section F'!W$8:W$89,MATCH('Print View'!$A183,'WPTM - Section F'!$A$8:$A$89,0))&lt;&gt;0,INDEX('WPTM - Section F'!W$8:W$89,MATCH('Print View'!$A183,'WPTM - Section F'!$A$8:$A$89,0)),""),"")</f>
        <v/>
      </c>
      <c r="G183" s="478" t="str">
        <f>IFERROR(IF(INDEX('WPTM - Section F'!D$93:D$494,MATCH('Print View'!$AN$116,'WPTM - Section F'!$M$93:$MK$494,0))&lt;&gt;0,INDEX('WPTM - Section F'!D$93:D$494,MATCH('Print View'!$AN$116,'WPTM - Section F'!$M$93:$M$494,0)),""),"")</f>
        <v/>
      </c>
      <c r="H183" s="479"/>
      <c r="I183" s="480"/>
      <c r="J183" s="468" t="str">
        <f>IFERROR(IF(INDEX('WPTM - Section F'!E$93:E$494,MATCH('Print View'!$AN$116,'WPTM - Section F'!$M$93:$M$494,0))&lt;&gt;0,INDEX('WPTM - Section F'!E$93:E$494,MATCH('Print View'!$AN$116,'WPTM - Section F'!$M$93:$M$494,0)),""),"")</f>
        <v/>
      </c>
      <c r="K183" s="479"/>
      <c r="L183" s="469"/>
      <c r="M183" s="478" t="str">
        <f>IFERROR(IF(INDEX('WPTM - Section F'!D$93:D$494,MATCH('Print View'!$AO$116,'WPTM - Section F'!$M$93:$MK$494,0))&lt;&gt;0,INDEX('WPTM - Section F'!D$93:D$494,MATCH('Print View'!$AO$116,'WPTM - Section F'!$M$93:$M$494,0)),""),"")</f>
        <v/>
      </c>
      <c r="N183" s="479"/>
      <c r="O183" s="480"/>
      <c r="P183" s="468" t="str">
        <f>IFERROR(IF(INDEX('WPTM - Section F'!E$93:E$494,MATCH('Print View'!$AO$116,'WPTM - Section F'!$M$93:$M$494,0))&lt;&gt;0,INDEX('WPTM - Section F'!E$93:E$494,MATCH('Print View'!$AO$116,'WPTM - Section F'!$M$93:$M$494,0)),""),"")</f>
        <v/>
      </c>
      <c r="Q183" s="479"/>
      <c r="R183" s="469"/>
      <c r="S183" s="478" t="str">
        <f>IFERROR(IF(INDEX('WPTM - Section F'!D$93:D$494,MATCH('Print View'!$AP$116,'WPTM - Section F'!$M$93:$MK$494,0))&lt;&gt;0,INDEX('WPTM - Section F'!D$93:D$494,MATCH('Print View'!$AP$116,'WPTM - Section F'!$M$93:$M$494,0)),""),"")</f>
        <v/>
      </c>
      <c r="T183" s="479"/>
      <c r="U183" s="480"/>
      <c r="V183" s="468" t="str">
        <f>IFERROR(IF(INDEX('WPTM - Section F'!E$93:E$494,MATCH('Print View'!$AP$116,'WPTM - Section F'!$M$93:$M$494,0))&lt;&gt;0,INDEX('WPTM - Section F'!E$93:E$494,MATCH('Print View'!$AP$116,'WPTM - Section F'!$M$93:$M$494,0)),""),"")</f>
        <v/>
      </c>
      <c r="W183" s="479"/>
      <c r="X183" s="469"/>
      <c r="Y183" s="478" t="str">
        <f>IFERROR(IF(INDEX('WPTM - Section F'!D$93:D$494,MATCH('Print View'!$AQ$116,'WPTM - Section F'!$M$93:$MK$494,0))&lt;&gt;0,INDEX('WPTM - Section F'!D$93:D$494,MATCH('Print View'!$AQ$116,'WPTM - Section F'!$M$93:$M$494,0)),""),"")</f>
        <v/>
      </c>
      <c r="Z183" s="479"/>
      <c r="AA183" s="480"/>
      <c r="AB183" s="468" t="str">
        <f>IFERROR(IF(INDEX('WPTM - Section F'!E$93:E$494,MATCH('Print View'!$AQ$116,'WPTM - Section F'!$M$93:$M$494,0))&lt;&gt;0,INDEX('WPTM - Section F'!E$93:E$494,MATCH('Print View'!$AQ$116,'WPTM - Section F'!$M$93:$M$494,0)),""),"")</f>
        <v/>
      </c>
      <c r="AC183" s="479"/>
      <c r="AD183" s="469"/>
      <c r="AE183" s="478" t="str">
        <f>IFERROR(IF(INDEX('WPTM - Section F'!D$93:D$494,MATCH('Print View'!$AR$116,'WPTM - Section F'!$M$93:$MK$494,0))&lt;&gt;0,INDEX('WPTM - Section F'!D$93:D$494,MATCH('Print View'!$AR$116,'WPTM - Section F'!$M$93:$M$494,0)),""),"")</f>
        <v/>
      </c>
      <c r="AF183" s="479"/>
      <c r="AG183" s="480"/>
      <c r="AH183" s="468" t="str">
        <f>IFERROR(IF(INDEX('WPTM - Section F'!E$93:E$494,MATCH('Print View'!$AR$116,'WPTM - Section F'!$M$93:$M$494,0))&lt;&gt;0,INDEX('WPTM - Section F'!E$93:E$494,MATCH('Print View'!$AR$116,'WPTM - Section F'!$M$93:$M$494,0)),""),"")</f>
        <v/>
      </c>
      <c r="AI183" s="469"/>
      <c r="AJ183" s="207" t="str">
        <f>IFERROR(IF(INDEX('WPTM - Section F'!X$8:X$89,MATCH('Print View'!$A183,'WPTM - Section F'!$A$8:$A$89,0))&lt;&gt;0,INDEX('WPTM - Section F'!X$8:X$89,MATCH('Print View'!$A183,'WPTM - Section F'!$A$8:$A$89,0)),""),"")</f>
        <v/>
      </c>
      <c r="AM183" s="298"/>
      <c r="AN183" s="276" t="str">
        <f t="shared" si="5"/>
        <v>68-a1Y36000002VL1TEAW</v>
      </c>
      <c r="AO183" s="276" t="str">
        <f t="shared" si="6"/>
        <v>68-a1Y36000002VL1UEAW</v>
      </c>
      <c r="AP183" s="276" t="str">
        <f t="shared" si="7"/>
        <v>68-a1Y36000002VL1VEAW</v>
      </c>
      <c r="AQ183" s="276" t="str">
        <f t="shared" si="8"/>
        <v>68-a1Y36000002VL1WEAW</v>
      </c>
      <c r="AR183" s="276" t="str">
        <f t="shared" si="9"/>
        <v>68-a1Y36000002VL1XEAW</v>
      </c>
    </row>
    <row r="184" spans="1:44" ht="30" x14ac:dyDescent="0.25">
      <c r="A184" s="187">
        <v>69</v>
      </c>
      <c r="B184" s="187" t="str">
        <f>IFERROR(IF(INDEX('WPTM - Section F'!B$8:B$89,MATCH('Print View'!$A184,'WPTM - Section F'!$A$8:$A$89,0))&lt;&gt;0,INDEX('WPTM - Section F'!B$8:B$89,MATCH('Print View'!$A184,'WPTM - Section F'!$A$8:$A$89,0)),""),"")</f>
        <v/>
      </c>
      <c r="C184" s="187" t="str">
        <f>IFERROR(IF(INDEX('WPTM - Section F'!C$8:C$89,MATCH('Print View'!$A184,'WPTM - Section F'!$A$8:$A$89,0))&lt;&gt;0,INDEX('WPTM - Section F'!C$8:C$89,MATCH('Print View'!$A184,'WPTM - Section F'!$A$8:$A$89,0)),""),"")</f>
        <v/>
      </c>
      <c r="D184" s="187" t="str">
        <f>IFERROR(IF(INDEX('WPTM - Section F'!D$8:D$89,MATCH('Print View'!$A184,'WPTM - Section F'!$A$8:$A$89,0))&lt;&gt;0,INDEX('WPTM - Section F'!D$8:D$89,MATCH('Print View'!$A184,'WPTM - Section F'!$A$8:$A$89,0)),""),"")</f>
        <v/>
      </c>
      <c r="E184" s="187" t="str">
        <f>IFERROR(IF(INDEX('WPTM - Section F'!E$8:E$89,MATCH('Print View'!$A184,'WPTM - Section F'!$A$8:$A$89,0))&lt;&gt;0,INDEX('WPTM - Section F'!E$8:E$89,MATCH('Print View'!$A184,'WPTM - Section F'!$A$8:$A$89,0)),""),"")</f>
        <v/>
      </c>
      <c r="F184" s="188" t="str">
        <f>IFERROR(IF(INDEX('WPTM - Section F'!W$8:W$89,MATCH('Print View'!$A184,'WPTM - Section F'!$A$8:$A$89,0))&lt;&gt;0,INDEX('WPTM - Section F'!W$8:W$89,MATCH('Print View'!$A184,'WPTM - Section F'!$A$8:$A$89,0)),""),"")</f>
        <v/>
      </c>
      <c r="G184" s="481" t="str">
        <f>IFERROR(IF(INDEX('WPTM - Section F'!D$93:D$494,MATCH('Print View'!$AN$116,'WPTM - Section F'!$M$93:$MK$494,0))&lt;&gt;0,INDEX('WPTM - Section F'!D$93:D$494,MATCH('Print View'!$AN$116,'WPTM - Section F'!$M$93:$M$494,0)),""),"")</f>
        <v/>
      </c>
      <c r="H184" s="482"/>
      <c r="I184" s="483"/>
      <c r="J184" s="470" t="str">
        <f>IFERROR(IF(INDEX('WPTM - Section F'!E$93:E$494,MATCH('Print View'!$AN$116,'WPTM - Section F'!$M$93:$M$494,0))&lt;&gt;0,INDEX('WPTM - Section F'!E$93:E$494,MATCH('Print View'!$AN$116,'WPTM - Section F'!$M$93:$M$494,0)),""),"")</f>
        <v/>
      </c>
      <c r="K184" s="482"/>
      <c r="L184" s="471"/>
      <c r="M184" s="481" t="str">
        <f>IFERROR(IF(INDEX('WPTM - Section F'!D$93:D$494,MATCH('Print View'!$AO$116,'WPTM - Section F'!$M$93:$MK$494,0))&lt;&gt;0,INDEX('WPTM - Section F'!D$93:D$494,MATCH('Print View'!$AO$116,'WPTM - Section F'!$M$93:$M$494,0)),""),"")</f>
        <v/>
      </c>
      <c r="N184" s="482"/>
      <c r="O184" s="483"/>
      <c r="P184" s="470" t="str">
        <f>IFERROR(IF(INDEX('WPTM - Section F'!E$93:E$494,MATCH('Print View'!$AO$116,'WPTM - Section F'!$M$93:$M$494,0))&lt;&gt;0,INDEX('WPTM - Section F'!E$93:E$494,MATCH('Print View'!$AO$116,'WPTM - Section F'!$M$93:$M$494,0)),""),"")</f>
        <v/>
      </c>
      <c r="Q184" s="482"/>
      <c r="R184" s="471"/>
      <c r="S184" s="481" t="str">
        <f>IFERROR(IF(INDEX('WPTM - Section F'!D$93:D$494,MATCH('Print View'!$AP$116,'WPTM - Section F'!$M$93:$MK$494,0))&lt;&gt;0,INDEX('WPTM - Section F'!D$93:D$494,MATCH('Print View'!$AP$116,'WPTM - Section F'!$M$93:$M$494,0)),""),"")</f>
        <v/>
      </c>
      <c r="T184" s="482"/>
      <c r="U184" s="483"/>
      <c r="V184" s="470" t="str">
        <f>IFERROR(IF(INDEX('WPTM - Section F'!E$93:E$494,MATCH('Print View'!$AP$116,'WPTM - Section F'!$M$93:$M$494,0))&lt;&gt;0,INDEX('WPTM - Section F'!E$93:E$494,MATCH('Print View'!$AP$116,'WPTM - Section F'!$M$93:$M$494,0)),""),"")</f>
        <v/>
      </c>
      <c r="W184" s="482"/>
      <c r="X184" s="471"/>
      <c r="Y184" s="481" t="str">
        <f>IFERROR(IF(INDEX('WPTM - Section F'!D$93:D$494,MATCH('Print View'!$AQ$116,'WPTM - Section F'!$M$93:$MK$494,0))&lt;&gt;0,INDEX('WPTM - Section F'!D$93:D$494,MATCH('Print View'!$AQ$116,'WPTM - Section F'!$M$93:$M$494,0)),""),"")</f>
        <v/>
      </c>
      <c r="Z184" s="482"/>
      <c r="AA184" s="483"/>
      <c r="AB184" s="470" t="str">
        <f>IFERROR(IF(INDEX('WPTM - Section F'!E$93:E$494,MATCH('Print View'!$AQ$116,'WPTM - Section F'!$M$93:$M$494,0))&lt;&gt;0,INDEX('WPTM - Section F'!E$93:E$494,MATCH('Print View'!$AQ$116,'WPTM - Section F'!$M$93:$M$494,0)),""),"")</f>
        <v/>
      </c>
      <c r="AC184" s="482"/>
      <c r="AD184" s="471"/>
      <c r="AE184" s="481" t="str">
        <f>IFERROR(IF(INDEX('WPTM - Section F'!D$93:D$494,MATCH('Print View'!$AR$116,'WPTM - Section F'!$M$93:$MK$494,0))&lt;&gt;0,INDEX('WPTM - Section F'!D$93:D$494,MATCH('Print View'!$AR$116,'WPTM - Section F'!$M$93:$M$494,0)),""),"")</f>
        <v/>
      </c>
      <c r="AF184" s="482"/>
      <c r="AG184" s="483"/>
      <c r="AH184" s="470" t="str">
        <f>IFERROR(IF(INDEX('WPTM - Section F'!E$93:E$494,MATCH('Print View'!$AR$116,'WPTM - Section F'!$M$93:$M$494,0))&lt;&gt;0,INDEX('WPTM - Section F'!E$93:E$494,MATCH('Print View'!$AR$116,'WPTM - Section F'!$M$93:$M$494,0)),""),"")</f>
        <v/>
      </c>
      <c r="AI184" s="471"/>
      <c r="AJ184" s="208" t="str">
        <f>IFERROR(IF(INDEX('WPTM - Section F'!X$8:X$89,MATCH('Print View'!$A184,'WPTM - Section F'!$A$8:$A$89,0))&lt;&gt;0,INDEX('WPTM - Section F'!X$8:X$89,MATCH('Print View'!$A184,'WPTM - Section F'!$A$8:$A$89,0)),""),"")</f>
        <v/>
      </c>
      <c r="AM184" s="298"/>
      <c r="AN184" s="276" t="str">
        <f t="shared" si="5"/>
        <v>69-a1Y36000002VL1TEAW</v>
      </c>
      <c r="AO184" s="276" t="str">
        <f t="shared" si="6"/>
        <v>69-a1Y36000002VL1UEAW</v>
      </c>
      <c r="AP184" s="276" t="str">
        <f t="shared" si="7"/>
        <v>69-a1Y36000002VL1VEAW</v>
      </c>
      <c r="AQ184" s="276" t="str">
        <f t="shared" si="8"/>
        <v>69-a1Y36000002VL1WEAW</v>
      </c>
      <c r="AR184" s="276" t="str">
        <f t="shared" si="9"/>
        <v>69-a1Y36000002VL1XEAW</v>
      </c>
    </row>
    <row r="185" spans="1:44" ht="30" x14ac:dyDescent="0.25">
      <c r="A185" s="182">
        <v>70</v>
      </c>
      <c r="B185" s="182" t="str">
        <f>IFERROR(IF(INDEX('WPTM - Section F'!B$8:B$89,MATCH('Print View'!$A185,'WPTM - Section F'!$A$8:$A$89,0))&lt;&gt;0,INDEX('WPTM - Section F'!B$8:B$89,MATCH('Print View'!$A185,'WPTM - Section F'!$A$8:$A$89,0)),""),"")</f>
        <v/>
      </c>
      <c r="C185" s="182" t="str">
        <f>IFERROR(IF(INDEX('WPTM - Section F'!C$8:C$89,MATCH('Print View'!$A185,'WPTM - Section F'!$A$8:$A$89,0))&lt;&gt;0,INDEX('WPTM - Section F'!C$8:C$89,MATCH('Print View'!$A185,'WPTM - Section F'!$A$8:$A$89,0)),""),"")</f>
        <v/>
      </c>
      <c r="D185" s="182" t="str">
        <f>IFERROR(IF(INDEX('WPTM - Section F'!D$8:D$89,MATCH('Print View'!$A185,'WPTM - Section F'!$A$8:$A$89,0))&lt;&gt;0,INDEX('WPTM - Section F'!D$8:D$89,MATCH('Print View'!$A185,'WPTM - Section F'!$A$8:$A$89,0)),""),"")</f>
        <v/>
      </c>
      <c r="E185" s="182" t="str">
        <f>IFERROR(IF(INDEX('WPTM - Section F'!E$8:E$89,MATCH('Print View'!$A185,'WPTM - Section F'!$A$8:$A$89,0))&lt;&gt;0,INDEX('WPTM - Section F'!E$8:E$89,MATCH('Print View'!$A185,'WPTM - Section F'!$A$8:$A$89,0)),""),"")</f>
        <v/>
      </c>
      <c r="F185" s="183" t="str">
        <f>IFERROR(IF(INDEX('WPTM - Section F'!W$8:W$89,MATCH('Print View'!$A185,'WPTM - Section F'!$A$8:$A$89,0))&lt;&gt;0,INDEX('WPTM - Section F'!W$8:W$89,MATCH('Print View'!$A185,'WPTM - Section F'!$A$8:$A$89,0)),""),"")</f>
        <v/>
      </c>
      <c r="G185" s="478" t="str">
        <f>IFERROR(IF(INDEX('WPTM - Section F'!D$93:D$494,MATCH('Print View'!$AN$116,'WPTM - Section F'!$M$93:$MK$494,0))&lt;&gt;0,INDEX('WPTM - Section F'!D$93:D$494,MATCH('Print View'!$AN$116,'WPTM - Section F'!$M$93:$M$494,0)),""),"")</f>
        <v/>
      </c>
      <c r="H185" s="479"/>
      <c r="I185" s="480"/>
      <c r="J185" s="468" t="str">
        <f>IFERROR(IF(INDEX('WPTM - Section F'!E$93:E$494,MATCH('Print View'!$AN$116,'WPTM - Section F'!$M$93:$M$494,0))&lt;&gt;0,INDEX('WPTM - Section F'!E$93:E$494,MATCH('Print View'!$AN$116,'WPTM - Section F'!$M$93:$M$494,0)),""),"")</f>
        <v/>
      </c>
      <c r="K185" s="479"/>
      <c r="L185" s="469"/>
      <c r="M185" s="478" t="str">
        <f>IFERROR(IF(INDEX('WPTM - Section F'!D$93:D$494,MATCH('Print View'!$AO$116,'WPTM - Section F'!$M$93:$MK$494,0))&lt;&gt;0,INDEX('WPTM - Section F'!D$93:D$494,MATCH('Print View'!$AO$116,'WPTM - Section F'!$M$93:$M$494,0)),""),"")</f>
        <v/>
      </c>
      <c r="N185" s="479"/>
      <c r="O185" s="480"/>
      <c r="P185" s="468" t="str">
        <f>IFERROR(IF(INDEX('WPTM - Section F'!E$93:E$494,MATCH('Print View'!$AO$116,'WPTM - Section F'!$M$93:$M$494,0))&lt;&gt;0,INDEX('WPTM - Section F'!E$93:E$494,MATCH('Print View'!$AO$116,'WPTM - Section F'!$M$93:$M$494,0)),""),"")</f>
        <v/>
      </c>
      <c r="Q185" s="479"/>
      <c r="R185" s="469"/>
      <c r="S185" s="478" t="str">
        <f>IFERROR(IF(INDEX('WPTM - Section F'!D$93:D$494,MATCH('Print View'!$AP$116,'WPTM - Section F'!$M$93:$MK$494,0))&lt;&gt;0,INDEX('WPTM - Section F'!D$93:D$494,MATCH('Print View'!$AP$116,'WPTM - Section F'!$M$93:$M$494,0)),""),"")</f>
        <v/>
      </c>
      <c r="T185" s="479"/>
      <c r="U185" s="480"/>
      <c r="V185" s="468" t="str">
        <f>IFERROR(IF(INDEX('WPTM - Section F'!E$93:E$494,MATCH('Print View'!$AP$116,'WPTM - Section F'!$M$93:$M$494,0))&lt;&gt;0,INDEX('WPTM - Section F'!E$93:E$494,MATCH('Print View'!$AP$116,'WPTM - Section F'!$M$93:$M$494,0)),""),"")</f>
        <v/>
      </c>
      <c r="W185" s="479"/>
      <c r="X185" s="469"/>
      <c r="Y185" s="478" t="str">
        <f>IFERROR(IF(INDEX('WPTM - Section F'!D$93:D$494,MATCH('Print View'!$AQ$116,'WPTM - Section F'!$M$93:$MK$494,0))&lt;&gt;0,INDEX('WPTM - Section F'!D$93:D$494,MATCH('Print View'!$AQ$116,'WPTM - Section F'!$M$93:$M$494,0)),""),"")</f>
        <v/>
      </c>
      <c r="Z185" s="479"/>
      <c r="AA185" s="480"/>
      <c r="AB185" s="468" t="str">
        <f>IFERROR(IF(INDEX('WPTM - Section F'!E$93:E$494,MATCH('Print View'!$AQ$116,'WPTM - Section F'!$M$93:$M$494,0))&lt;&gt;0,INDEX('WPTM - Section F'!E$93:E$494,MATCH('Print View'!$AQ$116,'WPTM - Section F'!$M$93:$M$494,0)),""),"")</f>
        <v/>
      </c>
      <c r="AC185" s="479"/>
      <c r="AD185" s="469"/>
      <c r="AE185" s="478" t="str">
        <f>IFERROR(IF(INDEX('WPTM - Section F'!D$93:D$494,MATCH('Print View'!$AR$116,'WPTM - Section F'!$M$93:$MK$494,0))&lt;&gt;0,INDEX('WPTM - Section F'!D$93:D$494,MATCH('Print View'!$AR$116,'WPTM - Section F'!$M$93:$M$494,0)),""),"")</f>
        <v/>
      </c>
      <c r="AF185" s="479"/>
      <c r="AG185" s="480"/>
      <c r="AH185" s="468" t="str">
        <f>IFERROR(IF(INDEX('WPTM - Section F'!E$93:E$494,MATCH('Print View'!$AR$116,'WPTM - Section F'!$M$93:$M$494,0))&lt;&gt;0,INDEX('WPTM - Section F'!E$93:E$494,MATCH('Print View'!$AR$116,'WPTM - Section F'!$M$93:$M$494,0)),""),"")</f>
        <v/>
      </c>
      <c r="AI185" s="469"/>
      <c r="AJ185" s="207" t="str">
        <f>IFERROR(IF(INDEX('WPTM - Section F'!X$8:X$89,MATCH('Print View'!$A185,'WPTM - Section F'!$A$8:$A$89,0))&lt;&gt;0,INDEX('WPTM - Section F'!X$8:X$89,MATCH('Print View'!$A185,'WPTM - Section F'!$A$8:$A$89,0)),""),"")</f>
        <v/>
      </c>
      <c r="AM185" s="298"/>
      <c r="AN185" s="276" t="str">
        <f t="shared" si="5"/>
        <v>70-a1Y36000002VL1TEAW</v>
      </c>
      <c r="AO185" s="276" t="str">
        <f t="shared" si="6"/>
        <v>70-a1Y36000002VL1UEAW</v>
      </c>
      <c r="AP185" s="276" t="str">
        <f t="shared" si="7"/>
        <v>70-a1Y36000002VL1VEAW</v>
      </c>
      <c r="AQ185" s="276" t="str">
        <f t="shared" si="8"/>
        <v>70-a1Y36000002VL1WEAW</v>
      </c>
      <c r="AR185" s="276" t="str">
        <f t="shared" si="9"/>
        <v>70-a1Y36000002VL1XEAW</v>
      </c>
    </row>
    <row r="186" spans="1:44" ht="30" x14ac:dyDescent="0.25">
      <c r="A186" s="187">
        <v>71</v>
      </c>
      <c r="B186" s="187" t="str">
        <f>IFERROR(IF(INDEX('WPTM - Section F'!B$8:B$89,MATCH('Print View'!$A186,'WPTM - Section F'!$A$8:$A$89,0))&lt;&gt;0,INDEX('WPTM - Section F'!B$8:B$89,MATCH('Print View'!$A186,'WPTM - Section F'!$A$8:$A$89,0)),""),"")</f>
        <v/>
      </c>
      <c r="C186" s="187" t="str">
        <f>IFERROR(IF(INDEX('WPTM - Section F'!C$8:C$89,MATCH('Print View'!$A186,'WPTM - Section F'!$A$8:$A$89,0))&lt;&gt;0,INDEX('WPTM - Section F'!C$8:C$89,MATCH('Print View'!$A186,'WPTM - Section F'!$A$8:$A$89,0)),""),"")</f>
        <v/>
      </c>
      <c r="D186" s="187" t="str">
        <f>IFERROR(IF(INDEX('WPTM - Section F'!D$8:D$89,MATCH('Print View'!$A186,'WPTM - Section F'!$A$8:$A$89,0))&lt;&gt;0,INDEX('WPTM - Section F'!D$8:D$89,MATCH('Print View'!$A186,'WPTM - Section F'!$A$8:$A$89,0)),""),"")</f>
        <v/>
      </c>
      <c r="E186" s="187" t="str">
        <f>IFERROR(IF(INDEX('WPTM - Section F'!E$8:E$89,MATCH('Print View'!$A186,'WPTM - Section F'!$A$8:$A$89,0))&lt;&gt;0,INDEX('WPTM - Section F'!E$8:E$89,MATCH('Print View'!$A186,'WPTM - Section F'!$A$8:$A$89,0)),""),"")</f>
        <v/>
      </c>
      <c r="F186" s="188" t="str">
        <f>IFERROR(IF(INDEX('WPTM - Section F'!W$8:W$89,MATCH('Print View'!$A186,'WPTM - Section F'!$A$8:$A$89,0))&lt;&gt;0,INDEX('WPTM - Section F'!W$8:W$89,MATCH('Print View'!$A186,'WPTM - Section F'!$A$8:$A$89,0)),""),"")</f>
        <v/>
      </c>
      <c r="G186" s="481" t="str">
        <f>IFERROR(IF(INDEX('WPTM - Section F'!D$93:D$494,MATCH('Print View'!$AN$116,'WPTM - Section F'!$M$93:$MK$494,0))&lt;&gt;0,INDEX('WPTM - Section F'!D$93:D$494,MATCH('Print View'!$AN$116,'WPTM - Section F'!$M$93:$M$494,0)),""),"")</f>
        <v/>
      </c>
      <c r="H186" s="482"/>
      <c r="I186" s="483"/>
      <c r="J186" s="470" t="str">
        <f>IFERROR(IF(INDEX('WPTM - Section F'!E$93:E$494,MATCH('Print View'!$AN$116,'WPTM - Section F'!$M$93:$M$494,0))&lt;&gt;0,INDEX('WPTM - Section F'!E$93:E$494,MATCH('Print View'!$AN$116,'WPTM - Section F'!$M$93:$M$494,0)),""),"")</f>
        <v/>
      </c>
      <c r="K186" s="482"/>
      <c r="L186" s="471"/>
      <c r="M186" s="481" t="str">
        <f>IFERROR(IF(INDEX('WPTM - Section F'!D$93:D$494,MATCH('Print View'!$AO$116,'WPTM - Section F'!$M$93:$MK$494,0))&lt;&gt;0,INDEX('WPTM - Section F'!D$93:D$494,MATCH('Print View'!$AO$116,'WPTM - Section F'!$M$93:$M$494,0)),""),"")</f>
        <v/>
      </c>
      <c r="N186" s="482"/>
      <c r="O186" s="483"/>
      <c r="P186" s="470" t="str">
        <f>IFERROR(IF(INDEX('WPTM - Section F'!E$93:E$494,MATCH('Print View'!$AO$116,'WPTM - Section F'!$M$93:$M$494,0))&lt;&gt;0,INDEX('WPTM - Section F'!E$93:E$494,MATCH('Print View'!$AO$116,'WPTM - Section F'!$M$93:$M$494,0)),""),"")</f>
        <v/>
      </c>
      <c r="Q186" s="482"/>
      <c r="R186" s="471"/>
      <c r="S186" s="481" t="str">
        <f>IFERROR(IF(INDEX('WPTM - Section F'!D$93:D$494,MATCH('Print View'!$AP$116,'WPTM - Section F'!$M$93:$MK$494,0))&lt;&gt;0,INDEX('WPTM - Section F'!D$93:D$494,MATCH('Print View'!$AP$116,'WPTM - Section F'!$M$93:$M$494,0)),""),"")</f>
        <v/>
      </c>
      <c r="T186" s="482"/>
      <c r="U186" s="483"/>
      <c r="V186" s="470" t="str">
        <f>IFERROR(IF(INDEX('WPTM - Section F'!E$93:E$494,MATCH('Print View'!$AP$116,'WPTM - Section F'!$M$93:$M$494,0))&lt;&gt;0,INDEX('WPTM - Section F'!E$93:E$494,MATCH('Print View'!$AP$116,'WPTM - Section F'!$M$93:$M$494,0)),""),"")</f>
        <v/>
      </c>
      <c r="W186" s="482"/>
      <c r="X186" s="471"/>
      <c r="Y186" s="481" t="str">
        <f>IFERROR(IF(INDEX('WPTM - Section F'!D$93:D$494,MATCH('Print View'!$AQ$116,'WPTM - Section F'!$M$93:$MK$494,0))&lt;&gt;0,INDEX('WPTM - Section F'!D$93:D$494,MATCH('Print View'!$AQ$116,'WPTM - Section F'!$M$93:$M$494,0)),""),"")</f>
        <v/>
      </c>
      <c r="Z186" s="482"/>
      <c r="AA186" s="483"/>
      <c r="AB186" s="470" t="str">
        <f>IFERROR(IF(INDEX('WPTM - Section F'!E$93:E$494,MATCH('Print View'!$AQ$116,'WPTM - Section F'!$M$93:$M$494,0))&lt;&gt;0,INDEX('WPTM - Section F'!E$93:E$494,MATCH('Print View'!$AQ$116,'WPTM - Section F'!$M$93:$M$494,0)),""),"")</f>
        <v/>
      </c>
      <c r="AC186" s="482"/>
      <c r="AD186" s="471"/>
      <c r="AE186" s="481" t="str">
        <f>IFERROR(IF(INDEX('WPTM - Section F'!D$93:D$494,MATCH('Print View'!$AR$116,'WPTM - Section F'!$M$93:$MK$494,0))&lt;&gt;0,INDEX('WPTM - Section F'!D$93:D$494,MATCH('Print View'!$AR$116,'WPTM - Section F'!$M$93:$M$494,0)),""),"")</f>
        <v/>
      </c>
      <c r="AF186" s="482"/>
      <c r="AG186" s="483"/>
      <c r="AH186" s="470" t="str">
        <f>IFERROR(IF(INDEX('WPTM - Section F'!E$93:E$494,MATCH('Print View'!$AR$116,'WPTM - Section F'!$M$93:$M$494,0))&lt;&gt;0,INDEX('WPTM - Section F'!E$93:E$494,MATCH('Print View'!$AR$116,'WPTM - Section F'!$M$93:$M$494,0)),""),"")</f>
        <v/>
      </c>
      <c r="AI186" s="471"/>
      <c r="AJ186" s="208" t="str">
        <f>IFERROR(IF(INDEX('WPTM - Section F'!X$8:X$89,MATCH('Print View'!$A186,'WPTM - Section F'!$A$8:$A$89,0))&lt;&gt;0,INDEX('WPTM - Section F'!X$8:X$89,MATCH('Print View'!$A186,'WPTM - Section F'!$A$8:$A$89,0)),""),"")</f>
        <v/>
      </c>
      <c r="AM186" s="298"/>
      <c r="AN186" s="276" t="str">
        <f t="shared" si="5"/>
        <v>71-a1Y36000002VL1TEAW</v>
      </c>
      <c r="AO186" s="276" t="str">
        <f t="shared" si="6"/>
        <v>71-a1Y36000002VL1UEAW</v>
      </c>
      <c r="AP186" s="276" t="str">
        <f t="shared" si="7"/>
        <v>71-a1Y36000002VL1VEAW</v>
      </c>
      <c r="AQ186" s="276" t="str">
        <f t="shared" si="8"/>
        <v>71-a1Y36000002VL1WEAW</v>
      </c>
      <c r="AR186" s="276" t="str">
        <f t="shared" si="9"/>
        <v>71-a1Y36000002VL1XEAW</v>
      </c>
    </row>
    <row r="187" spans="1:44" ht="30" x14ac:dyDescent="0.25">
      <c r="A187" s="182">
        <v>72</v>
      </c>
      <c r="B187" s="182" t="str">
        <f>IFERROR(IF(INDEX('WPTM - Section F'!B$8:B$89,MATCH('Print View'!$A187,'WPTM - Section F'!$A$8:$A$89,0))&lt;&gt;0,INDEX('WPTM - Section F'!B$8:B$89,MATCH('Print View'!$A187,'WPTM - Section F'!$A$8:$A$89,0)),""),"")</f>
        <v/>
      </c>
      <c r="C187" s="182" t="str">
        <f>IFERROR(IF(INDEX('WPTM - Section F'!C$8:C$89,MATCH('Print View'!$A187,'WPTM - Section F'!$A$8:$A$89,0))&lt;&gt;0,INDEX('WPTM - Section F'!C$8:C$89,MATCH('Print View'!$A187,'WPTM - Section F'!$A$8:$A$89,0)),""),"")</f>
        <v/>
      </c>
      <c r="D187" s="182" t="str">
        <f>IFERROR(IF(INDEX('WPTM - Section F'!D$8:D$89,MATCH('Print View'!$A187,'WPTM - Section F'!$A$8:$A$89,0))&lt;&gt;0,INDEX('WPTM - Section F'!D$8:D$89,MATCH('Print View'!$A187,'WPTM - Section F'!$A$8:$A$89,0)),""),"")</f>
        <v/>
      </c>
      <c r="E187" s="182" t="str">
        <f>IFERROR(IF(INDEX('WPTM - Section F'!E$8:E$89,MATCH('Print View'!$A187,'WPTM - Section F'!$A$8:$A$89,0))&lt;&gt;0,INDEX('WPTM - Section F'!E$8:E$89,MATCH('Print View'!$A187,'WPTM - Section F'!$A$8:$A$89,0)),""),"")</f>
        <v/>
      </c>
      <c r="F187" s="183" t="str">
        <f>IFERROR(IF(INDEX('WPTM - Section F'!W$8:W$89,MATCH('Print View'!$A187,'WPTM - Section F'!$A$8:$A$89,0))&lt;&gt;0,INDEX('WPTM - Section F'!W$8:W$89,MATCH('Print View'!$A187,'WPTM - Section F'!$A$8:$A$89,0)),""),"")</f>
        <v/>
      </c>
      <c r="G187" s="478" t="str">
        <f>IFERROR(IF(INDEX('WPTM - Section F'!D$93:D$494,MATCH('Print View'!$AN$116,'WPTM - Section F'!$M$93:$MK$494,0))&lt;&gt;0,INDEX('WPTM - Section F'!D$93:D$494,MATCH('Print View'!$AN$116,'WPTM - Section F'!$M$93:$M$494,0)),""),"")</f>
        <v/>
      </c>
      <c r="H187" s="479"/>
      <c r="I187" s="480"/>
      <c r="J187" s="468" t="str">
        <f>IFERROR(IF(INDEX('WPTM - Section F'!E$93:E$494,MATCH('Print View'!$AN$116,'WPTM - Section F'!$M$93:$M$494,0))&lt;&gt;0,INDEX('WPTM - Section F'!E$93:E$494,MATCH('Print View'!$AN$116,'WPTM - Section F'!$M$93:$M$494,0)),""),"")</f>
        <v/>
      </c>
      <c r="K187" s="479"/>
      <c r="L187" s="469"/>
      <c r="M187" s="478" t="str">
        <f>IFERROR(IF(INDEX('WPTM - Section F'!D$93:D$494,MATCH('Print View'!$AO$116,'WPTM - Section F'!$M$93:$MK$494,0))&lt;&gt;0,INDEX('WPTM - Section F'!D$93:D$494,MATCH('Print View'!$AO$116,'WPTM - Section F'!$M$93:$M$494,0)),""),"")</f>
        <v/>
      </c>
      <c r="N187" s="479"/>
      <c r="O187" s="480"/>
      <c r="P187" s="468" t="str">
        <f>IFERROR(IF(INDEX('WPTM - Section F'!E$93:E$494,MATCH('Print View'!$AO$116,'WPTM - Section F'!$M$93:$M$494,0))&lt;&gt;0,INDEX('WPTM - Section F'!E$93:E$494,MATCH('Print View'!$AO$116,'WPTM - Section F'!$M$93:$M$494,0)),""),"")</f>
        <v/>
      </c>
      <c r="Q187" s="479"/>
      <c r="R187" s="469"/>
      <c r="S187" s="478" t="str">
        <f>IFERROR(IF(INDEX('WPTM - Section F'!D$93:D$494,MATCH('Print View'!$AP$116,'WPTM - Section F'!$M$93:$MK$494,0))&lt;&gt;0,INDEX('WPTM - Section F'!D$93:D$494,MATCH('Print View'!$AP$116,'WPTM - Section F'!$M$93:$M$494,0)),""),"")</f>
        <v/>
      </c>
      <c r="T187" s="479"/>
      <c r="U187" s="480"/>
      <c r="V187" s="468" t="str">
        <f>IFERROR(IF(INDEX('WPTM - Section F'!E$93:E$494,MATCH('Print View'!$AP$116,'WPTM - Section F'!$M$93:$M$494,0))&lt;&gt;0,INDEX('WPTM - Section F'!E$93:E$494,MATCH('Print View'!$AP$116,'WPTM - Section F'!$M$93:$M$494,0)),""),"")</f>
        <v/>
      </c>
      <c r="W187" s="479"/>
      <c r="X187" s="469"/>
      <c r="Y187" s="478" t="str">
        <f>IFERROR(IF(INDEX('WPTM - Section F'!D$93:D$494,MATCH('Print View'!$AQ$116,'WPTM - Section F'!$M$93:$MK$494,0))&lt;&gt;0,INDEX('WPTM - Section F'!D$93:D$494,MATCH('Print View'!$AQ$116,'WPTM - Section F'!$M$93:$M$494,0)),""),"")</f>
        <v/>
      </c>
      <c r="Z187" s="479"/>
      <c r="AA187" s="480"/>
      <c r="AB187" s="468" t="str">
        <f>IFERROR(IF(INDEX('WPTM - Section F'!E$93:E$494,MATCH('Print View'!$AQ$116,'WPTM - Section F'!$M$93:$M$494,0))&lt;&gt;0,INDEX('WPTM - Section F'!E$93:E$494,MATCH('Print View'!$AQ$116,'WPTM - Section F'!$M$93:$M$494,0)),""),"")</f>
        <v/>
      </c>
      <c r="AC187" s="479"/>
      <c r="AD187" s="469"/>
      <c r="AE187" s="478" t="str">
        <f>IFERROR(IF(INDEX('WPTM - Section F'!D$93:D$494,MATCH('Print View'!$AR$116,'WPTM - Section F'!$M$93:$MK$494,0))&lt;&gt;0,INDEX('WPTM - Section F'!D$93:D$494,MATCH('Print View'!$AR$116,'WPTM - Section F'!$M$93:$M$494,0)),""),"")</f>
        <v/>
      </c>
      <c r="AF187" s="479"/>
      <c r="AG187" s="480"/>
      <c r="AH187" s="468" t="str">
        <f>IFERROR(IF(INDEX('WPTM - Section F'!E$93:E$494,MATCH('Print View'!$AR$116,'WPTM - Section F'!$M$93:$M$494,0))&lt;&gt;0,INDEX('WPTM - Section F'!E$93:E$494,MATCH('Print View'!$AR$116,'WPTM - Section F'!$M$93:$M$494,0)),""),"")</f>
        <v/>
      </c>
      <c r="AI187" s="469"/>
      <c r="AJ187" s="207" t="str">
        <f>IFERROR(IF(INDEX('WPTM - Section F'!X$8:X$89,MATCH('Print View'!$A187,'WPTM - Section F'!$A$8:$A$89,0))&lt;&gt;0,INDEX('WPTM - Section F'!X$8:X$89,MATCH('Print View'!$A187,'WPTM - Section F'!$A$8:$A$89,0)),""),"")</f>
        <v/>
      </c>
      <c r="AM187" s="298"/>
      <c r="AN187" s="276" t="str">
        <f t="shared" si="5"/>
        <v>72-a1Y36000002VL1TEAW</v>
      </c>
      <c r="AO187" s="276" t="str">
        <f t="shared" si="6"/>
        <v>72-a1Y36000002VL1UEAW</v>
      </c>
      <c r="AP187" s="276" t="str">
        <f t="shared" si="7"/>
        <v>72-a1Y36000002VL1VEAW</v>
      </c>
      <c r="AQ187" s="276" t="str">
        <f t="shared" si="8"/>
        <v>72-a1Y36000002VL1WEAW</v>
      </c>
      <c r="AR187" s="276" t="str">
        <f t="shared" si="9"/>
        <v>72-a1Y36000002VL1XEAW</v>
      </c>
    </row>
    <row r="188" spans="1:44" ht="30" x14ac:dyDescent="0.25">
      <c r="A188" s="187">
        <v>73</v>
      </c>
      <c r="B188" s="187" t="str">
        <f>IFERROR(IF(INDEX('WPTM - Section F'!B$8:B$89,MATCH('Print View'!$A188,'WPTM - Section F'!$A$8:$A$89,0))&lt;&gt;0,INDEX('WPTM - Section F'!B$8:B$89,MATCH('Print View'!$A188,'WPTM - Section F'!$A$8:$A$89,0)),""),"")</f>
        <v/>
      </c>
      <c r="C188" s="187" t="str">
        <f>IFERROR(IF(INDEX('WPTM - Section F'!C$8:C$89,MATCH('Print View'!$A188,'WPTM - Section F'!$A$8:$A$89,0))&lt;&gt;0,INDEX('WPTM - Section F'!C$8:C$89,MATCH('Print View'!$A188,'WPTM - Section F'!$A$8:$A$89,0)),""),"")</f>
        <v/>
      </c>
      <c r="D188" s="187" t="str">
        <f>IFERROR(IF(INDEX('WPTM - Section F'!D$8:D$89,MATCH('Print View'!$A188,'WPTM - Section F'!$A$8:$A$89,0))&lt;&gt;0,INDEX('WPTM - Section F'!D$8:D$89,MATCH('Print View'!$A188,'WPTM - Section F'!$A$8:$A$89,0)),""),"")</f>
        <v/>
      </c>
      <c r="E188" s="187" t="str">
        <f>IFERROR(IF(INDEX('WPTM - Section F'!E$8:E$89,MATCH('Print View'!$A188,'WPTM - Section F'!$A$8:$A$89,0))&lt;&gt;0,INDEX('WPTM - Section F'!E$8:E$89,MATCH('Print View'!$A188,'WPTM - Section F'!$A$8:$A$89,0)),""),"")</f>
        <v/>
      </c>
      <c r="F188" s="188" t="str">
        <f>IFERROR(IF(INDEX('WPTM - Section F'!W$8:W$89,MATCH('Print View'!$A188,'WPTM - Section F'!$A$8:$A$89,0))&lt;&gt;0,INDEX('WPTM - Section F'!W$8:W$89,MATCH('Print View'!$A188,'WPTM - Section F'!$A$8:$A$89,0)),""),"")</f>
        <v/>
      </c>
      <c r="G188" s="481" t="str">
        <f>IFERROR(IF(INDEX('WPTM - Section F'!D$93:D$494,MATCH('Print View'!$AN$116,'WPTM - Section F'!$M$93:$MK$494,0))&lt;&gt;0,INDEX('WPTM - Section F'!D$93:D$494,MATCH('Print View'!$AN$116,'WPTM - Section F'!$M$93:$M$494,0)),""),"")</f>
        <v/>
      </c>
      <c r="H188" s="482"/>
      <c r="I188" s="483"/>
      <c r="J188" s="470" t="str">
        <f>IFERROR(IF(INDEX('WPTM - Section F'!E$93:E$494,MATCH('Print View'!$AN$116,'WPTM - Section F'!$M$93:$M$494,0))&lt;&gt;0,INDEX('WPTM - Section F'!E$93:E$494,MATCH('Print View'!$AN$116,'WPTM - Section F'!$M$93:$M$494,0)),""),"")</f>
        <v/>
      </c>
      <c r="K188" s="482"/>
      <c r="L188" s="471"/>
      <c r="M188" s="481" t="str">
        <f>IFERROR(IF(INDEX('WPTM - Section F'!D$93:D$494,MATCH('Print View'!$AO$116,'WPTM - Section F'!$M$93:$MK$494,0))&lt;&gt;0,INDEX('WPTM - Section F'!D$93:D$494,MATCH('Print View'!$AO$116,'WPTM - Section F'!$M$93:$M$494,0)),""),"")</f>
        <v/>
      </c>
      <c r="N188" s="482"/>
      <c r="O188" s="483"/>
      <c r="P188" s="470" t="str">
        <f>IFERROR(IF(INDEX('WPTM - Section F'!E$93:E$494,MATCH('Print View'!$AO$116,'WPTM - Section F'!$M$93:$M$494,0))&lt;&gt;0,INDEX('WPTM - Section F'!E$93:E$494,MATCH('Print View'!$AO$116,'WPTM - Section F'!$M$93:$M$494,0)),""),"")</f>
        <v/>
      </c>
      <c r="Q188" s="482"/>
      <c r="R188" s="471"/>
      <c r="S188" s="481" t="str">
        <f>IFERROR(IF(INDEX('WPTM - Section F'!D$93:D$494,MATCH('Print View'!$AP$116,'WPTM - Section F'!$M$93:$MK$494,0))&lt;&gt;0,INDEX('WPTM - Section F'!D$93:D$494,MATCH('Print View'!$AP$116,'WPTM - Section F'!$M$93:$M$494,0)),""),"")</f>
        <v/>
      </c>
      <c r="T188" s="482"/>
      <c r="U188" s="483"/>
      <c r="V188" s="470" t="str">
        <f>IFERROR(IF(INDEX('WPTM - Section F'!E$93:E$494,MATCH('Print View'!$AP$116,'WPTM - Section F'!$M$93:$M$494,0))&lt;&gt;0,INDEX('WPTM - Section F'!E$93:E$494,MATCH('Print View'!$AP$116,'WPTM - Section F'!$M$93:$M$494,0)),""),"")</f>
        <v/>
      </c>
      <c r="W188" s="482"/>
      <c r="X188" s="471"/>
      <c r="Y188" s="481" t="str">
        <f>IFERROR(IF(INDEX('WPTM - Section F'!D$93:D$494,MATCH('Print View'!$AQ$116,'WPTM - Section F'!$M$93:$MK$494,0))&lt;&gt;0,INDEX('WPTM - Section F'!D$93:D$494,MATCH('Print View'!$AQ$116,'WPTM - Section F'!$M$93:$M$494,0)),""),"")</f>
        <v/>
      </c>
      <c r="Z188" s="482"/>
      <c r="AA188" s="483"/>
      <c r="AB188" s="470" t="str">
        <f>IFERROR(IF(INDEX('WPTM - Section F'!E$93:E$494,MATCH('Print View'!$AQ$116,'WPTM - Section F'!$M$93:$M$494,0))&lt;&gt;0,INDEX('WPTM - Section F'!E$93:E$494,MATCH('Print View'!$AQ$116,'WPTM - Section F'!$M$93:$M$494,0)),""),"")</f>
        <v/>
      </c>
      <c r="AC188" s="482"/>
      <c r="AD188" s="471"/>
      <c r="AE188" s="481" t="str">
        <f>IFERROR(IF(INDEX('WPTM - Section F'!D$93:D$494,MATCH('Print View'!$AR$116,'WPTM - Section F'!$M$93:$MK$494,0))&lt;&gt;0,INDEX('WPTM - Section F'!D$93:D$494,MATCH('Print View'!$AR$116,'WPTM - Section F'!$M$93:$M$494,0)),""),"")</f>
        <v/>
      </c>
      <c r="AF188" s="482"/>
      <c r="AG188" s="483"/>
      <c r="AH188" s="470" t="str">
        <f>IFERROR(IF(INDEX('WPTM - Section F'!E$93:E$494,MATCH('Print View'!$AR$116,'WPTM - Section F'!$M$93:$M$494,0))&lt;&gt;0,INDEX('WPTM - Section F'!E$93:E$494,MATCH('Print View'!$AR$116,'WPTM - Section F'!$M$93:$M$494,0)),""),"")</f>
        <v/>
      </c>
      <c r="AI188" s="471"/>
      <c r="AJ188" s="208" t="str">
        <f>IFERROR(IF(INDEX('WPTM - Section F'!X$8:X$89,MATCH('Print View'!$A188,'WPTM - Section F'!$A$8:$A$89,0))&lt;&gt;0,INDEX('WPTM - Section F'!X$8:X$89,MATCH('Print View'!$A188,'WPTM - Section F'!$A$8:$A$89,0)),""),"")</f>
        <v/>
      </c>
      <c r="AM188" s="298"/>
      <c r="AN188" s="276" t="str">
        <f t="shared" si="5"/>
        <v>73-a1Y36000002VL1TEAW</v>
      </c>
      <c r="AO188" s="276" t="str">
        <f t="shared" si="6"/>
        <v>73-a1Y36000002VL1UEAW</v>
      </c>
      <c r="AP188" s="276" t="str">
        <f t="shared" si="7"/>
        <v>73-a1Y36000002VL1VEAW</v>
      </c>
      <c r="AQ188" s="276" t="str">
        <f t="shared" si="8"/>
        <v>73-a1Y36000002VL1WEAW</v>
      </c>
      <c r="AR188" s="276" t="str">
        <f t="shared" si="9"/>
        <v>73-a1Y36000002VL1XEAW</v>
      </c>
    </row>
    <row r="189" spans="1:44" ht="30" x14ac:dyDescent="0.25">
      <c r="A189" s="182">
        <v>74</v>
      </c>
      <c r="B189" s="182" t="str">
        <f>IFERROR(IF(INDEX('WPTM - Section F'!B$8:B$89,MATCH('Print View'!$A189,'WPTM - Section F'!$A$8:$A$89,0))&lt;&gt;0,INDEX('WPTM - Section F'!B$8:B$89,MATCH('Print View'!$A189,'WPTM - Section F'!$A$8:$A$89,0)),""),"")</f>
        <v/>
      </c>
      <c r="C189" s="182" t="str">
        <f>IFERROR(IF(INDEX('WPTM - Section F'!C$8:C$89,MATCH('Print View'!$A189,'WPTM - Section F'!$A$8:$A$89,0))&lt;&gt;0,INDEX('WPTM - Section F'!C$8:C$89,MATCH('Print View'!$A189,'WPTM - Section F'!$A$8:$A$89,0)),""),"")</f>
        <v/>
      </c>
      <c r="D189" s="182" t="str">
        <f>IFERROR(IF(INDEX('WPTM - Section F'!D$8:D$89,MATCH('Print View'!$A189,'WPTM - Section F'!$A$8:$A$89,0))&lt;&gt;0,INDEX('WPTM - Section F'!D$8:D$89,MATCH('Print View'!$A189,'WPTM - Section F'!$A$8:$A$89,0)),""),"")</f>
        <v/>
      </c>
      <c r="E189" s="182" t="str">
        <f>IFERROR(IF(INDEX('WPTM - Section F'!E$8:E$89,MATCH('Print View'!$A189,'WPTM - Section F'!$A$8:$A$89,0))&lt;&gt;0,INDEX('WPTM - Section F'!E$8:E$89,MATCH('Print View'!$A189,'WPTM - Section F'!$A$8:$A$89,0)),""),"")</f>
        <v/>
      </c>
      <c r="F189" s="183" t="str">
        <f>IFERROR(IF(INDEX('WPTM - Section F'!W$8:W$89,MATCH('Print View'!$A189,'WPTM - Section F'!$A$8:$A$89,0))&lt;&gt;0,INDEX('WPTM - Section F'!W$8:W$89,MATCH('Print View'!$A189,'WPTM - Section F'!$A$8:$A$89,0)),""),"")</f>
        <v/>
      </c>
      <c r="G189" s="478" t="str">
        <f>IFERROR(IF(INDEX('WPTM - Section F'!D$93:D$494,MATCH('Print View'!$AN$116,'WPTM - Section F'!$M$93:$MK$494,0))&lt;&gt;0,INDEX('WPTM - Section F'!D$93:D$494,MATCH('Print View'!$AN$116,'WPTM - Section F'!$M$93:$M$494,0)),""),"")</f>
        <v/>
      </c>
      <c r="H189" s="479"/>
      <c r="I189" s="480"/>
      <c r="J189" s="468" t="str">
        <f>IFERROR(IF(INDEX('WPTM - Section F'!E$93:E$494,MATCH('Print View'!$AN$116,'WPTM - Section F'!$M$93:$M$494,0))&lt;&gt;0,INDEX('WPTM - Section F'!E$93:E$494,MATCH('Print View'!$AN$116,'WPTM - Section F'!$M$93:$M$494,0)),""),"")</f>
        <v/>
      </c>
      <c r="K189" s="479"/>
      <c r="L189" s="469"/>
      <c r="M189" s="478" t="str">
        <f>IFERROR(IF(INDEX('WPTM - Section F'!D$93:D$494,MATCH('Print View'!$AO$116,'WPTM - Section F'!$M$93:$MK$494,0))&lt;&gt;0,INDEX('WPTM - Section F'!D$93:D$494,MATCH('Print View'!$AO$116,'WPTM - Section F'!$M$93:$M$494,0)),""),"")</f>
        <v/>
      </c>
      <c r="N189" s="479"/>
      <c r="O189" s="480"/>
      <c r="P189" s="468" t="str">
        <f>IFERROR(IF(INDEX('WPTM - Section F'!E$93:E$494,MATCH('Print View'!$AO$116,'WPTM - Section F'!$M$93:$M$494,0))&lt;&gt;0,INDEX('WPTM - Section F'!E$93:E$494,MATCH('Print View'!$AO$116,'WPTM - Section F'!$M$93:$M$494,0)),""),"")</f>
        <v/>
      </c>
      <c r="Q189" s="479"/>
      <c r="R189" s="469"/>
      <c r="S189" s="478" t="str">
        <f>IFERROR(IF(INDEX('WPTM - Section F'!D$93:D$494,MATCH('Print View'!$AP$116,'WPTM - Section F'!$M$93:$MK$494,0))&lt;&gt;0,INDEX('WPTM - Section F'!D$93:D$494,MATCH('Print View'!$AP$116,'WPTM - Section F'!$M$93:$M$494,0)),""),"")</f>
        <v/>
      </c>
      <c r="T189" s="479"/>
      <c r="U189" s="480"/>
      <c r="V189" s="468" t="str">
        <f>IFERROR(IF(INDEX('WPTM - Section F'!E$93:E$494,MATCH('Print View'!$AP$116,'WPTM - Section F'!$M$93:$M$494,0))&lt;&gt;0,INDEX('WPTM - Section F'!E$93:E$494,MATCH('Print View'!$AP$116,'WPTM - Section F'!$M$93:$M$494,0)),""),"")</f>
        <v/>
      </c>
      <c r="W189" s="479"/>
      <c r="X189" s="469"/>
      <c r="Y189" s="478" t="str">
        <f>IFERROR(IF(INDEX('WPTM - Section F'!D$93:D$494,MATCH('Print View'!$AQ$116,'WPTM - Section F'!$M$93:$MK$494,0))&lt;&gt;0,INDEX('WPTM - Section F'!D$93:D$494,MATCH('Print View'!$AQ$116,'WPTM - Section F'!$M$93:$M$494,0)),""),"")</f>
        <v/>
      </c>
      <c r="Z189" s="479"/>
      <c r="AA189" s="480"/>
      <c r="AB189" s="468" t="str">
        <f>IFERROR(IF(INDEX('WPTM - Section F'!E$93:E$494,MATCH('Print View'!$AQ$116,'WPTM - Section F'!$M$93:$M$494,0))&lt;&gt;0,INDEX('WPTM - Section F'!E$93:E$494,MATCH('Print View'!$AQ$116,'WPTM - Section F'!$M$93:$M$494,0)),""),"")</f>
        <v/>
      </c>
      <c r="AC189" s="479"/>
      <c r="AD189" s="469"/>
      <c r="AE189" s="478" t="str">
        <f>IFERROR(IF(INDEX('WPTM - Section F'!D$93:D$494,MATCH('Print View'!$AR$116,'WPTM - Section F'!$M$93:$MK$494,0))&lt;&gt;0,INDEX('WPTM - Section F'!D$93:D$494,MATCH('Print View'!$AR$116,'WPTM - Section F'!$M$93:$M$494,0)),""),"")</f>
        <v/>
      </c>
      <c r="AF189" s="479"/>
      <c r="AG189" s="480"/>
      <c r="AH189" s="468" t="str">
        <f>IFERROR(IF(INDEX('WPTM - Section F'!E$93:E$494,MATCH('Print View'!$AR$116,'WPTM - Section F'!$M$93:$M$494,0))&lt;&gt;0,INDEX('WPTM - Section F'!E$93:E$494,MATCH('Print View'!$AR$116,'WPTM - Section F'!$M$93:$M$494,0)),""),"")</f>
        <v/>
      </c>
      <c r="AI189" s="469"/>
      <c r="AJ189" s="207" t="str">
        <f>IFERROR(IF(INDEX('WPTM - Section F'!X$8:X$89,MATCH('Print View'!$A189,'WPTM - Section F'!$A$8:$A$89,0))&lt;&gt;0,INDEX('WPTM - Section F'!X$8:X$89,MATCH('Print View'!$A189,'WPTM - Section F'!$A$8:$A$89,0)),""),"")</f>
        <v/>
      </c>
      <c r="AM189" s="298"/>
      <c r="AN189" s="276" t="str">
        <f t="shared" si="5"/>
        <v>74-a1Y36000002VL1TEAW</v>
      </c>
      <c r="AO189" s="276" t="str">
        <f t="shared" si="6"/>
        <v>74-a1Y36000002VL1UEAW</v>
      </c>
      <c r="AP189" s="276" t="str">
        <f t="shared" si="7"/>
        <v>74-a1Y36000002VL1VEAW</v>
      </c>
      <c r="AQ189" s="276" t="str">
        <f t="shared" si="8"/>
        <v>74-a1Y36000002VL1WEAW</v>
      </c>
      <c r="AR189" s="276" t="str">
        <f t="shared" si="9"/>
        <v>74-a1Y36000002VL1XEAW</v>
      </c>
    </row>
    <row r="190" spans="1:44" ht="30" x14ac:dyDescent="0.25">
      <c r="A190" s="187">
        <v>75</v>
      </c>
      <c r="B190" s="187" t="str">
        <f>IFERROR(IF(INDEX('WPTM - Section F'!B$8:B$89,MATCH('Print View'!$A190,'WPTM - Section F'!$A$8:$A$89,0))&lt;&gt;0,INDEX('WPTM - Section F'!B$8:B$89,MATCH('Print View'!$A190,'WPTM - Section F'!$A$8:$A$89,0)),""),"")</f>
        <v/>
      </c>
      <c r="C190" s="187" t="str">
        <f>IFERROR(IF(INDEX('WPTM - Section F'!C$8:C$89,MATCH('Print View'!$A190,'WPTM - Section F'!$A$8:$A$89,0))&lt;&gt;0,INDEX('WPTM - Section F'!C$8:C$89,MATCH('Print View'!$A190,'WPTM - Section F'!$A$8:$A$89,0)),""),"")</f>
        <v/>
      </c>
      <c r="D190" s="187" t="str">
        <f>IFERROR(IF(INDEX('WPTM - Section F'!D$8:D$89,MATCH('Print View'!$A190,'WPTM - Section F'!$A$8:$A$89,0))&lt;&gt;0,INDEX('WPTM - Section F'!D$8:D$89,MATCH('Print View'!$A190,'WPTM - Section F'!$A$8:$A$89,0)),""),"")</f>
        <v/>
      </c>
      <c r="E190" s="187" t="str">
        <f>IFERROR(IF(INDEX('WPTM - Section F'!E$8:E$89,MATCH('Print View'!$A190,'WPTM - Section F'!$A$8:$A$89,0))&lt;&gt;0,INDEX('WPTM - Section F'!E$8:E$89,MATCH('Print View'!$A190,'WPTM - Section F'!$A$8:$A$89,0)),""),"")</f>
        <v/>
      </c>
      <c r="F190" s="188" t="str">
        <f>IFERROR(IF(INDEX('WPTM - Section F'!W$8:W$89,MATCH('Print View'!$A190,'WPTM - Section F'!$A$8:$A$89,0))&lt;&gt;0,INDEX('WPTM - Section F'!W$8:W$89,MATCH('Print View'!$A190,'WPTM - Section F'!$A$8:$A$89,0)),""),"")</f>
        <v/>
      </c>
      <c r="G190" s="481" t="str">
        <f>IFERROR(IF(INDEX('WPTM - Section F'!D$93:D$494,MATCH('Print View'!$AN$116,'WPTM - Section F'!$M$93:$MK$494,0))&lt;&gt;0,INDEX('WPTM - Section F'!D$93:D$494,MATCH('Print View'!$AN$116,'WPTM - Section F'!$M$93:$M$494,0)),""),"")</f>
        <v/>
      </c>
      <c r="H190" s="482"/>
      <c r="I190" s="483"/>
      <c r="J190" s="470" t="str">
        <f>IFERROR(IF(INDEX('WPTM - Section F'!E$93:E$494,MATCH('Print View'!$AN$116,'WPTM - Section F'!$M$93:$M$494,0))&lt;&gt;0,INDEX('WPTM - Section F'!E$93:E$494,MATCH('Print View'!$AN$116,'WPTM - Section F'!$M$93:$M$494,0)),""),"")</f>
        <v/>
      </c>
      <c r="K190" s="482"/>
      <c r="L190" s="471"/>
      <c r="M190" s="481" t="str">
        <f>IFERROR(IF(INDEX('WPTM - Section F'!D$93:D$494,MATCH('Print View'!$AO$116,'WPTM - Section F'!$M$93:$MK$494,0))&lt;&gt;0,INDEX('WPTM - Section F'!D$93:D$494,MATCH('Print View'!$AO$116,'WPTM - Section F'!$M$93:$M$494,0)),""),"")</f>
        <v/>
      </c>
      <c r="N190" s="482"/>
      <c r="O190" s="483"/>
      <c r="P190" s="470" t="str">
        <f>IFERROR(IF(INDEX('WPTM - Section F'!E$93:E$494,MATCH('Print View'!$AO$116,'WPTM - Section F'!$M$93:$M$494,0))&lt;&gt;0,INDEX('WPTM - Section F'!E$93:E$494,MATCH('Print View'!$AO$116,'WPTM - Section F'!$M$93:$M$494,0)),""),"")</f>
        <v/>
      </c>
      <c r="Q190" s="482"/>
      <c r="R190" s="471"/>
      <c r="S190" s="481" t="str">
        <f>IFERROR(IF(INDEX('WPTM - Section F'!D$93:D$494,MATCH('Print View'!$AP$116,'WPTM - Section F'!$M$93:$MK$494,0))&lt;&gt;0,INDEX('WPTM - Section F'!D$93:D$494,MATCH('Print View'!$AP$116,'WPTM - Section F'!$M$93:$M$494,0)),""),"")</f>
        <v/>
      </c>
      <c r="T190" s="482"/>
      <c r="U190" s="483"/>
      <c r="V190" s="470" t="str">
        <f>IFERROR(IF(INDEX('WPTM - Section F'!E$93:E$494,MATCH('Print View'!$AP$116,'WPTM - Section F'!$M$93:$M$494,0))&lt;&gt;0,INDEX('WPTM - Section F'!E$93:E$494,MATCH('Print View'!$AP$116,'WPTM - Section F'!$M$93:$M$494,0)),""),"")</f>
        <v/>
      </c>
      <c r="W190" s="482"/>
      <c r="X190" s="471"/>
      <c r="Y190" s="481" t="str">
        <f>IFERROR(IF(INDEX('WPTM - Section F'!D$93:D$494,MATCH('Print View'!$AQ$116,'WPTM - Section F'!$M$93:$MK$494,0))&lt;&gt;0,INDEX('WPTM - Section F'!D$93:D$494,MATCH('Print View'!$AQ$116,'WPTM - Section F'!$M$93:$M$494,0)),""),"")</f>
        <v/>
      </c>
      <c r="Z190" s="482"/>
      <c r="AA190" s="483"/>
      <c r="AB190" s="470" t="str">
        <f>IFERROR(IF(INDEX('WPTM - Section F'!E$93:E$494,MATCH('Print View'!$AQ$116,'WPTM - Section F'!$M$93:$M$494,0))&lt;&gt;0,INDEX('WPTM - Section F'!E$93:E$494,MATCH('Print View'!$AQ$116,'WPTM - Section F'!$M$93:$M$494,0)),""),"")</f>
        <v/>
      </c>
      <c r="AC190" s="482"/>
      <c r="AD190" s="471"/>
      <c r="AE190" s="481" t="str">
        <f>IFERROR(IF(INDEX('WPTM - Section F'!D$93:D$494,MATCH('Print View'!$AR$116,'WPTM - Section F'!$M$93:$MK$494,0))&lt;&gt;0,INDEX('WPTM - Section F'!D$93:D$494,MATCH('Print View'!$AR$116,'WPTM - Section F'!$M$93:$M$494,0)),""),"")</f>
        <v/>
      </c>
      <c r="AF190" s="482"/>
      <c r="AG190" s="483"/>
      <c r="AH190" s="470" t="str">
        <f>IFERROR(IF(INDEX('WPTM - Section F'!E$93:E$494,MATCH('Print View'!$AR$116,'WPTM - Section F'!$M$93:$M$494,0))&lt;&gt;0,INDEX('WPTM - Section F'!E$93:E$494,MATCH('Print View'!$AR$116,'WPTM - Section F'!$M$93:$M$494,0)),""),"")</f>
        <v/>
      </c>
      <c r="AI190" s="471"/>
      <c r="AJ190" s="208" t="str">
        <f>IFERROR(IF(INDEX('WPTM - Section F'!X$8:X$89,MATCH('Print View'!$A190,'WPTM - Section F'!$A$8:$A$89,0))&lt;&gt;0,INDEX('WPTM - Section F'!X$8:X$89,MATCH('Print View'!$A190,'WPTM - Section F'!$A$8:$A$89,0)),""),"")</f>
        <v/>
      </c>
      <c r="AM190" s="298"/>
      <c r="AN190" s="276" t="str">
        <f t="shared" si="5"/>
        <v>75-a1Y36000002VL1TEAW</v>
      </c>
      <c r="AO190" s="276" t="str">
        <f t="shared" si="6"/>
        <v>75-a1Y36000002VL1UEAW</v>
      </c>
      <c r="AP190" s="276" t="str">
        <f t="shared" si="7"/>
        <v>75-a1Y36000002VL1VEAW</v>
      </c>
      <c r="AQ190" s="276" t="str">
        <f t="shared" si="8"/>
        <v>75-a1Y36000002VL1WEAW</v>
      </c>
      <c r="AR190" s="276" t="str">
        <f t="shared" si="9"/>
        <v>75-a1Y36000002VL1XEAW</v>
      </c>
    </row>
    <row r="191" spans="1:44" ht="30" x14ac:dyDescent="0.25">
      <c r="A191" s="182">
        <v>76</v>
      </c>
      <c r="B191" s="182" t="str">
        <f>IFERROR(IF(INDEX('WPTM - Section F'!B$8:B$89,MATCH('Print View'!$A191,'WPTM - Section F'!$A$8:$A$89,0))&lt;&gt;0,INDEX('WPTM - Section F'!B$8:B$89,MATCH('Print View'!$A191,'WPTM - Section F'!$A$8:$A$89,0)),""),"")</f>
        <v/>
      </c>
      <c r="C191" s="182" t="str">
        <f>IFERROR(IF(INDEX('WPTM - Section F'!C$8:C$89,MATCH('Print View'!$A191,'WPTM - Section F'!$A$8:$A$89,0))&lt;&gt;0,INDEX('WPTM - Section F'!C$8:C$89,MATCH('Print View'!$A191,'WPTM - Section F'!$A$8:$A$89,0)),""),"")</f>
        <v/>
      </c>
      <c r="D191" s="182" t="str">
        <f>IFERROR(IF(INDEX('WPTM - Section F'!D$8:D$89,MATCH('Print View'!$A191,'WPTM - Section F'!$A$8:$A$89,0))&lt;&gt;0,INDEX('WPTM - Section F'!D$8:D$89,MATCH('Print View'!$A191,'WPTM - Section F'!$A$8:$A$89,0)),""),"")</f>
        <v/>
      </c>
      <c r="E191" s="182" t="str">
        <f>IFERROR(IF(INDEX('WPTM - Section F'!E$8:E$89,MATCH('Print View'!$A191,'WPTM - Section F'!$A$8:$A$89,0))&lt;&gt;0,INDEX('WPTM - Section F'!E$8:E$89,MATCH('Print View'!$A191,'WPTM - Section F'!$A$8:$A$89,0)),""),"")</f>
        <v/>
      </c>
      <c r="F191" s="183" t="str">
        <f>IFERROR(IF(INDEX('WPTM - Section F'!W$8:W$89,MATCH('Print View'!$A191,'WPTM - Section F'!$A$8:$A$89,0))&lt;&gt;0,INDEX('WPTM - Section F'!W$8:W$89,MATCH('Print View'!$A191,'WPTM - Section F'!$A$8:$A$89,0)),""),"")</f>
        <v/>
      </c>
      <c r="G191" s="478" t="str">
        <f>IFERROR(IF(INDEX('WPTM - Section F'!D$93:D$494,MATCH('Print View'!$AN$116,'WPTM - Section F'!$M$93:$MK$494,0))&lt;&gt;0,INDEX('WPTM - Section F'!D$93:D$494,MATCH('Print View'!$AN$116,'WPTM - Section F'!$M$93:$M$494,0)),""),"")</f>
        <v/>
      </c>
      <c r="H191" s="479"/>
      <c r="I191" s="480"/>
      <c r="J191" s="468" t="str">
        <f>IFERROR(IF(INDEX('WPTM - Section F'!E$93:E$494,MATCH('Print View'!$AN$116,'WPTM - Section F'!$M$93:$M$494,0))&lt;&gt;0,INDEX('WPTM - Section F'!E$93:E$494,MATCH('Print View'!$AN$116,'WPTM - Section F'!$M$93:$M$494,0)),""),"")</f>
        <v/>
      </c>
      <c r="K191" s="479"/>
      <c r="L191" s="469"/>
      <c r="M191" s="478" t="str">
        <f>IFERROR(IF(INDEX('WPTM - Section F'!D$93:D$494,MATCH('Print View'!$AO$116,'WPTM - Section F'!$M$93:$MK$494,0))&lt;&gt;0,INDEX('WPTM - Section F'!D$93:D$494,MATCH('Print View'!$AO$116,'WPTM - Section F'!$M$93:$M$494,0)),""),"")</f>
        <v/>
      </c>
      <c r="N191" s="479"/>
      <c r="O191" s="480"/>
      <c r="P191" s="468" t="str">
        <f>IFERROR(IF(INDEX('WPTM - Section F'!E$93:E$494,MATCH('Print View'!$AO$116,'WPTM - Section F'!$M$93:$M$494,0))&lt;&gt;0,INDEX('WPTM - Section F'!E$93:E$494,MATCH('Print View'!$AO$116,'WPTM - Section F'!$M$93:$M$494,0)),""),"")</f>
        <v/>
      </c>
      <c r="Q191" s="479"/>
      <c r="R191" s="469"/>
      <c r="S191" s="478" t="str">
        <f>IFERROR(IF(INDEX('WPTM - Section F'!D$93:D$494,MATCH('Print View'!$AP$116,'WPTM - Section F'!$M$93:$MK$494,0))&lt;&gt;0,INDEX('WPTM - Section F'!D$93:D$494,MATCH('Print View'!$AP$116,'WPTM - Section F'!$M$93:$M$494,0)),""),"")</f>
        <v/>
      </c>
      <c r="T191" s="479"/>
      <c r="U191" s="480"/>
      <c r="V191" s="468" t="str">
        <f>IFERROR(IF(INDEX('WPTM - Section F'!E$93:E$494,MATCH('Print View'!$AP$116,'WPTM - Section F'!$M$93:$M$494,0))&lt;&gt;0,INDEX('WPTM - Section F'!E$93:E$494,MATCH('Print View'!$AP$116,'WPTM - Section F'!$M$93:$M$494,0)),""),"")</f>
        <v/>
      </c>
      <c r="W191" s="479"/>
      <c r="X191" s="469"/>
      <c r="Y191" s="478" t="str">
        <f>IFERROR(IF(INDEX('WPTM - Section F'!D$93:D$494,MATCH('Print View'!$AQ$116,'WPTM - Section F'!$M$93:$MK$494,0))&lt;&gt;0,INDEX('WPTM - Section F'!D$93:D$494,MATCH('Print View'!$AQ$116,'WPTM - Section F'!$M$93:$M$494,0)),""),"")</f>
        <v/>
      </c>
      <c r="Z191" s="479"/>
      <c r="AA191" s="480"/>
      <c r="AB191" s="468" t="str">
        <f>IFERROR(IF(INDEX('WPTM - Section F'!E$93:E$494,MATCH('Print View'!$AQ$116,'WPTM - Section F'!$M$93:$M$494,0))&lt;&gt;0,INDEX('WPTM - Section F'!E$93:E$494,MATCH('Print View'!$AQ$116,'WPTM - Section F'!$M$93:$M$494,0)),""),"")</f>
        <v/>
      </c>
      <c r="AC191" s="479"/>
      <c r="AD191" s="469"/>
      <c r="AE191" s="478" t="str">
        <f>IFERROR(IF(INDEX('WPTM - Section F'!D$93:D$494,MATCH('Print View'!$AR$116,'WPTM - Section F'!$M$93:$MK$494,0))&lt;&gt;0,INDEX('WPTM - Section F'!D$93:D$494,MATCH('Print View'!$AR$116,'WPTM - Section F'!$M$93:$M$494,0)),""),"")</f>
        <v/>
      </c>
      <c r="AF191" s="479"/>
      <c r="AG191" s="480"/>
      <c r="AH191" s="468" t="str">
        <f>IFERROR(IF(INDEX('WPTM - Section F'!E$93:E$494,MATCH('Print View'!$AR$116,'WPTM - Section F'!$M$93:$M$494,0))&lt;&gt;0,INDEX('WPTM - Section F'!E$93:E$494,MATCH('Print View'!$AR$116,'WPTM - Section F'!$M$93:$M$494,0)),""),"")</f>
        <v/>
      </c>
      <c r="AI191" s="469"/>
      <c r="AJ191" s="207" t="str">
        <f>IFERROR(IF(INDEX('WPTM - Section F'!X$8:X$89,MATCH('Print View'!$A191,'WPTM - Section F'!$A$8:$A$89,0))&lt;&gt;0,INDEX('WPTM - Section F'!X$8:X$89,MATCH('Print View'!$A191,'WPTM - Section F'!$A$8:$A$89,0)),""),"")</f>
        <v/>
      </c>
      <c r="AM191" s="298"/>
      <c r="AN191" s="276" t="str">
        <f t="shared" si="5"/>
        <v>76-a1Y36000002VL1TEAW</v>
      </c>
      <c r="AO191" s="276" t="str">
        <f t="shared" si="6"/>
        <v>76-a1Y36000002VL1UEAW</v>
      </c>
      <c r="AP191" s="276" t="str">
        <f t="shared" si="7"/>
        <v>76-a1Y36000002VL1VEAW</v>
      </c>
      <c r="AQ191" s="276" t="str">
        <f t="shared" si="8"/>
        <v>76-a1Y36000002VL1WEAW</v>
      </c>
      <c r="AR191" s="276" t="str">
        <f t="shared" si="9"/>
        <v>76-a1Y36000002VL1XEAW</v>
      </c>
    </row>
    <row r="192" spans="1:44" ht="30" x14ac:dyDescent="0.25">
      <c r="A192" s="187">
        <v>77</v>
      </c>
      <c r="B192" s="187" t="str">
        <f>IFERROR(IF(INDEX('WPTM - Section F'!B$8:B$89,MATCH('Print View'!$A192,'WPTM - Section F'!$A$8:$A$89,0))&lt;&gt;0,INDEX('WPTM - Section F'!B$8:B$89,MATCH('Print View'!$A192,'WPTM - Section F'!$A$8:$A$89,0)),""),"")</f>
        <v/>
      </c>
      <c r="C192" s="187" t="str">
        <f>IFERROR(IF(INDEX('WPTM - Section F'!C$8:C$89,MATCH('Print View'!$A192,'WPTM - Section F'!$A$8:$A$89,0))&lt;&gt;0,INDEX('WPTM - Section F'!C$8:C$89,MATCH('Print View'!$A192,'WPTM - Section F'!$A$8:$A$89,0)),""),"")</f>
        <v/>
      </c>
      <c r="D192" s="187" t="str">
        <f>IFERROR(IF(INDEX('WPTM - Section F'!D$8:D$89,MATCH('Print View'!$A192,'WPTM - Section F'!$A$8:$A$89,0))&lt;&gt;0,INDEX('WPTM - Section F'!D$8:D$89,MATCH('Print View'!$A192,'WPTM - Section F'!$A$8:$A$89,0)),""),"")</f>
        <v/>
      </c>
      <c r="E192" s="187" t="str">
        <f>IFERROR(IF(INDEX('WPTM - Section F'!E$8:E$89,MATCH('Print View'!$A192,'WPTM - Section F'!$A$8:$A$89,0))&lt;&gt;0,INDEX('WPTM - Section F'!E$8:E$89,MATCH('Print View'!$A192,'WPTM - Section F'!$A$8:$A$89,0)),""),"")</f>
        <v/>
      </c>
      <c r="F192" s="188" t="str">
        <f>IFERROR(IF(INDEX('WPTM - Section F'!W$8:W$89,MATCH('Print View'!$A192,'WPTM - Section F'!$A$8:$A$89,0))&lt;&gt;0,INDEX('WPTM - Section F'!W$8:W$89,MATCH('Print View'!$A192,'WPTM - Section F'!$A$8:$A$89,0)),""),"")</f>
        <v/>
      </c>
      <c r="G192" s="481" t="str">
        <f>IFERROR(IF(INDEX('WPTM - Section F'!D$93:D$494,MATCH('Print View'!$AN$116,'WPTM - Section F'!$M$93:$MK$494,0))&lt;&gt;0,INDEX('WPTM - Section F'!D$93:D$494,MATCH('Print View'!$AN$116,'WPTM - Section F'!$M$93:$M$494,0)),""),"")</f>
        <v/>
      </c>
      <c r="H192" s="482"/>
      <c r="I192" s="483"/>
      <c r="J192" s="470" t="str">
        <f>IFERROR(IF(INDEX('WPTM - Section F'!E$93:E$494,MATCH('Print View'!$AN$116,'WPTM - Section F'!$M$93:$M$494,0))&lt;&gt;0,INDEX('WPTM - Section F'!E$93:E$494,MATCH('Print View'!$AN$116,'WPTM - Section F'!$M$93:$M$494,0)),""),"")</f>
        <v/>
      </c>
      <c r="K192" s="482"/>
      <c r="L192" s="471"/>
      <c r="M192" s="481" t="str">
        <f>IFERROR(IF(INDEX('WPTM - Section F'!D$93:D$494,MATCH('Print View'!$AO$116,'WPTM - Section F'!$M$93:$MK$494,0))&lt;&gt;0,INDEX('WPTM - Section F'!D$93:D$494,MATCH('Print View'!$AO$116,'WPTM - Section F'!$M$93:$M$494,0)),""),"")</f>
        <v/>
      </c>
      <c r="N192" s="482"/>
      <c r="O192" s="483"/>
      <c r="P192" s="470" t="str">
        <f>IFERROR(IF(INDEX('WPTM - Section F'!E$93:E$494,MATCH('Print View'!$AO$116,'WPTM - Section F'!$M$93:$M$494,0))&lt;&gt;0,INDEX('WPTM - Section F'!E$93:E$494,MATCH('Print View'!$AO$116,'WPTM - Section F'!$M$93:$M$494,0)),""),"")</f>
        <v/>
      </c>
      <c r="Q192" s="482"/>
      <c r="R192" s="471"/>
      <c r="S192" s="481" t="str">
        <f>IFERROR(IF(INDEX('WPTM - Section F'!D$93:D$494,MATCH('Print View'!$AP$116,'WPTM - Section F'!$M$93:$MK$494,0))&lt;&gt;0,INDEX('WPTM - Section F'!D$93:D$494,MATCH('Print View'!$AP$116,'WPTM - Section F'!$M$93:$M$494,0)),""),"")</f>
        <v/>
      </c>
      <c r="T192" s="482"/>
      <c r="U192" s="483"/>
      <c r="V192" s="470" t="str">
        <f>IFERROR(IF(INDEX('WPTM - Section F'!E$93:E$494,MATCH('Print View'!$AP$116,'WPTM - Section F'!$M$93:$M$494,0))&lt;&gt;0,INDEX('WPTM - Section F'!E$93:E$494,MATCH('Print View'!$AP$116,'WPTM - Section F'!$M$93:$M$494,0)),""),"")</f>
        <v/>
      </c>
      <c r="W192" s="482"/>
      <c r="X192" s="471"/>
      <c r="Y192" s="481" t="str">
        <f>IFERROR(IF(INDEX('WPTM - Section F'!D$93:D$494,MATCH('Print View'!$AQ$116,'WPTM - Section F'!$M$93:$MK$494,0))&lt;&gt;0,INDEX('WPTM - Section F'!D$93:D$494,MATCH('Print View'!$AQ$116,'WPTM - Section F'!$M$93:$M$494,0)),""),"")</f>
        <v/>
      </c>
      <c r="Z192" s="482"/>
      <c r="AA192" s="483"/>
      <c r="AB192" s="470" t="str">
        <f>IFERROR(IF(INDEX('WPTM - Section F'!E$93:E$494,MATCH('Print View'!$AQ$116,'WPTM - Section F'!$M$93:$M$494,0))&lt;&gt;0,INDEX('WPTM - Section F'!E$93:E$494,MATCH('Print View'!$AQ$116,'WPTM - Section F'!$M$93:$M$494,0)),""),"")</f>
        <v/>
      </c>
      <c r="AC192" s="482"/>
      <c r="AD192" s="471"/>
      <c r="AE192" s="481" t="str">
        <f>IFERROR(IF(INDEX('WPTM - Section F'!D$93:D$494,MATCH('Print View'!$AR$116,'WPTM - Section F'!$M$93:$MK$494,0))&lt;&gt;0,INDEX('WPTM - Section F'!D$93:D$494,MATCH('Print View'!$AR$116,'WPTM - Section F'!$M$93:$M$494,0)),""),"")</f>
        <v/>
      </c>
      <c r="AF192" s="482"/>
      <c r="AG192" s="483"/>
      <c r="AH192" s="470" t="str">
        <f>IFERROR(IF(INDEX('WPTM - Section F'!E$93:E$494,MATCH('Print View'!$AR$116,'WPTM - Section F'!$M$93:$M$494,0))&lt;&gt;0,INDEX('WPTM - Section F'!E$93:E$494,MATCH('Print View'!$AR$116,'WPTM - Section F'!$M$93:$M$494,0)),""),"")</f>
        <v/>
      </c>
      <c r="AI192" s="471"/>
      <c r="AJ192" s="208" t="str">
        <f>IFERROR(IF(INDEX('WPTM - Section F'!X$8:X$89,MATCH('Print View'!$A192,'WPTM - Section F'!$A$8:$A$89,0))&lt;&gt;0,INDEX('WPTM - Section F'!X$8:X$89,MATCH('Print View'!$A192,'WPTM - Section F'!$A$8:$A$89,0)),""),"")</f>
        <v/>
      </c>
      <c r="AM192" s="298"/>
      <c r="AN192" s="276" t="str">
        <f t="shared" si="5"/>
        <v>77-a1Y36000002VL1TEAW</v>
      </c>
      <c r="AO192" s="276" t="str">
        <f t="shared" si="6"/>
        <v>77-a1Y36000002VL1UEAW</v>
      </c>
      <c r="AP192" s="276" t="str">
        <f t="shared" si="7"/>
        <v>77-a1Y36000002VL1VEAW</v>
      </c>
      <c r="AQ192" s="276" t="str">
        <f t="shared" si="8"/>
        <v>77-a1Y36000002VL1WEAW</v>
      </c>
      <c r="AR192" s="276" t="str">
        <f t="shared" si="9"/>
        <v>77-a1Y36000002VL1XEAW</v>
      </c>
    </row>
    <row r="193" spans="1:44" ht="30" x14ac:dyDescent="0.25">
      <c r="A193" s="182">
        <v>78</v>
      </c>
      <c r="B193" s="182" t="str">
        <f>IFERROR(IF(INDEX('WPTM - Section F'!B$8:B$89,MATCH('Print View'!$A193,'WPTM - Section F'!$A$8:$A$89,0))&lt;&gt;0,INDEX('WPTM - Section F'!B$8:B$89,MATCH('Print View'!$A193,'WPTM - Section F'!$A$8:$A$89,0)),""),"")</f>
        <v/>
      </c>
      <c r="C193" s="182" t="str">
        <f>IFERROR(IF(INDEX('WPTM - Section F'!C$8:C$89,MATCH('Print View'!$A193,'WPTM - Section F'!$A$8:$A$89,0))&lt;&gt;0,INDEX('WPTM - Section F'!C$8:C$89,MATCH('Print View'!$A193,'WPTM - Section F'!$A$8:$A$89,0)),""),"")</f>
        <v/>
      </c>
      <c r="D193" s="182" t="str">
        <f>IFERROR(IF(INDEX('WPTM - Section F'!D$8:D$89,MATCH('Print View'!$A193,'WPTM - Section F'!$A$8:$A$89,0))&lt;&gt;0,INDEX('WPTM - Section F'!D$8:D$89,MATCH('Print View'!$A193,'WPTM - Section F'!$A$8:$A$89,0)),""),"")</f>
        <v/>
      </c>
      <c r="E193" s="182" t="str">
        <f>IFERROR(IF(INDEX('WPTM - Section F'!E$8:E$89,MATCH('Print View'!$A193,'WPTM - Section F'!$A$8:$A$89,0))&lt;&gt;0,INDEX('WPTM - Section F'!E$8:E$89,MATCH('Print View'!$A193,'WPTM - Section F'!$A$8:$A$89,0)),""),"")</f>
        <v/>
      </c>
      <c r="F193" s="183" t="str">
        <f>IFERROR(IF(INDEX('WPTM - Section F'!W$8:W$89,MATCH('Print View'!$A193,'WPTM - Section F'!$A$8:$A$89,0))&lt;&gt;0,INDEX('WPTM - Section F'!W$8:W$89,MATCH('Print View'!$A193,'WPTM - Section F'!$A$8:$A$89,0)),""),"")</f>
        <v/>
      </c>
      <c r="G193" s="478" t="str">
        <f>IFERROR(IF(INDEX('WPTM - Section F'!D$93:D$494,MATCH('Print View'!$AN$116,'WPTM - Section F'!$M$93:$MK$494,0))&lt;&gt;0,INDEX('WPTM - Section F'!D$93:D$494,MATCH('Print View'!$AN$116,'WPTM - Section F'!$M$93:$M$494,0)),""),"")</f>
        <v/>
      </c>
      <c r="H193" s="479"/>
      <c r="I193" s="480"/>
      <c r="J193" s="468" t="str">
        <f>IFERROR(IF(INDEX('WPTM - Section F'!E$93:E$494,MATCH('Print View'!$AN$116,'WPTM - Section F'!$M$93:$M$494,0))&lt;&gt;0,INDEX('WPTM - Section F'!E$93:E$494,MATCH('Print View'!$AN$116,'WPTM - Section F'!$M$93:$M$494,0)),""),"")</f>
        <v/>
      </c>
      <c r="K193" s="479"/>
      <c r="L193" s="469"/>
      <c r="M193" s="478" t="str">
        <f>IFERROR(IF(INDEX('WPTM - Section F'!D$93:D$494,MATCH('Print View'!$AO$116,'WPTM - Section F'!$M$93:$MK$494,0))&lt;&gt;0,INDEX('WPTM - Section F'!D$93:D$494,MATCH('Print View'!$AO$116,'WPTM - Section F'!$M$93:$M$494,0)),""),"")</f>
        <v/>
      </c>
      <c r="N193" s="479"/>
      <c r="O193" s="480"/>
      <c r="P193" s="468" t="str">
        <f>IFERROR(IF(INDEX('WPTM - Section F'!E$93:E$494,MATCH('Print View'!$AO$116,'WPTM - Section F'!$M$93:$M$494,0))&lt;&gt;0,INDEX('WPTM - Section F'!E$93:E$494,MATCH('Print View'!$AO$116,'WPTM - Section F'!$M$93:$M$494,0)),""),"")</f>
        <v/>
      </c>
      <c r="Q193" s="479"/>
      <c r="R193" s="469"/>
      <c r="S193" s="478" t="str">
        <f>IFERROR(IF(INDEX('WPTM - Section F'!D$93:D$494,MATCH('Print View'!$AP$116,'WPTM - Section F'!$M$93:$MK$494,0))&lt;&gt;0,INDEX('WPTM - Section F'!D$93:D$494,MATCH('Print View'!$AP$116,'WPTM - Section F'!$M$93:$M$494,0)),""),"")</f>
        <v/>
      </c>
      <c r="T193" s="479"/>
      <c r="U193" s="480"/>
      <c r="V193" s="468" t="str">
        <f>IFERROR(IF(INDEX('WPTM - Section F'!E$93:E$494,MATCH('Print View'!$AP$116,'WPTM - Section F'!$M$93:$M$494,0))&lt;&gt;0,INDEX('WPTM - Section F'!E$93:E$494,MATCH('Print View'!$AP$116,'WPTM - Section F'!$M$93:$M$494,0)),""),"")</f>
        <v/>
      </c>
      <c r="W193" s="479"/>
      <c r="X193" s="469"/>
      <c r="Y193" s="478" t="str">
        <f>IFERROR(IF(INDEX('WPTM - Section F'!D$93:D$494,MATCH('Print View'!$AQ$116,'WPTM - Section F'!$M$93:$MK$494,0))&lt;&gt;0,INDEX('WPTM - Section F'!D$93:D$494,MATCH('Print View'!$AQ$116,'WPTM - Section F'!$M$93:$M$494,0)),""),"")</f>
        <v/>
      </c>
      <c r="Z193" s="479"/>
      <c r="AA193" s="480"/>
      <c r="AB193" s="468" t="str">
        <f>IFERROR(IF(INDEX('WPTM - Section F'!E$93:E$494,MATCH('Print View'!$AQ$116,'WPTM - Section F'!$M$93:$M$494,0))&lt;&gt;0,INDEX('WPTM - Section F'!E$93:E$494,MATCH('Print View'!$AQ$116,'WPTM - Section F'!$M$93:$M$494,0)),""),"")</f>
        <v/>
      </c>
      <c r="AC193" s="479"/>
      <c r="AD193" s="469"/>
      <c r="AE193" s="478" t="str">
        <f>IFERROR(IF(INDEX('WPTM - Section F'!D$93:D$494,MATCH('Print View'!$AR$116,'WPTM - Section F'!$M$93:$MK$494,0))&lt;&gt;0,INDEX('WPTM - Section F'!D$93:D$494,MATCH('Print View'!$AR$116,'WPTM - Section F'!$M$93:$M$494,0)),""),"")</f>
        <v/>
      </c>
      <c r="AF193" s="479"/>
      <c r="AG193" s="480"/>
      <c r="AH193" s="468" t="str">
        <f>IFERROR(IF(INDEX('WPTM - Section F'!E$93:E$494,MATCH('Print View'!$AR$116,'WPTM - Section F'!$M$93:$M$494,0))&lt;&gt;0,INDEX('WPTM - Section F'!E$93:E$494,MATCH('Print View'!$AR$116,'WPTM - Section F'!$M$93:$M$494,0)),""),"")</f>
        <v/>
      </c>
      <c r="AI193" s="469"/>
      <c r="AJ193" s="207" t="str">
        <f>IFERROR(IF(INDEX('WPTM - Section F'!X$8:X$89,MATCH('Print View'!$A193,'WPTM - Section F'!$A$8:$A$89,0))&lt;&gt;0,INDEX('WPTM - Section F'!X$8:X$89,MATCH('Print View'!$A193,'WPTM - Section F'!$A$8:$A$89,0)),""),"")</f>
        <v/>
      </c>
      <c r="AM193" s="298"/>
      <c r="AN193" s="276" t="str">
        <f t="shared" si="5"/>
        <v>78-a1Y36000002VL1TEAW</v>
      </c>
      <c r="AO193" s="276" t="str">
        <f t="shared" si="6"/>
        <v>78-a1Y36000002VL1UEAW</v>
      </c>
      <c r="AP193" s="276" t="str">
        <f t="shared" si="7"/>
        <v>78-a1Y36000002VL1VEAW</v>
      </c>
      <c r="AQ193" s="276" t="str">
        <f t="shared" si="8"/>
        <v>78-a1Y36000002VL1WEAW</v>
      </c>
      <c r="AR193" s="276" t="str">
        <f t="shared" si="9"/>
        <v>78-a1Y36000002VL1XEAW</v>
      </c>
    </row>
    <row r="194" spans="1:44" ht="30" x14ac:dyDescent="0.25">
      <c r="A194" s="187">
        <v>79</v>
      </c>
      <c r="B194" s="187" t="str">
        <f>IFERROR(IF(INDEX('WPTM - Section F'!B$8:B$89,MATCH('Print View'!$A194,'WPTM - Section F'!$A$8:$A$89,0))&lt;&gt;0,INDEX('WPTM - Section F'!B$8:B$89,MATCH('Print View'!$A194,'WPTM - Section F'!$A$8:$A$89,0)),""),"")</f>
        <v/>
      </c>
      <c r="C194" s="187" t="str">
        <f>IFERROR(IF(INDEX('WPTM - Section F'!C$8:C$89,MATCH('Print View'!$A194,'WPTM - Section F'!$A$8:$A$89,0))&lt;&gt;0,INDEX('WPTM - Section F'!C$8:C$89,MATCH('Print View'!$A194,'WPTM - Section F'!$A$8:$A$89,0)),""),"")</f>
        <v/>
      </c>
      <c r="D194" s="187" t="str">
        <f>IFERROR(IF(INDEX('WPTM - Section F'!D$8:D$89,MATCH('Print View'!$A194,'WPTM - Section F'!$A$8:$A$89,0))&lt;&gt;0,INDEX('WPTM - Section F'!D$8:D$89,MATCH('Print View'!$A194,'WPTM - Section F'!$A$8:$A$89,0)),""),"")</f>
        <v/>
      </c>
      <c r="E194" s="187" t="str">
        <f>IFERROR(IF(INDEX('WPTM - Section F'!E$8:E$89,MATCH('Print View'!$A194,'WPTM - Section F'!$A$8:$A$89,0))&lt;&gt;0,INDEX('WPTM - Section F'!E$8:E$89,MATCH('Print View'!$A194,'WPTM - Section F'!$A$8:$A$89,0)),""),"")</f>
        <v/>
      </c>
      <c r="F194" s="188" t="str">
        <f>IFERROR(IF(INDEX('WPTM - Section F'!W$8:W$89,MATCH('Print View'!$A194,'WPTM - Section F'!$A$8:$A$89,0))&lt;&gt;0,INDEX('WPTM - Section F'!W$8:W$89,MATCH('Print View'!$A194,'WPTM - Section F'!$A$8:$A$89,0)),""),"")</f>
        <v/>
      </c>
      <c r="G194" s="481" t="str">
        <f>IFERROR(IF(INDEX('WPTM - Section F'!D$93:D$494,MATCH('Print View'!$AN$116,'WPTM - Section F'!$M$93:$MK$494,0))&lt;&gt;0,INDEX('WPTM - Section F'!D$93:D$494,MATCH('Print View'!$AN$116,'WPTM - Section F'!$M$93:$M$494,0)),""),"")</f>
        <v/>
      </c>
      <c r="H194" s="482"/>
      <c r="I194" s="483"/>
      <c r="J194" s="470" t="str">
        <f>IFERROR(IF(INDEX('WPTM - Section F'!E$93:E$494,MATCH('Print View'!$AN$116,'WPTM - Section F'!$M$93:$M$494,0))&lt;&gt;0,INDEX('WPTM - Section F'!E$93:E$494,MATCH('Print View'!$AN$116,'WPTM - Section F'!$M$93:$M$494,0)),""),"")</f>
        <v/>
      </c>
      <c r="K194" s="482"/>
      <c r="L194" s="471"/>
      <c r="M194" s="481" t="str">
        <f>IFERROR(IF(INDEX('WPTM - Section F'!D$93:D$494,MATCH('Print View'!$AO$116,'WPTM - Section F'!$M$93:$MK$494,0))&lt;&gt;0,INDEX('WPTM - Section F'!D$93:D$494,MATCH('Print View'!$AO$116,'WPTM - Section F'!$M$93:$M$494,0)),""),"")</f>
        <v/>
      </c>
      <c r="N194" s="482"/>
      <c r="O194" s="483"/>
      <c r="P194" s="470" t="str">
        <f>IFERROR(IF(INDEX('WPTM - Section F'!E$93:E$494,MATCH('Print View'!$AO$116,'WPTM - Section F'!$M$93:$M$494,0))&lt;&gt;0,INDEX('WPTM - Section F'!E$93:E$494,MATCH('Print View'!$AO$116,'WPTM - Section F'!$M$93:$M$494,0)),""),"")</f>
        <v/>
      </c>
      <c r="Q194" s="482"/>
      <c r="R194" s="471"/>
      <c r="S194" s="481" t="str">
        <f>IFERROR(IF(INDEX('WPTM - Section F'!D$93:D$494,MATCH('Print View'!$AP$116,'WPTM - Section F'!$M$93:$MK$494,0))&lt;&gt;0,INDEX('WPTM - Section F'!D$93:D$494,MATCH('Print View'!$AP$116,'WPTM - Section F'!$M$93:$M$494,0)),""),"")</f>
        <v/>
      </c>
      <c r="T194" s="482"/>
      <c r="U194" s="483"/>
      <c r="V194" s="470" t="str">
        <f>IFERROR(IF(INDEX('WPTM - Section F'!E$93:E$494,MATCH('Print View'!$AP$116,'WPTM - Section F'!$M$93:$M$494,0))&lt;&gt;0,INDEX('WPTM - Section F'!E$93:E$494,MATCH('Print View'!$AP$116,'WPTM - Section F'!$M$93:$M$494,0)),""),"")</f>
        <v/>
      </c>
      <c r="W194" s="482"/>
      <c r="X194" s="471"/>
      <c r="Y194" s="481" t="str">
        <f>IFERROR(IF(INDEX('WPTM - Section F'!D$93:D$494,MATCH('Print View'!$AQ$116,'WPTM - Section F'!$M$93:$MK$494,0))&lt;&gt;0,INDEX('WPTM - Section F'!D$93:D$494,MATCH('Print View'!$AQ$116,'WPTM - Section F'!$M$93:$M$494,0)),""),"")</f>
        <v/>
      </c>
      <c r="Z194" s="482"/>
      <c r="AA194" s="483"/>
      <c r="AB194" s="470" t="str">
        <f>IFERROR(IF(INDEX('WPTM - Section F'!E$93:E$494,MATCH('Print View'!$AQ$116,'WPTM - Section F'!$M$93:$M$494,0))&lt;&gt;0,INDEX('WPTM - Section F'!E$93:E$494,MATCH('Print View'!$AQ$116,'WPTM - Section F'!$M$93:$M$494,0)),""),"")</f>
        <v/>
      </c>
      <c r="AC194" s="482"/>
      <c r="AD194" s="471"/>
      <c r="AE194" s="481" t="str">
        <f>IFERROR(IF(INDEX('WPTM - Section F'!D$93:D$494,MATCH('Print View'!$AR$116,'WPTM - Section F'!$M$93:$MK$494,0))&lt;&gt;0,INDEX('WPTM - Section F'!D$93:D$494,MATCH('Print View'!$AR$116,'WPTM - Section F'!$M$93:$M$494,0)),""),"")</f>
        <v/>
      </c>
      <c r="AF194" s="482"/>
      <c r="AG194" s="483"/>
      <c r="AH194" s="470" t="str">
        <f>IFERROR(IF(INDEX('WPTM - Section F'!E$93:E$494,MATCH('Print View'!$AR$116,'WPTM - Section F'!$M$93:$M$494,0))&lt;&gt;0,INDEX('WPTM - Section F'!E$93:E$494,MATCH('Print View'!$AR$116,'WPTM - Section F'!$M$93:$M$494,0)),""),"")</f>
        <v/>
      </c>
      <c r="AI194" s="471"/>
      <c r="AJ194" s="208" t="str">
        <f>IFERROR(IF(INDEX('WPTM - Section F'!X$8:X$89,MATCH('Print View'!$A194,'WPTM - Section F'!$A$8:$A$89,0))&lt;&gt;0,INDEX('WPTM - Section F'!X$8:X$89,MATCH('Print View'!$A194,'WPTM - Section F'!$A$8:$A$89,0)),""),"")</f>
        <v/>
      </c>
      <c r="AM194" s="298"/>
      <c r="AN194" s="276" t="str">
        <f t="shared" si="5"/>
        <v>79-a1Y36000002VL1TEAW</v>
      </c>
      <c r="AO194" s="276" t="str">
        <f t="shared" si="6"/>
        <v>79-a1Y36000002VL1UEAW</v>
      </c>
      <c r="AP194" s="276" t="str">
        <f t="shared" si="7"/>
        <v>79-a1Y36000002VL1VEAW</v>
      </c>
      <c r="AQ194" s="276" t="str">
        <f t="shared" si="8"/>
        <v>79-a1Y36000002VL1WEAW</v>
      </c>
      <c r="AR194" s="276" t="str">
        <f t="shared" si="9"/>
        <v>79-a1Y36000002VL1XEAW</v>
      </c>
    </row>
    <row r="195" spans="1:44" ht="30.75" thickBot="1" x14ac:dyDescent="0.3">
      <c r="A195" s="209">
        <v>80</v>
      </c>
      <c r="B195" s="209" t="str">
        <f>IFERROR(IF(INDEX('WPTM - Section F'!B$8:B$89,MATCH('Print View'!$A195,'WPTM - Section F'!$A$8:$A$89,0))&lt;&gt;0,INDEX('WPTM - Section F'!B$8:B$89,MATCH('Print View'!$A195,'WPTM - Section F'!$A$8:$A$89,0)),""),"")</f>
        <v/>
      </c>
      <c r="C195" s="209" t="str">
        <f>IFERROR(IF(INDEX('WPTM - Section F'!C$8:C$89,MATCH('Print View'!$A195,'WPTM - Section F'!$A$8:$A$89,0))&lt;&gt;0,INDEX('WPTM - Section F'!C$8:C$89,MATCH('Print View'!$A195,'WPTM - Section F'!$A$8:$A$89,0)),""),"")</f>
        <v/>
      </c>
      <c r="D195" s="209" t="str">
        <f>IFERROR(IF(INDEX('WPTM - Section F'!D$8:D$89,MATCH('Print View'!$A195,'WPTM - Section F'!$A$8:$A$89,0))&lt;&gt;0,INDEX('WPTM - Section F'!D$8:D$89,MATCH('Print View'!$A195,'WPTM - Section F'!$A$8:$A$89,0)),""),"")</f>
        <v/>
      </c>
      <c r="E195" s="209" t="str">
        <f>IFERROR(IF(INDEX('WPTM - Section F'!E$8:E$89,MATCH('Print View'!$A195,'WPTM - Section F'!$A$8:$A$89,0))&lt;&gt;0,INDEX('WPTM - Section F'!E$8:E$89,MATCH('Print View'!$A195,'WPTM - Section F'!$A$8:$A$89,0)),""),"")</f>
        <v/>
      </c>
      <c r="F195" s="210" t="str">
        <f>IFERROR(IF(INDEX('WPTM - Section F'!W$8:W$89,MATCH('Print View'!$A195,'WPTM - Section F'!$A$8:$A$89,0))&lt;&gt;0,INDEX('WPTM - Section F'!W$8:W$89,MATCH('Print View'!$A195,'WPTM - Section F'!$A$8:$A$89,0)),""),"")</f>
        <v/>
      </c>
      <c r="G195" s="484" t="str">
        <f>IFERROR(IF(INDEX('WPTM - Section F'!D$93:D$494,MATCH('Print View'!$AN$116,'WPTM - Section F'!$M$93:$MK$494,0))&lt;&gt;0,INDEX('WPTM - Section F'!D$93:D$494,MATCH('Print View'!$AN$116,'WPTM - Section F'!$M$93:$M$494,0)),""),"")</f>
        <v/>
      </c>
      <c r="H195" s="485"/>
      <c r="I195" s="486"/>
      <c r="J195" s="472" t="str">
        <f>IFERROR(IF(INDEX('WPTM - Section F'!E$93:E$494,MATCH('Print View'!$AN$116,'WPTM - Section F'!$M$93:$M$494,0))&lt;&gt;0,INDEX('WPTM - Section F'!E$93:E$494,MATCH('Print View'!$AN$116,'WPTM - Section F'!$M$93:$M$494,0)),""),"")</f>
        <v/>
      </c>
      <c r="K195" s="485"/>
      <c r="L195" s="473"/>
      <c r="M195" s="484" t="str">
        <f>IFERROR(IF(INDEX('WPTM - Section F'!D$93:D$494,MATCH('Print View'!$AO$116,'WPTM - Section F'!$M$93:$MK$494,0))&lt;&gt;0,INDEX('WPTM - Section F'!D$93:D$494,MATCH('Print View'!$AO$116,'WPTM - Section F'!$M$93:$M$494,0)),""),"")</f>
        <v/>
      </c>
      <c r="N195" s="485"/>
      <c r="O195" s="486"/>
      <c r="P195" s="472" t="str">
        <f>IFERROR(IF(INDEX('WPTM - Section F'!E$93:E$494,MATCH('Print View'!$AO$116,'WPTM - Section F'!$M$93:$M$494,0))&lt;&gt;0,INDEX('WPTM - Section F'!E$93:E$494,MATCH('Print View'!$AO$116,'WPTM - Section F'!$M$93:$M$494,0)),""),"")</f>
        <v/>
      </c>
      <c r="Q195" s="485"/>
      <c r="R195" s="473"/>
      <c r="S195" s="484" t="str">
        <f>IFERROR(IF(INDEX('WPTM - Section F'!D$93:D$494,MATCH('Print View'!$AP$116,'WPTM - Section F'!$M$93:$MK$494,0))&lt;&gt;0,INDEX('WPTM - Section F'!D$93:D$494,MATCH('Print View'!$AP$116,'WPTM - Section F'!$M$93:$M$494,0)),""),"")</f>
        <v/>
      </c>
      <c r="T195" s="485"/>
      <c r="U195" s="486"/>
      <c r="V195" s="472" t="str">
        <f>IFERROR(IF(INDEX('WPTM - Section F'!E$93:E$494,MATCH('Print View'!$AP$116,'WPTM - Section F'!$M$93:$M$494,0))&lt;&gt;0,INDEX('WPTM - Section F'!E$93:E$494,MATCH('Print View'!$AP$116,'WPTM - Section F'!$M$93:$M$494,0)),""),"")</f>
        <v/>
      </c>
      <c r="W195" s="485"/>
      <c r="X195" s="473"/>
      <c r="Y195" s="484" t="str">
        <f>IFERROR(IF(INDEX('WPTM - Section F'!D$93:D$494,MATCH('Print View'!$AQ$116,'WPTM - Section F'!$M$93:$MK$494,0))&lt;&gt;0,INDEX('WPTM - Section F'!D$93:D$494,MATCH('Print View'!$AQ$116,'WPTM - Section F'!$M$93:$M$494,0)),""),"")</f>
        <v/>
      </c>
      <c r="Z195" s="485"/>
      <c r="AA195" s="486"/>
      <c r="AB195" s="472" t="str">
        <f>IFERROR(IF(INDEX('WPTM - Section F'!E$93:E$494,MATCH('Print View'!$AQ$116,'WPTM - Section F'!$M$93:$M$494,0))&lt;&gt;0,INDEX('WPTM - Section F'!E$93:E$494,MATCH('Print View'!$AQ$116,'WPTM - Section F'!$M$93:$M$494,0)),""),"")</f>
        <v/>
      </c>
      <c r="AC195" s="485"/>
      <c r="AD195" s="473"/>
      <c r="AE195" s="484" t="str">
        <f>IFERROR(IF(INDEX('WPTM - Section F'!D$93:D$494,MATCH('Print View'!$AR$116,'WPTM - Section F'!$M$93:$MK$494,0))&lt;&gt;0,INDEX('WPTM - Section F'!D$93:D$494,MATCH('Print View'!$AR$116,'WPTM - Section F'!$M$93:$M$494,0)),""),"")</f>
        <v/>
      </c>
      <c r="AF195" s="485"/>
      <c r="AG195" s="486"/>
      <c r="AH195" s="472" t="str">
        <f>IFERROR(IF(INDEX('WPTM - Section F'!E$93:E$494,MATCH('Print View'!$AR$116,'WPTM - Section F'!$M$93:$M$494,0))&lt;&gt;0,INDEX('WPTM - Section F'!E$93:E$494,MATCH('Print View'!$AR$116,'WPTM - Section F'!$M$93:$M$494,0)),""),"")</f>
        <v/>
      </c>
      <c r="AI195" s="473"/>
      <c r="AJ195" s="211" t="str">
        <f>IFERROR(IF(INDEX('WPTM - Section F'!X$8:X$89,MATCH('Print View'!$A195,'WPTM - Section F'!$A$8:$A$89,0))&lt;&gt;0,INDEX('WPTM - Section F'!X$8:X$89,MATCH('Print View'!$A195,'WPTM - Section F'!$A$8:$A$89,0)),""),"")</f>
        <v/>
      </c>
      <c r="AM195" s="298"/>
      <c r="AN195" s="276" t="str">
        <f t="shared" si="5"/>
        <v>80-a1Y36000002VL1TEAW</v>
      </c>
      <c r="AO195" s="276" t="str">
        <f t="shared" si="6"/>
        <v>80-a1Y36000002VL1UEAW</v>
      </c>
      <c r="AP195" s="276" t="str">
        <f t="shared" si="7"/>
        <v>80-a1Y36000002VL1VEAW</v>
      </c>
      <c r="AQ195" s="276" t="str">
        <f t="shared" si="8"/>
        <v>80-a1Y36000002VL1WEAW</v>
      </c>
      <c r="AR195" s="276" t="str">
        <f t="shared" si="9"/>
        <v>80-a1Y36000002VL1XEAW</v>
      </c>
    </row>
    <row r="196" spans="1:44" x14ac:dyDescent="0.25">
      <c r="A196" s="297"/>
    </row>
  </sheetData>
  <sheetProtection algorithmName="SHA-512" hashValue="Vh9OkpsKWYAexzckDvOWYBjRP4RJGNyyEV5qHjfRnxVb44bFWI5CT6wlTra7BjwtfMm8r6nQWqNOs0VrHCqGwQ==" saltValue="LBFer2NCdoWZ31iLvrt0Og==" spinCount="100000" sheet="1" objects="1" scenarios="1" formatCells="0" formatColumns="0" formatRows="0"/>
  <mergeCells count="953">
    <mergeCell ref="B24:L24"/>
    <mergeCell ref="O24:AA24"/>
    <mergeCell ref="B25:L25"/>
    <mergeCell ref="O25:AA25"/>
    <mergeCell ref="B26:L26"/>
    <mergeCell ref="O26:AA26"/>
    <mergeCell ref="B21:L21"/>
    <mergeCell ref="O21:AA21"/>
    <mergeCell ref="AJ36:AJ37"/>
    <mergeCell ref="B22:L22"/>
    <mergeCell ref="O22:AA22"/>
    <mergeCell ref="B23:L23"/>
    <mergeCell ref="O23:AA23"/>
    <mergeCell ref="J57:N57"/>
    <mergeCell ref="O57:S57"/>
    <mergeCell ref="T57:X57"/>
    <mergeCell ref="Y57:AC57"/>
    <mergeCell ref="AD57:AH57"/>
    <mergeCell ref="AJ57:AJ58"/>
    <mergeCell ref="B27:L27"/>
    <mergeCell ref="O27:AA27"/>
    <mergeCell ref="B28:L28"/>
    <mergeCell ref="O28:AA28"/>
    <mergeCell ref="B29:L29"/>
    <mergeCell ref="O29:AA29"/>
    <mergeCell ref="A55:I55"/>
    <mergeCell ref="A34:I34"/>
    <mergeCell ref="A36:A37"/>
    <mergeCell ref="B36:B37"/>
    <mergeCell ref="C36:C37"/>
    <mergeCell ref="D36:D37"/>
    <mergeCell ref="E36:E37"/>
    <mergeCell ref="F36:F37"/>
    <mergeCell ref="G36:G37"/>
    <mergeCell ref="H36:H37"/>
    <mergeCell ref="I36:I37"/>
    <mergeCell ref="M195:O195"/>
    <mergeCell ref="M194:O194"/>
    <mergeCell ref="M193:O193"/>
    <mergeCell ref="J36:N36"/>
    <mergeCell ref="AD36:AH36"/>
    <mergeCell ref="Y36:AC36"/>
    <mergeCell ref="T36:X36"/>
    <mergeCell ref="O36:S36"/>
    <mergeCell ref="O78:O79"/>
    <mergeCell ref="Y183:AA183"/>
    <mergeCell ref="Y184:AA184"/>
    <mergeCell ref="Y185:AA185"/>
    <mergeCell ref="Y186:AA186"/>
    <mergeCell ref="Y187:AA187"/>
    <mergeCell ref="Y188:AA188"/>
    <mergeCell ref="P78:Q78"/>
    <mergeCell ref="R78:S78"/>
    <mergeCell ref="M192:O192"/>
    <mergeCell ref="M191:O191"/>
    <mergeCell ref="J191:L191"/>
    <mergeCell ref="J192:L192"/>
    <mergeCell ref="M188:O188"/>
    <mergeCell ref="M187:O187"/>
    <mergeCell ref="J187:L187"/>
    <mergeCell ref="G191:I191"/>
    <mergeCell ref="G192:I192"/>
    <mergeCell ref="P191:R191"/>
    <mergeCell ref="P192:R192"/>
    <mergeCell ref="S191:U191"/>
    <mergeCell ref="S192:U192"/>
    <mergeCell ref="M190:O190"/>
    <mergeCell ref="M189:O189"/>
    <mergeCell ref="J189:L189"/>
    <mergeCell ref="J190:L190"/>
    <mergeCell ref="G189:I189"/>
    <mergeCell ref="G190:I190"/>
    <mergeCell ref="P189:R189"/>
    <mergeCell ref="P190:R190"/>
    <mergeCell ref="S189:U189"/>
    <mergeCell ref="S190:U190"/>
    <mergeCell ref="J188:L188"/>
    <mergeCell ref="G187:I187"/>
    <mergeCell ref="G188:I188"/>
    <mergeCell ref="P187:R187"/>
    <mergeCell ref="P188:R188"/>
    <mergeCell ref="S187:U187"/>
    <mergeCell ref="S188:U188"/>
    <mergeCell ref="M186:O186"/>
    <mergeCell ref="M185:O185"/>
    <mergeCell ref="J185:L185"/>
    <mergeCell ref="J186:L186"/>
    <mergeCell ref="G185:I185"/>
    <mergeCell ref="G186:I186"/>
    <mergeCell ref="P185:R185"/>
    <mergeCell ref="P186:R186"/>
    <mergeCell ref="S185:U185"/>
    <mergeCell ref="S186:U186"/>
    <mergeCell ref="M184:O184"/>
    <mergeCell ref="M183:O183"/>
    <mergeCell ref="J183:L183"/>
    <mergeCell ref="J184:L184"/>
    <mergeCell ref="G183:I183"/>
    <mergeCell ref="G184:I184"/>
    <mergeCell ref="P183:R183"/>
    <mergeCell ref="P184:R184"/>
    <mergeCell ref="S183:U183"/>
    <mergeCell ref="S184:U184"/>
    <mergeCell ref="M182:O182"/>
    <mergeCell ref="M181:O181"/>
    <mergeCell ref="J181:L181"/>
    <mergeCell ref="J182:L182"/>
    <mergeCell ref="G181:I181"/>
    <mergeCell ref="G182:I182"/>
    <mergeCell ref="P181:R181"/>
    <mergeCell ref="P182:R182"/>
    <mergeCell ref="S181:U181"/>
    <mergeCell ref="S182:U182"/>
    <mergeCell ref="M180:O180"/>
    <mergeCell ref="M179:O179"/>
    <mergeCell ref="J179:L179"/>
    <mergeCell ref="J180:L180"/>
    <mergeCell ref="G179:I179"/>
    <mergeCell ref="G180:I180"/>
    <mergeCell ref="P179:R179"/>
    <mergeCell ref="P180:R180"/>
    <mergeCell ref="S179:U179"/>
    <mergeCell ref="S180:U180"/>
    <mergeCell ref="M178:O178"/>
    <mergeCell ref="M177:O177"/>
    <mergeCell ref="J177:L177"/>
    <mergeCell ref="J178:L178"/>
    <mergeCell ref="G177:I177"/>
    <mergeCell ref="G178:I178"/>
    <mergeCell ref="P177:R177"/>
    <mergeCell ref="P178:R178"/>
    <mergeCell ref="S177:U177"/>
    <mergeCell ref="S178:U178"/>
    <mergeCell ref="M176:O176"/>
    <mergeCell ref="M175:O175"/>
    <mergeCell ref="J175:L175"/>
    <mergeCell ref="J176:L176"/>
    <mergeCell ref="G175:I175"/>
    <mergeCell ref="G176:I176"/>
    <mergeCell ref="P175:R175"/>
    <mergeCell ref="P176:R176"/>
    <mergeCell ref="S175:U175"/>
    <mergeCell ref="S176:U176"/>
    <mergeCell ref="M174:O174"/>
    <mergeCell ref="M173:O173"/>
    <mergeCell ref="J173:L173"/>
    <mergeCell ref="J174:L174"/>
    <mergeCell ref="G173:I173"/>
    <mergeCell ref="G174:I174"/>
    <mergeCell ref="P173:R173"/>
    <mergeCell ref="P174:R174"/>
    <mergeCell ref="S173:U173"/>
    <mergeCell ref="S174:U174"/>
    <mergeCell ref="M172:O172"/>
    <mergeCell ref="M171:O171"/>
    <mergeCell ref="J171:L171"/>
    <mergeCell ref="J172:L172"/>
    <mergeCell ref="G171:I171"/>
    <mergeCell ref="G172:I172"/>
    <mergeCell ref="P171:R171"/>
    <mergeCell ref="P172:R172"/>
    <mergeCell ref="AE171:AG171"/>
    <mergeCell ref="AE172:AG172"/>
    <mergeCell ref="Y167:AA167"/>
    <mergeCell ref="M170:O170"/>
    <mergeCell ref="M169:O169"/>
    <mergeCell ref="J169:L169"/>
    <mergeCell ref="J170:L170"/>
    <mergeCell ref="G169:I169"/>
    <mergeCell ref="G170:I170"/>
    <mergeCell ref="P169:R169"/>
    <mergeCell ref="P170:R170"/>
    <mergeCell ref="M166:O166"/>
    <mergeCell ref="M165:O165"/>
    <mergeCell ref="J165:L165"/>
    <mergeCell ref="J166:L166"/>
    <mergeCell ref="G165:I165"/>
    <mergeCell ref="G166:I166"/>
    <mergeCell ref="P165:R165"/>
    <mergeCell ref="P166:R166"/>
    <mergeCell ref="M168:O168"/>
    <mergeCell ref="M167:O167"/>
    <mergeCell ref="J167:L167"/>
    <mergeCell ref="J168:L168"/>
    <mergeCell ref="G167:I167"/>
    <mergeCell ref="G168:I168"/>
    <mergeCell ref="P167:R167"/>
    <mergeCell ref="P168:R168"/>
    <mergeCell ref="M162:O162"/>
    <mergeCell ref="M161:O161"/>
    <mergeCell ref="J161:L161"/>
    <mergeCell ref="J162:L162"/>
    <mergeCell ref="G161:I161"/>
    <mergeCell ref="G162:I162"/>
    <mergeCell ref="P161:R161"/>
    <mergeCell ref="P162:R162"/>
    <mergeCell ref="M164:O164"/>
    <mergeCell ref="M163:O163"/>
    <mergeCell ref="J163:L163"/>
    <mergeCell ref="J164:L164"/>
    <mergeCell ref="G163:I163"/>
    <mergeCell ref="G164:I164"/>
    <mergeCell ref="P163:R163"/>
    <mergeCell ref="P164:R164"/>
    <mergeCell ref="M158:O158"/>
    <mergeCell ref="M157:O157"/>
    <mergeCell ref="J157:L157"/>
    <mergeCell ref="J158:L158"/>
    <mergeCell ref="G157:I157"/>
    <mergeCell ref="G158:I158"/>
    <mergeCell ref="P157:R157"/>
    <mergeCell ref="P158:R158"/>
    <mergeCell ref="M160:O160"/>
    <mergeCell ref="M159:O159"/>
    <mergeCell ref="J159:L159"/>
    <mergeCell ref="J160:L160"/>
    <mergeCell ref="G159:I159"/>
    <mergeCell ref="G160:I160"/>
    <mergeCell ref="P159:R159"/>
    <mergeCell ref="P160:R160"/>
    <mergeCell ref="M154:O154"/>
    <mergeCell ref="M153:O153"/>
    <mergeCell ref="J153:L153"/>
    <mergeCell ref="J154:L154"/>
    <mergeCell ref="G153:I153"/>
    <mergeCell ref="G154:I154"/>
    <mergeCell ref="P153:R153"/>
    <mergeCell ref="P154:R154"/>
    <mergeCell ref="M156:O156"/>
    <mergeCell ref="M155:O155"/>
    <mergeCell ref="J155:L155"/>
    <mergeCell ref="J156:L156"/>
    <mergeCell ref="G155:I155"/>
    <mergeCell ref="G156:I156"/>
    <mergeCell ref="P155:R155"/>
    <mergeCell ref="P156:R156"/>
    <mergeCell ref="M150:O150"/>
    <mergeCell ref="M149:O149"/>
    <mergeCell ref="J149:L149"/>
    <mergeCell ref="J150:L150"/>
    <mergeCell ref="G149:I149"/>
    <mergeCell ref="G150:I150"/>
    <mergeCell ref="P149:R149"/>
    <mergeCell ref="P150:R150"/>
    <mergeCell ref="M152:O152"/>
    <mergeCell ref="M151:O151"/>
    <mergeCell ref="J151:L151"/>
    <mergeCell ref="J152:L152"/>
    <mergeCell ref="G151:I151"/>
    <mergeCell ref="G152:I152"/>
    <mergeCell ref="P151:R151"/>
    <mergeCell ref="P152:R152"/>
    <mergeCell ref="M146:O146"/>
    <mergeCell ref="M145:O145"/>
    <mergeCell ref="J145:L145"/>
    <mergeCell ref="J146:L146"/>
    <mergeCell ref="G145:I145"/>
    <mergeCell ref="G146:I146"/>
    <mergeCell ref="P145:R145"/>
    <mergeCell ref="P146:R146"/>
    <mergeCell ref="M148:O148"/>
    <mergeCell ref="M147:O147"/>
    <mergeCell ref="J147:L147"/>
    <mergeCell ref="J148:L148"/>
    <mergeCell ref="G147:I147"/>
    <mergeCell ref="G148:I148"/>
    <mergeCell ref="P147:R147"/>
    <mergeCell ref="P148:R148"/>
    <mergeCell ref="M142:O142"/>
    <mergeCell ref="M141:O141"/>
    <mergeCell ref="J141:L141"/>
    <mergeCell ref="J142:L142"/>
    <mergeCell ref="G141:I141"/>
    <mergeCell ref="G142:I142"/>
    <mergeCell ref="P141:R141"/>
    <mergeCell ref="P142:R142"/>
    <mergeCell ref="M144:O144"/>
    <mergeCell ref="M143:O143"/>
    <mergeCell ref="J143:L143"/>
    <mergeCell ref="J144:L144"/>
    <mergeCell ref="G143:I143"/>
    <mergeCell ref="G144:I144"/>
    <mergeCell ref="P143:R143"/>
    <mergeCell ref="P144:R144"/>
    <mergeCell ref="G137:I137"/>
    <mergeCell ref="G138:I138"/>
    <mergeCell ref="P137:R137"/>
    <mergeCell ref="P138:R138"/>
    <mergeCell ref="M140:O140"/>
    <mergeCell ref="M139:O139"/>
    <mergeCell ref="J139:L139"/>
    <mergeCell ref="J140:L140"/>
    <mergeCell ref="G139:I139"/>
    <mergeCell ref="G140:I140"/>
    <mergeCell ref="P139:R139"/>
    <mergeCell ref="P140:R140"/>
    <mergeCell ref="M136:O136"/>
    <mergeCell ref="M135:O135"/>
    <mergeCell ref="J135:L135"/>
    <mergeCell ref="J136:L136"/>
    <mergeCell ref="Y135:AA135"/>
    <mergeCell ref="Y136:AA136"/>
    <mergeCell ref="M138:O138"/>
    <mergeCell ref="M137:O137"/>
    <mergeCell ref="J137:L137"/>
    <mergeCell ref="J138:L138"/>
    <mergeCell ref="S137:U137"/>
    <mergeCell ref="S138:U138"/>
    <mergeCell ref="M132:O132"/>
    <mergeCell ref="M131:O131"/>
    <mergeCell ref="J131:L131"/>
    <mergeCell ref="J132:L132"/>
    <mergeCell ref="Y131:AA131"/>
    <mergeCell ref="Y132:AA132"/>
    <mergeCell ref="M134:O134"/>
    <mergeCell ref="M133:O133"/>
    <mergeCell ref="J133:L133"/>
    <mergeCell ref="J134:L134"/>
    <mergeCell ref="Y133:AA133"/>
    <mergeCell ref="Y134:AA134"/>
    <mergeCell ref="M128:O128"/>
    <mergeCell ref="M127:O127"/>
    <mergeCell ref="J127:L127"/>
    <mergeCell ref="J128:L128"/>
    <mergeCell ref="Y127:AA127"/>
    <mergeCell ref="Y128:AA128"/>
    <mergeCell ref="M130:O130"/>
    <mergeCell ref="M129:O129"/>
    <mergeCell ref="J129:L129"/>
    <mergeCell ref="J130:L130"/>
    <mergeCell ref="Y129:AA129"/>
    <mergeCell ref="Y130:AA130"/>
    <mergeCell ref="M124:O124"/>
    <mergeCell ref="M123:O123"/>
    <mergeCell ref="J123:L123"/>
    <mergeCell ref="J124:L124"/>
    <mergeCell ref="M126:O126"/>
    <mergeCell ref="M125:O125"/>
    <mergeCell ref="J125:L125"/>
    <mergeCell ref="J126:L126"/>
    <mergeCell ref="Y126:AA126"/>
    <mergeCell ref="M116:O116"/>
    <mergeCell ref="AJ114:AJ115"/>
    <mergeCell ref="M118:O118"/>
    <mergeCell ref="M117:O117"/>
    <mergeCell ref="M120:O120"/>
    <mergeCell ref="M119:O119"/>
    <mergeCell ref="J120:L120"/>
    <mergeCell ref="M122:O122"/>
    <mergeCell ref="M121:O121"/>
    <mergeCell ref="J121:L121"/>
    <mergeCell ref="J122:L122"/>
    <mergeCell ref="J116:L116"/>
    <mergeCell ref="J115:L115"/>
    <mergeCell ref="M115:O115"/>
    <mergeCell ref="P115:R115"/>
    <mergeCell ref="S115:U115"/>
    <mergeCell ref="V115:X115"/>
    <mergeCell ref="Y115:AA115"/>
    <mergeCell ref="AB115:AD115"/>
    <mergeCell ref="A112:I112"/>
    <mergeCell ref="A114:A115"/>
    <mergeCell ref="B114:B115"/>
    <mergeCell ref="C114:C115"/>
    <mergeCell ref="D114:D115"/>
    <mergeCell ref="E114:E115"/>
    <mergeCell ref="F114:F115"/>
    <mergeCell ref="N78:N79"/>
    <mergeCell ref="AJ78:AJ79"/>
    <mergeCell ref="H78:H79"/>
    <mergeCell ref="I78:I79"/>
    <mergeCell ref="J78:J79"/>
    <mergeCell ref="K78:K79"/>
    <mergeCell ref="L78:L79"/>
    <mergeCell ref="M78:M79"/>
    <mergeCell ref="T78:U78"/>
    <mergeCell ref="V78:W78"/>
    <mergeCell ref="X78:Y78"/>
    <mergeCell ref="AF78:AG78"/>
    <mergeCell ref="AH78:AI78"/>
    <mergeCell ref="AD78:AE78"/>
    <mergeCell ref="AB78:AC78"/>
    <mergeCell ref="Z78:AA78"/>
    <mergeCell ref="G115:I115"/>
    <mergeCell ref="A76:I76"/>
    <mergeCell ref="A78:A79"/>
    <mergeCell ref="B78:B79"/>
    <mergeCell ref="C78:C79"/>
    <mergeCell ref="D78:D79"/>
    <mergeCell ref="E78:E79"/>
    <mergeCell ref="F78:F79"/>
    <mergeCell ref="G78:G79"/>
    <mergeCell ref="G57:G58"/>
    <mergeCell ref="H57:H58"/>
    <mergeCell ref="I57:I58"/>
    <mergeCell ref="A57:A58"/>
    <mergeCell ref="B57:B58"/>
    <mergeCell ref="C57:C58"/>
    <mergeCell ref="D57:D58"/>
    <mergeCell ref="E57:E58"/>
    <mergeCell ref="F57:F58"/>
    <mergeCell ref="B18:L18"/>
    <mergeCell ref="O18:AA18"/>
    <mergeCell ref="B19:L19"/>
    <mergeCell ref="O19:AA19"/>
    <mergeCell ref="B20:L20"/>
    <mergeCell ref="O20:AA20"/>
    <mergeCell ref="B17:L17"/>
    <mergeCell ref="O17:AA17"/>
    <mergeCell ref="E11:H11"/>
    <mergeCell ref="I11:L11"/>
    <mergeCell ref="O11:P11"/>
    <mergeCell ref="Q11:R11"/>
    <mergeCell ref="E12:H12"/>
    <mergeCell ref="I12:L12"/>
    <mergeCell ref="O12:P12"/>
    <mergeCell ref="Q12:R12"/>
    <mergeCell ref="Q13:R13"/>
    <mergeCell ref="Q7:R7"/>
    <mergeCell ref="O7:P7"/>
    <mergeCell ref="Q10:R10"/>
    <mergeCell ref="O10:P10"/>
    <mergeCell ref="Q9:R9"/>
    <mergeCell ref="E13:H13"/>
    <mergeCell ref="I13:L13"/>
    <mergeCell ref="O13:P13"/>
    <mergeCell ref="E14:H14"/>
    <mergeCell ref="I14:L14"/>
    <mergeCell ref="O9:P9"/>
    <mergeCell ref="A1:AJ1"/>
    <mergeCell ref="A2:AJ2"/>
    <mergeCell ref="A3:AJ3"/>
    <mergeCell ref="J117:L117"/>
    <mergeCell ref="J118:L118"/>
    <mergeCell ref="J119:L119"/>
    <mergeCell ref="E9:H9"/>
    <mergeCell ref="I9:L9"/>
    <mergeCell ref="E10:H10"/>
    <mergeCell ref="I10:L10"/>
    <mergeCell ref="E7:H7"/>
    <mergeCell ref="I7:L7"/>
    <mergeCell ref="E8:H8"/>
    <mergeCell ref="I8:L8"/>
    <mergeCell ref="E5:H5"/>
    <mergeCell ref="I5:L5"/>
    <mergeCell ref="O5:R5"/>
    <mergeCell ref="E6:H6"/>
    <mergeCell ref="I6:L6"/>
    <mergeCell ref="O6:P6"/>
    <mergeCell ref="Q6:R6"/>
    <mergeCell ref="Q8:R8"/>
    <mergeCell ref="O8:P8"/>
    <mergeCell ref="AH115:AI115"/>
    <mergeCell ref="J193:L193"/>
    <mergeCell ref="J194:L194"/>
    <mergeCell ref="J195:L195"/>
    <mergeCell ref="G116:I116"/>
    <mergeCell ref="G117:I117"/>
    <mergeCell ref="G118:I118"/>
    <mergeCell ref="G119:I119"/>
    <mergeCell ref="G120:I120"/>
    <mergeCell ref="G121:I121"/>
    <mergeCell ref="G122:I122"/>
    <mergeCell ref="G123:I123"/>
    <mergeCell ref="G124:I124"/>
    <mergeCell ref="G125:I125"/>
    <mergeCell ref="G126:I126"/>
    <mergeCell ref="G127:I127"/>
    <mergeCell ref="G128:I128"/>
    <mergeCell ref="G129:I129"/>
    <mergeCell ref="G130:I130"/>
    <mergeCell ref="G131:I131"/>
    <mergeCell ref="G132:I132"/>
    <mergeCell ref="G133:I133"/>
    <mergeCell ref="G134:I134"/>
    <mergeCell ref="G135:I135"/>
    <mergeCell ref="G136:I136"/>
    <mergeCell ref="G193:I193"/>
    <mergeCell ref="G194:I194"/>
    <mergeCell ref="G195:I195"/>
    <mergeCell ref="P116:R116"/>
    <mergeCell ref="P117:R117"/>
    <mergeCell ref="P118:R118"/>
    <mergeCell ref="P119:R119"/>
    <mergeCell ref="P120:R120"/>
    <mergeCell ref="P121:R121"/>
    <mergeCell ref="P122:R122"/>
    <mergeCell ref="P123:R123"/>
    <mergeCell ref="P124:R124"/>
    <mergeCell ref="P125:R125"/>
    <mergeCell ref="P126:R126"/>
    <mergeCell ref="P127:R127"/>
    <mergeCell ref="P128:R128"/>
    <mergeCell ref="P129:R129"/>
    <mergeCell ref="P130:R130"/>
    <mergeCell ref="P131:R131"/>
    <mergeCell ref="P132:R132"/>
    <mergeCell ref="P133:R133"/>
    <mergeCell ref="P134:R134"/>
    <mergeCell ref="P135:R135"/>
    <mergeCell ref="P136:R136"/>
    <mergeCell ref="P193:R193"/>
    <mergeCell ref="P194:R194"/>
    <mergeCell ref="P195:R195"/>
    <mergeCell ref="S116:U116"/>
    <mergeCell ref="S117:U117"/>
    <mergeCell ref="S118:U118"/>
    <mergeCell ref="S119:U119"/>
    <mergeCell ref="S120:U120"/>
    <mergeCell ref="S121:U121"/>
    <mergeCell ref="S122:U122"/>
    <mergeCell ref="S123:U123"/>
    <mergeCell ref="S124:U124"/>
    <mergeCell ref="S125:U125"/>
    <mergeCell ref="S126:U126"/>
    <mergeCell ref="S127:U127"/>
    <mergeCell ref="S128:U128"/>
    <mergeCell ref="S129:U129"/>
    <mergeCell ref="S130:U130"/>
    <mergeCell ref="S131:U131"/>
    <mergeCell ref="S132:U132"/>
    <mergeCell ref="S133:U133"/>
    <mergeCell ref="S134:U134"/>
    <mergeCell ref="S135:U135"/>
    <mergeCell ref="S136:U136"/>
    <mergeCell ref="S139:U139"/>
    <mergeCell ref="S140:U140"/>
    <mergeCell ref="S141:U141"/>
    <mergeCell ref="S142:U142"/>
    <mergeCell ref="S143:U143"/>
    <mergeCell ref="S144:U144"/>
    <mergeCell ref="S145:U145"/>
    <mergeCell ref="S146:U146"/>
    <mergeCell ref="S147:U147"/>
    <mergeCell ref="S148:U148"/>
    <mergeCell ref="S149:U149"/>
    <mergeCell ref="S150:U150"/>
    <mergeCell ref="S151:U151"/>
    <mergeCell ref="S152:U152"/>
    <mergeCell ref="S153:U153"/>
    <mergeCell ref="S154:U154"/>
    <mergeCell ref="S155:U155"/>
    <mergeCell ref="S156:U156"/>
    <mergeCell ref="S157:U157"/>
    <mergeCell ref="S158:U158"/>
    <mergeCell ref="S159:U159"/>
    <mergeCell ref="S160:U160"/>
    <mergeCell ref="S161:U161"/>
    <mergeCell ref="S162:U162"/>
    <mergeCell ref="S163:U163"/>
    <mergeCell ref="S164:U164"/>
    <mergeCell ref="S165:U165"/>
    <mergeCell ref="S166:U166"/>
    <mergeCell ref="S167:U167"/>
    <mergeCell ref="S168:U168"/>
    <mergeCell ref="S169:U169"/>
    <mergeCell ref="S170:U170"/>
    <mergeCell ref="S171:U171"/>
    <mergeCell ref="S172:U172"/>
    <mergeCell ref="S193:U193"/>
    <mergeCell ref="S194:U194"/>
    <mergeCell ref="S195:U195"/>
    <mergeCell ref="V116:X116"/>
    <mergeCell ref="V117:X117"/>
    <mergeCell ref="V118:X118"/>
    <mergeCell ref="V119:X119"/>
    <mergeCell ref="V120:X120"/>
    <mergeCell ref="V121:X121"/>
    <mergeCell ref="V122:X122"/>
    <mergeCell ref="V123:X123"/>
    <mergeCell ref="V124:X124"/>
    <mergeCell ref="V125:X125"/>
    <mergeCell ref="V126:X126"/>
    <mergeCell ref="V127:X127"/>
    <mergeCell ref="V128:X128"/>
    <mergeCell ref="V129:X129"/>
    <mergeCell ref="V130:X130"/>
    <mergeCell ref="V131:X131"/>
    <mergeCell ref="V132:X132"/>
    <mergeCell ref="V133:X133"/>
    <mergeCell ref="V134:X134"/>
    <mergeCell ref="V135:X135"/>
    <mergeCell ref="V136:X136"/>
    <mergeCell ref="V137:X137"/>
    <mergeCell ref="V138:X138"/>
    <mergeCell ref="V139:X139"/>
    <mergeCell ref="V140:X140"/>
    <mergeCell ref="V141:X141"/>
    <mergeCell ref="V142:X142"/>
    <mergeCell ref="V143:X143"/>
    <mergeCell ref="V144:X144"/>
    <mergeCell ref="V145:X145"/>
    <mergeCell ref="V146:X146"/>
    <mergeCell ref="V147:X147"/>
    <mergeCell ref="V148:X148"/>
    <mergeCell ref="V149:X149"/>
    <mergeCell ref="V150:X150"/>
    <mergeCell ref="V151:X151"/>
    <mergeCell ref="V152:X152"/>
    <mergeCell ref="V153:X153"/>
    <mergeCell ref="V154:X154"/>
    <mergeCell ref="V155:X155"/>
    <mergeCell ref="V156:X156"/>
    <mergeCell ref="V157:X157"/>
    <mergeCell ref="V158:X158"/>
    <mergeCell ref="V159:X159"/>
    <mergeCell ref="V160:X160"/>
    <mergeCell ref="V161:X161"/>
    <mergeCell ref="V162:X162"/>
    <mergeCell ref="V163:X163"/>
    <mergeCell ref="V164:X164"/>
    <mergeCell ref="V165:X165"/>
    <mergeCell ref="V166:X166"/>
    <mergeCell ref="V167:X167"/>
    <mergeCell ref="V168:X168"/>
    <mergeCell ref="V169:X169"/>
    <mergeCell ref="V170:X170"/>
    <mergeCell ref="V171:X171"/>
    <mergeCell ref="V172:X172"/>
    <mergeCell ref="V173:X173"/>
    <mergeCell ref="V174:X174"/>
    <mergeCell ref="V175:X175"/>
    <mergeCell ref="V176:X176"/>
    <mergeCell ref="V177:X177"/>
    <mergeCell ref="V178:X178"/>
    <mergeCell ref="V179:X179"/>
    <mergeCell ref="V180:X180"/>
    <mergeCell ref="V181:X181"/>
    <mergeCell ref="V191:X191"/>
    <mergeCell ref="V192:X192"/>
    <mergeCell ref="V193:X193"/>
    <mergeCell ref="V194:X194"/>
    <mergeCell ref="V195:X195"/>
    <mergeCell ref="Y116:AA116"/>
    <mergeCell ref="Y117:AA117"/>
    <mergeCell ref="Y118:AA118"/>
    <mergeCell ref="Y119:AA119"/>
    <mergeCell ref="Y120:AA120"/>
    <mergeCell ref="Y121:AA121"/>
    <mergeCell ref="Y122:AA122"/>
    <mergeCell ref="Y123:AA123"/>
    <mergeCell ref="Y124:AA124"/>
    <mergeCell ref="Y125:AA125"/>
    <mergeCell ref="V182:X182"/>
    <mergeCell ref="V183:X183"/>
    <mergeCell ref="V184:X184"/>
    <mergeCell ref="V185:X185"/>
    <mergeCell ref="V186:X186"/>
    <mergeCell ref="V187:X187"/>
    <mergeCell ref="V188:X188"/>
    <mergeCell ref="V189:X189"/>
    <mergeCell ref="V190:X190"/>
    <mergeCell ref="Y142:AA142"/>
    <mergeCell ref="Y143:AA143"/>
    <mergeCell ref="Y144:AA144"/>
    <mergeCell ref="Y145:AA145"/>
    <mergeCell ref="Y146:AA146"/>
    <mergeCell ref="AB145:AD145"/>
    <mergeCell ref="AB146:AD146"/>
    <mergeCell ref="Y137:AA137"/>
    <mergeCell ref="Y138:AA138"/>
    <mergeCell ref="Y139:AA139"/>
    <mergeCell ref="Y140:AA140"/>
    <mergeCell ref="Y141:AA141"/>
    <mergeCell ref="Y147:AA147"/>
    <mergeCell ref="Y148:AA148"/>
    <mergeCell ref="Y149:AA149"/>
    <mergeCell ref="Y150:AA150"/>
    <mergeCell ref="Y151:AA151"/>
    <mergeCell ref="AB147:AD147"/>
    <mergeCell ref="AB148:AD148"/>
    <mergeCell ref="AB149:AD149"/>
    <mergeCell ref="AB150:AD150"/>
    <mergeCell ref="AB151:AD151"/>
    <mergeCell ref="Y152:AA152"/>
    <mergeCell ref="Y153:AA153"/>
    <mergeCell ref="Y154:AA154"/>
    <mergeCell ref="Y155:AA155"/>
    <mergeCell ref="Y156:AA156"/>
    <mergeCell ref="AB152:AD152"/>
    <mergeCell ref="AB153:AD153"/>
    <mergeCell ref="AB154:AD154"/>
    <mergeCell ref="AB155:AD155"/>
    <mergeCell ref="AB156:AD156"/>
    <mergeCell ref="Y157:AA157"/>
    <mergeCell ref="Y158:AA158"/>
    <mergeCell ref="Y159:AA159"/>
    <mergeCell ref="Y160:AA160"/>
    <mergeCell ref="Y161:AA161"/>
    <mergeCell ref="AB157:AD157"/>
    <mergeCell ref="AB158:AD158"/>
    <mergeCell ref="AB159:AD159"/>
    <mergeCell ref="AB160:AD160"/>
    <mergeCell ref="AB161:AD161"/>
    <mergeCell ref="Y162:AA162"/>
    <mergeCell ref="Y163:AA163"/>
    <mergeCell ref="Y164:AA164"/>
    <mergeCell ref="Y165:AA165"/>
    <mergeCell ref="Y166:AA166"/>
    <mergeCell ref="AB162:AD162"/>
    <mergeCell ref="AB163:AD163"/>
    <mergeCell ref="AB164:AD164"/>
    <mergeCell ref="AB165:AD165"/>
    <mergeCell ref="AB166:AD166"/>
    <mergeCell ref="Y173:AA173"/>
    <mergeCell ref="Y174:AA174"/>
    <mergeCell ref="Y175:AA175"/>
    <mergeCell ref="Y176:AA176"/>
    <mergeCell ref="Y177:AA177"/>
    <mergeCell ref="AB176:AD176"/>
    <mergeCell ref="AB177:AD177"/>
    <mergeCell ref="Y168:AA168"/>
    <mergeCell ref="Y169:AA169"/>
    <mergeCell ref="Y170:AA170"/>
    <mergeCell ref="Y171:AA171"/>
    <mergeCell ref="Y172:AA172"/>
    <mergeCell ref="Y191:AA191"/>
    <mergeCell ref="Y192:AA192"/>
    <mergeCell ref="Y193:AA193"/>
    <mergeCell ref="AB192:AD192"/>
    <mergeCell ref="AB193:AD193"/>
    <mergeCell ref="Y178:AA178"/>
    <mergeCell ref="Y179:AA179"/>
    <mergeCell ref="Y180:AA180"/>
    <mergeCell ref="Y181:AA181"/>
    <mergeCell ref="Y182:AA182"/>
    <mergeCell ref="AB178:AD178"/>
    <mergeCell ref="AB179:AD179"/>
    <mergeCell ref="AB180:AD180"/>
    <mergeCell ref="AB181:AD181"/>
    <mergeCell ref="AB182:AD182"/>
    <mergeCell ref="AB185:AD185"/>
    <mergeCell ref="AB186:AD186"/>
    <mergeCell ref="AB187:AD187"/>
    <mergeCell ref="AB188:AD188"/>
    <mergeCell ref="AB189:AD189"/>
    <mergeCell ref="AB190:AD190"/>
    <mergeCell ref="AB191:AD191"/>
    <mergeCell ref="Y194:AA194"/>
    <mergeCell ref="Y195:AA195"/>
    <mergeCell ref="AB116:AD116"/>
    <mergeCell ref="AB117:AD117"/>
    <mergeCell ref="AB118:AD118"/>
    <mergeCell ref="AB119:AD119"/>
    <mergeCell ref="AB120:AD120"/>
    <mergeCell ref="AB121:AD121"/>
    <mergeCell ref="AB122:AD122"/>
    <mergeCell ref="AB123:AD123"/>
    <mergeCell ref="AB124:AD124"/>
    <mergeCell ref="AB125:AD125"/>
    <mergeCell ref="AB126:AD126"/>
    <mergeCell ref="AB127:AD127"/>
    <mergeCell ref="AB128:AD128"/>
    <mergeCell ref="AB129:AD129"/>
    <mergeCell ref="AB130:AD130"/>
    <mergeCell ref="AB131:AD131"/>
    <mergeCell ref="AB132:AD132"/>
    <mergeCell ref="AB133:AD133"/>
    <mergeCell ref="AB134:AD134"/>
    <mergeCell ref="AB135:AD135"/>
    <mergeCell ref="Y189:AA189"/>
    <mergeCell ref="Y190:AA190"/>
    <mergeCell ref="AB136:AD136"/>
    <mergeCell ref="AB137:AD137"/>
    <mergeCell ref="AB138:AD138"/>
    <mergeCell ref="AB139:AD139"/>
    <mergeCell ref="AB140:AD140"/>
    <mergeCell ref="AB141:AD141"/>
    <mergeCell ref="AB142:AD142"/>
    <mergeCell ref="AB143:AD143"/>
    <mergeCell ref="AB144:AD144"/>
    <mergeCell ref="AB167:AD167"/>
    <mergeCell ref="AB168:AD168"/>
    <mergeCell ref="AB169:AD169"/>
    <mergeCell ref="AB170:AD170"/>
    <mergeCell ref="AB171:AD171"/>
    <mergeCell ref="AB172:AD172"/>
    <mergeCell ref="AB173:AD173"/>
    <mergeCell ref="AB174:AD174"/>
    <mergeCell ref="AB175:AD175"/>
    <mergeCell ref="AB194:AD194"/>
    <mergeCell ref="AB195:AD195"/>
    <mergeCell ref="AE115:AG115"/>
    <mergeCell ref="AE116:AG116"/>
    <mergeCell ref="AE117:AG117"/>
    <mergeCell ref="AE118:AG118"/>
    <mergeCell ref="AE119:AG119"/>
    <mergeCell ref="AE120:AG120"/>
    <mergeCell ref="AE121:AG121"/>
    <mergeCell ref="AE122:AG122"/>
    <mergeCell ref="AE123:AG123"/>
    <mergeCell ref="AE124:AG124"/>
    <mergeCell ref="AE125:AG125"/>
    <mergeCell ref="AE126:AG126"/>
    <mergeCell ref="AE127:AG127"/>
    <mergeCell ref="AE128:AG128"/>
    <mergeCell ref="AE129:AG129"/>
    <mergeCell ref="AE130:AG130"/>
    <mergeCell ref="AE131:AG131"/>
    <mergeCell ref="AE132:AG132"/>
    <mergeCell ref="AE133:AG133"/>
    <mergeCell ref="AE134:AG134"/>
    <mergeCell ref="AB183:AD183"/>
    <mergeCell ref="AB184:AD184"/>
    <mergeCell ref="AE135:AG135"/>
    <mergeCell ref="AE136:AG136"/>
    <mergeCell ref="AE137:AG137"/>
    <mergeCell ref="AE138:AG138"/>
    <mergeCell ref="AE139:AG139"/>
    <mergeCell ref="AE140:AG140"/>
    <mergeCell ref="AE141:AG141"/>
    <mergeCell ref="AE142:AG142"/>
    <mergeCell ref="AE143:AG143"/>
    <mergeCell ref="AE144:AG144"/>
    <mergeCell ref="AE145:AG145"/>
    <mergeCell ref="AE146:AG146"/>
    <mergeCell ref="AE147:AG147"/>
    <mergeCell ref="AE148:AG148"/>
    <mergeCell ref="AE149:AG149"/>
    <mergeCell ref="AE150:AG150"/>
    <mergeCell ref="AE151:AG151"/>
    <mergeCell ref="AE152:AG152"/>
    <mergeCell ref="AE153:AG153"/>
    <mergeCell ref="AE154:AG154"/>
    <mergeCell ref="AE155:AG155"/>
    <mergeCell ref="AE156:AG156"/>
    <mergeCell ref="AE157:AG157"/>
    <mergeCell ref="AE158:AG158"/>
    <mergeCell ref="AE159:AG159"/>
    <mergeCell ref="AE160:AG160"/>
    <mergeCell ref="AE161:AG161"/>
    <mergeCell ref="AE162:AG162"/>
    <mergeCell ref="AE163:AG163"/>
    <mergeCell ref="AE164:AG164"/>
    <mergeCell ref="AE165:AG165"/>
    <mergeCell ref="AE166:AG166"/>
    <mergeCell ref="AE167:AG167"/>
    <mergeCell ref="AE168:AG168"/>
    <mergeCell ref="AE169:AG169"/>
    <mergeCell ref="AE170:AG170"/>
    <mergeCell ref="AE173:AG173"/>
    <mergeCell ref="AE174:AG174"/>
    <mergeCell ref="AE175:AG175"/>
    <mergeCell ref="AE176:AG176"/>
    <mergeCell ref="AE177:AG177"/>
    <mergeCell ref="AE178:AG178"/>
    <mergeCell ref="AE179:AG179"/>
    <mergeCell ref="AE180:AG180"/>
    <mergeCell ref="AE181:AG181"/>
    <mergeCell ref="AE182:AG182"/>
    <mergeCell ref="AE183:AG183"/>
    <mergeCell ref="AE184:AG184"/>
    <mergeCell ref="AE185:AG185"/>
    <mergeCell ref="AE186:AG186"/>
    <mergeCell ref="AE187:AG187"/>
    <mergeCell ref="AE188:AG188"/>
    <mergeCell ref="AE189:AG189"/>
    <mergeCell ref="AE190:AG190"/>
    <mergeCell ref="AE191:AG191"/>
    <mergeCell ref="AE192:AG192"/>
    <mergeCell ref="AE193:AG193"/>
    <mergeCell ref="AE194:AG194"/>
    <mergeCell ref="AE195:AG195"/>
    <mergeCell ref="AH116:AI116"/>
    <mergeCell ref="AH117:AI117"/>
    <mergeCell ref="AH118:AI118"/>
    <mergeCell ref="AH119:AI119"/>
    <mergeCell ref="AH120:AI120"/>
    <mergeCell ref="AH121:AI121"/>
    <mergeCell ref="AH122:AI122"/>
    <mergeCell ref="AH123:AI123"/>
    <mergeCell ref="AH124:AI124"/>
    <mergeCell ref="AH125:AI125"/>
    <mergeCell ref="AH126:AI126"/>
    <mergeCell ref="AH127:AI127"/>
    <mergeCell ref="AH128:AI128"/>
    <mergeCell ref="AH129:AI129"/>
    <mergeCell ref="AH130:AI130"/>
    <mergeCell ref="AH131:AI131"/>
    <mergeCell ref="AH132:AI132"/>
    <mergeCell ref="AH133:AI133"/>
    <mergeCell ref="AH134:AI134"/>
    <mergeCell ref="AH135:AI135"/>
    <mergeCell ref="AH136:AI136"/>
    <mergeCell ref="AH137:AI137"/>
    <mergeCell ref="AH138:AI138"/>
    <mergeCell ref="AH139:AI139"/>
    <mergeCell ref="AH140:AI140"/>
    <mergeCell ref="AH141:AI141"/>
    <mergeCell ref="AH142:AI142"/>
    <mergeCell ref="AH143:AI143"/>
    <mergeCell ref="AH144:AI144"/>
    <mergeCell ref="AH145:AI145"/>
    <mergeCell ref="AH146:AI146"/>
    <mergeCell ref="AH147:AI147"/>
    <mergeCell ref="AH148:AI148"/>
    <mergeCell ref="AH149:AI149"/>
    <mergeCell ref="AH150:AI150"/>
    <mergeCell ref="AH151:AI151"/>
    <mergeCell ref="AH152:AI152"/>
    <mergeCell ref="AH153:AI153"/>
    <mergeCell ref="AH154:AI154"/>
    <mergeCell ref="AH155:AI155"/>
    <mergeCell ref="AH156:AI156"/>
    <mergeCell ref="AH157:AI157"/>
    <mergeCell ref="AH158:AI158"/>
    <mergeCell ref="AH159:AI159"/>
    <mergeCell ref="AH160:AI160"/>
    <mergeCell ref="AH161:AI161"/>
    <mergeCell ref="AH162:AI162"/>
    <mergeCell ref="AH163:AI163"/>
    <mergeCell ref="AH164:AI164"/>
    <mergeCell ref="AH165:AI165"/>
    <mergeCell ref="AH166:AI166"/>
    <mergeCell ref="AH167:AI167"/>
    <mergeCell ref="AH168:AI168"/>
    <mergeCell ref="AH169:AI169"/>
    <mergeCell ref="AH170:AI170"/>
    <mergeCell ref="AH187:AI187"/>
    <mergeCell ref="AH188:AI188"/>
    <mergeCell ref="AH171:AI171"/>
    <mergeCell ref="AH172:AI172"/>
    <mergeCell ref="AH173:AI173"/>
    <mergeCell ref="AH174:AI174"/>
    <mergeCell ref="AH175:AI175"/>
    <mergeCell ref="AH176:AI176"/>
    <mergeCell ref="AH177:AI177"/>
    <mergeCell ref="AH178:AI178"/>
    <mergeCell ref="AH179:AI179"/>
    <mergeCell ref="AH189:AI189"/>
    <mergeCell ref="AH190:AI190"/>
    <mergeCell ref="AH191:AI191"/>
    <mergeCell ref="AH192:AI192"/>
    <mergeCell ref="AH193:AI193"/>
    <mergeCell ref="AH194:AI194"/>
    <mergeCell ref="AH195:AI195"/>
    <mergeCell ref="G114:I114"/>
    <mergeCell ref="J114:L114"/>
    <mergeCell ref="P114:R114"/>
    <mergeCell ref="M114:O114"/>
    <mergeCell ref="S114:U114"/>
    <mergeCell ref="V114:X114"/>
    <mergeCell ref="AB114:AD114"/>
    <mergeCell ref="Y114:AA114"/>
    <mergeCell ref="AH114:AI114"/>
    <mergeCell ref="AE114:AG114"/>
    <mergeCell ref="AH180:AI180"/>
    <mergeCell ref="AH181:AI181"/>
    <mergeCell ref="AH182:AI182"/>
    <mergeCell ref="AH183:AI183"/>
    <mergeCell ref="AH184:AI184"/>
    <mergeCell ref="AH185:AI185"/>
    <mergeCell ref="AH186:AI186"/>
  </mergeCells>
  <conditionalFormatting sqref="O6:R13">
    <cfRule type="expression" dxfId="12" priority="1">
      <formula>"$Q6&gt;$C$8"</formula>
    </cfRule>
  </conditionalFormatting>
  <pageMargins left="0.25" right="0.25" top="0.75" bottom="0.75" header="0.3" footer="0.3"/>
  <pageSetup paperSize="8" scale="23" fitToHeight="0" orientation="landscape" r:id="rId1"/>
  <colBreaks count="1" manualBreakCount="1">
    <brk id="36" max="364"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 defaultRowHeight="15.7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2:I487"/>
  <sheetViews>
    <sheetView zoomScale="80" zoomScaleNormal="80" zoomScalePageLayoutView="80" workbookViewId="0">
      <selection activeCell="A13" sqref="A13"/>
    </sheetView>
  </sheetViews>
  <sheetFormatPr defaultColWidth="8.875" defaultRowHeight="12.75" x14ac:dyDescent="0.2"/>
  <cols>
    <col min="1" max="1" width="25.875" style="1" customWidth="1"/>
    <col min="2" max="2" width="30.625" style="1" customWidth="1"/>
    <col min="3" max="3" width="52.375" style="1" customWidth="1"/>
    <col min="4" max="4" width="23.5" style="1" customWidth="1"/>
    <col min="5" max="5" width="19.625" style="1" customWidth="1"/>
    <col min="6" max="6" width="18.375" style="1" customWidth="1"/>
    <col min="7" max="7" width="10.375" style="1" customWidth="1"/>
    <col min="8" max="11" width="8.875" style="1"/>
    <col min="12" max="12" width="14.625" style="1" bestFit="1" customWidth="1"/>
    <col min="13" max="13" width="15" style="1" bestFit="1" customWidth="1"/>
    <col min="14" max="16384" width="8.875" style="1"/>
  </cols>
  <sheetData>
    <row r="2" spans="2:7" x14ac:dyDescent="0.2">
      <c r="B2" s="2" t="s">
        <v>129</v>
      </c>
    </row>
    <row r="3" spans="2:7" x14ac:dyDescent="0.2">
      <c r="B3" s="421" t="s">
        <v>126</v>
      </c>
      <c r="C3" s="421" t="s">
        <v>61</v>
      </c>
      <c r="D3" s="421" t="s">
        <v>63</v>
      </c>
      <c r="E3" s="421" t="s">
        <v>128</v>
      </c>
      <c r="F3" s="421" t="s">
        <v>224</v>
      </c>
      <c r="G3" s="421" t="s">
        <v>66</v>
      </c>
    </row>
    <row r="4" spans="2:7" hidden="1" x14ac:dyDescent="0.2">
      <c r="B4" s="421" t="s">
        <v>125</v>
      </c>
      <c r="C4" s="424" t="s">
        <v>72</v>
      </c>
      <c r="D4" s="422" t="s">
        <v>62</v>
      </c>
      <c r="E4" s="421" t="s">
        <v>127</v>
      </c>
      <c r="F4" s="421" t="str">
        <f t="array" ref="F4">IFERROR(INDEX($C$4:$C$13, MATCH(0, COUNTIF($F$3:F3, $C$4:$C$13&amp;"") + IF($C$4:$C$13="",1,0), 0)), "")</f>
        <v>--Select--</v>
      </c>
      <c r="G4" s="421" t="s">
        <v>65</v>
      </c>
    </row>
    <row r="5" spans="2:7" s="11" customFormat="1" x14ac:dyDescent="0.2">
      <c r="B5" s="421" t="s">
        <v>2151</v>
      </c>
      <c r="C5" s="424" t="s">
        <v>2152</v>
      </c>
      <c r="D5" s="422"/>
      <c r="E5" s="421" t="s">
        <v>1827</v>
      </c>
      <c r="F5" s="421" t="str">
        <f t="array" ref="F5">IFERROR(INDEX($C$4:$C$13, MATCH(0, COUNTIF($F$3:F4, $C$4:$C$13&amp;"") + IF($C$4:$C$13="",1,0), 0)), "")</f>
        <v>TB I-4(M): RR-TB and/or MDR-TB prevalence among new TB patients: Proportion of new TB cases with RR-TB and/or MDR-TB</v>
      </c>
      <c r="G5" s="421" t="s">
        <v>2153</v>
      </c>
    </row>
    <row r="6" spans="2:7" s="11" customFormat="1" x14ac:dyDescent="0.2">
      <c r="B6" s="421" t="s">
        <v>2154</v>
      </c>
      <c r="C6" s="424" t="s">
        <v>2155</v>
      </c>
      <c r="D6" s="422"/>
      <c r="E6" s="421" t="s">
        <v>1827</v>
      </c>
      <c r="F6" s="421" t="str">
        <f t="array" ref="F6">IFERROR(INDEX($C$4:$C$13, MATCH(0, COUNTIF($F$3:F5, $C$4:$C$13&amp;"") + IF($C$4:$C$13="",1,0), 0)), "")</f>
        <v>TB I-1: TB prevalence rate per 100,000 population</v>
      </c>
      <c r="G6" s="421" t="s">
        <v>2156</v>
      </c>
    </row>
    <row r="7" spans="2:7" s="11" customFormat="1" x14ac:dyDescent="0.2">
      <c r="B7" s="421" t="s">
        <v>2157</v>
      </c>
      <c r="C7" s="424" t="s">
        <v>2158</v>
      </c>
      <c r="D7" s="422"/>
      <c r="E7" s="421" t="s">
        <v>1827</v>
      </c>
      <c r="F7" s="421" t="str">
        <f t="array" ref="F7">IFERROR(INDEX($C$4:$C$13, MATCH(0, COUNTIF($F$3:F6, $C$4:$C$13&amp;"") + IF($C$4:$C$13="",1,0), 0)), "")</f>
        <v>TB I-2: TB incidence rate per 100,000 population</v>
      </c>
      <c r="G7" s="421" t="s">
        <v>2159</v>
      </c>
    </row>
    <row r="8" spans="2:7" s="11" customFormat="1" x14ac:dyDescent="0.2">
      <c r="B8" s="421" t="s">
        <v>2160</v>
      </c>
      <c r="C8" s="424" t="s">
        <v>2161</v>
      </c>
      <c r="D8" s="422"/>
      <c r="E8" s="421" t="s">
        <v>1827</v>
      </c>
      <c r="F8" s="421" t="str">
        <f t="array" ref="F8">IFERROR(INDEX($C$4:$C$13, MATCH(0, COUNTIF($F$3:F7, $C$4:$C$13&amp;"") + IF($C$4:$C$13="",1,0), 0)), "")</f>
        <v>TB I-3(M): TB mortality rate per 100,000 population</v>
      </c>
      <c r="G8" s="421" t="s">
        <v>2162</v>
      </c>
    </row>
    <row r="9" spans="2:7" s="11" customFormat="1" x14ac:dyDescent="0.2">
      <c r="B9" s="421" t="s">
        <v>2163</v>
      </c>
      <c r="C9" s="424" t="s">
        <v>2164</v>
      </c>
      <c r="D9" s="422"/>
      <c r="E9" s="421" t="s">
        <v>1827</v>
      </c>
      <c r="F9" s="421" t="str">
        <f t="array" ref="F9">IFERROR(INDEX($C$4:$C$13, MATCH(0, COUNTIF($F$3:F8, $C$4:$C$13&amp;"") + IF($C$4:$C$13="",1,0), 0)), "")</f>
        <v>TB/HIV I-1: TB/HIV mortality rate per 100,000 population</v>
      </c>
      <c r="G9" s="421" t="s">
        <v>2165</v>
      </c>
    </row>
    <row r="10" spans="2:7" s="11" customFormat="1" x14ac:dyDescent="0.2">
      <c r="B10" s="421" t="s">
        <v>2166</v>
      </c>
      <c r="C10" s="424" t="s">
        <v>2167</v>
      </c>
      <c r="D10" s="422"/>
      <c r="E10" s="421" t="s">
        <v>1827</v>
      </c>
      <c r="F10" s="421" t="str">
        <f t="array" ref="F10">IFERROR(INDEX($C$4:$C$13, MATCH(0, COUNTIF($F$3:F9, $C$4:$C$13&amp;"") + IF($C$4:$C$13="",1,0), 0)), "")</f>
        <v>HSS I-1: Under 5 mortality rate per 1000 live births</v>
      </c>
      <c r="G10" s="421" t="s">
        <v>2168</v>
      </c>
    </row>
    <row r="11" spans="2:7" s="11" customFormat="1" x14ac:dyDescent="0.2">
      <c r="B11" s="421" t="s">
        <v>2169</v>
      </c>
      <c r="C11" s="424" t="s">
        <v>2170</v>
      </c>
      <c r="D11" s="422"/>
      <c r="E11" s="421" t="s">
        <v>1827</v>
      </c>
      <c r="F11" s="421" t="str">
        <f t="array" ref="F11">IFERROR(INDEX($C$4:$C$13, MATCH(0, COUNTIF($F$3:F10, $C$4:$C$13&amp;"") + IF($C$4:$C$13="",1,0), 0)), "")</f>
        <v>HSS I-2: Neonatal mortality rate, per 100,000 population</v>
      </c>
      <c r="G11" s="421" t="s">
        <v>2171</v>
      </c>
    </row>
    <row r="12" spans="2:7" s="11" customFormat="1" x14ac:dyDescent="0.2">
      <c r="B12" s="421" t="s">
        <v>2172</v>
      </c>
      <c r="C12" s="424" t="s">
        <v>2173</v>
      </c>
      <c r="D12" s="422"/>
      <c r="E12" s="421" t="s">
        <v>1827</v>
      </c>
      <c r="F12" s="421" t="str">
        <f t="array" ref="F12">IFERROR(INDEX($C$4:$C$13, MATCH(0, COUNTIF($F$3:F11, $C$4:$C$13&amp;"") + IF($C$4:$C$13="",1,0), 0)), "")</f>
        <v>HSS I-3: Maternal mortality ratio, per 100,000 population</v>
      </c>
      <c r="G12" s="421" t="s">
        <v>2174</v>
      </c>
    </row>
    <row r="14" spans="2:7" x14ac:dyDescent="0.2">
      <c r="B14" s="2" t="s">
        <v>130</v>
      </c>
    </row>
    <row r="15" spans="2:7" x14ac:dyDescent="0.2">
      <c r="B15" s="421" t="s">
        <v>126</v>
      </c>
      <c r="C15" s="421" t="s">
        <v>61</v>
      </c>
      <c r="D15" s="421" t="s">
        <v>63</v>
      </c>
      <c r="E15" s="421" t="s">
        <v>128</v>
      </c>
      <c r="F15" s="421" t="s">
        <v>224</v>
      </c>
      <c r="G15" s="421" t="s">
        <v>66</v>
      </c>
    </row>
    <row r="16" spans="2:7" hidden="1" x14ac:dyDescent="0.2">
      <c r="B16" s="421" t="s">
        <v>125</v>
      </c>
      <c r="C16" s="424" t="s">
        <v>72</v>
      </c>
      <c r="D16" s="422" t="s">
        <v>62</v>
      </c>
      <c r="E16" s="421" t="s">
        <v>127</v>
      </c>
      <c r="F16" s="421" t="str">
        <f t="array" ref="F16">IFERROR(INDEX($C$16:$C$25, MATCH(0, COUNTIF($F$15:F15, $C$16:$C$25&amp;"") + IF($C$16:$C$25="",1,0), 0)), "")</f>
        <v>--Select--</v>
      </c>
      <c r="G16" s="421" t="s">
        <v>65</v>
      </c>
    </row>
    <row r="17" spans="1:7" s="11" customFormat="1" x14ac:dyDescent="0.2">
      <c r="B17" s="421" t="s">
        <v>2175</v>
      </c>
      <c r="C17" s="424" t="s">
        <v>2176</v>
      </c>
      <c r="D17" s="422"/>
      <c r="E17" s="421" t="s">
        <v>1827</v>
      </c>
      <c r="F17" s="421" t="str">
        <f t="array" ref="F17">IFERROR(INDEX($C$16:$C$25, MATCH(0, COUNTIF($F$15:F16, $C$16:$C$25&amp;"") + IF($C$16:$C$25="",1,0), 0)), "")</f>
        <v>HSS O-3: Ratio of household out-of-pocket payments for health to total expenditure on health</v>
      </c>
      <c r="G17" s="421" t="s">
        <v>2177</v>
      </c>
    </row>
    <row r="18" spans="1:7" s="11" customFormat="1" x14ac:dyDescent="0.2">
      <c r="B18" s="421" t="s">
        <v>2178</v>
      </c>
      <c r="C18" s="424" t="s">
        <v>2179</v>
      </c>
      <c r="D18" s="422"/>
      <c r="E18" s="421" t="s">
        <v>1827</v>
      </c>
      <c r="F18" s="421" t="str">
        <f t="array" ref="F18">IFERROR(INDEX($C$16:$C$25, MATCH(0, COUNTIF($F$15:F17, $C$16:$C$25&amp;"") + IF($C$16:$C$25="",1,0), 0)), "")</f>
        <v>TB O-2a: Treatment success rate of all forms of TB- bacteriologically confirmed plus clinically diagnosed, new and relapse cases</v>
      </c>
      <c r="G18" s="421" t="s">
        <v>2180</v>
      </c>
    </row>
    <row r="19" spans="1:7" s="11" customFormat="1" x14ac:dyDescent="0.2">
      <c r="B19" s="421" t="s">
        <v>1965</v>
      </c>
      <c r="C19" s="424" t="s">
        <v>1966</v>
      </c>
      <c r="D19" s="422" t="s">
        <v>2181</v>
      </c>
      <c r="E19" s="421" t="s">
        <v>1827</v>
      </c>
      <c r="F19" s="421" t="str">
        <f t="array" ref="F19">IFERROR(INDEX($C$16:$C$25, MATCH(0, COUNTIF($F$15:F18, $C$16:$C$25&amp;"") + IF($C$16:$C$25="",1,0), 0)), "")</f>
        <v>TB O-4(M): Treatment success rate of RR TB and/or MDR-TB: Percentage of cases with RR and/or MDR-TB successfully treated</v>
      </c>
      <c r="G19" s="421" t="s">
        <v>2182</v>
      </c>
    </row>
    <row r="20" spans="1:7" s="11" customFormat="1" x14ac:dyDescent="0.2">
      <c r="B20" s="421" t="s">
        <v>2183</v>
      </c>
      <c r="C20" s="424" t="s">
        <v>2184</v>
      </c>
      <c r="D20" s="422"/>
      <c r="E20" s="421" t="s">
        <v>1827</v>
      </c>
      <c r="F20" s="421" t="str">
        <f t="array" ref="F20">IFERROR(INDEX($C$16:$C$25, MATCH(0, COUNTIF($F$15:F19, $C$16:$C$25&amp;"") + IF($C$16:$C$25="",1,0), 0)), "")</f>
        <v>HSS O-1: Percentage of women attending antenatal care</v>
      </c>
      <c r="G20" s="421" t="s">
        <v>2185</v>
      </c>
    </row>
    <row r="21" spans="1:7" s="11" customFormat="1" x14ac:dyDescent="0.2">
      <c r="B21" s="421" t="s">
        <v>2186</v>
      </c>
      <c r="C21" s="424" t="s">
        <v>2187</v>
      </c>
      <c r="D21" s="422"/>
      <c r="E21" s="421" t="s">
        <v>1827</v>
      </c>
      <c r="F21" s="421" t="str">
        <f t="array" ref="F21">IFERROR(INDEX($C$16:$C$25, MATCH(0, COUNTIF($F$15:F20, $C$16:$C$25&amp;"") + IF($C$16:$C$25="",1,0), 0)), "")</f>
        <v>HSS O-2: Percentage of births attended by skilled health professional</v>
      </c>
      <c r="G21" s="421" t="s">
        <v>2188</v>
      </c>
    </row>
    <row r="22" spans="1:7" s="11" customFormat="1" x14ac:dyDescent="0.2">
      <c r="B22" s="421" t="s">
        <v>2189</v>
      </c>
      <c r="C22" s="424" t="s">
        <v>2190</v>
      </c>
      <c r="D22" s="422"/>
      <c r="E22" s="421" t="s">
        <v>1827</v>
      </c>
      <c r="F22" s="421" t="str">
        <f t="array" ref="F22">IFERROR(INDEX($C$16:$C$25, MATCH(0, COUNTIF($F$15:F21, $C$16:$C$25&amp;"") + IF($C$16:$C$25="",1,0), 0)), "")</f>
        <v>TB O-1a: Case notification rate of all forms of TB per 100,000 population - bacteriologically confirmed plus clinically diagnosed, new and relapse cases</v>
      </c>
      <c r="G22" s="421" t="s">
        <v>2191</v>
      </c>
    </row>
    <row r="23" spans="1:7" s="11" customFormat="1" x14ac:dyDescent="0.2">
      <c r="B23" s="421" t="s">
        <v>2192</v>
      </c>
      <c r="C23" s="424" t="s">
        <v>2193</v>
      </c>
      <c r="D23" s="422"/>
      <c r="E23" s="421" t="s">
        <v>1827</v>
      </c>
      <c r="F23" s="421" t="str">
        <f t="array" ref="F23">IFERROR(INDEX($C$16:$C$25, MATCH(0, COUNTIF($F$15:F22, $C$16:$C$25&amp;"") + IF($C$16:$C$25="",1,0), 0)), "")</f>
        <v>TB O-6: Notification of RR-TB and/or MDR-TB cases – Percentage of notified cases of bacteriologically confirmed, drug resistant RR-TB and/or MDR-TB as a proportion of all estimated RR-TB and/or MDR-TB cases</v>
      </c>
      <c r="G23" s="421" t="s">
        <v>2194</v>
      </c>
    </row>
    <row r="24" spans="1:7" s="11" customFormat="1" x14ac:dyDescent="0.2">
      <c r="B24" s="421" t="s">
        <v>2195</v>
      </c>
      <c r="C24" s="424" t="s">
        <v>2196</v>
      </c>
      <c r="D24" s="422"/>
      <c r="E24" s="421" t="s">
        <v>1827</v>
      </c>
      <c r="F24" s="421" t="str">
        <f t="array" ref="F24">IFERROR(INDEX($C$16:$C$25, MATCH(0, COUNTIF($F$15:F23, $C$16:$C$25&amp;"") + IF($C$16:$C$25="",1,0), 0)), "")</f>
        <v>TB O-5(M): TB treatment coverage: Percentage of new and relapse cases that were notified and treated among the estimated number of incident TB cases in the same year (all form of TB - bacteriologically confirmed plus clinically diagnosed)</v>
      </c>
      <c r="G24" s="421" t="s">
        <v>2197</v>
      </c>
    </row>
    <row r="26" spans="1:7" x14ac:dyDescent="0.2">
      <c r="B26" s="2" t="s">
        <v>200</v>
      </c>
    </row>
    <row r="27" spans="1:7" x14ac:dyDescent="0.2">
      <c r="A27" s="428" t="s">
        <v>1</v>
      </c>
      <c r="B27" s="429" t="s">
        <v>152</v>
      </c>
      <c r="C27" s="429" t="s">
        <v>61</v>
      </c>
      <c r="D27" s="429" t="s">
        <v>63</v>
      </c>
      <c r="E27" s="429" t="s">
        <v>148</v>
      </c>
      <c r="F27" s="429" t="s">
        <v>149</v>
      </c>
      <c r="G27" s="429" t="s">
        <v>66</v>
      </c>
    </row>
    <row r="28" spans="1:7" hidden="1" x14ac:dyDescent="0.2">
      <c r="A28" s="429" t="s">
        <v>147</v>
      </c>
      <c r="B28" s="430" t="s">
        <v>114</v>
      </c>
      <c r="C28" s="431" t="s">
        <v>72</v>
      </c>
      <c r="D28" s="430" t="s">
        <v>62</v>
      </c>
      <c r="E28" s="429"/>
      <c r="F28" s="429"/>
      <c r="G28" s="429" t="s">
        <v>65</v>
      </c>
    </row>
    <row r="29" spans="1:7" s="11" customFormat="1" x14ac:dyDescent="0.2">
      <c r="A29" s="429" t="s">
        <v>2239</v>
      </c>
      <c r="B29" s="430" t="s">
        <v>2097</v>
      </c>
      <c r="C29" s="431" t="s">
        <v>2098</v>
      </c>
      <c r="D29" s="430" t="s">
        <v>2246</v>
      </c>
      <c r="E29" s="429"/>
      <c r="F29" s="429"/>
      <c r="G29" s="429" t="s">
        <v>2247</v>
      </c>
    </row>
    <row r="30" spans="1:7" s="11" customFormat="1" x14ac:dyDescent="0.2">
      <c r="A30" s="429" t="s">
        <v>2239</v>
      </c>
      <c r="B30" s="430" t="s">
        <v>2112</v>
      </c>
      <c r="C30" s="431" t="s">
        <v>2113</v>
      </c>
      <c r="D30" s="430"/>
      <c r="E30" s="429"/>
      <c r="F30" s="429"/>
      <c r="G30" s="429" t="s">
        <v>2248</v>
      </c>
    </row>
    <row r="31" spans="1:7" s="11" customFormat="1" x14ac:dyDescent="0.2">
      <c r="A31" s="429" t="s">
        <v>2239</v>
      </c>
      <c r="B31" s="430" t="s">
        <v>2249</v>
      </c>
      <c r="C31" s="431" t="s">
        <v>2250</v>
      </c>
      <c r="D31" s="430"/>
      <c r="E31" s="429"/>
      <c r="F31" s="429"/>
      <c r="G31" s="429" t="s">
        <v>2251</v>
      </c>
    </row>
    <row r="32" spans="1:7" s="11" customFormat="1" x14ac:dyDescent="0.2">
      <c r="A32" s="429" t="s">
        <v>2239</v>
      </c>
      <c r="B32" s="430" t="s">
        <v>2252</v>
      </c>
      <c r="C32" s="431" t="s">
        <v>2253</v>
      </c>
      <c r="D32" s="430"/>
      <c r="E32" s="429"/>
      <c r="F32" s="429"/>
      <c r="G32" s="429" t="s">
        <v>2254</v>
      </c>
    </row>
    <row r="33" spans="1:7" s="11" customFormat="1" x14ac:dyDescent="0.2">
      <c r="A33" s="429" t="s">
        <v>2239</v>
      </c>
      <c r="B33" s="430" t="s">
        <v>2255</v>
      </c>
      <c r="C33" s="431" t="s">
        <v>2256</v>
      </c>
      <c r="D33" s="430"/>
      <c r="E33" s="429"/>
      <c r="F33" s="429"/>
      <c r="G33" s="429" t="s">
        <v>2257</v>
      </c>
    </row>
    <row r="34" spans="1:7" s="11" customFormat="1" x14ac:dyDescent="0.2">
      <c r="A34" s="429" t="s">
        <v>2239</v>
      </c>
      <c r="B34" s="430" t="s">
        <v>2258</v>
      </c>
      <c r="C34" s="431" t="s">
        <v>2259</v>
      </c>
      <c r="D34" s="430"/>
      <c r="E34" s="429"/>
      <c r="F34" s="429"/>
      <c r="G34" s="429" t="s">
        <v>2260</v>
      </c>
    </row>
    <row r="35" spans="1:7" s="11" customFormat="1" x14ac:dyDescent="0.2">
      <c r="A35" s="429" t="s">
        <v>2239</v>
      </c>
      <c r="B35" s="430" t="s">
        <v>2137</v>
      </c>
      <c r="C35" s="431" t="s">
        <v>2138</v>
      </c>
      <c r="D35" s="430" t="s">
        <v>2018</v>
      </c>
      <c r="E35" s="429"/>
      <c r="F35" s="429"/>
      <c r="G35" s="429" t="s">
        <v>2261</v>
      </c>
    </row>
    <row r="36" spans="1:7" s="11" customFormat="1" x14ac:dyDescent="0.2">
      <c r="A36" s="429" t="s">
        <v>2239</v>
      </c>
      <c r="B36" s="430" t="s">
        <v>2262</v>
      </c>
      <c r="C36" s="431" t="s">
        <v>2263</v>
      </c>
      <c r="D36" s="430"/>
      <c r="E36" s="429"/>
      <c r="F36" s="429"/>
      <c r="G36" s="429" t="s">
        <v>2264</v>
      </c>
    </row>
    <row r="37" spans="1:7" s="11" customFormat="1" x14ac:dyDescent="0.2">
      <c r="A37" s="429" t="s">
        <v>2239</v>
      </c>
      <c r="B37" s="430" t="s">
        <v>2265</v>
      </c>
      <c r="C37" s="431" t="s">
        <v>2266</v>
      </c>
      <c r="D37" s="430"/>
      <c r="E37" s="429"/>
      <c r="F37" s="429"/>
      <c r="G37" s="429" t="s">
        <v>2267</v>
      </c>
    </row>
    <row r="38" spans="1:7" s="11" customFormat="1" x14ac:dyDescent="0.2">
      <c r="A38" s="429" t="s">
        <v>2239</v>
      </c>
      <c r="B38" s="430" t="s">
        <v>2268</v>
      </c>
      <c r="C38" s="431" t="s">
        <v>2269</v>
      </c>
      <c r="D38" s="430"/>
      <c r="E38" s="429"/>
      <c r="F38" s="429"/>
      <c r="G38" s="429" t="s">
        <v>2270</v>
      </c>
    </row>
    <row r="39" spans="1:7" s="11" customFormat="1" x14ac:dyDescent="0.2">
      <c r="A39" s="429" t="s">
        <v>2239</v>
      </c>
      <c r="B39" s="430" t="s">
        <v>2271</v>
      </c>
      <c r="C39" s="431" t="s">
        <v>2272</v>
      </c>
      <c r="D39" s="430"/>
      <c r="E39" s="429"/>
      <c r="F39" s="429"/>
      <c r="G39" s="429" t="s">
        <v>2273</v>
      </c>
    </row>
    <row r="40" spans="1:7" s="11" customFormat="1" x14ac:dyDescent="0.2">
      <c r="A40" s="429" t="s">
        <v>2243</v>
      </c>
      <c r="B40" s="430" t="s">
        <v>2274</v>
      </c>
      <c r="C40" s="431" t="s">
        <v>2275</v>
      </c>
      <c r="D40" s="430"/>
      <c r="E40" s="429"/>
      <c r="F40" s="429"/>
      <c r="G40" s="429" t="s">
        <v>2276</v>
      </c>
    </row>
    <row r="41" spans="1:7" s="11" customFormat="1" x14ac:dyDescent="0.2">
      <c r="A41" s="429" t="s">
        <v>2243</v>
      </c>
      <c r="B41" s="430" t="s">
        <v>2277</v>
      </c>
      <c r="C41" s="431" t="s">
        <v>2278</v>
      </c>
      <c r="D41" s="430"/>
      <c r="E41" s="429"/>
      <c r="F41" s="429"/>
      <c r="G41" s="429" t="s">
        <v>2279</v>
      </c>
    </row>
    <row r="42" spans="1:7" s="11" customFormat="1" x14ac:dyDescent="0.2">
      <c r="A42" s="429" t="s">
        <v>2243</v>
      </c>
      <c r="B42" s="430" t="s">
        <v>2280</v>
      </c>
      <c r="C42" s="431" t="s">
        <v>2281</v>
      </c>
      <c r="D42" s="430"/>
      <c r="E42" s="429"/>
      <c r="F42" s="429"/>
      <c r="G42" s="429" t="s">
        <v>2282</v>
      </c>
    </row>
    <row r="43" spans="1:7" s="11" customFormat="1" x14ac:dyDescent="0.2">
      <c r="A43" s="429" t="s">
        <v>2243</v>
      </c>
      <c r="B43" s="430" t="s">
        <v>2283</v>
      </c>
      <c r="C43" s="431" t="s">
        <v>2284</v>
      </c>
      <c r="D43" s="430"/>
      <c r="E43" s="429"/>
      <c r="F43" s="429"/>
      <c r="G43" s="429" t="s">
        <v>2285</v>
      </c>
    </row>
    <row r="44" spans="1:7" s="11" customFormat="1" x14ac:dyDescent="0.2">
      <c r="A44" s="429" t="s">
        <v>2199</v>
      </c>
      <c r="B44" s="430" t="s">
        <v>2286</v>
      </c>
      <c r="C44" s="431" t="s">
        <v>2287</v>
      </c>
      <c r="D44" s="430"/>
      <c r="E44" s="429"/>
      <c r="F44" s="429"/>
      <c r="G44" s="429" t="s">
        <v>2288</v>
      </c>
    </row>
    <row r="45" spans="1:7" s="11" customFormat="1" x14ac:dyDescent="0.2">
      <c r="A45" s="429" t="s">
        <v>2199</v>
      </c>
      <c r="B45" s="430" t="s">
        <v>1999</v>
      </c>
      <c r="C45" s="431" t="s">
        <v>2000</v>
      </c>
      <c r="D45" s="430"/>
      <c r="E45" s="429"/>
      <c r="F45" s="429"/>
      <c r="G45" s="429" t="s">
        <v>2289</v>
      </c>
    </row>
    <row r="46" spans="1:7" s="11" customFormat="1" x14ac:dyDescent="0.2">
      <c r="A46" s="429" t="s">
        <v>2199</v>
      </c>
      <c r="B46" s="430" t="s">
        <v>2005</v>
      </c>
      <c r="C46" s="431" t="s">
        <v>2006</v>
      </c>
      <c r="D46" s="430" t="s">
        <v>2290</v>
      </c>
      <c r="E46" s="429"/>
      <c r="F46" s="429"/>
      <c r="G46" s="429" t="s">
        <v>2291</v>
      </c>
    </row>
    <row r="47" spans="1:7" s="11" customFormat="1" x14ac:dyDescent="0.2">
      <c r="A47" s="429" t="s">
        <v>2199</v>
      </c>
      <c r="B47" s="430" t="s">
        <v>2292</v>
      </c>
      <c r="C47" s="431" t="s">
        <v>2293</v>
      </c>
      <c r="D47" s="430"/>
      <c r="E47" s="429"/>
      <c r="F47" s="429"/>
      <c r="G47" s="429" t="s">
        <v>2294</v>
      </c>
    </row>
    <row r="48" spans="1:7" s="11" customFormat="1" x14ac:dyDescent="0.2">
      <c r="A48" s="429" t="s">
        <v>2199</v>
      </c>
      <c r="B48" s="430" t="s">
        <v>2295</v>
      </c>
      <c r="C48" s="431" t="s">
        <v>2296</v>
      </c>
      <c r="D48" s="430"/>
      <c r="E48" s="429"/>
      <c r="F48" s="429"/>
      <c r="G48" s="429" t="s">
        <v>2297</v>
      </c>
    </row>
    <row r="49" spans="1:7" s="11" customFormat="1" x14ac:dyDescent="0.2">
      <c r="A49" s="429" t="s">
        <v>2199</v>
      </c>
      <c r="B49" s="430" t="s">
        <v>2298</v>
      </c>
      <c r="C49" s="431" t="s">
        <v>2299</v>
      </c>
      <c r="D49" s="430"/>
      <c r="E49" s="429"/>
      <c r="F49" s="429"/>
      <c r="G49" s="429" t="s">
        <v>2300</v>
      </c>
    </row>
    <row r="50" spans="1:7" s="11" customFormat="1" x14ac:dyDescent="0.2">
      <c r="A50" s="429" t="s">
        <v>2199</v>
      </c>
      <c r="B50" s="430" t="s">
        <v>2301</v>
      </c>
      <c r="C50" s="431" t="s">
        <v>2302</v>
      </c>
      <c r="D50" s="430"/>
      <c r="E50" s="429"/>
      <c r="F50" s="429"/>
      <c r="G50" s="429" t="s">
        <v>2303</v>
      </c>
    </row>
    <row r="51" spans="1:7" s="11" customFormat="1" x14ac:dyDescent="0.2">
      <c r="A51" s="429" t="s">
        <v>2199</v>
      </c>
      <c r="B51" s="430" t="s">
        <v>2304</v>
      </c>
      <c r="C51" s="431" t="s">
        <v>2305</v>
      </c>
      <c r="D51" s="430"/>
      <c r="E51" s="429"/>
      <c r="F51" s="429"/>
      <c r="G51" s="429" t="s">
        <v>2306</v>
      </c>
    </row>
    <row r="52" spans="1:7" s="11" customFormat="1" x14ac:dyDescent="0.2">
      <c r="A52" s="429" t="s">
        <v>2227</v>
      </c>
      <c r="B52" s="430" t="s">
        <v>2307</v>
      </c>
      <c r="C52" s="431" t="s">
        <v>2308</v>
      </c>
      <c r="D52" s="430"/>
      <c r="E52" s="429"/>
      <c r="F52" s="429"/>
      <c r="G52" s="429" t="s">
        <v>2309</v>
      </c>
    </row>
    <row r="53" spans="1:7" s="11" customFormat="1" x14ac:dyDescent="0.2">
      <c r="A53" s="429" t="s">
        <v>2227</v>
      </c>
      <c r="B53" s="430" t="s">
        <v>2310</v>
      </c>
      <c r="C53" s="431" t="s">
        <v>2311</v>
      </c>
      <c r="D53" s="430"/>
      <c r="E53" s="429"/>
      <c r="F53" s="429"/>
      <c r="G53" s="429" t="s">
        <v>2312</v>
      </c>
    </row>
    <row r="54" spans="1:7" s="11" customFormat="1" x14ac:dyDescent="0.2">
      <c r="A54" s="429" t="s">
        <v>2223</v>
      </c>
      <c r="B54" s="430" t="s">
        <v>2313</v>
      </c>
      <c r="C54" s="431" t="s">
        <v>2314</v>
      </c>
      <c r="D54" s="430"/>
      <c r="E54" s="429"/>
      <c r="F54" s="429"/>
      <c r="G54" s="429" t="s">
        <v>2315</v>
      </c>
    </row>
    <row r="55" spans="1:7" s="11" customFormat="1" x14ac:dyDescent="0.2">
      <c r="A55" s="429" t="s">
        <v>2223</v>
      </c>
      <c r="B55" s="430" t="s">
        <v>2316</v>
      </c>
      <c r="C55" s="431" t="s">
        <v>2317</v>
      </c>
      <c r="D55" s="430"/>
      <c r="E55" s="429"/>
      <c r="F55" s="429"/>
      <c r="G55" s="429" t="s">
        <v>2318</v>
      </c>
    </row>
    <row r="56" spans="1:7" s="11" customFormat="1" x14ac:dyDescent="0.2">
      <c r="A56" s="429" t="s">
        <v>2223</v>
      </c>
      <c r="B56" s="430" t="s">
        <v>2319</v>
      </c>
      <c r="C56" s="431" t="s">
        <v>2320</v>
      </c>
      <c r="D56" s="430"/>
      <c r="E56" s="429"/>
      <c r="F56" s="429"/>
      <c r="G56" s="429" t="s">
        <v>2321</v>
      </c>
    </row>
    <row r="57" spans="1:7" s="11" customFormat="1" x14ac:dyDescent="0.2">
      <c r="A57" s="429" t="s">
        <v>2223</v>
      </c>
      <c r="B57" s="430" t="s">
        <v>2322</v>
      </c>
      <c r="C57" s="431" t="s">
        <v>2323</v>
      </c>
      <c r="D57" s="430"/>
      <c r="E57" s="429"/>
      <c r="F57" s="429"/>
      <c r="G57" s="429" t="s">
        <v>2324</v>
      </c>
    </row>
    <row r="58" spans="1:7" s="11" customFormat="1" x14ac:dyDescent="0.2">
      <c r="A58" s="429" t="s">
        <v>2223</v>
      </c>
      <c r="B58" s="430" t="s">
        <v>2325</v>
      </c>
      <c r="C58" s="431" t="s">
        <v>2326</v>
      </c>
      <c r="D58" s="430"/>
      <c r="E58" s="429"/>
      <c r="F58" s="429"/>
      <c r="G58" s="429" t="s">
        <v>2327</v>
      </c>
    </row>
    <row r="59" spans="1:7" s="11" customFormat="1" x14ac:dyDescent="0.2">
      <c r="A59" s="429" t="s">
        <v>2235</v>
      </c>
      <c r="B59" s="430" t="s">
        <v>2328</v>
      </c>
      <c r="C59" s="431" t="s">
        <v>2329</v>
      </c>
      <c r="D59" s="430"/>
      <c r="E59" s="429"/>
      <c r="F59" s="429"/>
      <c r="G59" s="429" t="s">
        <v>2330</v>
      </c>
    </row>
    <row r="60" spans="1:7" s="11" customFormat="1" x14ac:dyDescent="0.2">
      <c r="A60" s="429" t="s">
        <v>2235</v>
      </c>
      <c r="B60" s="430" t="s">
        <v>2331</v>
      </c>
      <c r="C60" s="431" t="s">
        <v>2332</v>
      </c>
      <c r="D60" s="430"/>
      <c r="E60" s="429"/>
      <c r="F60" s="429"/>
      <c r="G60" s="429" t="s">
        <v>2333</v>
      </c>
    </row>
    <row r="61" spans="1:7" s="11" customFormat="1" x14ac:dyDescent="0.2">
      <c r="A61" s="429" t="s">
        <v>2215</v>
      </c>
      <c r="B61" s="430" t="s">
        <v>2334</v>
      </c>
      <c r="C61" s="431" t="s">
        <v>2335</v>
      </c>
      <c r="D61" s="430"/>
      <c r="E61" s="429"/>
      <c r="F61" s="429"/>
      <c r="G61" s="429" t="s">
        <v>2336</v>
      </c>
    </row>
    <row r="62" spans="1:7" s="11" customFormat="1" x14ac:dyDescent="0.2">
      <c r="A62" s="429" t="s">
        <v>2219</v>
      </c>
      <c r="B62" s="430" t="s">
        <v>2337</v>
      </c>
      <c r="C62" s="431" t="s">
        <v>2338</v>
      </c>
      <c r="D62" s="430"/>
      <c r="E62" s="429"/>
      <c r="F62" s="429"/>
      <c r="G62" s="429" t="s">
        <v>2339</v>
      </c>
    </row>
    <row r="63" spans="1:7" s="11" customFormat="1" x14ac:dyDescent="0.2">
      <c r="A63" s="429" t="s">
        <v>2219</v>
      </c>
      <c r="B63" s="430" t="s">
        <v>2340</v>
      </c>
      <c r="C63" s="431" t="s">
        <v>2341</v>
      </c>
      <c r="D63" s="430"/>
      <c r="E63" s="429"/>
      <c r="F63" s="429"/>
      <c r="G63" s="429" t="s">
        <v>2342</v>
      </c>
    </row>
    <row r="64" spans="1:7" s="11" customFormat="1" x14ac:dyDescent="0.2">
      <c r="A64" s="429" t="s">
        <v>2219</v>
      </c>
      <c r="B64" s="430" t="s">
        <v>2343</v>
      </c>
      <c r="C64" s="431" t="s">
        <v>2344</v>
      </c>
      <c r="D64" s="430"/>
      <c r="E64" s="429"/>
      <c r="F64" s="429"/>
      <c r="G64" s="429" t="s">
        <v>2345</v>
      </c>
    </row>
    <row r="66" spans="2:8" x14ac:dyDescent="0.2">
      <c r="B66" s="2" t="s">
        <v>146</v>
      </c>
    </row>
    <row r="67" spans="2:8" x14ac:dyDescent="0.2">
      <c r="B67" s="1" t="s">
        <v>61</v>
      </c>
      <c r="C67" s="421" t="s">
        <v>84</v>
      </c>
      <c r="D67" s="421" t="s">
        <v>132</v>
      </c>
      <c r="E67" s="421" t="s">
        <v>128</v>
      </c>
      <c r="F67" s="421" t="s">
        <v>148</v>
      </c>
      <c r="G67" s="421" t="s">
        <v>66</v>
      </c>
      <c r="H67" s="421" t="s">
        <v>170</v>
      </c>
    </row>
    <row r="68" spans="2:8" hidden="1" x14ac:dyDescent="0.2">
      <c r="B68" s="1" t="str">
        <f t="array" ref="B68">IFERROR(INDEX($C$68:$C$81, MATCH(0, COUNTIF($B$67:B67, $C$68:$C$81&amp;"") + IF($C$68:$C$81="",1,0), 0)), "")</f>
        <v>--Select--</v>
      </c>
      <c r="C68" s="424" t="s">
        <v>72</v>
      </c>
      <c r="D68" s="421" t="s">
        <v>131</v>
      </c>
      <c r="E68" s="421" t="s">
        <v>127</v>
      </c>
      <c r="F68" s="421"/>
      <c r="G68" s="421" t="s">
        <v>65</v>
      </c>
      <c r="H68" s="426" t="s">
        <v>169</v>
      </c>
    </row>
    <row r="69" spans="2:8" s="11" customFormat="1" x14ac:dyDescent="0.2">
      <c r="B69" s="7" t="str">
        <f t="array" ref="B69">IFERROR(INDEX($C$68:$C$81, MATCH(0, COUNTIF($B$67:B68, $C$68:$C$81&amp;"") + IF($C$68:$C$81="",1,0), 0)), "")</f>
        <v>MDR-TB</v>
      </c>
      <c r="C69" s="424" t="s">
        <v>2198</v>
      </c>
      <c r="D69" s="421" t="s">
        <v>2199</v>
      </c>
      <c r="E69" s="421" t="s">
        <v>1827</v>
      </c>
      <c r="F69" s="421"/>
      <c r="G69" s="421" t="s">
        <v>2200</v>
      </c>
      <c r="H69" s="427" t="s">
        <v>2201</v>
      </c>
    </row>
    <row r="70" spans="2:8" s="11" customFormat="1" x14ac:dyDescent="0.2">
      <c r="B70" s="7" t="str">
        <f t="array" ref="B70">IFERROR(INDEX($C$68:$C$81, MATCH(0, COUNTIF($B$67:B69, $C$68:$C$81&amp;"") + IF($C$68:$C$81="",1,0), 0)), "")</f>
        <v>Payment for results</v>
      </c>
      <c r="C70" s="424" t="s">
        <v>2202</v>
      </c>
      <c r="D70" s="421" t="s">
        <v>2203</v>
      </c>
      <c r="E70" s="421" t="s">
        <v>1827</v>
      </c>
      <c r="F70" s="421"/>
      <c r="G70" s="421" t="s">
        <v>2204</v>
      </c>
      <c r="H70" s="427" t="s">
        <v>2205</v>
      </c>
    </row>
    <row r="71" spans="2:8" s="11" customFormat="1" x14ac:dyDescent="0.2">
      <c r="B71" s="7" t="str">
        <f t="array" ref="B71">IFERROR(INDEX($C$68:$C$81, MATCH(0, COUNTIF($B$67:B70, $C$68:$C$81&amp;"") + IF($C$68:$C$81="",1,0), 0)), "")</f>
        <v>Program management</v>
      </c>
      <c r="C71" s="424" t="s">
        <v>2206</v>
      </c>
      <c r="D71" s="421" t="s">
        <v>2207</v>
      </c>
      <c r="E71" s="421" t="s">
        <v>1827</v>
      </c>
      <c r="F71" s="421"/>
      <c r="G71" s="421" t="s">
        <v>2208</v>
      </c>
      <c r="H71" s="427" t="s">
        <v>2209</v>
      </c>
    </row>
    <row r="72" spans="2:8" s="11" customFormat="1" x14ac:dyDescent="0.2">
      <c r="B72" s="7" t="str">
        <f t="array" ref="B72">IFERROR(INDEX($C$68:$C$81, MATCH(0, COUNTIF($B$67:B71, $C$68:$C$81&amp;"") + IF($C$68:$C$81="",1,0), 0)), "")</f>
        <v>RSSH: Community responses and systems</v>
      </c>
      <c r="C72" s="424" t="s">
        <v>2210</v>
      </c>
      <c r="D72" s="421" t="s">
        <v>2211</v>
      </c>
      <c r="E72" s="421" t="s">
        <v>1827</v>
      </c>
      <c r="F72" s="421"/>
      <c r="G72" s="421" t="s">
        <v>2212</v>
      </c>
      <c r="H72" s="427" t="s">
        <v>2213</v>
      </c>
    </row>
    <row r="73" spans="2:8" s="11" customFormat="1" x14ac:dyDescent="0.2">
      <c r="B73" s="7" t="str">
        <f t="array" ref="B73">IFERROR(INDEX($C$68:$C$81, MATCH(0, COUNTIF($B$67:B72, $C$68:$C$81&amp;"") + IF($C$68:$C$81="",1,0), 0)), "")</f>
        <v>RSSH: Financial management systems</v>
      </c>
      <c r="C73" s="424" t="s">
        <v>2214</v>
      </c>
      <c r="D73" s="421" t="s">
        <v>2215</v>
      </c>
      <c r="E73" s="421" t="s">
        <v>1827</v>
      </c>
      <c r="F73" s="421"/>
      <c r="G73" s="421" t="s">
        <v>2216</v>
      </c>
      <c r="H73" s="427" t="s">
        <v>2217</v>
      </c>
    </row>
    <row r="74" spans="2:8" s="11" customFormat="1" x14ac:dyDescent="0.2">
      <c r="B74" s="7" t="str">
        <f t="array" ref="B74">IFERROR(INDEX($C$68:$C$81, MATCH(0, COUNTIF($B$67:B73, $C$68:$C$81&amp;"") + IF($C$68:$C$81="",1,0), 0)), "")</f>
        <v>RSSH: Health management information systems and M&amp;E</v>
      </c>
      <c r="C74" s="424" t="s">
        <v>2218</v>
      </c>
      <c r="D74" s="421" t="s">
        <v>2219</v>
      </c>
      <c r="E74" s="421" t="s">
        <v>1827</v>
      </c>
      <c r="F74" s="421"/>
      <c r="G74" s="421" t="s">
        <v>2220</v>
      </c>
      <c r="H74" s="427" t="s">
        <v>2221</v>
      </c>
    </row>
    <row r="75" spans="2:8" s="11" customFormat="1" x14ac:dyDescent="0.2">
      <c r="B75" s="7" t="str">
        <f t="array" ref="B75">IFERROR(INDEX($C$68:$C$81, MATCH(0, COUNTIF($B$67:B74, $C$68:$C$81&amp;"") + IF($C$68:$C$81="",1,0), 0)), "")</f>
        <v>RSSH: Human resources for health (HRH), including community health workers</v>
      </c>
      <c r="C75" s="424" t="s">
        <v>2222</v>
      </c>
      <c r="D75" s="421" t="s">
        <v>2223</v>
      </c>
      <c r="E75" s="421" t="s">
        <v>1827</v>
      </c>
      <c r="F75" s="421"/>
      <c r="G75" s="421" t="s">
        <v>2224</v>
      </c>
      <c r="H75" s="427" t="s">
        <v>2225</v>
      </c>
    </row>
    <row r="76" spans="2:8" s="11" customFormat="1" x14ac:dyDescent="0.2">
      <c r="B76" s="7" t="str">
        <f t="array" ref="B76">IFERROR(INDEX($C$68:$C$81, MATCH(0, COUNTIF($B$67:B75, $C$68:$C$81&amp;"") + IF($C$68:$C$81="",1,0), 0)), "")</f>
        <v>RSSH: Integrated service delivery and quality improvement</v>
      </c>
      <c r="C76" s="424" t="s">
        <v>2226</v>
      </c>
      <c r="D76" s="421" t="s">
        <v>2227</v>
      </c>
      <c r="E76" s="421" t="s">
        <v>1827</v>
      </c>
      <c r="F76" s="421"/>
      <c r="G76" s="421" t="s">
        <v>2228</v>
      </c>
      <c r="H76" s="427" t="s">
        <v>2229</v>
      </c>
    </row>
    <row r="77" spans="2:8" s="11" customFormat="1" x14ac:dyDescent="0.2">
      <c r="B77" s="7" t="str">
        <f t="array" ref="B77">IFERROR(INDEX($C$68:$C$81, MATCH(0, COUNTIF($B$67:B76, $C$68:$C$81&amp;"") + IF($C$68:$C$81="",1,0), 0)), "")</f>
        <v>RSSH: National health strategies</v>
      </c>
      <c r="C77" s="424" t="s">
        <v>2230</v>
      </c>
      <c r="D77" s="421" t="s">
        <v>2231</v>
      </c>
      <c r="E77" s="421" t="s">
        <v>1827</v>
      </c>
      <c r="F77" s="421"/>
      <c r="G77" s="421" t="s">
        <v>2232</v>
      </c>
      <c r="H77" s="427" t="s">
        <v>2233</v>
      </c>
    </row>
    <row r="78" spans="2:8" s="11" customFormat="1" x14ac:dyDescent="0.2">
      <c r="B78" s="7" t="str">
        <f t="array" ref="B78">IFERROR(INDEX($C$68:$C$81, MATCH(0, COUNTIF($B$67:B77, $C$68:$C$81&amp;"") + IF($C$68:$C$81="",1,0), 0)), "")</f>
        <v>RSSH: Procurement and supply chain management systems</v>
      </c>
      <c r="C78" s="424" t="s">
        <v>2234</v>
      </c>
      <c r="D78" s="421" t="s">
        <v>2235</v>
      </c>
      <c r="E78" s="421" t="s">
        <v>1827</v>
      </c>
      <c r="F78" s="421"/>
      <c r="G78" s="421" t="s">
        <v>2236</v>
      </c>
      <c r="H78" s="427" t="s">
        <v>2237</v>
      </c>
    </row>
    <row r="79" spans="2:8" s="11" customFormat="1" x14ac:dyDescent="0.2">
      <c r="B79" s="7" t="str">
        <f t="array" ref="B79">IFERROR(INDEX($C$68:$C$81, MATCH(0, COUNTIF($B$67:B78, $C$68:$C$81&amp;"") + IF($C$68:$C$81="",1,0), 0)), "")</f>
        <v>TB care and prevention</v>
      </c>
      <c r="C79" s="424" t="s">
        <v>2238</v>
      </c>
      <c r="D79" s="421" t="s">
        <v>2239</v>
      </c>
      <c r="E79" s="421" t="s">
        <v>1827</v>
      </c>
      <c r="F79" s="421"/>
      <c r="G79" s="421" t="s">
        <v>2240</v>
      </c>
      <c r="H79" s="427" t="s">
        <v>2241</v>
      </c>
    </row>
    <row r="80" spans="2:8" s="11" customFormat="1" x14ac:dyDescent="0.2">
      <c r="B80" s="7" t="str">
        <f t="array" ref="B80">IFERROR(INDEX($C$68:$C$81, MATCH(0, COUNTIF($B$67:B79, $C$68:$C$81&amp;"") + IF($C$68:$C$81="",1,0), 0)), "")</f>
        <v>TB/HIV</v>
      </c>
      <c r="C80" s="424" t="s">
        <v>2242</v>
      </c>
      <c r="D80" s="421" t="s">
        <v>2243</v>
      </c>
      <c r="E80" s="421" t="s">
        <v>1827</v>
      </c>
      <c r="F80" s="421"/>
      <c r="G80" s="421" t="s">
        <v>2244</v>
      </c>
      <c r="H80" s="427" t="s">
        <v>2245</v>
      </c>
    </row>
    <row r="82" spans="1:9" x14ac:dyDescent="0.2">
      <c r="A82" s="2" t="s">
        <v>83</v>
      </c>
    </row>
    <row r="83" spans="1:9" x14ac:dyDescent="0.2">
      <c r="A83" s="421" t="s">
        <v>1</v>
      </c>
      <c r="B83" s="421" t="s">
        <v>152</v>
      </c>
      <c r="C83" s="421" t="s">
        <v>97</v>
      </c>
      <c r="D83" s="421" t="s">
        <v>63</v>
      </c>
      <c r="E83" s="421" t="s">
        <v>66</v>
      </c>
      <c r="F83" s="1" t="s">
        <v>148</v>
      </c>
      <c r="G83" s="1" t="s">
        <v>149</v>
      </c>
      <c r="H83" s="7" t="s">
        <v>150</v>
      </c>
      <c r="I83" s="7" t="s">
        <v>151</v>
      </c>
    </row>
    <row r="84" spans="1:9" hidden="1" x14ac:dyDescent="0.2">
      <c r="A84" s="421" t="s">
        <v>147</v>
      </c>
      <c r="B84" s="422" t="s">
        <v>114</v>
      </c>
      <c r="C84" s="424" t="s">
        <v>72</v>
      </c>
      <c r="D84" s="422" t="s">
        <v>62</v>
      </c>
      <c r="E84" s="421" t="s">
        <v>65</v>
      </c>
      <c r="H84" s="7"/>
      <c r="I84" s="7"/>
    </row>
    <row r="85" spans="1:9" s="11" customFormat="1" x14ac:dyDescent="0.2">
      <c r="A85" s="421" t="s">
        <v>2239</v>
      </c>
      <c r="B85" s="422" t="s">
        <v>2346</v>
      </c>
      <c r="C85" s="424" t="s">
        <v>2347</v>
      </c>
      <c r="D85" s="422"/>
      <c r="E85" s="421" t="s">
        <v>2348</v>
      </c>
      <c r="H85" s="7"/>
      <c r="I85" s="7"/>
    </row>
    <row r="86" spans="1:9" s="11" customFormat="1" x14ac:dyDescent="0.2">
      <c r="A86" s="421" t="s">
        <v>2239</v>
      </c>
      <c r="B86" s="422" t="s">
        <v>2349</v>
      </c>
      <c r="C86" s="424" t="s">
        <v>2350</v>
      </c>
      <c r="D86" s="422"/>
      <c r="E86" s="421" t="s">
        <v>2351</v>
      </c>
      <c r="H86" s="7"/>
      <c r="I86" s="7"/>
    </row>
    <row r="87" spans="1:9" s="11" customFormat="1" x14ac:dyDescent="0.2">
      <c r="A87" s="421" t="s">
        <v>2239</v>
      </c>
      <c r="B87" s="422" t="s">
        <v>2352</v>
      </c>
      <c r="C87" s="424" t="s">
        <v>2353</v>
      </c>
      <c r="D87" s="422"/>
      <c r="E87" s="421" t="s">
        <v>2354</v>
      </c>
      <c r="H87" s="7"/>
      <c r="I87" s="7"/>
    </row>
    <row r="88" spans="1:9" s="11" customFormat="1" x14ac:dyDescent="0.2">
      <c r="A88" s="421" t="s">
        <v>2239</v>
      </c>
      <c r="B88" s="422" t="s">
        <v>2355</v>
      </c>
      <c r="C88" s="424" t="s">
        <v>2356</v>
      </c>
      <c r="D88" s="422"/>
      <c r="E88" s="421" t="s">
        <v>2357</v>
      </c>
      <c r="H88" s="7"/>
      <c r="I88" s="7"/>
    </row>
    <row r="89" spans="1:9" s="11" customFormat="1" x14ac:dyDescent="0.2">
      <c r="A89" s="421" t="s">
        <v>2239</v>
      </c>
      <c r="B89" s="422" t="s">
        <v>2358</v>
      </c>
      <c r="C89" s="424" t="s">
        <v>2359</v>
      </c>
      <c r="D89" s="422"/>
      <c r="E89" s="421" t="s">
        <v>2360</v>
      </c>
      <c r="H89" s="7"/>
      <c r="I89" s="7"/>
    </row>
    <row r="90" spans="1:9" s="11" customFormat="1" x14ac:dyDescent="0.2">
      <c r="A90" s="421" t="s">
        <v>2239</v>
      </c>
      <c r="B90" s="422" t="s">
        <v>2361</v>
      </c>
      <c r="C90" s="424" t="s">
        <v>2362</v>
      </c>
      <c r="D90" s="422"/>
      <c r="E90" s="421" t="s">
        <v>2363</v>
      </c>
      <c r="H90" s="7"/>
      <c r="I90" s="7"/>
    </row>
    <row r="91" spans="1:9" s="11" customFormat="1" x14ac:dyDescent="0.2">
      <c r="A91" s="421" t="s">
        <v>2239</v>
      </c>
      <c r="B91" s="422" t="s">
        <v>2364</v>
      </c>
      <c r="C91" s="424" t="s">
        <v>2365</v>
      </c>
      <c r="D91" s="422"/>
      <c r="E91" s="421" t="s">
        <v>2366</v>
      </c>
      <c r="H91" s="7"/>
      <c r="I91" s="7"/>
    </row>
    <row r="92" spans="1:9" s="11" customFormat="1" x14ac:dyDescent="0.2">
      <c r="A92" s="421" t="s">
        <v>2239</v>
      </c>
      <c r="B92" s="422" t="s">
        <v>2367</v>
      </c>
      <c r="C92" s="424" t="s">
        <v>2368</v>
      </c>
      <c r="D92" s="422"/>
      <c r="E92" s="421" t="s">
        <v>2369</v>
      </c>
      <c r="H92" s="7"/>
      <c r="I92" s="7"/>
    </row>
    <row r="93" spans="1:9" s="11" customFormat="1" x14ac:dyDescent="0.2">
      <c r="A93" s="421" t="s">
        <v>2239</v>
      </c>
      <c r="B93" s="422" t="s">
        <v>2370</v>
      </c>
      <c r="C93" s="424" t="s">
        <v>2371</v>
      </c>
      <c r="D93" s="422"/>
      <c r="E93" s="421" t="s">
        <v>2372</v>
      </c>
      <c r="H93" s="7"/>
      <c r="I93" s="7"/>
    </row>
    <row r="94" spans="1:9" s="11" customFormat="1" x14ac:dyDescent="0.2">
      <c r="A94" s="421" t="s">
        <v>2239</v>
      </c>
      <c r="B94" s="422" t="s">
        <v>2373</v>
      </c>
      <c r="C94" s="424" t="s">
        <v>2374</v>
      </c>
      <c r="D94" s="422"/>
      <c r="E94" s="421" t="s">
        <v>2375</v>
      </c>
      <c r="H94" s="7"/>
      <c r="I94" s="7"/>
    </row>
    <row r="95" spans="1:9" s="11" customFormat="1" x14ac:dyDescent="0.2">
      <c r="A95" s="421" t="s">
        <v>2243</v>
      </c>
      <c r="B95" s="422" t="s">
        <v>2376</v>
      </c>
      <c r="C95" s="424" t="s">
        <v>2377</v>
      </c>
      <c r="D95" s="422"/>
      <c r="E95" s="421" t="s">
        <v>2378</v>
      </c>
      <c r="H95" s="7"/>
      <c r="I95" s="7"/>
    </row>
    <row r="96" spans="1:9" s="11" customFormat="1" x14ac:dyDescent="0.2">
      <c r="A96" s="421" t="s">
        <v>2243</v>
      </c>
      <c r="B96" s="422" t="s">
        <v>2379</v>
      </c>
      <c r="C96" s="424" t="s">
        <v>2380</v>
      </c>
      <c r="D96" s="422"/>
      <c r="E96" s="421" t="s">
        <v>2381</v>
      </c>
      <c r="H96" s="7"/>
      <c r="I96" s="7"/>
    </row>
    <row r="97" spans="1:9" s="11" customFormat="1" x14ac:dyDescent="0.2">
      <c r="A97" s="421" t="s">
        <v>2243</v>
      </c>
      <c r="B97" s="422" t="s">
        <v>2382</v>
      </c>
      <c r="C97" s="424" t="s">
        <v>2383</v>
      </c>
      <c r="D97" s="422"/>
      <c r="E97" s="421" t="s">
        <v>2384</v>
      </c>
      <c r="H97" s="7"/>
      <c r="I97" s="7"/>
    </row>
    <row r="98" spans="1:9" s="11" customFormat="1" x14ac:dyDescent="0.2">
      <c r="A98" s="421" t="s">
        <v>2243</v>
      </c>
      <c r="B98" s="422" t="s">
        <v>2385</v>
      </c>
      <c r="C98" s="424" t="s">
        <v>2386</v>
      </c>
      <c r="D98" s="422"/>
      <c r="E98" s="421" t="s">
        <v>2387</v>
      </c>
      <c r="H98" s="7"/>
      <c r="I98" s="7"/>
    </row>
    <row r="99" spans="1:9" s="11" customFormat="1" x14ac:dyDescent="0.2">
      <c r="A99" s="421" t="s">
        <v>2243</v>
      </c>
      <c r="B99" s="422" t="s">
        <v>2388</v>
      </c>
      <c r="C99" s="424" t="s">
        <v>2389</v>
      </c>
      <c r="D99" s="422"/>
      <c r="E99" s="421" t="s">
        <v>2390</v>
      </c>
      <c r="H99" s="7"/>
      <c r="I99" s="7"/>
    </row>
    <row r="100" spans="1:9" s="11" customFormat="1" x14ac:dyDescent="0.2">
      <c r="A100" s="421" t="s">
        <v>2243</v>
      </c>
      <c r="B100" s="422" t="s">
        <v>2391</v>
      </c>
      <c r="C100" s="424" t="s">
        <v>2392</v>
      </c>
      <c r="D100" s="422"/>
      <c r="E100" s="421" t="s">
        <v>2393</v>
      </c>
      <c r="H100" s="7"/>
      <c r="I100" s="7"/>
    </row>
    <row r="101" spans="1:9" s="11" customFormat="1" x14ac:dyDescent="0.2">
      <c r="A101" s="421" t="s">
        <v>2243</v>
      </c>
      <c r="B101" s="422" t="s">
        <v>2394</v>
      </c>
      <c r="C101" s="424" t="s">
        <v>2395</v>
      </c>
      <c r="D101" s="422"/>
      <c r="E101" s="421" t="s">
        <v>2396</v>
      </c>
      <c r="H101" s="7"/>
      <c r="I101" s="7"/>
    </row>
    <row r="102" spans="1:9" s="11" customFormat="1" x14ac:dyDescent="0.2">
      <c r="A102" s="421" t="s">
        <v>2243</v>
      </c>
      <c r="B102" s="422" t="s">
        <v>2397</v>
      </c>
      <c r="C102" s="424" t="s">
        <v>2398</v>
      </c>
      <c r="D102" s="422"/>
      <c r="E102" s="421" t="s">
        <v>2399</v>
      </c>
      <c r="H102" s="7"/>
      <c r="I102" s="7"/>
    </row>
    <row r="103" spans="1:9" s="11" customFormat="1" x14ac:dyDescent="0.2">
      <c r="A103" s="421" t="s">
        <v>2199</v>
      </c>
      <c r="B103" s="422" t="s">
        <v>2400</v>
      </c>
      <c r="C103" s="424" t="s">
        <v>2401</v>
      </c>
      <c r="D103" s="422"/>
      <c r="E103" s="421" t="s">
        <v>2402</v>
      </c>
      <c r="H103" s="7"/>
      <c r="I103" s="7"/>
    </row>
    <row r="104" spans="1:9" s="11" customFormat="1" x14ac:dyDescent="0.2">
      <c r="A104" s="421" t="s">
        <v>2199</v>
      </c>
      <c r="B104" s="422" t="s">
        <v>2403</v>
      </c>
      <c r="C104" s="424" t="s">
        <v>2404</v>
      </c>
      <c r="D104" s="422"/>
      <c r="E104" s="421" t="s">
        <v>2405</v>
      </c>
      <c r="H104" s="7"/>
      <c r="I104" s="7"/>
    </row>
    <row r="105" spans="1:9" s="11" customFormat="1" x14ac:dyDescent="0.2">
      <c r="A105" s="421" t="s">
        <v>2199</v>
      </c>
      <c r="B105" s="422" t="s">
        <v>2406</v>
      </c>
      <c r="C105" s="424" t="s">
        <v>2407</v>
      </c>
      <c r="D105" s="422"/>
      <c r="E105" s="421" t="s">
        <v>2408</v>
      </c>
      <c r="H105" s="7"/>
      <c r="I105" s="7"/>
    </row>
    <row r="106" spans="1:9" s="11" customFormat="1" x14ac:dyDescent="0.2">
      <c r="A106" s="421" t="s">
        <v>2199</v>
      </c>
      <c r="B106" s="422" t="s">
        <v>2409</v>
      </c>
      <c r="C106" s="424" t="s">
        <v>2410</v>
      </c>
      <c r="D106" s="422"/>
      <c r="E106" s="421" t="s">
        <v>2411</v>
      </c>
      <c r="H106" s="7"/>
      <c r="I106" s="7"/>
    </row>
    <row r="107" spans="1:9" s="11" customFormat="1" x14ac:dyDescent="0.2">
      <c r="A107" s="421" t="s">
        <v>2199</v>
      </c>
      <c r="B107" s="422" t="s">
        <v>2412</v>
      </c>
      <c r="C107" s="424" t="s">
        <v>2413</v>
      </c>
      <c r="D107" s="422"/>
      <c r="E107" s="421" t="s">
        <v>2414</v>
      </c>
      <c r="H107" s="7"/>
      <c r="I107" s="7"/>
    </row>
    <row r="108" spans="1:9" s="11" customFormat="1" x14ac:dyDescent="0.2">
      <c r="A108" s="421" t="s">
        <v>2199</v>
      </c>
      <c r="B108" s="422" t="s">
        <v>2415</v>
      </c>
      <c r="C108" s="424" t="s">
        <v>2416</v>
      </c>
      <c r="D108" s="422"/>
      <c r="E108" s="421" t="s">
        <v>2417</v>
      </c>
      <c r="H108" s="7"/>
      <c r="I108" s="7"/>
    </row>
    <row r="109" spans="1:9" s="11" customFormat="1" x14ac:dyDescent="0.2">
      <c r="A109" s="421" t="s">
        <v>2199</v>
      </c>
      <c r="B109" s="422" t="s">
        <v>2418</v>
      </c>
      <c r="C109" s="424" t="s">
        <v>2419</v>
      </c>
      <c r="D109" s="422"/>
      <c r="E109" s="421" t="s">
        <v>2420</v>
      </c>
      <c r="H109" s="7"/>
      <c r="I109" s="7"/>
    </row>
    <row r="110" spans="1:9" s="11" customFormat="1" x14ac:dyDescent="0.2">
      <c r="A110" s="421" t="s">
        <v>2199</v>
      </c>
      <c r="B110" s="422" t="s">
        <v>2421</v>
      </c>
      <c r="C110" s="424" t="s">
        <v>2422</v>
      </c>
      <c r="D110" s="422"/>
      <c r="E110" s="421" t="s">
        <v>2423</v>
      </c>
      <c r="H110" s="7"/>
      <c r="I110" s="7"/>
    </row>
    <row r="111" spans="1:9" s="11" customFormat="1" x14ac:dyDescent="0.2">
      <c r="A111" s="421" t="s">
        <v>2199</v>
      </c>
      <c r="B111" s="422" t="s">
        <v>2424</v>
      </c>
      <c r="C111" s="424" t="s">
        <v>2425</v>
      </c>
      <c r="D111" s="422"/>
      <c r="E111" s="421" t="s">
        <v>2426</v>
      </c>
      <c r="H111" s="7"/>
      <c r="I111" s="7"/>
    </row>
    <row r="112" spans="1:9" s="11" customFormat="1" x14ac:dyDescent="0.2">
      <c r="A112" s="421" t="s">
        <v>2199</v>
      </c>
      <c r="B112" s="422" t="s">
        <v>2427</v>
      </c>
      <c r="C112" s="424" t="s">
        <v>2428</v>
      </c>
      <c r="D112" s="422"/>
      <c r="E112" s="421" t="s">
        <v>2429</v>
      </c>
      <c r="H112" s="7"/>
      <c r="I112" s="7"/>
    </row>
    <row r="113" spans="1:9" s="11" customFormat="1" x14ac:dyDescent="0.2">
      <c r="A113" s="421" t="s">
        <v>2227</v>
      </c>
      <c r="B113" s="422" t="s">
        <v>2430</v>
      </c>
      <c r="C113" s="424" t="s">
        <v>2431</v>
      </c>
      <c r="D113" s="422"/>
      <c r="E113" s="421" t="s">
        <v>2432</v>
      </c>
      <c r="H113" s="7"/>
      <c r="I113" s="7"/>
    </row>
    <row r="114" spans="1:9" s="11" customFormat="1" x14ac:dyDescent="0.2">
      <c r="A114" s="421" t="s">
        <v>2227</v>
      </c>
      <c r="B114" s="422" t="s">
        <v>2433</v>
      </c>
      <c r="C114" s="424" t="s">
        <v>2434</v>
      </c>
      <c r="D114" s="422"/>
      <c r="E114" s="421" t="s">
        <v>2435</v>
      </c>
      <c r="H114" s="7"/>
      <c r="I114" s="7"/>
    </row>
    <row r="115" spans="1:9" s="11" customFormat="1" x14ac:dyDescent="0.2">
      <c r="A115" s="421" t="s">
        <v>2227</v>
      </c>
      <c r="B115" s="422" t="s">
        <v>2436</v>
      </c>
      <c r="C115" s="424" t="s">
        <v>2437</v>
      </c>
      <c r="D115" s="422"/>
      <c r="E115" s="421" t="s">
        <v>2438</v>
      </c>
      <c r="H115" s="7"/>
      <c r="I115" s="7"/>
    </row>
    <row r="116" spans="1:9" s="11" customFormat="1" x14ac:dyDescent="0.2">
      <c r="A116" s="421" t="s">
        <v>2227</v>
      </c>
      <c r="B116" s="422" t="s">
        <v>2439</v>
      </c>
      <c r="C116" s="424" t="s">
        <v>2440</v>
      </c>
      <c r="D116" s="422"/>
      <c r="E116" s="421" t="s">
        <v>2441</v>
      </c>
      <c r="H116" s="7"/>
      <c r="I116" s="7"/>
    </row>
    <row r="117" spans="1:9" s="11" customFormat="1" x14ac:dyDescent="0.2">
      <c r="A117" s="421" t="s">
        <v>2227</v>
      </c>
      <c r="B117" s="422" t="s">
        <v>2442</v>
      </c>
      <c r="C117" s="424" t="s">
        <v>2443</v>
      </c>
      <c r="D117" s="422"/>
      <c r="E117" s="421" t="s">
        <v>2444</v>
      </c>
      <c r="H117" s="7"/>
      <c r="I117" s="7"/>
    </row>
    <row r="118" spans="1:9" s="11" customFormat="1" x14ac:dyDescent="0.2">
      <c r="A118" s="421" t="s">
        <v>2227</v>
      </c>
      <c r="B118" s="422" t="s">
        <v>2445</v>
      </c>
      <c r="C118" s="424" t="s">
        <v>2446</v>
      </c>
      <c r="D118" s="422"/>
      <c r="E118" s="421" t="s">
        <v>2447</v>
      </c>
      <c r="H118" s="7"/>
      <c r="I118" s="7"/>
    </row>
    <row r="119" spans="1:9" s="11" customFormat="1" x14ac:dyDescent="0.2">
      <c r="A119" s="421" t="s">
        <v>2223</v>
      </c>
      <c r="B119" s="422" t="s">
        <v>2448</v>
      </c>
      <c r="C119" s="424" t="s">
        <v>2449</v>
      </c>
      <c r="D119" s="422"/>
      <c r="E119" s="421" t="s">
        <v>2450</v>
      </c>
      <c r="H119" s="7"/>
      <c r="I119" s="7"/>
    </row>
    <row r="120" spans="1:9" s="11" customFormat="1" x14ac:dyDescent="0.2">
      <c r="A120" s="421" t="s">
        <v>2223</v>
      </c>
      <c r="B120" s="422" t="s">
        <v>2451</v>
      </c>
      <c r="C120" s="424" t="s">
        <v>2452</v>
      </c>
      <c r="D120" s="422"/>
      <c r="E120" s="421" t="s">
        <v>2453</v>
      </c>
      <c r="H120" s="7"/>
      <c r="I120" s="7"/>
    </row>
    <row r="121" spans="1:9" s="11" customFormat="1" x14ac:dyDescent="0.2">
      <c r="A121" s="421" t="s">
        <v>2223</v>
      </c>
      <c r="B121" s="422" t="s">
        <v>2454</v>
      </c>
      <c r="C121" s="424" t="s">
        <v>2455</v>
      </c>
      <c r="D121" s="422"/>
      <c r="E121" s="421" t="s">
        <v>2456</v>
      </c>
      <c r="H121" s="7"/>
      <c r="I121" s="7"/>
    </row>
    <row r="122" spans="1:9" s="11" customFormat="1" x14ac:dyDescent="0.2">
      <c r="A122" s="421" t="s">
        <v>2235</v>
      </c>
      <c r="B122" s="422" t="s">
        <v>2457</v>
      </c>
      <c r="C122" s="424" t="s">
        <v>2458</v>
      </c>
      <c r="D122" s="422"/>
      <c r="E122" s="421" t="s">
        <v>2459</v>
      </c>
      <c r="H122" s="7"/>
      <c r="I122" s="7"/>
    </row>
    <row r="123" spans="1:9" s="11" customFormat="1" x14ac:dyDescent="0.2">
      <c r="A123" s="421" t="s">
        <v>2235</v>
      </c>
      <c r="B123" s="422" t="s">
        <v>2460</v>
      </c>
      <c r="C123" s="424" t="s">
        <v>2461</v>
      </c>
      <c r="D123" s="422"/>
      <c r="E123" s="421" t="s">
        <v>2462</v>
      </c>
      <c r="H123" s="7"/>
      <c r="I123" s="7"/>
    </row>
    <row r="124" spans="1:9" s="11" customFormat="1" x14ac:dyDescent="0.2">
      <c r="A124" s="421" t="s">
        <v>2235</v>
      </c>
      <c r="B124" s="422" t="s">
        <v>2463</v>
      </c>
      <c r="C124" s="424" t="s">
        <v>2464</v>
      </c>
      <c r="D124" s="422"/>
      <c r="E124" s="421" t="s">
        <v>2465</v>
      </c>
      <c r="H124" s="7"/>
      <c r="I124" s="7"/>
    </row>
    <row r="125" spans="1:9" s="11" customFormat="1" x14ac:dyDescent="0.2">
      <c r="A125" s="421" t="s">
        <v>2235</v>
      </c>
      <c r="B125" s="422" t="s">
        <v>2466</v>
      </c>
      <c r="C125" s="424" t="s">
        <v>2467</v>
      </c>
      <c r="D125" s="422"/>
      <c r="E125" s="421" t="s">
        <v>2468</v>
      </c>
      <c r="H125" s="7"/>
      <c r="I125" s="7"/>
    </row>
    <row r="126" spans="1:9" s="11" customFormat="1" x14ac:dyDescent="0.2">
      <c r="A126" s="421" t="s">
        <v>2235</v>
      </c>
      <c r="B126" s="422" t="s">
        <v>2469</v>
      </c>
      <c r="C126" s="424" t="s">
        <v>2470</v>
      </c>
      <c r="D126" s="422"/>
      <c r="E126" s="421" t="s">
        <v>2471</v>
      </c>
      <c r="H126" s="7"/>
      <c r="I126" s="7"/>
    </row>
    <row r="127" spans="1:9" s="11" customFormat="1" x14ac:dyDescent="0.2">
      <c r="A127" s="421" t="s">
        <v>2215</v>
      </c>
      <c r="B127" s="422" t="s">
        <v>2472</v>
      </c>
      <c r="C127" s="424" t="s">
        <v>2473</v>
      </c>
      <c r="D127" s="422"/>
      <c r="E127" s="421" t="s">
        <v>2474</v>
      </c>
      <c r="H127" s="7"/>
      <c r="I127" s="7"/>
    </row>
    <row r="128" spans="1:9" s="11" customFormat="1" x14ac:dyDescent="0.2">
      <c r="A128" s="421" t="s">
        <v>2215</v>
      </c>
      <c r="B128" s="422" t="s">
        <v>2475</v>
      </c>
      <c r="C128" s="424" t="s">
        <v>2476</v>
      </c>
      <c r="D128" s="422"/>
      <c r="E128" s="421" t="s">
        <v>2477</v>
      </c>
      <c r="H128" s="7"/>
      <c r="I128" s="7"/>
    </row>
    <row r="129" spans="1:9" s="11" customFormat="1" x14ac:dyDescent="0.2">
      <c r="A129" s="421" t="s">
        <v>2215</v>
      </c>
      <c r="B129" s="422" t="s">
        <v>2478</v>
      </c>
      <c r="C129" s="424" t="s">
        <v>2479</v>
      </c>
      <c r="D129" s="422"/>
      <c r="E129" s="421" t="s">
        <v>2480</v>
      </c>
      <c r="H129" s="7"/>
      <c r="I129" s="7"/>
    </row>
    <row r="130" spans="1:9" s="11" customFormat="1" x14ac:dyDescent="0.2">
      <c r="A130" s="421" t="s">
        <v>2211</v>
      </c>
      <c r="B130" s="422" t="s">
        <v>2481</v>
      </c>
      <c r="C130" s="424" t="s">
        <v>2482</v>
      </c>
      <c r="D130" s="422"/>
      <c r="E130" s="421" t="s">
        <v>2483</v>
      </c>
      <c r="H130" s="7"/>
      <c r="I130" s="7"/>
    </row>
    <row r="131" spans="1:9" s="11" customFormat="1" x14ac:dyDescent="0.2">
      <c r="A131" s="421" t="s">
        <v>2211</v>
      </c>
      <c r="B131" s="422" t="s">
        <v>2484</v>
      </c>
      <c r="C131" s="424" t="s">
        <v>2485</v>
      </c>
      <c r="D131" s="422"/>
      <c r="E131" s="421" t="s">
        <v>2486</v>
      </c>
      <c r="H131" s="7"/>
      <c r="I131" s="7"/>
    </row>
    <row r="132" spans="1:9" s="11" customFormat="1" x14ac:dyDescent="0.2">
      <c r="A132" s="421" t="s">
        <v>2211</v>
      </c>
      <c r="B132" s="422" t="s">
        <v>2487</v>
      </c>
      <c r="C132" s="424" t="s">
        <v>2488</v>
      </c>
      <c r="D132" s="422"/>
      <c r="E132" s="421" t="s">
        <v>2489</v>
      </c>
      <c r="H132" s="7"/>
      <c r="I132" s="7"/>
    </row>
    <row r="133" spans="1:9" s="11" customFormat="1" x14ac:dyDescent="0.2">
      <c r="A133" s="421" t="s">
        <v>2211</v>
      </c>
      <c r="B133" s="422" t="s">
        <v>2490</v>
      </c>
      <c r="C133" s="424" t="s">
        <v>2491</v>
      </c>
      <c r="D133" s="422"/>
      <c r="E133" s="421" t="s">
        <v>2492</v>
      </c>
      <c r="H133" s="7"/>
      <c r="I133" s="7"/>
    </row>
    <row r="134" spans="1:9" s="11" customFormat="1" x14ac:dyDescent="0.2">
      <c r="A134" s="421" t="s">
        <v>2211</v>
      </c>
      <c r="B134" s="422" t="s">
        <v>2493</v>
      </c>
      <c r="C134" s="424" t="s">
        <v>2494</v>
      </c>
      <c r="D134" s="422"/>
      <c r="E134" s="421" t="s">
        <v>2495</v>
      </c>
      <c r="H134" s="7"/>
      <c r="I134" s="7"/>
    </row>
    <row r="135" spans="1:9" s="11" customFormat="1" x14ac:dyDescent="0.2">
      <c r="A135" s="421" t="s">
        <v>2219</v>
      </c>
      <c r="B135" s="422" t="s">
        <v>2496</v>
      </c>
      <c r="C135" s="424" t="s">
        <v>2497</v>
      </c>
      <c r="D135" s="422"/>
      <c r="E135" s="421" t="s">
        <v>2498</v>
      </c>
      <c r="H135" s="7"/>
      <c r="I135" s="7"/>
    </row>
    <row r="136" spans="1:9" s="11" customFormat="1" x14ac:dyDescent="0.2">
      <c r="A136" s="421" t="s">
        <v>2219</v>
      </c>
      <c r="B136" s="422" t="s">
        <v>2499</v>
      </c>
      <c r="C136" s="424" t="s">
        <v>2500</v>
      </c>
      <c r="D136" s="422"/>
      <c r="E136" s="421" t="s">
        <v>2501</v>
      </c>
      <c r="H136" s="7"/>
      <c r="I136" s="7"/>
    </row>
    <row r="137" spans="1:9" s="11" customFormat="1" x14ac:dyDescent="0.2">
      <c r="A137" s="421" t="s">
        <v>2219</v>
      </c>
      <c r="B137" s="422" t="s">
        <v>2502</v>
      </c>
      <c r="C137" s="424" t="s">
        <v>2503</v>
      </c>
      <c r="D137" s="422"/>
      <c r="E137" s="421" t="s">
        <v>2504</v>
      </c>
      <c r="H137" s="7"/>
      <c r="I137" s="7"/>
    </row>
    <row r="138" spans="1:9" s="11" customFormat="1" x14ac:dyDescent="0.2">
      <c r="A138" s="421" t="s">
        <v>2219</v>
      </c>
      <c r="B138" s="422" t="s">
        <v>2505</v>
      </c>
      <c r="C138" s="424" t="s">
        <v>2506</v>
      </c>
      <c r="D138" s="422"/>
      <c r="E138" s="421" t="s">
        <v>2507</v>
      </c>
      <c r="H138" s="7"/>
      <c r="I138" s="7"/>
    </row>
    <row r="139" spans="1:9" s="11" customFormat="1" x14ac:dyDescent="0.2">
      <c r="A139" s="421" t="s">
        <v>2219</v>
      </c>
      <c r="B139" s="422" t="s">
        <v>2508</v>
      </c>
      <c r="C139" s="424" t="s">
        <v>2509</v>
      </c>
      <c r="D139" s="422"/>
      <c r="E139" s="421" t="s">
        <v>2510</v>
      </c>
      <c r="H139" s="7"/>
      <c r="I139" s="7"/>
    </row>
    <row r="140" spans="1:9" s="11" customFormat="1" x14ac:dyDescent="0.2">
      <c r="A140" s="421" t="s">
        <v>2219</v>
      </c>
      <c r="B140" s="422" t="s">
        <v>2511</v>
      </c>
      <c r="C140" s="424" t="s">
        <v>2512</v>
      </c>
      <c r="D140" s="422"/>
      <c r="E140" s="421" t="s">
        <v>2513</v>
      </c>
      <c r="H140" s="7"/>
      <c r="I140" s="7"/>
    </row>
    <row r="141" spans="1:9" s="11" customFormat="1" x14ac:dyDescent="0.2">
      <c r="A141" s="421" t="s">
        <v>2219</v>
      </c>
      <c r="B141" s="422" t="s">
        <v>2514</v>
      </c>
      <c r="C141" s="424" t="s">
        <v>2515</v>
      </c>
      <c r="D141" s="422"/>
      <c r="E141" s="421" t="s">
        <v>2516</v>
      </c>
      <c r="H141" s="7"/>
      <c r="I141" s="7"/>
    </row>
    <row r="142" spans="1:9" s="11" customFormat="1" x14ac:dyDescent="0.2">
      <c r="A142" s="421" t="s">
        <v>2207</v>
      </c>
      <c r="B142" s="422" t="s">
        <v>2517</v>
      </c>
      <c r="C142" s="424" t="s">
        <v>2518</v>
      </c>
      <c r="D142" s="422"/>
      <c r="E142" s="421" t="s">
        <v>2519</v>
      </c>
      <c r="H142" s="7"/>
      <c r="I142" s="7"/>
    </row>
    <row r="143" spans="1:9" s="11" customFormat="1" x14ac:dyDescent="0.2">
      <c r="A143" s="421" t="s">
        <v>2207</v>
      </c>
      <c r="B143" s="422" t="s">
        <v>2520</v>
      </c>
      <c r="C143" s="424" t="s">
        <v>2521</v>
      </c>
      <c r="D143" s="422"/>
      <c r="E143" s="421" t="s">
        <v>2522</v>
      </c>
      <c r="H143" s="7"/>
      <c r="I143" s="7"/>
    </row>
    <row r="144" spans="1:9" s="11" customFormat="1" x14ac:dyDescent="0.2">
      <c r="A144" s="421" t="s">
        <v>2207</v>
      </c>
      <c r="B144" s="422" t="s">
        <v>2523</v>
      </c>
      <c r="C144" s="424" t="s">
        <v>2524</v>
      </c>
      <c r="D144" s="422"/>
      <c r="E144" s="421" t="s">
        <v>2525</v>
      </c>
      <c r="H144" s="7"/>
      <c r="I144" s="7"/>
    </row>
    <row r="145" spans="1:9" s="11" customFormat="1" x14ac:dyDescent="0.2">
      <c r="A145" s="421" t="s">
        <v>2203</v>
      </c>
      <c r="B145" s="422" t="s">
        <v>2526</v>
      </c>
      <c r="C145" s="424" t="s">
        <v>2202</v>
      </c>
      <c r="D145" s="422"/>
      <c r="E145" s="421" t="s">
        <v>2527</v>
      </c>
      <c r="H145" s="7"/>
      <c r="I145" s="7"/>
    </row>
    <row r="146" spans="1:9" s="11" customFormat="1" x14ac:dyDescent="0.2">
      <c r="A146" s="421" t="s">
        <v>2231</v>
      </c>
      <c r="B146" s="422" t="s">
        <v>2528</v>
      </c>
      <c r="C146" s="424" t="s">
        <v>2529</v>
      </c>
      <c r="D146" s="422"/>
      <c r="E146" s="421" t="s">
        <v>2530</v>
      </c>
      <c r="H146" s="7"/>
      <c r="I146" s="7"/>
    </row>
    <row r="147" spans="1:9" s="11" customFormat="1" x14ac:dyDescent="0.2">
      <c r="A147" s="421" t="s">
        <v>2231</v>
      </c>
      <c r="B147" s="422" t="s">
        <v>2531</v>
      </c>
      <c r="C147" s="424" t="s">
        <v>2532</v>
      </c>
      <c r="D147" s="422"/>
      <c r="E147" s="421" t="s">
        <v>2533</v>
      </c>
      <c r="H147" s="7"/>
      <c r="I147" s="7"/>
    </row>
    <row r="148" spans="1:9" x14ac:dyDescent="0.2">
      <c r="H148" s="7"/>
      <c r="I148" s="7"/>
    </row>
    <row r="149" spans="1:9" x14ac:dyDescent="0.2">
      <c r="B149" s="2"/>
    </row>
    <row r="150" spans="1:9" x14ac:dyDescent="0.2">
      <c r="A150" s="8" t="s">
        <v>46</v>
      </c>
    </row>
    <row r="151" spans="1:9" x14ac:dyDescent="0.2">
      <c r="A151" s="1" t="s">
        <v>160</v>
      </c>
      <c r="B151" s="310" t="s">
        <v>280</v>
      </c>
    </row>
    <row r="152" spans="1:9" x14ac:dyDescent="0.2">
      <c r="A152" s="1" t="s">
        <v>52</v>
      </c>
      <c r="B152" s="310" t="s">
        <v>281</v>
      </c>
      <c r="C152" s="1" t="s">
        <v>282</v>
      </c>
    </row>
    <row r="153" spans="1:9" x14ac:dyDescent="0.2">
      <c r="A153" s="1" t="s">
        <v>161</v>
      </c>
      <c r="B153" s="310"/>
    </row>
    <row r="155" spans="1:9" x14ac:dyDescent="0.2">
      <c r="A155" s="8" t="s">
        <v>162</v>
      </c>
    </row>
    <row r="156" spans="1:9" x14ac:dyDescent="0.2">
      <c r="A156" s="421" t="s">
        <v>157</v>
      </c>
      <c r="B156" s="421" t="s">
        <v>159</v>
      </c>
      <c r="C156" s="426" t="s">
        <v>211</v>
      </c>
    </row>
    <row r="157" spans="1:9" hidden="1" x14ac:dyDescent="0.2">
      <c r="A157" s="426" t="s">
        <v>72</v>
      </c>
      <c r="B157" s="421" t="s">
        <v>158</v>
      </c>
      <c r="C157" s="421" t="s">
        <v>65</v>
      </c>
    </row>
    <row r="158" spans="1:9" s="11" customFormat="1" x14ac:dyDescent="0.2">
      <c r="A158" s="426" t="s">
        <v>2575</v>
      </c>
      <c r="B158" s="421" t="s">
        <v>2576</v>
      </c>
      <c r="C158" s="421" t="s">
        <v>2577</v>
      </c>
    </row>
    <row r="159" spans="1:9" s="11" customFormat="1" x14ac:dyDescent="0.2">
      <c r="A159" s="426" t="s">
        <v>2578</v>
      </c>
      <c r="B159" s="421" t="s">
        <v>2576</v>
      </c>
      <c r="C159" s="421" t="s">
        <v>2579</v>
      </c>
    </row>
    <row r="160" spans="1:9" s="11" customFormat="1" x14ac:dyDescent="0.2">
      <c r="A160" s="426" t="s">
        <v>2580</v>
      </c>
      <c r="B160" s="421" t="s">
        <v>2576</v>
      </c>
      <c r="C160" s="421" t="s">
        <v>2581</v>
      </c>
    </row>
    <row r="161" spans="1:3" s="11" customFormat="1" x14ac:dyDescent="0.2">
      <c r="A161" s="426" t="s">
        <v>2582</v>
      </c>
      <c r="B161" s="421" t="s">
        <v>2576</v>
      </c>
      <c r="C161" s="421" t="s">
        <v>2583</v>
      </c>
    </row>
    <row r="162" spans="1:3" s="11" customFormat="1" x14ac:dyDescent="0.2">
      <c r="A162" s="426" t="s">
        <v>2584</v>
      </c>
      <c r="B162" s="421" t="s">
        <v>2585</v>
      </c>
      <c r="C162" s="421" t="s">
        <v>2586</v>
      </c>
    </row>
    <row r="163" spans="1:3" s="11" customFormat="1" x14ac:dyDescent="0.2">
      <c r="A163" s="426" t="s">
        <v>2587</v>
      </c>
      <c r="B163" s="421" t="s">
        <v>2585</v>
      </c>
      <c r="C163" s="421" t="s">
        <v>2588</v>
      </c>
    </row>
    <row r="164" spans="1:3" s="11" customFormat="1" x14ac:dyDescent="0.2">
      <c r="A164" s="426" t="s">
        <v>2589</v>
      </c>
      <c r="B164" s="421" t="s">
        <v>2585</v>
      </c>
      <c r="C164" s="421" t="s">
        <v>2590</v>
      </c>
    </row>
    <row r="165" spans="1:3" s="11" customFormat="1" x14ac:dyDescent="0.2">
      <c r="A165" s="426" t="s">
        <v>2591</v>
      </c>
      <c r="B165" s="421" t="s">
        <v>2585</v>
      </c>
      <c r="C165" s="421" t="s">
        <v>2592</v>
      </c>
    </row>
    <row r="166" spans="1:3" s="11" customFormat="1" x14ac:dyDescent="0.2">
      <c r="A166" s="426" t="s">
        <v>2593</v>
      </c>
      <c r="B166" s="421" t="s">
        <v>2585</v>
      </c>
      <c r="C166" s="421" t="s">
        <v>2594</v>
      </c>
    </row>
    <row r="167" spans="1:3" s="11" customFormat="1" x14ac:dyDescent="0.2">
      <c r="A167" s="426" t="s">
        <v>2595</v>
      </c>
      <c r="B167" s="421" t="s">
        <v>2585</v>
      </c>
      <c r="C167" s="421" t="s">
        <v>2596</v>
      </c>
    </row>
    <row r="168" spans="1:3" s="11" customFormat="1" x14ac:dyDescent="0.2">
      <c r="A168" s="426" t="s">
        <v>2597</v>
      </c>
      <c r="B168" s="421" t="s">
        <v>2585</v>
      </c>
      <c r="C168" s="421" t="s">
        <v>2598</v>
      </c>
    </row>
    <row r="169" spans="1:3" s="11" customFormat="1" x14ac:dyDescent="0.2">
      <c r="A169" s="426" t="s">
        <v>2599</v>
      </c>
      <c r="B169" s="421" t="s">
        <v>2585</v>
      </c>
      <c r="C169" s="421" t="s">
        <v>2600</v>
      </c>
    </row>
    <row r="170" spans="1:3" s="11" customFormat="1" x14ac:dyDescent="0.2">
      <c r="A170" s="426" t="s">
        <v>2601</v>
      </c>
      <c r="B170" s="421" t="s">
        <v>2585</v>
      </c>
      <c r="C170" s="421" t="s">
        <v>2602</v>
      </c>
    </row>
    <row r="171" spans="1:3" s="11" customFormat="1" x14ac:dyDescent="0.2">
      <c r="A171" s="426" t="s">
        <v>2603</v>
      </c>
      <c r="B171" s="421" t="s">
        <v>2585</v>
      </c>
      <c r="C171" s="421" t="s">
        <v>2604</v>
      </c>
    </row>
    <row r="172" spans="1:3" s="11" customFormat="1" x14ac:dyDescent="0.2">
      <c r="A172" s="426" t="s">
        <v>2605</v>
      </c>
      <c r="B172" s="421" t="s">
        <v>2585</v>
      </c>
      <c r="C172" s="421" t="s">
        <v>2606</v>
      </c>
    </row>
    <row r="173" spans="1:3" s="11" customFormat="1" x14ac:dyDescent="0.2">
      <c r="A173" s="426" t="s">
        <v>2599</v>
      </c>
      <c r="B173" s="421" t="s">
        <v>2607</v>
      </c>
      <c r="C173" s="421" t="s">
        <v>2600</v>
      </c>
    </row>
    <row r="174" spans="1:3" s="11" customFormat="1" x14ac:dyDescent="0.2">
      <c r="A174" s="426" t="s">
        <v>2603</v>
      </c>
      <c r="B174" s="421" t="s">
        <v>2607</v>
      </c>
      <c r="C174" s="421" t="s">
        <v>2604</v>
      </c>
    </row>
    <row r="175" spans="1:3" s="11" customFormat="1" x14ac:dyDescent="0.2">
      <c r="A175" s="426" t="s">
        <v>2608</v>
      </c>
      <c r="B175" s="421" t="s">
        <v>2607</v>
      </c>
      <c r="C175" s="421" t="s">
        <v>2609</v>
      </c>
    </row>
    <row r="176" spans="1:3" s="11" customFormat="1" x14ac:dyDescent="0.2">
      <c r="A176" s="426" t="s">
        <v>2589</v>
      </c>
      <c r="B176" s="421" t="s">
        <v>2607</v>
      </c>
      <c r="C176" s="421" t="s">
        <v>2590</v>
      </c>
    </row>
    <row r="177" spans="1:3" s="11" customFormat="1" x14ac:dyDescent="0.2">
      <c r="A177" s="426" t="s">
        <v>2610</v>
      </c>
      <c r="B177" s="421" t="s">
        <v>2611</v>
      </c>
      <c r="C177" s="421" t="s">
        <v>2612</v>
      </c>
    </row>
    <row r="178" spans="1:3" s="11" customFormat="1" x14ac:dyDescent="0.2">
      <c r="A178" s="426" t="s">
        <v>2613</v>
      </c>
      <c r="B178" s="421" t="s">
        <v>2611</v>
      </c>
      <c r="C178" s="421" t="s">
        <v>2614</v>
      </c>
    </row>
    <row r="179" spans="1:3" s="11" customFormat="1" x14ac:dyDescent="0.2">
      <c r="A179" s="426" t="s">
        <v>2615</v>
      </c>
      <c r="B179" s="421" t="s">
        <v>2611</v>
      </c>
      <c r="C179" s="421" t="s">
        <v>2616</v>
      </c>
    </row>
    <row r="180" spans="1:3" s="11" customFormat="1" x14ac:dyDescent="0.2">
      <c r="A180" s="426" t="s">
        <v>2617</v>
      </c>
      <c r="B180" s="421" t="s">
        <v>2611</v>
      </c>
      <c r="C180" s="421" t="s">
        <v>2618</v>
      </c>
    </row>
    <row r="181" spans="1:3" s="11" customFormat="1" x14ac:dyDescent="0.2">
      <c r="A181" s="426" t="s">
        <v>2619</v>
      </c>
      <c r="B181" s="421" t="s">
        <v>2611</v>
      </c>
      <c r="C181" s="421" t="s">
        <v>2620</v>
      </c>
    </row>
    <row r="182" spans="1:3" s="11" customFormat="1" x14ac:dyDescent="0.2">
      <c r="A182" s="426" t="s">
        <v>2621</v>
      </c>
      <c r="B182" s="421" t="s">
        <v>2611</v>
      </c>
      <c r="C182" s="421" t="s">
        <v>2622</v>
      </c>
    </row>
    <row r="183" spans="1:3" s="11" customFormat="1" x14ac:dyDescent="0.2">
      <c r="A183" s="426" t="s">
        <v>2623</v>
      </c>
      <c r="B183" s="421" t="s">
        <v>2624</v>
      </c>
      <c r="C183" s="421" t="s">
        <v>2625</v>
      </c>
    </row>
    <row r="184" spans="1:3" s="11" customFormat="1" x14ac:dyDescent="0.2">
      <c r="A184" s="426" t="s">
        <v>2626</v>
      </c>
      <c r="B184" s="421" t="s">
        <v>2624</v>
      </c>
      <c r="C184" s="421" t="s">
        <v>2627</v>
      </c>
    </row>
    <row r="185" spans="1:3" s="11" customFormat="1" x14ac:dyDescent="0.2">
      <c r="A185" s="426" t="s">
        <v>2628</v>
      </c>
      <c r="B185" s="421" t="s">
        <v>2629</v>
      </c>
      <c r="C185" s="421" t="s">
        <v>2630</v>
      </c>
    </row>
    <row r="186" spans="1:3" s="11" customFormat="1" x14ac:dyDescent="0.2">
      <c r="A186" s="426" t="s">
        <v>2631</v>
      </c>
      <c r="B186" s="421" t="s">
        <v>2629</v>
      </c>
      <c r="C186" s="421" t="s">
        <v>2632</v>
      </c>
    </row>
    <row r="187" spans="1:3" s="11" customFormat="1" x14ac:dyDescent="0.2">
      <c r="A187" s="426" t="s">
        <v>2633</v>
      </c>
      <c r="B187" s="421" t="s">
        <v>2629</v>
      </c>
      <c r="C187" s="421" t="s">
        <v>2634</v>
      </c>
    </row>
    <row r="188" spans="1:3" s="11" customFormat="1" x14ac:dyDescent="0.2">
      <c r="A188" s="426" t="s">
        <v>2635</v>
      </c>
      <c r="B188" s="421" t="s">
        <v>2629</v>
      </c>
      <c r="C188" s="421" t="s">
        <v>2636</v>
      </c>
    </row>
    <row r="189" spans="1:3" s="11" customFormat="1" x14ac:dyDescent="0.2">
      <c r="A189" s="426" t="s">
        <v>2637</v>
      </c>
      <c r="B189" s="421" t="s">
        <v>2629</v>
      </c>
      <c r="C189" s="421" t="s">
        <v>2638</v>
      </c>
    </row>
    <row r="190" spans="1:3" s="11" customFormat="1" x14ac:dyDescent="0.2">
      <c r="A190" s="426" t="s">
        <v>2639</v>
      </c>
      <c r="B190" s="421" t="s">
        <v>2629</v>
      </c>
      <c r="C190" s="421" t="s">
        <v>2640</v>
      </c>
    </row>
    <row r="191" spans="1:3" s="11" customFormat="1" x14ac:dyDescent="0.2">
      <c r="A191" s="426" t="s">
        <v>2641</v>
      </c>
      <c r="B191" s="421" t="s">
        <v>2629</v>
      </c>
      <c r="C191" s="421" t="s">
        <v>2642</v>
      </c>
    </row>
    <row r="192" spans="1:3" s="11" customFormat="1" x14ac:dyDescent="0.2">
      <c r="A192" s="426" t="s">
        <v>2628</v>
      </c>
      <c r="B192" s="421" t="s">
        <v>2643</v>
      </c>
      <c r="C192" s="421" t="s">
        <v>2630</v>
      </c>
    </row>
    <row r="193" spans="1:3" s="11" customFormat="1" x14ac:dyDescent="0.2">
      <c r="A193" s="426" t="s">
        <v>2613</v>
      </c>
      <c r="B193" s="421" t="s">
        <v>2643</v>
      </c>
      <c r="C193" s="421" t="s">
        <v>2614</v>
      </c>
    </row>
    <row r="194" spans="1:3" s="11" customFormat="1" x14ac:dyDescent="0.2">
      <c r="A194" s="426" t="s">
        <v>2631</v>
      </c>
      <c r="B194" s="421" t="s">
        <v>2643</v>
      </c>
      <c r="C194" s="421" t="s">
        <v>2632</v>
      </c>
    </row>
    <row r="195" spans="1:3" s="11" customFormat="1" x14ac:dyDescent="0.2">
      <c r="A195" s="426" t="s">
        <v>2644</v>
      </c>
      <c r="B195" s="421" t="s">
        <v>2643</v>
      </c>
      <c r="C195" s="421" t="s">
        <v>2645</v>
      </c>
    </row>
    <row r="196" spans="1:3" s="11" customFormat="1" x14ac:dyDescent="0.2">
      <c r="A196" s="426" t="s">
        <v>2617</v>
      </c>
      <c r="B196" s="421" t="s">
        <v>2643</v>
      </c>
      <c r="C196" s="421" t="s">
        <v>2618</v>
      </c>
    </row>
    <row r="197" spans="1:3" s="11" customFormat="1" x14ac:dyDescent="0.2">
      <c r="A197" s="426" t="s">
        <v>2646</v>
      </c>
      <c r="B197" s="421" t="s">
        <v>2643</v>
      </c>
      <c r="C197" s="421" t="s">
        <v>2647</v>
      </c>
    </row>
    <row r="198" spans="1:3" s="11" customFormat="1" x14ac:dyDescent="0.2">
      <c r="A198" s="426" t="s">
        <v>2648</v>
      </c>
      <c r="B198" s="421" t="s">
        <v>2643</v>
      </c>
      <c r="C198" s="421" t="s">
        <v>2649</v>
      </c>
    </row>
    <row r="199" spans="1:3" s="11" customFormat="1" x14ac:dyDescent="0.2">
      <c r="A199" s="426" t="s">
        <v>2650</v>
      </c>
      <c r="B199" s="421" t="s">
        <v>2643</v>
      </c>
      <c r="C199" s="421" t="s">
        <v>2651</v>
      </c>
    </row>
    <row r="200" spans="1:3" s="11" customFormat="1" x14ac:dyDescent="0.2">
      <c r="A200" s="426" t="s">
        <v>2633</v>
      </c>
      <c r="B200" s="421" t="s">
        <v>2643</v>
      </c>
      <c r="C200" s="421" t="s">
        <v>2634</v>
      </c>
    </row>
    <row r="201" spans="1:3" s="11" customFormat="1" x14ac:dyDescent="0.2">
      <c r="A201" s="426" t="s">
        <v>2633</v>
      </c>
      <c r="B201" s="421" t="s">
        <v>2652</v>
      </c>
      <c r="C201" s="421" t="s">
        <v>2634</v>
      </c>
    </row>
    <row r="202" spans="1:3" s="11" customFormat="1" x14ac:dyDescent="0.2">
      <c r="A202" s="426" t="s">
        <v>2635</v>
      </c>
      <c r="B202" s="421" t="s">
        <v>2652</v>
      </c>
      <c r="C202" s="421" t="s">
        <v>2636</v>
      </c>
    </row>
    <row r="203" spans="1:3" s="11" customFormat="1" x14ac:dyDescent="0.2">
      <c r="A203" s="426" t="s">
        <v>2653</v>
      </c>
      <c r="B203" s="421" t="s">
        <v>2652</v>
      </c>
      <c r="C203" s="421" t="s">
        <v>2654</v>
      </c>
    </row>
    <row r="204" spans="1:3" s="11" customFormat="1" x14ac:dyDescent="0.2">
      <c r="A204" s="426" t="s">
        <v>2655</v>
      </c>
      <c r="B204" s="421" t="s">
        <v>2652</v>
      </c>
      <c r="C204" s="421" t="s">
        <v>2656</v>
      </c>
    </row>
    <row r="205" spans="1:3" s="11" customFormat="1" x14ac:dyDescent="0.2">
      <c r="A205" s="426" t="s">
        <v>2637</v>
      </c>
      <c r="B205" s="421" t="s">
        <v>2652</v>
      </c>
      <c r="C205" s="421" t="s">
        <v>2638</v>
      </c>
    </row>
    <row r="206" spans="1:3" s="11" customFormat="1" x14ac:dyDescent="0.2">
      <c r="A206" s="426" t="s">
        <v>2639</v>
      </c>
      <c r="B206" s="421" t="s">
        <v>2652</v>
      </c>
      <c r="C206" s="421" t="s">
        <v>2640</v>
      </c>
    </row>
    <row r="207" spans="1:3" s="11" customFormat="1" x14ac:dyDescent="0.2">
      <c r="A207" s="426" t="s">
        <v>2657</v>
      </c>
      <c r="B207" s="421" t="s">
        <v>2652</v>
      </c>
      <c r="C207" s="421" t="s">
        <v>2658</v>
      </c>
    </row>
    <row r="208" spans="1:3" s="11" customFormat="1" x14ac:dyDescent="0.2">
      <c r="A208" s="426" t="s">
        <v>2641</v>
      </c>
      <c r="B208" s="421" t="s">
        <v>2652</v>
      </c>
      <c r="C208" s="421" t="s">
        <v>2642</v>
      </c>
    </row>
    <row r="209" spans="1:3" s="11" customFormat="1" x14ac:dyDescent="0.2">
      <c r="A209" s="426" t="s">
        <v>2644</v>
      </c>
      <c r="B209" s="421" t="s">
        <v>2652</v>
      </c>
      <c r="C209" s="421" t="s">
        <v>2645</v>
      </c>
    </row>
    <row r="210" spans="1:3" s="11" customFormat="1" x14ac:dyDescent="0.2">
      <c r="A210" s="426" t="s">
        <v>2646</v>
      </c>
      <c r="B210" s="421" t="s">
        <v>2652</v>
      </c>
      <c r="C210" s="421" t="s">
        <v>2647</v>
      </c>
    </row>
    <row r="211" spans="1:3" s="11" customFormat="1" x14ac:dyDescent="0.2">
      <c r="A211" s="426" t="s">
        <v>2628</v>
      </c>
      <c r="B211" s="421" t="s">
        <v>2652</v>
      </c>
      <c r="C211" s="421" t="s">
        <v>2630</v>
      </c>
    </row>
    <row r="212" spans="1:3" s="11" customFormat="1" x14ac:dyDescent="0.2">
      <c r="A212" s="426" t="s">
        <v>2631</v>
      </c>
      <c r="B212" s="421" t="s">
        <v>2652</v>
      </c>
      <c r="C212" s="421" t="s">
        <v>2632</v>
      </c>
    </row>
    <row r="213" spans="1:3" s="11" customFormat="1" x14ac:dyDescent="0.2">
      <c r="A213" s="426" t="s">
        <v>2619</v>
      </c>
      <c r="B213" s="421" t="s">
        <v>2652</v>
      </c>
      <c r="C213" s="421" t="s">
        <v>2620</v>
      </c>
    </row>
    <row r="214" spans="1:3" s="11" customFormat="1" x14ac:dyDescent="0.2">
      <c r="A214" s="426" t="s">
        <v>2648</v>
      </c>
      <c r="B214" s="421" t="s">
        <v>2652</v>
      </c>
      <c r="C214" s="421" t="s">
        <v>2649</v>
      </c>
    </row>
    <row r="215" spans="1:3" s="11" customFormat="1" x14ac:dyDescent="0.2">
      <c r="A215" s="426" t="s">
        <v>2584</v>
      </c>
      <c r="B215" s="421" t="s">
        <v>2659</v>
      </c>
      <c r="C215" s="421" t="s">
        <v>2586</v>
      </c>
    </row>
    <row r="216" spans="1:3" s="11" customFormat="1" x14ac:dyDescent="0.2">
      <c r="A216" s="426" t="s">
        <v>2589</v>
      </c>
      <c r="B216" s="421" t="s">
        <v>2659</v>
      </c>
      <c r="C216" s="421" t="s">
        <v>2590</v>
      </c>
    </row>
    <row r="217" spans="1:3" s="11" customFormat="1" x14ac:dyDescent="0.2">
      <c r="A217" s="426" t="s">
        <v>2591</v>
      </c>
      <c r="B217" s="421" t="s">
        <v>2659</v>
      </c>
      <c r="C217" s="421" t="s">
        <v>2592</v>
      </c>
    </row>
    <row r="218" spans="1:3" s="11" customFormat="1" x14ac:dyDescent="0.2">
      <c r="A218" s="426" t="s">
        <v>2595</v>
      </c>
      <c r="B218" s="421" t="s">
        <v>2659</v>
      </c>
      <c r="C218" s="421" t="s">
        <v>2596</v>
      </c>
    </row>
    <row r="219" spans="1:3" s="11" customFormat="1" x14ac:dyDescent="0.2">
      <c r="A219" s="426" t="s">
        <v>2597</v>
      </c>
      <c r="B219" s="421" t="s">
        <v>2659</v>
      </c>
      <c r="C219" s="421" t="s">
        <v>2598</v>
      </c>
    </row>
    <row r="220" spans="1:3" s="11" customFormat="1" x14ac:dyDescent="0.2">
      <c r="A220" s="426" t="s">
        <v>2660</v>
      </c>
      <c r="B220" s="421" t="s">
        <v>2661</v>
      </c>
      <c r="C220" s="421" t="s">
        <v>2662</v>
      </c>
    </row>
    <row r="221" spans="1:3" s="11" customFormat="1" x14ac:dyDescent="0.2">
      <c r="A221" s="426" t="s">
        <v>2663</v>
      </c>
      <c r="B221" s="421" t="s">
        <v>2661</v>
      </c>
      <c r="C221" s="421" t="s">
        <v>2664</v>
      </c>
    </row>
    <row r="222" spans="1:3" s="11" customFormat="1" x14ac:dyDescent="0.2">
      <c r="A222" s="426" t="s">
        <v>2665</v>
      </c>
      <c r="B222" s="421" t="s">
        <v>2661</v>
      </c>
      <c r="C222" s="421" t="s">
        <v>2666</v>
      </c>
    </row>
    <row r="223" spans="1:3" s="11" customFormat="1" x14ac:dyDescent="0.2">
      <c r="A223" s="426" t="s">
        <v>2667</v>
      </c>
      <c r="B223" s="421" t="s">
        <v>2661</v>
      </c>
      <c r="C223" s="421" t="s">
        <v>2668</v>
      </c>
    </row>
    <row r="224" spans="1:3" s="11" customFormat="1" x14ac:dyDescent="0.2">
      <c r="A224" s="426" t="s">
        <v>2669</v>
      </c>
      <c r="B224" s="421" t="s">
        <v>2661</v>
      </c>
      <c r="C224" s="421" t="s">
        <v>2670</v>
      </c>
    </row>
    <row r="225" spans="1:3" s="11" customFormat="1" x14ac:dyDescent="0.2">
      <c r="A225" s="426" t="s">
        <v>2671</v>
      </c>
      <c r="B225" s="421" t="s">
        <v>2661</v>
      </c>
      <c r="C225" s="421" t="s">
        <v>2672</v>
      </c>
    </row>
    <row r="226" spans="1:3" s="11" customFormat="1" x14ac:dyDescent="0.2">
      <c r="A226" s="426" t="s">
        <v>2673</v>
      </c>
      <c r="B226" s="421" t="s">
        <v>2661</v>
      </c>
      <c r="C226" s="421" t="s">
        <v>2674</v>
      </c>
    </row>
    <row r="227" spans="1:3" s="11" customFormat="1" x14ac:dyDescent="0.2">
      <c r="A227" s="426" t="s">
        <v>2675</v>
      </c>
      <c r="B227" s="421" t="s">
        <v>2661</v>
      </c>
      <c r="C227" s="421" t="s">
        <v>2676</v>
      </c>
    </row>
    <row r="228" spans="1:3" s="11" customFormat="1" x14ac:dyDescent="0.2">
      <c r="A228" s="426" t="s">
        <v>2677</v>
      </c>
      <c r="B228" s="421" t="s">
        <v>2661</v>
      </c>
      <c r="C228" s="421" t="s">
        <v>2678</v>
      </c>
    </row>
    <row r="229" spans="1:3" s="11" customFormat="1" x14ac:dyDescent="0.2">
      <c r="A229" s="426" t="s">
        <v>2679</v>
      </c>
      <c r="B229" s="421" t="s">
        <v>2661</v>
      </c>
      <c r="C229" s="421" t="s">
        <v>2680</v>
      </c>
    </row>
    <row r="230" spans="1:3" s="11" customFormat="1" x14ac:dyDescent="0.2">
      <c r="A230" s="426" t="s">
        <v>2679</v>
      </c>
      <c r="B230" s="421" t="s">
        <v>2681</v>
      </c>
      <c r="C230" s="421" t="s">
        <v>2680</v>
      </c>
    </row>
    <row r="231" spans="1:3" s="11" customFormat="1" x14ac:dyDescent="0.2">
      <c r="A231" s="426" t="s">
        <v>2665</v>
      </c>
      <c r="B231" s="421" t="s">
        <v>2681</v>
      </c>
      <c r="C231" s="421" t="s">
        <v>2666</v>
      </c>
    </row>
    <row r="232" spans="1:3" s="11" customFormat="1" x14ac:dyDescent="0.2">
      <c r="A232" s="426" t="s">
        <v>2660</v>
      </c>
      <c r="B232" s="421" t="s">
        <v>2681</v>
      </c>
      <c r="C232" s="421" t="s">
        <v>2662</v>
      </c>
    </row>
    <row r="233" spans="1:3" s="11" customFormat="1" x14ac:dyDescent="0.2">
      <c r="A233" s="426" t="s">
        <v>2669</v>
      </c>
      <c r="B233" s="421" t="s">
        <v>2681</v>
      </c>
      <c r="C233" s="421" t="s">
        <v>2670</v>
      </c>
    </row>
    <row r="234" spans="1:3" s="11" customFormat="1" x14ac:dyDescent="0.2">
      <c r="A234" s="426" t="s">
        <v>2663</v>
      </c>
      <c r="B234" s="421" t="s">
        <v>2681</v>
      </c>
      <c r="C234" s="421" t="s">
        <v>2664</v>
      </c>
    </row>
    <row r="235" spans="1:3" s="11" customFormat="1" x14ac:dyDescent="0.2">
      <c r="A235" s="426" t="s">
        <v>2667</v>
      </c>
      <c r="B235" s="421" t="s">
        <v>2681</v>
      </c>
      <c r="C235" s="421" t="s">
        <v>2668</v>
      </c>
    </row>
    <row r="236" spans="1:3" s="11" customFormat="1" x14ac:dyDescent="0.2">
      <c r="A236" s="426" t="s">
        <v>2671</v>
      </c>
      <c r="B236" s="421" t="s">
        <v>2681</v>
      </c>
      <c r="C236" s="421" t="s">
        <v>2672</v>
      </c>
    </row>
    <row r="237" spans="1:3" s="11" customFormat="1" x14ac:dyDescent="0.2">
      <c r="A237" s="426" t="s">
        <v>2675</v>
      </c>
      <c r="B237" s="421" t="s">
        <v>2681</v>
      </c>
      <c r="C237" s="421" t="s">
        <v>2676</v>
      </c>
    </row>
    <row r="238" spans="1:3" s="11" customFormat="1" x14ac:dyDescent="0.2">
      <c r="A238" s="426" t="s">
        <v>2682</v>
      </c>
      <c r="B238" s="421" t="s">
        <v>2681</v>
      </c>
      <c r="C238" s="421" t="s">
        <v>2683</v>
      </c>
    </row>
    <row r="239" spans="1:3" s="11" customFormat="1" x14ac:dyDescent="0.2">
      <c r="A239" s="426" t="s">
        <v>2673</v>
      </c>
      <c r="B239" s="421" t="s">
        <v>2681</v>
      </c>
      <c r="C239" s="421" t="s">
        <v>2674</v>
      </c>
    </row>
    <row r="240" spans="1:3" s="11" customFormat="1" x14ac:dyDescent="0.2">
      <c r="A240" s="426" t="s">
        <v>2684</v>
      </c>
      <c r="B240" s="421" t="s">
        <v>2681</v>
      </c>
      <c r="C240" s="421" t="s">
        <v>2685</v>
      </c>
    </row>
    <row r="241" spans="1:3" s="11" customFormat="1" x14ac:dyDescent="0.2">
      <c r="A241" s="426" t="s">
        <v>2686</v>
      </c>
      <c r="B241" s="421" t="s">
        <v>2681</v>
      </c>
      <c r="C241" s="421" t="s">
        <v>2687</v>
      </c>
    </row>
    <row r="242" spans="1:3" s="11" customFormat="1" x14ac:dyDescent="0.2">
      <c r="A242" s="426" t="s">
        <v>2688</v>
      </c>
      <c r="B242" s="421" t="s">
        <v>2681</v>
      </c>
      <c r="C242" s="421" t="s">
        <v>2689</v>
      </c>
    </row>
    <row r="243" spans="1:3" s="11" customFormat="1" x14ac:dyDescent="0.2">
      <c r="A243" s="426" t="s">
        <v>2677</v>
      </c>
      <c r="B243" s="421" t="s">
        <v>2681</v>
      </c>
      <c r="C243" s="421" t="s">
        <v>2678</v>
      </c>
    </row>
    <row r="244" spans="1:3" s="11" customFormat="1" x14ac:dyDescent="0.2">
      <c r="A244" s="426" t="s">
        <v>2690</v>
      </c>
      <c r="B244" s="421" t="s">
        <v>2576</v>
      </c>
      <c r="C244" s="421" t="s">
        <v>2691</v>
      </c>
    </row>
    <row r="245" spans="1:3" s="11" customFormat="1" x14ac:dyDescent="0.2">
      <c r="A245" s="426" t="s">
        <v>2692</v>
      </c>
      <c r="B245" s="421" t="s">
        <v>2611</v>
      </c>
      <c r="C245" s="421" t="s">
        <v>2693</v>
      </c>
    </row>
    <row r="246" spans="1:3" s="11" customFormat="1" x14ac:dyDescent="0.2">
      <c r="A246" s="426" t="s">
        <v>2694</v>
      </c>
      <c r="B246" s="421" t="s">
        <v>2611</v>
      </c>
      <c r="C246" s="421" t="s">
        <v>2695</v>
      </c>
    </row>
    <row r="247" spans="1:3" s="11" customFormat="1" x14ac:dyDescent="0.2">
      <c r="A247" s="426" t="s">
        <v>2628</v>
      </c>
      <c r="B247" s="421" t="s">
        <v>2611</v>
      </c>
      <c r="C247" s="421" t="s">
        <v>2630</v>
      </c>
    </row>
    <row r="248" spans="1:3" s="11" customFormat="1" x14ac:dyDescent="0.2">
      <c r="A248" s="426" t="s">
        <v>2696</v>
      </c>
      <c r="B248" s="421" t="s">
        <v>2624</v>
      </c>
      <c r="C248" s="421" t="s">
        <v>2697</v>
      </c>
    </row>
    <row r="249" spans="1:3" s="11" customFormat="1" x14ac:dyDescent="0.2">
      <c r="A249" s="426" t="s">
        <v>2698</v>
      </c>
      <c r="B249" s="421" t="s">
        <v>2624</v>
      </c>
      <c r="C249" s="421" t="s">
        <v>2699</v>
      </c>
    </row>
    <row r="250" spans="1:3" s="11" customFormat="1" x14ac:dyDescent="0.2">
      <c r="A250" s="426" t="s">
        <v>2700</v>
      </c>
      <c r="B250" s="421" t="s">
        <v>2624</v>
      </c>
      <c r="C250" s="421" t="s">
        <v>2701</v>
      </c>
    </row>
    <row r="251" spans="1:3" s="11" customFormat="1" x14ac:dyDescent="0.2">
      <c r="A251" s="426" t="s">
        <v>2702</v>
      </c>
      <c r="B251" s="421" t="s">
        <v>2624</v>
      </c>
      <c r="C251" s="421" t="s">
        <v>2703</v>
      </c>
    </row>
    <row r="252" spans="1:3" s="11" customFormat="1" x14ac:dyDescent="0.2">
      <c r="A252" s="426" t="s">
        <v>2704</v>
      </c>
      <c r="B252" s="421" t="s">
        <v>2624</v>
      </c>
      <c r="C252" s="421" t="s">
        <v>2705</v>
      </c>
    </row>
    <row r="253" spans="1:3" s="11" customFormat="1" x14ac:dyDescent="0.2">
      <c r="A253" s="426" t="s">
        <v>2706</v>
      </c>
      <c r="B253" s="421" t="s">
        <v>2624</v>
      </c>
      <c r="C253" s="421" t="s">
        <v>2707</v>
      </c>
    </row>
    <row r="254" spans="1:3" s="11" customFormat="1" x14ac:dyDescent="0.2">
      <c r="A254" s="426" t="s">
        <v>2708</v>
      </c>
      <c r="B254" s="421" t="s">
        <v>2624</v>
      </c>
      <c r="C254" s="421" t="s">
        <v>2709</v>
      </c>
    </row>
    <row r="255" spans="1:3" s="11" customFormat="1" x14ac:dyDescent="0.2">
      <c r="A255" s="426" t="s">
        <v>2710</v>
      </c>
      <c r="B255" s="421" t="s">
        <v>2624</v>
      </c>
      <c r="C255" s="421" t="s">
        <v>2711</v>
      </c>
    </row>
    <row r="256" spans="1:3" s="11" customFormat="1" x14ac:dyDescent="0.2">
      <c r="A256" s="426" t="s">
        <v>2712</v>
      </c>
      <c r="B256" s="421" t="s">
        <v>2624</v>
      </c>
      <c r="C256" s="421" t="s">
        <v>2713</v>
      </c>
    </row>
    <row r="257" spans="1:3" s="11" customFormat="1" x14ac:dyDescent="0.2">
      <c r="A257" s="426" t="s">
        <v>2608</v>
      </c>
      <c r="B257" s="421" t="s">
        <v>2714</v>
      </c>
      <c r="C257" s="421" t="s">
        <v>2609</v>
      </c>
    </row>
    <row r="258" spans="1:3" s="11" customFormat="1" x14ac:dyDescent="0.2">
      <c r="A258" s="426" t="s">
        <v>2715</v>
      </c>
      <c r="B258" s="421" t="s">
        <v>2714</v>
      </c>
      <c r="C258" s="421" t="s">
        <v>2716</v>
      </c>
    </row>
    <row r="259" spans="1:3" s="11" customFormat="1" x14ac:dyDescent="0.2">
      <c r="A259" s="426" t="s">
        <v>281</v>
      </c>
      <c r="B259" s="421" t="s">
        <v>2717</v>
      </c>
      <c r="C259" s="421" t="s">
        <v>282</v>
      </c>
    </row>
    <row r="260" spans="1:3" s="11" customFormat="1" x14ac:dyDescent="0.2">
      <c r="A260" s="426" t="s">
        <v>2601</v>
      </c>
      <c r="B260" s="421" t="s">
        <v>2717</v>
      </c>
      <c r="C260" s="421" t="s">
        <v>2602</v>
      </c>
    </row>
    <row r="261" spans="1:3" s="11" customFormat="1" x14ac:dyDescent="0.2">
      <c r="A261" s="426" t="s">
        <v>2718</v>
      </c>
      <c r="B261" s="421" t="s">
        <v>2717</v>
      </c>
      <c r="C261" s="421" t="s">
        <v>2719</v>
      </c>
    </row>
    <row r="262" spans="1:3" s="11" customFormat="1" x14ac:dyDescent="0.2">
      <c r="A262" s="426" t="s">
        <v>2720</v>
      </c>
      <c r="B262" s="421" t="s">
        <v>2717</v>
      </c>
      <c r="C262" s="421" t="s">
        <v>2721</v>
      </c>
    </row>
    <row r="263" spans="1:3" s="11" customFormat="1" x14ac:dyDescent="0.2">
      <c r="A263" s="426" t="s">
        <v>2605</v>
      </c>
      <c r="B263" s="421" t="s">
        <v>2717</v>
      </c>
      <c r="C263" s="421" t="s">
        <v>2606</v>
      </c>
    </row>
    <row r="264" spans="1:3" s="11" customFormat="1" x14ac:dyDescent="0.2">
      <c r="A264" s="426" t="s">
        <v>2587</v>
      </c>
      <c r="B264" s="421" t="s">
        <v>2717</v>
      </c>
      <c r="C264" s="421" t="s">
        <v>2588</v>
      </c>
    </row>
    <row r="265" spans="1:3" s="11" customFormat="1" x14ac:dyDescent="0.2">
      <c r="A265" s="426" t="s">
        <v>2593</v>
      </c>
      <c r="B265" s="421" t="s">
        <v>2717</v>
      </c>
      <c r="C265" s="421" t="s">
        <v>2594</v>
      </c>
    </row>
    <row r="266" spans="1:3" s="11" customFormat="1" x14ac:dyDescent="0.2">
      <c r="A266" s="426" t="s">
        <v>2722</v>
      </c>
      <c r="B266" s="421" t="s">
        <v>2723</v>
      </c>
      <c r="C266" s="421" t="s">
        <v>2724</v>
      </c>
    </row>
    <row r="267" spans="1:3" s="11" customFormat="1" x14ac:dyDescent="0.2">
      <c r="A267" s="426" t="s">
        <v>2725</v>
      </c>
      <c r="B267" s="421" t="s">
        <v>2723</v>
      </c>
      <c r="C267" s="421" t="s">
        <v>2726</v>
      </c>
    </row>
    <row r="268" spans="1:3" s="11" customFormat="1" x14ac:dyDescent="0.2">
      <c r="A268" s="426" t="s">
        <v>2727</v>
      </c>
      <c r="B268" s="421" t="s">
        <v>2723</v>
      </c>
      <c r="C268" s="421" t="s">
        <v>2728</v>
      </c>
    </row>
    <row r="269" spans="1:3" s="11" customFormat="1" x14ac:dyDescent="0.2">
      <c r="A269" s="426" t="s">
        <v>2729</v>
      </c>
      <c r="B269" s="421" t="s">
        <v>2723</v>
      </c>
      <c r="C269" s="421" t="s">
        <v>2730</v>
      </c>
    </row>
    <row r="270" spans="1:3" s="11" customFormat="1" x14ac:dyDescent="0.2">
      <c r="A270" s="426" t="s">
        <v>2731</v>
      </c>
      <c r="B270" s="421" t="s">
        <v>2723</v>
      </c>
      <c r="C270" s="421" t="s">
        <v>2732</v>
      </c>
    </row>
    <row r="271" spans="1:3" s="11" customFormat="1" x14ac:dyDescent="0.2">
      <c r="A271" s="426" t="s">
        <v>2733</v>
      </c>
      <c r="B271" s="421" t="s">
        <v>2723</v>
      </c>
      <c r="C271" s="421" t="s">
        <v>2734</v>
      </c>
    </row>
    <row r="272" spans="1:3" s="11" customFormat="1" x14ac:dyDescent="0.2">
      <c r="A272" s="426" t="s">
        <v>2735</v>
      </c>
      <c r="B272" s="421" t="s">
        <v>2723</v>
      </c>
      <c r="C272" s="421" t="s">
        <v>2736</v>
      </c>
    </row>
    <row r="273" spans="1:3" s="11" customFormat="1" x14ac:dyDescent="0.2">
      <c r="A273" s="426" t="s">
        <v>2737</v>
      </c>
      <c r="B273" s="421" t="s">
        <v>2723</v>
      </c>
      <c r="C273" s="421" t="s">
        <v>2738</v>
      </c>
    </row>
    <row r="274" spans="1:3" s="11" customFormat="1" x14ac:dyDescent="0.2">
      <c r="A274" s="426" t="s">
        <v>2739</v>
      </c>
      <c r="B274" s="421" t="s">
        <v>2723</v>
      </c>
      <c r="C274" s="421" t="s">
        <v>2740</v>
      </c>
    </row>
    <row r="275" spans="1:3" s="11" customFormat="1" x14ac:dyDescent="0.2">
      <c r="A275" s="426" t="s">
        <v>2741</v>
      </c>
      <c r="B275" s="421" t="s">
        <v>2723</v>
      </c>
      <c r="C275" s="421" t="s">
        <v>2742</v>
      </c>
    </row>
    <row r="276" spans="1:3" s="11" customFormat="1" x14ac:dyDescent="0.2">
      <c r="A276" s="426" t="s">
        <v>2743</v>
      </c>
      <c r="B276" s="421" t="s">
        <v>2723</v>
      </c>
      <c r="C276" s="421" t="s">
        <v>2744</v>
      </c>
    </row>
    <row r="277" spans="1:3" s="11" customFormat="1" x14ac:dyDescent="0.2">
      <c r="A277" s="426" t="s">
        <v>2619</v>
      </c>
      <c r="B277" s="421" t="s">
        <v>2643</v>
      </c>
      <c r="C277" s="421" t="s">
        <v>2620</v>
      </c>
    </row>
    <row r="278" spans="1:3" s="11" customFormat="1" x14ac:dyDescent="0.2">
      <c r="A278" s="426" t="s">
        <v>2635</v>
      </c>
      <c r="B278" s="421" t="s">
        <v>2643</v>
      </c>
      <c r="C278" s="421" t="s">
        <v>2636</v>
      </c>
    </row>
    <row r="279" spans="1:3" s="11" customFormat="1" x14ac:dyDescent="0.2">
      <c r="A279" s="426" t="s">
        <v>2745</v>
      </c>
      <c r="B279" s="421" t="s">
        <v>2643</v>
      </c>
      <c r="C279" s="421" t="s">
        <v>2746</v>
      </c>
    </row>
    <row r="280" spans="1:3" s="11" customFormat="1" x14ac:dyDescent="0.2">
      <c r="A280" s="426" t="s">
        <v>2747</v>
      </c>
      <c r="B280" s="421" t="s">
        <v>2643</v>
      </c>
      <c r="C280" s="421" t="s">
        <v>2748</v>
      </c>
    </row>
    <row r="281" spans="1:3" s="11" customFormat="1" x14ac:dyDescent="0.2">
      <c r="A281" s="426" t="s">
        <v>2653</v>
      </c>
      <c r="B281" s="421" t="s">
        <v>2643</v>
      </c>
      <c r="C281" s="421" t="s">
        <v>2654</v>
      </c>
    </row>
    <row r="282" spans="1:3" s="11" customFormat="1" x14ac:dyDescent="0.2">
      <c r="A282" s="426" t="s">
        <v>2655</v>
      </c>
      <c r="B282" s="421" t="s">
        <v>2643</v>
      </c>
      <c r="C282" s="421" t="s">
        <v>2656</v>
      </c>
    </row>
    <row r="283" spans="1:3" s="11" customFormat="1" x14ac:dyDescent="0.2">
      <c r="A283" s="426" t="s">
        <v>2637</v>
      </c>
      <c r="B283" s="421" t="s">
        <v>2643</v>
      </c>
      <c r="C283" s="421" t="s">
        <v>2638</v>
      </c>
    </row>
    <row r="284" spans="1:3" s="11" customFormat="1" x14ac:dyDescent="0.2">
      <c r="A284" s="426" t="s">
        <v>2639</v>
      </c>
      <c r="B284" s="421" t="s">
        <v>2643</v>
      </c>
      <c r="C284" s="421" t="s">
        <v>2640</v>
      </c>
    </row>
    <row r="285" spans="1:3" s="11" customFormat="1" x14ac:dyDescent="0.2">
      <c r="A285" s="426" t="s">
        <v>2749</v>
      </c>
      <c r="B285" s="421" t="s">
        <v>2643</v>
      </c>
      <c r="C285" s="421" t="s">
        <v>2750</v>
      </c>
    </row>
    <row r="286" spans="1:3" s="11" customFormat="1" x14ac:dyDescent="0.2">
      <c r="A286" s="426" t="s">
        <v>2641</v>
      </c>
      <c r="B286" s="421" t="s">
        <v>2643</v>
      </c>
      <c r="C286" s="421" t="s">
        <v>2642</v>
      </c>
    </row>
    <row r="287" spans="1:3" s="11" customFormat="1" x14ac:dyDescent="0.2">
      <c r="A287" s="426" t="s">
        <v>2657</v>
      </c>
      <c r="B287" s="421" t="s">
        <v>2643</v>
      </c>
      <c r="C287" s="421" t="s">
        <v>2658</v>
      </c>
    </row>
    <row r="288" spans="1:3" s="11" customFormat="1" x14ac:dyDescent="0.2">
      <c r="A288" s="426" t="s">
        <v>2751</v>
      </c>
      <c r="B288" s="421" t="s">
        <v>2752</v>
      </c>
      <c r="C288" s="421" t="s">
        <v>2753</v>
      </c>
    </row>
    <row r="289" spans="1:3" s="11" customFormat="1" x14ac:dyDescent="0.2">
      <c r="A289" s="426" t="s">
        <v>2754</v>
      </c>
      <c r="B289" s="421" t="s">
        <v>2752</v>
      </c>
      <c r="C289" s="421" t="s">
        <v>2755</v>
      </c>
    </row>
    <row r="290" spans="1:3" s="11" customFormat="1" x14ac:dyDescent="0.2">
      <c r="A290" s="426" t="s">
        <v>2756</v>
      </c>
      <c r="B290" s="421" t="s">
        <v>2752</v>
      </c>
      <c r="C290" s="421" t="s">
        <v>2757</v>
      </c>
    </row>
    <row r="291" spans="1:3" s="11" customFormat="1" x14ac:dyDescent="0.2">
      <c r="A291" s="426" t="s">
        <v>2758</v>
      </c>
      <c r="B291" s="421" t="s">
        <v>2752</v>
      </c>
      <c r="C291" s="421" t="s">
        <v>2759</v>
      </c>
    </row>
    <row r="292" spans="1:3" s="11" customFormat="1" x14ac:dyDescent="0.2">
      <c r="A292" s="426" t="s">
        <v>2575</v>
      </c>
      <c r="B292" s="421" t="s">
        <v>2752</v>
      </c>
      <c r="C292" s="421" t="s">
        <v>2577</v>
      </c>
    </row>
    <row r="293" spans="1:3" s="11" customFormat="1" x14ac:dyDescent="0.2">
      <c r="A293" s="426" t="s">
        <v>2696</v>
      </c>
      <c r="B293" s="421" t="s">
        <v>2760</v>
      </c>
      <c r="C293" s="421" t="s">
        <v>2697</v>
      </c>
    </row>
    <row r="294" spans="1:3" s="11" customFormat="1" x14ac:dyDescent="0.2">
      <c r="A294" s="426" t="s">
        <v>2761</v>
      </c>
      <c r="B294" s="421" t="s">
        <v>2760</v>
      </c>
      <c r="C294" s="421" t="s">
        <v>2762</v>
      </c>
    </row>
    <row r="295" spans="1:3" s="11" customFormat="1" x14ac:dyDescent="0.2">
      <c r="A295" s="426" t="s">
        <v>2698</v>
      </c>
      <c r="B295" s="421" t="s">
        <v>2760</v>
      </c>
      <c r="C295" s="421" t="s">
        <v>2699</v>
      </c>
    </row>
    <row r="296" spans="1:3" s="11" customFormat="1" x14ac:dyDescent="0.2">
      <c r="A296" s="426" t="s">
        <v>2702</v>
      </c>
      <c r="B296" s="421" t="s">
        <v>2760</v>
      </c>
      <c r="C296" s="421" t="s">
        <v>2703</v>
      </c>
    </row>
    <row r="297" spans="1:3" s="11" customFormat="1" x14ac:dyDescent="0.2">
      <c r="A297" s="426" t="s">
        <v>2700</v>
      </c>
      <c r="B297" s="421" t="s">
        <v>2760</v>
      </c>
      <c r="C297" s="421" t="s">
        <v>2701</v>
      </c>
    </row>
    <row r="298" spans="1:3" s="11" customFormat="1" x14ac:dyDescent="0.2">
      <c r="A298" s="426" t="s">
        <v>2763</v>
      </c>
      <c r="B298" s="421" t="s">
        <v>2760</v>
      </c>
      <c r="C298" s="421" t="s">
        <v>2764</v>
      </c>
    </row>
    <row r="299" spans="1:3" s="11" customFormat="1" x14ac:dyDescent="0.2">
      <c r="A299" s="426" t="s">
        <v>2704</v>
      </c>
      <c r="B299" s="421" t="s">
        <v>2760</v>
      </c>
      <c r="C299" s="421" t="s">
        <v>2705</v>
      </c>
    </row>
    <row r="300" spans="1:3" s="11" customFormat="1" x14ac:dyDescent="0.2">
      <c r="A300" s="426" t="s">
        <v>2706</v>
      </c>
      <c r="B300" s="421" t="s">
        <v>2760</v>
      </c>
      <c r="C300" s="421" t="s">
        <v>2707</v>
      </c>
    </row>
    <row r="301" spans="1:3" s="11" customFormat="1" x14ac:dyDescent="0.2">
      <c r="A301" s="426" t="s">
        <v>2765</v>
      </c>
      <c r="B301" s="421" t="s">
        <v>2760</v>
      </c>
      <c r="C301" s="421" t="s">
        <v>2766</v>
      </c>
    </row>
    <row r="302" spans="1:3" s="11" customFormat="1" x14ac:dyDescent="0.2">
      <c r="A302" s="426" t="s">
        <v>2710</v>
      </c>
      <c r="B302" s="421" t="s">
        <v>2760</v>
      </c>
      <c r="C302" s="421" t="s">
        <v>2711</v>
      </c>
    </row>
    <row r="303" spans="1:3" s="11" customFormat="1" x14ac:dyDescent="0.2">
      <c r="A303" s="426" t="s">
        <v>2767</v>
      </c>
      <c r="B303" s="421" t="s">
        <v>2760</v>
      </c>
      <c r="C303" s="421" t="s">
        <v>2768</v>
      </c>
    </row>
    <row r="304" spans="1:3" s="11" customFormat="1" x14ac:dyDescent="0.2">
      <c r="A304" s="426" t="s">
        <v>2712</v>
      </c>
      <c r="B304" s="421" t="s">
        <v>2760</v>
      </c>
      <c r="C304" s="421" t="s">
        <v>2713</v>
      </c>
    </row>
    <row r="305" spans="1:3" s="11" customFormat="1" x14ac:dyDescent="0.2">
      <c r="A305" s="426" t="s">
        <v>2623</v>
      </c>
      <c r="B305" s="421" t="s">
        <v>2760</v>
      </c>
      <c r="C305" s="421" t="s">
        <v>2625</v>
      </c>
    </row>
    <row r="306" spans="1:3" s="11" customFormat="1" x14ac:dyDescent="0.2">
      <c r="A306" s="426" t="s">
        <v>2769</v>
      </c>
      <c r="B306" s="421" t="s">
        <v>2760</v>
      </c>
      <c r="C306" s="421" t="s">
        <v>2770</v>
      </c>
    </row>
    <row r="307" spans="1:3" s="11" customFormat="1" x14ac:dyDescent="0.2">
      <c r="A307" s="426" t="s">
        <v>2626</v>
      </c>
      <c r="B307" s="421" t="s">
        <v>2760</v>
      </c>
      <c r="C307" s="421" t="s">
        <v>2627</v>
      </c>
    </row>
    <row r="308" spans="1:3" s="11" customFormat="1" x14ac:dyDescent="0.2">
      <c r="A308" s="426" t="s">
        <v>2771</v>
      </c>
      <c r="B308" s="421" t="s">
        <v>2772</v>
      </c>
      <c r="C308" s="421" t="s">
        <v>2773</v>
      </c>
    </row>
    <row r="309" spans="1:3" s="11" customFormat="1" x14ac:dyDescent="0.2">
      <c r="A309" s="426" t="s">
        <v>2671</v>
      </c>
      <c r="B309" s="421" t="s">
        <v>2772</v>
      </c>
      <c r="C309" s="421" t="s">
        <v>2672</v>
      </c>
    </row>
    <row r="310" spans="1:3" s="11" customFormat="1" x14ac:dyDescent="0.2">
      <c r="A310" s="426" t="s">
        <v>2673</v>
      </c>
      <c r="B310" s="421" t="s">
        <v>2772</v>
      </c>
      <c r="C310" s="421" t="s">
        <v>2674</v>
      </c>
    </row>
    <row r="311" spans="1:3" s="11" customFormat="1" x14ac:dyDescent="0.2">
      <c r="A311" s="426" t="s">
        <v>2684</v>
      </c>
      <c r="B311" s="421" t="s">
        <v>2772</v>
      </c>
      <c r="C311" s="421" t="s">
        <v>2685</v>
      </c>
    </row>
    <row r="312" spans="1:3" s="11" customFormat="1" x14ac:dyDescent="0.2">
      <c r="A312" s="426" t="s">
        <v>2675</v>
      </c>
      <c r="B312" s="421" t="s">
        <v>2772</v>
      </c>
      <c r="C312" s="421" t="s">
        <v>2676</v>
      </c>
    </row>
    <row r="313" spans="1:3" s="11" customFormat="1" x14ac:dyDescent="0.2">
      <c r="A313" s="426" t="s">
        <v>2688</v>
      </c>
      <c r="B313" s="421" t="s">
        <v>2772</v>
      </c>
      <c r="C313" s="421" t="s">
        <v>2689</v>
      </c>
    </row>
    <row r="314" spans="1:3" s="11" customFormat="1" x14ac:dyDescent="0.2">
      <c r="A314" s="426" t="s">
        <v>2774</v>
      </c>
      <c r="B314" s="421" t="s">
        <v>2772</v>
      </c>
      <c r="C314" s="421" t="s">
        <v>2775</v>
      </c>
    </row>
    <row r="315" spans="1:3" s="11" customFormat="1" x14ac:dyDescent="0.2">
      <c r="A315" s="426" t="s">
        <v>2776</v>
      </c>
      <c r="B315" s="421" t="s">
        <v>2772</v>
      </c>
      <c r="C315" s="421" t="s">
        <v>2777</v>
      </c>
    </row>
    <row r="316" spans="1:3" s="11" customFormat="1" x14ac:dyDescent="0.2">
      <c r="A316" s="426" t="s">
        <v>2677</v>
      </c>
      <c r="B316" s="421" t="s">
        <v>2772</v>
      </c>
      <c r="C316" s="421" t="s">
        <v>2678</v>
      </c>
    </row>
    <row r="317" spans="1:3" s="11" customFormat="1" x14ac:dyDescent="0.2">
      <c r="A317" s="426" t="s">
        <v>2778</v>
      </c>
      <c r="B317" s="421" t="s">
        <v>2772</v>
      </c>
      <c r="C317" s="421" t="s">
        <v>2779</v>
      </c>
    </row>
    <row r="318" spans="1:3" s="11" customFormat="1" x14ac:dyDescent="0.2">
      <c r="A318" s="426" t="s">
        <v>2665</v>
      </c>
      <c r="B318" s="421" t="s">
        <v>2772</v>
      </c>
      <c r="C318" s="421" t="s">
        <v>2666</v>
      </c>
    </row>
    <row r="319" spans="1:3" s="11" customFormat="1" x14ac:dyDescent="0.2">
      <c r="A319" s="426" t="s">
        <v>2679</v>
      </c>
      <c r="B319" s="421" t="s">
        <v>2772</v>
      </c>
      <c r="C319" s="421" t="s">
        <v>2680</v>
      </c>
    </row>
    <row r="320" spans="1:3" s="11" customFormat="1" x14ac:dyDescent="0.2">
      <c r="A320" s="426" t="s">
        <v>2669</v>
      </c>
      <c r="B320" s="421" t="s">
        <v>2772</v>
      </c>
      <c r="C320" s="421" t="s">
        <v>2670</v>
      </c>
    </row>
    <row r="321" spans="1:3" s="11" customFormat="1" x14ac:dyDescent="0.2">
      <c r="A321" s="426" t="s">
        <v>2780</v>
      </c>
      <c r="B321" s="421" t="s">
        <v>2772</v>
      </c>
      <c r="C321" s="421" t="s">
        <v>2781</v>
      </c>
    </row>
    <row r="322" spans="1:3" s="11" customFormat="1" x14ac:dyDescent="0.2">
      <c r="A322" s="426" t="s">
        <v>2782</v>
      </c>
      <c r="B322" s="421" t="s">
        <v>2772</v>
      </c>
      <c r="C322" s="421" t="s">
        <v>2783</v>
      </c>
    </row>
    <row r="323" spans="1:3" s="11" customFormat="1" x14ac:dyDescent="0.2">
      <c r="A323" s="426" t="s">
        <v>2660</v>
      </c>
      <c r="B323" s="421" t="s">
        <v>2772</v>
      </c>
      <c r="C323" s="421" t="s">
        <v>2662</v>
      </c>
    </row>
    <row r="324" spans="1:3" s="11" customFormat="1" x14ac:dyDescent="0.2">
      <c r="A324" s="426" t="s">
        <v>2663</v>
      </c>
      <c r="B324" s="421" t="s">
        <v>2772</v>
      </c>
      <c r="C324" s="421" t="s">
        <v>2664</v>
      </c>
    </row>
    <row r="325" spans="1:3" s="11" customFormat="1" x14ac:dyDescent="0.2">
      <c r="A325" s="426" t="s">
        <v>2784</v>
      </c>
      <c r="B325" s="421" t="s">
        <v>2772</v>
      </c>
      <c r="C325" s="421" t="s">
        <v>2785</v>
      </c>
    </row>
    <row r="326" spans="1:3" s="11" customFormat="1" x14ac:dyDescent="0.2">
      <c r="A326" s="426" t="s">
        <v>2679</v>
      </c>
      <c r="B326" s="421" t="s">
        <v>2786</v>
      </c>
      <c r="C326" s="421" t="s">
        <v>2680</v>
      </c>
    </row>
    <row r="327" spans="1:3" s="11" customFormat="1" x14ac:dyDescent="0.2">
      <c r="A327" s="426" t="s">
        <v>2663</v>
      </c>
      <c r="B327" s="421" t="s">
        <v>2786</v>
      </c>
      <c r="C327" s="421" t="s">
        <v>2664</v>
      </c>
    </row>
    <row r="328" spans="1:3" s="11" customFormat="1" x14ac:dyDescent="0.2">
      <c r="A328" s="426" t="s">
        <v>2667</v>
      </c>
      <c r="B328" s="421" t="s">
        <v>2786</v>
      </c>
      <c r="C328" s="421" t="s">
        <v>2668</v>
      </c>
    </row>
    <row r="329" spans="1:3" s="11" customFormat="1" x14ac:dyDescent="0.2">
      <c r="A329" s="426" t="s">
        <v>2665</v>
      </c>
      <c r="B329" s="421" t="s">
        <v>2786</v>
      </c>
      <c r="C329" s="421" t="s">
        <v>2666</v>
      </c>
    </row>
    <row r="330" spans="1:3" s="11" customFormat="1" x14ac:dyDescent="0.2">
      <c r="A330" s="426" t="s">
        <v>2671</v>
      </c>
      <c r="B330" s="421" t="s">
        <v>2786</v>
      </c>
      <c r="C330" s="421" t="s">
        <v>2672</v>
      </c>
    </row>
    <row r="331" spans="1:3" s="11" customFormat="1" x14ac:dyDescent="0.2">
      <c r="A331" s="426" t="s">
        <v>2673</v>
      </c>
      <c r="B331" s="421" t="s">
        <v>2786</v>
      </c>
      <c r="C331" s="421" t="s">
        <v>2674</v>
      </c>
    </row>
    <row r="332" spans="1:3" s="11" customFormat="1" x14ac:dyDescent="0.2">
      <c r="A332" s="426" t="s">
        <v>2675</v>
      </c>
      <c r="B332" s="421" t="s">
        <v>2786</v>
      </c>
      <c r="C332" s="421" t="s">
        <v>2676</v>
      </c>
    </row>
    <row r="333" spans="1:3" s="11" customFormat="1" x14ac:dyDescent="0.2">
      <c r="A333" s="426" t="s">
        <v>2682</v>
      </c>
      <c r="B333" s="421" t="s">
        <v>2786</v>
      </c>
      <c r="C333" s="421" t="s">
        <v>2683</v>
      </c>
    </row>
    <row r="334" spans="1:3" s="11" customFormat="1" x14ac:dyDescent="0.2">
      <c r="A334" s="426" t="s">
        <v>2635</v>
      </c>
      <c r="B334" s="421" t="s">
        <v>2787</v>
      </c>
      <c r="C334" s="421" t="s">
        <v>2636</v>
      </c>
    </row>
    <row r="335" spans="1:3" s="11" customFormat="1" x14ac:dyDescent="0.2">
      <c r="A335" s="426" t="s">
        <v>2637</v>
      </c>
      <c r="B335" s="421" t="s">
        <v>2787</v>
      </c>
      <c r="C335" s="421" t="s">
        <v>2638</v>
      </c>
    </row>
    <row r="336" spans="1:3" s="11" customFormat="1" x14ac:dyDescent="0.2">
      <c r="A336" s="426" t="s">
        <v>2639</v>
      </c>
      <c r="B336" s="421" t="s">
        <v>2787</v>
      </c>
      <c r="C336" s="421" t="s">
        <v>2640</v>
      </c>
    </row>
    <row r="337" spans="1:3" s="11" customFormat="1" x14ac:dyDescent="0.2">
      <c r="A337" s="426" t="s">
        <v>2619</v>
      </c>
      <c r="B337" s="421" t="s">
        <v>2787</v>
      </c>
      <c r="C337" s="421" t="s">
        <v>2620</v>
      </c>
    </row>
    <row r="338" spans="1:3" s="11" customFormat="1" x14ac:dyDescent="0.2">
      <c r="A338" s="426" t="s">
        <v>2641</v>
      </c>
      <c r="B338" s="421" t="s">
        <v>2787</v>
      </c>
      <c r="C338" s="421" t="s">
        <v>2642</v>
      </c>
    </row>
    <row r="339" spans="1:3" s="11" customFormat="1" x14ac:dyDescent="0.2">
      <c r="A339" s="426" t="s">
        <v>2628</v>
      </c>
      <c r="B339" s="421" t="s">
        <v>2787</v>
      </c>
      <c r="C339" s="421" t="s">
        <v>2630</v>
      </c>
    </row>
    <row r="340" spans="1:3" s="11" customFormat="1" x14ac:dyDescent="0.2">
      <c r="A340" s="426" t="s">
        <v>2631</v>
      </c>
      <c r="B340" s="421" t="s">
        <v>2787</v>
      </c>
      <c r="C340" s="421" t="s">
        <v>2632</v>
      </c>
    </row>
    <row r="341" spans="1:3" s="11" customFormat="1" x14ac:dyDescent="0.2">
      <c r="A341" s="426" t="s">
        <v>2694</v>
      </c>
      <c r="B341" s="421" t="s">
        <v>2787</v>
      </c>
      <c r="C341" s="421" t="s">
        <v>2695</v>
      </c>
    </row>
    <row r="342" spans="1:3" s="11" customFormat="1" x14ac:dyDescent="0.2">
      <c r="A342" s="426" t="s">
        <v>2633</v>
      </c>
      <c r="B342" s="421" t="s">
        <v>2787</v>
      </c>
      <c r="C342" s="421" t="s">
        <v>2634</v>
      </c>
    </row>
    <row r="343" spans="1:3" s="11" customFormat="1" x14ac:dyDescent="0.2">
      <c r="A343" s="426" t="s">
        <v>2712</v>
      </c>
      <c r="B343" s="421" t="s">
        <v>2788</v>
      </c>
      <c r="C343" s="421" t="s">
        <v>2713</v>
      </c>
    </row>
    <row r="344" spans="1:3" s="11" customFormat="1" x14ac:dyDescent="0.2">
      <c r="A344" s="426" t="s">
        <v>2789</v>
      </c>
      <c r="B344" s="421" t="s">
        <v>2788</v>
      </c>
      <c r="C344" s="421" t="s">
        <v>2790</v>
      </c>
    </row>
    <row r="345" spans="1:3" s="11" customFormat="1" x14ac:dyDescent="0.2">
      <c r="A345" s="426" t="s">
        <v>2696</v>
      </c>
      <c r="B345" s="421" t="s">
        <v>2788</v>
      </c>
      <c r="C345" s="421" t="s">
        <v>2697</v>
      </c>
    </row>
    <row r="346" spans="1:3" s="11" customFormat="1" x14ac:dyDescent="0.2">
      <c r="A346" s="426" t="s">
        <v>2702</v>
      </c>
      <c r="B346" s="421" t="s">
        <v>2788</v>
      </c>
      <c r="C346" s="421" t="s">
        <v>2703</v>
      </c>
    </row>
    <row r="347" spans="1:3" s="11" customFormat="1" x14ac:dyDescent="0.2">
      <c r="A347" s="426" t="s">
        <v>2706</v>
      </c>
      <c r="B347" s="421" t="s">
        <v>2788</v>
      </c>
      <c r="C347" s="421" t="s">
        <v>2707</v>
      </c>
    </row>
    <row r="348" spans="1:3" s="11" customFormat="1" x14ac:dyDescent="0.2">
      <c r="A348" s="426" t="s">
        <v>2698</v>
      </c>
      <c r="B348" s="421" t="s">
        <v>2791</v>
      </c>
      <c r="C348" s="421" t="s">
        <v>2699</v>
      </c>
    </row>
    <row r="349" spans="1:3" s="11" customFormat="1" x14ac:dyDescent="0.2">
      <c r="A349" s="426" t="s">
        <v>2706</v>
      </c>
      <c r="B349" s="421" t="s">
        <v>2791</v>
      </c>
      <c r="C349" s="421" t="s">
        <v>2707</v>
      </c>
    </row>
    <row r="350" spans="1:3" s="11" customFormat="1" x14ac:dyDescent="0.2">
      <c r="A350" s="426" t="s">
        <v>2704</v>
      </c>
      <c r="B350" s="421" t="s">
        <v>2791</v>
      </c>
      <c r="C350" s="421" t="s">
        <v>2705</v>
      </c>
    </row>
    <row r="351" spans="1:3" s="11" customFormat="1" x14ac:dyDescent="0.2">
      <c r="A351" s="426" t="s">
        <v>2623</v>
      </c>
      <c r="B351" s="421" t="s">
        <v>2791</v>
      </c>
      <c r="C351" s="421" t="s">
        <v>2625</v>
      </c>
    </row>
    <row r="352" spans="1:3" s="11" customFormat="1" x14ac:dyDescent="0.2">
      <c r="A352" s="426" t="s">
        <v>2696</v>
      </c>
      <c r="B352" s="421" t="s">
        <v>2791</v>
      </c>
      <c r="C352" s="421" t="s">
        <v>2697</v>
      </c>
    </row>
    <row r="353" spans="1:3" s="11" customFormat="1" x14ac:dyDescent="0.2">
      <c r="A353" s="426" t="s">
        <v>2578</v>
      </c>
      <c r="B353" s="421" t="s">
        <v>2792</v>
      </c>
      <c r="C353" s="421" t="s">
        <v>2579</v>
      </c>
    </row>
    <row r="354" spans="1:3" s="11" customFormat="1" x14ac:dyDescent="0.2">
      <c r="A354" s="426" t="s">
        <v>2793</v>
      </c>
      <c r="B354" s="421" t="s">
        <v>2792</v>
      </c>
      <c r="C354" s="421" t="s">
        <v>2794</v>
      </c>
    </row>
    <row r="355" spans="1:3" s="11" customFormat="1" x14ac:dyDescent="0.2">
      <c r="A355" s="426" t="s">
        <v>2580</v>
      </c>
      <c r="B355" s="421" t="s">
        <v>2792</v>
      </c>
      <c r="C355" s="421" t="s">
        <v>2581</v>
      </c>
    </row>
    <row r="356" spans="1:3" s="11" customFormat="1" x14ac:dyDescent="0.2">
      <c r="A356" s="426" t="s">
        <v>2795</v>
      </c>
      <c r="B356" s="421" t="s">
        <v>2792</v>
      </c>
      <c r="C356" s="421" t="s">
        <v>2796</v>
      </c>
    </row>
    <row r="357" spans="1:3" s="11" customFormat="1" x14ac:dyDescent="0.2">
      <c r="A357" s="426" t="s">
        <v>2582</v>
      </c>
      <c r="B357" s="421" t="s">
        <v>2792</v>
      </c>
      <c r="C357" s="421" t="s">
        <v>2583</v>
      </c>
    </row>
    <row r="358" spans="1:3" s="11" customFormat="1" x14ac:dyDescent="0.2">
      <c r="A358" s="426" t="s">
        <v>2690</v>
      </c>
      <c r="B358" s="421" t="s">
        <v>2792</v>
      </c>
      <c r="C358" s="421" t="s">
        <v>2691</v>
      </c>
    </row>
    <row r="359" spans="1:3" s="11" customFormat="1" x14ac:dyDescent="0.2">
      <c r="A359" s="426" t="s">
        <v>2667</v>
      </c>
      <c r="B359" s="421" t="s">
        <v>2797</v>
      </c>
      <c r="C359" s="421" t="s">
        <v>2668</v>
      </c>
    </row>
    <row r="360" spans="1:3" s="11" customFormat="1" x14ac:dyDescent="0.2">
      <c r="A360" s="426" t="s">
        <v>2671</v>
      </c>
      <c r="B360" s="421" t="s">
        <v>2797</v>
      </c>
      <c r="C360" s="421" t="s">
        <v>2672</v>
      </c>
    </row>
    <row r="361" spans="1:3" s="11" customFormat="1" x14ac:dyDescent="0.2">
      <c r="A361" s="426" t="s">
        <v>2669</v>
      </c>
      <c r="B361" s="421" t="s">
        <v>2797</v>
      </c>
      <c r="C361" s="421" t="s">
        <v>2670</v>
      </c>
    </row>
    <row r="362" spans="1:3" s="11" customFormat="1" x14ac:dyDescent="0.2">
      <c r="A362" s="426" t="s">
        <v>2673</v>
      </c>
      <c r="B362" s="421" t="s">
        <v>2797</v>
      </c>
      <c r="C362" s="421" t="s">
        <v>2674</v>
      </c>
    </row>
    <row r="363" spans="1:3" s="11" customFormat="1" x14ac:dyDescent="0.2">
      <c r="A363" s="426" t="s">
        <v>2675</v>
      </c>
      <c r="B363" s="421" t="s">
        <v>2797</v>
      </c>
      <c r="C363" s="421" t="s">
        <v>2676</v>
      </c>
    </row>
    <row r="364" spans="1:3" s="11" customFormat="1" x14ac:dyDescent="0.2">
      <c r="A364" s="426" t="s">
        <v>2677</v>
      </c>
      <c r="B364" s="421" t="s">
        <v>2797</v>
      </c>
      <c r="C364" s="421" t="s">
        <v>2678</v>
      </c>
    </row>
    <row r="365" spans="1:3" s="11" customFormat="1" x14ac:dyDescent="0.2">
      <c r="A365" s="426" t="s">
        <v>2679</v>
      </c>
      <c r="B365" s="421" t="s">
        <v>2797</v>
      </c>
      <c r="C365" s="421" t="s">
        <v>2680</v>
      </c>
    </row>
    <row r="366" spans="1:3" s="11" customFormat="1" x14ac:dyDescent="0.2">
      <c r="A366" s="426" t="s">
        <v>2663</v>
      </c>
      <c r="B366" s="421" t="s">
        <v>2797</v>
      </c>
      <c r="C366" s="421" t="s">
        <v>2664</v>
      </c>
    </row>
    <row r="367" spans="1:3" s="11" customFormat="1" x14ac:dyDescent="0.2">
      <c r="A367" s="426" t="s">
        <v>2589</v>
      </c>
      <c r="B367" s="421" t="s">
        <v>2798</v>
      </c>
      <c r="C367" s="421" t="s">
        <v>2590</v>
      </c>
    </row>
    <row r="368" spans="1:3" s="11" customFormat="1" x14ac:dyDescent="0.2">
      <c r="A368" s="426" t="s">
        <v>2593</v>
      </c>
      <c r="B368" s="421" t="s">
        <v>2798</v>
      </c>
      <c r="C368" s="421" t="s">
        <v>2594</v>
      </c>
    </row>
    <row r="369" spans="1:3" s="11" customFormat="1" x14ac:dyDescent="0.2">
      <c r="A369" s="426" t="s">
        <v>2591</v>
      </c>
      <c r="B369" s="421" t="s">
        <v>2798</v>
      </c>
      <c r="C369" s="421" t="s">
        <v>2592</v>
      </c>
    </row>
    <row r="370" spans="1:3" s="11" customFormat="1" x14ac:dyDescent="0.2">
      <c r="A370" s="426" t="s">
        <v>2597</v>
      </c>
      <c r="B370" s="421" t="s">
        <v>2798</v>
      </c>
      <c r="C370" s="421" t="s">
        <v>2598</v>
      </c>
    </row>
    <row r="371" spans="1:3" s="11" customFormat="1" x14ac:dyDescent="0.2">
      <c r="A371" s="426" t="s">
        <v>281</v>
      </c>
      <c r="B371" s="421" t="s">
        <v>2798</v>
      </c>
      <c r="C371" s="421" t="s">
        <v>282</v>
      </c>
    </row>
    <row r="372" spans="1:3" s="11" customFormat="1" x14ac:dyDescent="0.2">
      <c r="A372" s="426" t="s">
        <v>2599</v>
      </c>
      <c r="B372" s="421" t="s">
        <v>2798</v>
      </c>
      <c r="C372" s="421" t="s">
        <v>2600</v>
      </c>
    </row>
    <row r="373" spans="1:3" s="11" customFormat="1" x14ac:dyDescent="0.2">
      <c r="A373" s="426" t="s">
        <v>2603</v>
      </c>
      <c r="B373" s="421" t="s">
        <v>2798</v>
      </c>
      <c r="C373" s="421" t="s">
        <v>2604</v>
      </c>
    </row>
    <row r="374" spans="1:3" s="11" customFormat="1" x14ac:dyDescent="0.2">
      <c r="A374" s="426" t="s">
        <v>2799</v>
      </c>
      <c r="B374" s="421" t="s">
        <v>2800</v>
      </c>
      <c r="C374" s="421" t="s">
        <v>2801</v>
      </c>
    </row>
    <row r="375" spans="1:3" s="11" customFormat="1" x14ac:dyDescent="0.2">
      <c r="A375" s="426" t="s">
        <v>2782</v>
      </c>
      <c r="B375" s="421" t="s">
        <v>2800</v>
      </c>
      <c r="C375" s="421" t="s">
        <v>2783</v>
      </c>
    </row>
    <row r="376" spans="1:3" s="11" customFormat="1" x14ac:dyDescent="0.2">
      <c r="A376" s="426" t="s">
        <v>2778</v>
      </c>
      <c r="B376" s="421" t="s">
        <v>2800</v>
      </c>
      <c r="C376" s="421" t="s">
        <v>2779</v>
      </c>
    </row>
    <row r="377" spans="1:3" s="11" customFormat="1" x14ac:dyDescent="0.2">
      <c r="A377" s="426" t="s">
        <v>2776</v>
      </c>
      <c r="B377" s="421" t="s">
        <v>2800</v>
      </c>
      <c r="C377" s="421" t="s">
        <v>2777</v>
      </c>
    </row>
    <row r="378" spans="1:3" s="11" customFormat="1" x14ac:dyDescent="0.2">
      <c r="A378" s="426" t="s">
        <v>2802</v>
      </c>
      <c r="B378" s="421" t="s">
        <v>2800</v>
      </c>
      <c r="C378" s="421" t="s">
        <v>2803</v>
      </c>
    </row>
    <row r="379" spans="1:3" s="11" customFormat="1" x14ac:dyDescent="0.2">
      <c r="A379" s="426" t="s">
        <v>2804</v>
      </c>
      <c r="B379" s="421" t="s">
        <v>2800</v>
      </c>
      <c r="C379" s="421" t="s">
        <v>2805</v>
      </c>
    </row>
    <row r="380" spans="1:3" s="11" customFormat="1" x14ac:dyDescent="0.2">
      <c r="A380" s="426" t="s">
        <v>2780</v>
      </c>
      <c r="B380" s="421" t="s">
        <v>2800</v>
      </c>
      <c r="C380" s="421" t="s">
        <v>2781</v>
      </c>
    </row>
    <row r="381" spans="1:3" s="11" customFormat="1" x14ac:dyDescent="0.2">
      <c r="A381" s="426" t="s">
        <v>2758</v>
      </c>
      <c r="B381" s="421" t="s">
        <v>2806</v>
      </c>
      <c r="C381" s="421" t="s">
        <v>2759</v>
      </c>
    </row>
    <row r="382" spans="1:3" s="11" customFormat="1" x14ac:dyDescent="0.2">
      <c r="A382" s="426" t="s">
        <v>2669</v>
      </c>
      <c r="B382" s="421" t="s">
        <v>2806</v>
      </c>
      <c r="C382" s="421" t="s">
        <v>2670</v>
      </c>
    </row>
    <row r="383" spans="1:3" s="11" customFormat="1" x14ac:dyDescent="0.2">
      <c r="A383" s="426" t="s">
        <v>2778</v>
      </c>
      <c r="B383" s="421" t="s">
        <v>2806</v>
      </c>
      <c r="C383" s="421" t="s">
        <v>2779</v>
      </c>
    </row>
    <row r="384" spans="1:3" s="11" customFormat="1" x14ac:dyDescent="0.2">
      <c r="A384" s="426" t="s">
        <v>2784</v>
      </c>
      <c r="B384" s="421" t="s">
        <v>2806</v>
      </c>
      <c r="C384" s="421" t="s">
        <v>2785</v>
      </c>
    </row>
    <row r="385" spans="1:3" s="11" customFormat="1" x14ac:dyDescent="0.2">
      <c r="A385" s="426" t="s">
        <v>2776</v>
      </c>
      <c r="B385" s="421" t="s">
        <v>2806</v>
      </c>
      <c r="C385" s="421" t="s">
        <v>2777</v>
      </c>
    </row>
    <row r="386" spans="1:3" s="11" customFormat="1" x14ac:dyDescent="0.2">
      <c r="A386" s="426" t="s">
        <v>2804</v>
      </c>
      <c r="B386" s="421" t="s">
        <v>2806</v>
      </c>
      <c r="C386" s="421" t="s">
        <v>2805</v>
      </c>
    </row>
    <row r="387" spans="1:3" s="11" customFormat="1" x14ac:dyDescent="0.2">
      <c r="A387" s="426" t="s">
        <v>2660</v>
      </c>
      <c r="B387" s="421" t="s">
        <v>2806</v>
      </c>
      <c r="C387" s="421" t="s">
        <v>2662</v>
      </c>
    </row>
    <row r="388" spans="1:3" s="11" customFormat="1" x14ac:dyDescent="0.2">
      <c r="A388" s="426" t="s">
        <v>2633</v>
      </c>
      <c r="B388" s="421" t="s">
        <v>2807</v>
      </c>
      <c r="C388" s="421" t="s">
        <v>2634</v>
      </c>
    </row>
    <row r="389" spans="1:3" s="11" customFormat="1" x14ac:dyDescent="0.2">
      <c r="A389" s="426" t="s">
        <v>2745</v>
      </c>
      <c r="B389" s="421" t="s">
        <v>2807</v>
      </c>
      <c r="C389" s="421" t="s">
        <v>2746</v>
      </c>
    </row>
    <row r="390" spans="1:3" s="11" customFormat="1" x14ac:dyDescent="0.2">
      <c r="A390" s="426" t="s">
        <v>2635</v>
      </c>
      <c r="B390" s="421" t="s">
        <v>2807</v>
      </c>
      <c r="C390" s="421" t="s">
        <v>2636</v>
      </c>
    </row>
    <row r="391" spans="1:3" s="11" customFormat="1" x14ac:dyDescent="0.2">
      <c r="A391" s="426" t="s">
        <v>2653</v>
      </c>
      <c r="B391" s="421" t="s">
        <v>2807</v>
      </c>
      <c r="C391" s="421" t="s">
        <v>2654</v>
      </c>
    </row>
    <row r="392" spans="1:3" s="11" customFormat="1" x14ac:dyDescent="0.2">
      <c r="A392" s="426" t="s">
        <v>2637</v>
      </c>
      <c r="B392" s="421" t="s">
        <v>2807</v>
      </c>
      <c r="C392" s="421" t="s">
        <v>2638</v>
      </c>
    </row>
    <row r="393" spans="1:3" s="11" customFormat="1" x14ac:dyDescent="0.2">
      <c r="A393" s="426" t="s">
        <v>2639</v>
      </c>
      <c r="B393" s="421" t="s">
        <v>2807</v>
      </c>
      <c r="C393" s="421" t="s">
        <v>2640</v>
      </c>
    </row>
    <row r="394" spans="1:3" s="11" customFormat="1" x14ac:dyDescent="0.2">
      <c r="A394" s="426" t="s">
        <v>2657</v>
      </c>
      <c r="B394" s="421" t="s">
        <v>2807</v>
      </c>
      <c r="C394" s="421" t="s">
        <v>2658</v>
      </c>
    </row>
    <row r="395" spans="1:3" s="11" customFormat="1" x14ac:dyDescent="0.2">
      <c r="A395" s="426" t="s">
        <v>2641</v>
      </c>
      <c r="B395" s="421" t="s">
        <v>2807</v>
      </c>
      <c r="C395" s="421" t="s">
        <v>2642</v>
      </c>
    </row>
    <row r="396" spans="1:3" s="11" customFormat="1" x14ac:dyDescent="0.2">
      <c r="A396" s="426" t="s">
        <v>2644</v>
      </c>
      <c r="B396" s="421" t="s">
        <v>2807</v>
      </c>
      <c r="C396" s="421" t="s">
        <v>2645</v>
      </c>
    </row>
    <row r="397" spans="1:3" s="11" customFormat="1" x14ac:dyDescent="0.2">
      <c r="A397" s="426" t="s">
        <v>2619</v>
      </c>
      <c r="B397" s="421" t="s">
        <v>2807</v>
      </c>
      <c r="C397" s="421" t="s">
        <v>2620</v>
      </c>
    </row>
    <row r="398" spans="1:3" s="11" customFormat="1" x14ac:dyDescent="0.2">
      <c r="A398" s="426" t="s">
        <v>2631</v>
      </c>
      <c r="B398" s="421" t="s">
        <v>2807</v>
      </c>
      <c r="C398" s="421" t="s">
        <v>2632</v>
      </c>
    </row>
    <row r="399" spans="1:3" s="11" customFormat="1" x14ac:dyDescent="0.2">
      <c r="A399" s="426" t="s">
        <v>2700</v>
      </c>
      <c r="B399" s="421" t="s">
        <v>2808</v>
      </c>
      <c r="C399" s="421" t="s">
        <v>2701</v>
      </c>
    </row>
    <row r="400" spans="1:3" s="11" customFormat="1" x14ac:dyDescent="0.2">
      <c r="A400" s="426" t="s">
        <v>2809</v>
      </c>
      <c r="B400" s="421" t="s">
        <v>2808</v>
      </c>
      <c r="C400" s="421" t="s">
        <v>2810</v>
      </c>
    </row>
    <row r="401" spans="1:3" s="11" customFormat="1" x14ac:dyDescent="0.2">
      <c r="A401" s="426" t="s">
        <v>2704</v>
      </c>
      <c r="B401" s="421" t="s">
        <v>2808</v>
      </c>
      <c r="C401" s="421" t="s">
        <v>2705</v>
      </c>
    </row>
    <row r="402" spans="1:3" s="11" customFormat="1" x14ac:dyDescent="0.2">
      <c r="A402" s="426" t="s">
        <v>2623</v>
      </c>
      <c r="B402" s="421" t="s">
        <v>2808</v>
      </c>
      <c r="C402" s="421" t="s">
        <v>2625</v>
      </c>
    </row>
    <row r="403" spans="1:3" s="11" customFormat="1" x14ac:dyDescent="0.2">
      <c r="A403" s="426" t="s">
        <v>2696</v>
      </c>
      <c r="B403" s="421" t="s">
        <v>2808</v>
      </c>
      <c r="C403" s="421" t="s">
        <v>2697</v>
      </c>
    </row>
    <row r="404" spans="1:3" s="11" customFormat="1" x14ac:dyDescent="0.2">
      <c r="A404" s="426" t="s">
        <v>2582</v>
      </c>
      <c r="B404" s="421" t="s">
        <v>2811</v>
      </c>
      <c r="C404" s="421" t="s">
        <v>2583</v>
      </c>
    </row>
    <row r="405" spans="1:3" s="11" customFormat="1" x14ac:dyDescent="0.2">
      <c r="A405" s="426" t="s">
        <v>2812</v>
      </c>
      <c r="B405" s="421" t="s">
        <v>2811</v>
      </c>
      <c r="C405" s="421" t="s">
        <v>2813</v>
      </c>
    </row>
    <row r="406" spans="1:3" s="11" customFormat="1" x14ac:dyDescent="0.2">
      <c r="A406" s="426" t="s">
        <v>2814</v>
      </c>
      <c r="B406" s="421" t="s">
        <v>2811</v>
      </c>
      <c r="C406" s="421" t="s">
        <v>2815</v>
      </c>
    </row>
    <row r="407" spans="1:3" s="11" customFormat="1" x14ac:dyDescent="0.2">
      <c r="A407" s="426" t="s">
        <v>2575</v>
      </c>
      <c r="B407" s="421" t="s">
        <v>2811</v>
      </c>
      <c r="C407" s="421" t="s">
        <v>2577</v>
      </c>
    </row>
    <row r="408" spans="1:3" s="11" customFormat="1" x14ac:dyDescent="0.2">
      <c r="A408" s="426" t="s">
        <v>2578</v>
      </c>
      <c r="B408" s="421" t="s">
        <v>2811</v>
      </c>
      <c r="C408" s="421" t="s">
        <v>2579</v>
      </c>
    </row>
    <row r="409" spans="1:3" s="11" customFormat="1" x14ac:dyDescent="0.2">
      <c r="A409" s="426" t="s">
        <v>2816</v>
      </c>
      <c r="B409" s="421" t="s">
        <v>2811</v>
      </c>
      <c r="C409" s="421" t="s">
        <v>2817</v>
      </c>
    </row>
    <row r="410" spans="1:3" s="11" customFormat="1" x14ac:dyDescent="0.2">
      <c r="A410" s="426" t="s">
        <v>2793</v>
      </c>
      <c r="B410" s="421" t="s">
        <v>2811</v>
      </c>
      <c r="C410" s="421" t="s">
        <v>2794</v>
      </c>
    </row>
    <row r="411" spans="1:3" s="11" customFormat="1" x14ac:dyDescent="0.2">
      <c r="A411" s="426" t="s">
        <v>2818</v>
      </c>
      <c r="B411" s="421" t="s">
        <v>2811</v>
      </c>
      <c r="C411" s="421" t="s">
        <v>2819</v>
      </c>
    </row>
    <row r="412" spans="1:3" s="11" customFormat="1" x14ac:dyDescent="0.2">
      <c r="A412" s="426" t="s">
        <v>2754</v>
      </c>
      <c r="B412" s="421" t="s">
        <v>2811</v>
      </c>
      <c r="C412" s="421" t="s">
        <v>2755</v>
      </c>
    </row>
    <row r="413" spans="1:3" s="11" customFormat="1" x14ac:dyDescent="0.2">
      <c r="A413" s="426" t="s">
        <v>2751</v>
      </c>
      <c r="B413" s="421" t="s">
        <v>2811</v>
      </c>
      <c r="C413" s="421" t="s">
        <v>2753</v>
      </c>
    </row>
    <row r="414" spans="1:3" s="11" customFormat="1" x14ac:dyDescent="0.2">
      <c r="A414" s="426" t="s">
        <v>2756</v>
      </c>
      <c r="B414" s="421" t="s">
        <v>2811</v>
      </c>
      <c r="C414" s="421" t="s">
        <v>2757</v>
      </c>
    </row>
    <row r="415" spans="1:3" s="11" customFormat="1" x14ac:dyDescent="0.2">
      <c r="A415" s="426" t="s">
        <v>2782</v>
      </c>
      <c r="B415" s="421" t="s">
        <v>2820</v>
      </c>
      <c r="C415" s="421" t="s">
        <v>2783</v>
      </c>
    </row>
    <row r="416" spans="1:3" s="11" customFormat="1" x14ac:dyDescent="0.2">
      <c r="A416" s="426" t="s">
        <v>2784</v>
      </c>
      <c r="B416" s="421" t="s">
        <v>2820</v>
      </c>
      <c r="C416" s="421" t="s">
        <v>2785</v>
      </c>
    </row>
    <row r="417" spans="1:3" s="11" customFormat="1" x14ac:dyDescent="0.2">
      <c r="A417" s="426" t="s">
        <v>2684</v>
      </c>
      <c r="B417" s="421" t="s">
        <v>2820</v>
      </c>
      <c r="C417" s="421" t="s">
        <v>2685</v>
      </c>
    </row>
    <row r="418" spans="1:3" s="11" customFormat="1" x14ac:dyDescent="0.2">
      <c r="A418" s="426" t="s">
        <v>2776</v>
      </c>
      <c r="B418" s="421" t="s">
        <v>2820</v>
      </c>
      <c r="C418" s="421" t="s">
        <v>2777</v>
      </c>
    </row>
    <row r="419" spans="1:3" s="11" customFormat="1" x14ac:dyDescent="0.2">
      <c r="A419" s="426" t="s">
        <v>2688</v>
      </c>
      <c r="B419" s="421" t="s">
        <v>2820</v>
      </c>
      <c r="C419" s="421" t="s">
        <v>2689</v>
      </c>
    </row>
    <row r="420" spans="1:3" s="11" customFormat="1" x14ac:dyDescent="0.2">
      <c r="A420" s="426" t="s">
        <v>2804</v>
      </c>
      <c r="B420" s="421" t="s">
        <v>2820</v>
      </c>
      <c r="C420" s="421" t="s">
        <v>2805</v>
      </c>
    </row>
    <row r="421" spans="1:3" s="11" customFormat="1" x14ac:dyDescent="0.2">
      <c r="A421" s="426" t="s">
        <v>2660</v>
      </c>
      <c r="B421" s="421" t="s">
        <v>2820</v>
      </c>
      <c r="C421" s="421" t="s">
        <v>2662</v>
      </c>
    </row>
    <row r="422" spans="1:3" s="11" customFormat="1" x14ac:dyDescent="0.2">
      <c r="A422" s="426" t="s">
        <v>2821</v>
      </c>
      <c r="B422" s="421" t="s">
        <v>2820</v>
      </c>
      <c r="C422" s="421" t="s">
        <v>2822</v>
      </c>
    </row>
    <row r="423" spans="1:3" s="11" customFormat="1" x14ac:dyDescent="0.2">
      <c r="A423" s="426" t="s">
        <v>2745</v>
      </c>
      <c r="B423" s="421" t="s">
        <v>2823</v>
      </c>
      <c r="C423" s="421" t="s">
        <v>2746</v>
      </c>
    </row>
    <row r="424" spans="1:3" s="11" customFormat="1" x14ac:dyDescent="0.2">
      <c r="A424" s="426" t="s">
        <v>2747</v>
      </c>
      <c r="B424" s="421" t="s">
        <v>2823</v>
      </c>
      <c r="C424" s="421" t="s">
        <v>2748</v>
      </c>
    </row>
    <row r="425" spans="1:3" s="11" customFormat="1" x14ac:dyDescent="0.2">
      <c r="A425" s="426" t="s">
        <v>2635</v>
      </c>
      <c r="B425" s="421" t="s">
        <v>2823</v>
      </c>
      <c r="C425" s="421" t="s">
        <v>2636</v>
      </c>
    </row>
    <row r="426" spans="1:3" s="11" customFormat="1" x14ac:dyDescent="0.2">
      <c r="A426" s="426" t="s">
        <v>2653</v>
      </c>
      <c r="B426" s="421" t="s">
        <v>2823</v>
      </c>
      <c r="C426" s="421" t="s">
        <v>2654</v>
      </c>
    </row>
    <row r="427" spans="1:3" s="11" customFormat="1" x14ac:dyDescent="0.2">
      <c r="A427" s="426" t="s">
        <v>2655</v>
      </c>
      <c r="B427" s="421" t="s">
        <v>2823</v>
      </c>
      <c r="C427" s="421" t="s">
        <v>2656</v>
      </c>
    </row>
    <row r="428" spans="1:3" s="11" customFormat="1" x14ac:dyDescent="0.2">
      <c r="A428" s="426" t="s">
        <v>2637</v>
      </c>
      <c r="B428" s="421" t="s">
        <v>2823</v>
      </c>
      <c r="C428" s="421" t="s">
        <v>2638</v>
      </c>
    </row>
    <row r="429" spans="1:3" s="11" customFormat="1" x14ac:dyDescent="0.2">
      <c r="A429" s="426" t="s">
        <v>2639</v>
      </c>
      <c r="B429" s="421" t="s">
        <v>2823</v>
      </c>
      <c r="C429" s="421" t="s">
        <v>2640</v>
      </c>
    </row>
    <row r="430" spans="1:3" s="11" customFormat="1" x14ac:dyDescent="0.2">
      <c r="A430" s="426" t="s">
        <v>2749</v>
      </c>
      <c r="B430" s="421" t="s">
        <v>2823</v>
      </c>
      <c r="C430" s="421" t="s">
        <v>2750</v>
      </c>
    </row>
    <row r="431" spans="1:3" s="11" customFormat="1" x14ac:dyDescent="0.2">
      <c r="A431" s="426" t="s">
        <v>2641</v>
      </c>
      <c r="B431" s="421" t="s">
        <v>2823</v>
      </c>
      <c r="C431" s="421" t="s">
        <v>2642</v>
      </c>
    </row>
    <row r="432" spans="1:3" s="11" customFormat="1" x14ac:dyDescent="0.2">
      <c r="A432" s="426" t="s">
        <v>2646</v>
      </c>
      <c r="B432" s="421" t="s">
        <v>2823</v>
      </c>
      <c r="C432" s="421" t="s">
        <v>2647</v>
      </c>
    </row>
    <row r="433" spans="1:3" s="11" customFormat="1" x14ac:dyDescent="0.2">
      <c r="A433" s="426" t="s">
        <v>2631</v>
      </c>
      <c r="B433" s="421" t="s">
        <v>2823</v>
      </c>
      <c r="C433" s="421" t="s">
        <v>2632</v>
      </c>
    </row>
    <row r="434" spans="1:3" s="11" customFormat="1" x14ac:dyDescent="0.2">
      <c r="A434" s="426" t="s">
        <v>2648</v>
      </c>
      <c r="B434" s="421" t="s">
        <v>2823</v>
      </c>
      <c r="C434" s="421" t="s">
        <v>2649</v>
      </c>
    </row>
    <row r="435" spans="1:3" s="11" customFormat="1" x14ac:dyDescent="0.2">
      <c r="A435" s="426" t="s">
        <v>2718</v>
      </c>
      <c r="B435" s="421" t="s">
        <v>2824</v>
      </c>
      <c r="C435" s="421" t="s">
        <v>2719</v>
      </c>
    </row>
    <row r="436" spans="1:3" s="11" customFormat="1" x14ac:dyDescent="0.2">
      <c r="A436" s="426" t="s">
        <v>2825</v>
      </c>
      <c r="B436" s="421" t="s">
        <v>2824</v>
      </c>
      <c r="C436" s="421" t="s">
        <v>2826</v>
      </c>
    </row>
    <row r="437" spans="1:3" s="11" customFormat="1" x14ac:dyDescent="0.2">
      <c r="A437" s="426" t="s">
        <v>2827</v>
      </c>
      <c r="B437" s="421" t="s">
        <v>2824</v>
      </c>
      <c r="C437" s="421" t="s">
        <v>2828</v>
      </c>
    </row>
    <row r="438" spans="1:3" s="11" customFormat="1" x14ac:dyDescent="0.2">
      <c r="A438" s="426" t="s">
        <v>2802</v>
      </c>
      <c r="B438" s="421" t="s">
        <v>2824</v>
      </c>
      <c r="C438" s="421" t="s">
        <v>2803</v>
      </c>
    </row>
    <row r="439" spans="1:3" s="11" customFormat="1" x14ac:dyDescent="0.2">
      <c r="A439" s="426" t="s">
        <v>2829</v>
      </c>
      <c r="B439" s="421" t="s">
        <v>2824</v>
      </c>
      <c r="C439" s="421" t="s">
        <v>2830</v>
      </c>
    </row>
    <row r="440" spans="1:3" s="11" customFormat="1" x14ac:dyDescent="0.2">
      <c r="A440" s="426" t="s">
        <v>2831</v>
      </c>
      <c r="B440" s="421" t="s">
        <v>2824</v>
      </c>
      <c r="C440" s="421" t="s">
        <v>2832</v>
      </c>
    </row>
    <row r="441" spans="1:3" s="11" customFormat="1" x14ac:dyDescent="0.2">
      <c r="A441" s="426" t="s">
        <v>2833</v>
      </c>
      <c r="B441" s="421" t="s">
        <v>2824</v>
      </c>
      <c r="C441" s="421" t="s">
        <v>2834</v>
      </c>
    </row>
    <row r="442" spans="1:3" s="11" customFormat="1" x14ac:dyDescent="0.2">
      <c r="A442" s="426" t="s">
        <v>2835</v>
      </c>
      <c r="B442" s="421" t="s">
        <v>2824</v>
      </c>
      <c r="C442" s="421" t="s">
        <v>2836</v>
      </c>
    </row>
    <row r="443" spans="1:3" s="11" customFormat="1" x14ac:dyDescent="0.2">
      <c r="A443" s="426" t="s">
        <v>2601</v>
      </c>
      <c r="B443" s="421" t="s">
        <v>2824</v>
      </c>
      <c r="C443" s="421" t="s">
        <v>2602</v>
      </c>
    </row>
    <row r="444" spans="1:3" s="11" customFormat="1" x14ac:dyDescent="0.2">
      <c r="A444" s="426" t="s">
        <v>2837</v>
      </c>
      <c r="B444" s="421" t="s">
        <v>2824</v>
      </c>
      <c r="C444" s="421" t="s">
        <v>2838</v>
      </c>
    </row>
    <row r="445" spans="1:3" s="11" customFormat="1" x14ac:dyDescent="0.2">
      <c r="A445" s="426" t="s">
        <v>2837</v>
      </c>
      <c r="B445" s="421" t="s">
        <v>2839</v>
      </c>
      <c r="C445" s="421" t="s">
        <v>2838</v>
      </c>
    </row>
    <row r="446" spans="1:3" s="11" customFormat="1" x14ac:dyDescent="0.2">
      <c r="A446" s="426" t="s">
        <v>2840</v>
      </c>
      <c r="B446" s="421" t="s">
        <v>2839</v>
      </c>
      <c r="C446" s="421" t="s">
        <v>2841</v>
      </c>
    </row>
    <row r="447" spans="1:3" s="11" customFormat="1" x14ac:dyDescent="0.2">
      <c r="A447" s="426" t="s">
        <v>2827</v>
      </c>
      <c r="B447" s="421" t="s">
        <v>2839</v>
      </c>
      <c r="C447" s="421" t="s">
        <v>2828</v>
      </c>
    </row>
    <row r="448" spans="1:3" s="11" customFormat="1" x14ac:dyDescent="0.2">
      <c r="A448" s="426" t="s">
        <v>2842</v>
      </c>
      <c r="B448" s="421" t="s">
        <v>2839</v>
      </c>
      <c r="C448" s="421" t="s">
        <v>2843</v>
      </c>
    </row>
    <row r="449" spans="1:3" s="11" customFormat="1" x14ac:dyDescent="0.2">
      <c r="A449" s="426" t="s">
        <v>2844</v>
      </c>
      <c r="B449" s="421" t="s">
        <v>2839</v>
      </c>
      <c r="C449" s="421" t="s">
        <v>2845</v>
      </c>
    </row>
    <row r="450" spans="1:3" s="11" customFormat="1" x14ac:dyDescent="0.2">
      <c r="A450" s="426" t="s">
        <v>2846</v>
      </c>
      <c r="B450" s="421" t="s">
        <v>2839</v>
      </c>
      <c r="C450" s="421" t="s">
        <v>2847</v>
      </c>
    </row>
    <row r="451" spans="1:3" s="11" customFormat="1" x14ac:dyDescent="0.2">
      <c r="A451" s="426" t="s">
        <v>2667</v>
      </c>
      <c r="B451" s="421" t="s">
        <v>2848</v>
      </c>
      <c r="C451" s="421" t="s">
        <v>2668</v>
      </c>
    </row>
    <row r="452" spans="1:3" s="11" customFormat="1" x14ac:dyDescent="0.2">
      <c r="A452" s="426" t="s">
        <v>2665</v>
      </c>
      <c r="B452" s="421" t="s">
        <v>2848</v>
      </c>
      <c r="C452" s="421" t="s">
        <v>2666</v>
      </c>
    </row>
    <row r="453" spans="1:3" s="11" customFormat="1" x14ac:dyDescent="0.2">
      <c r="A453" s="426" t="s">
        <v>2673</v>
      </c>
      <c r="B453" s="421" t="s">
        <v>2848</v>
      </c>
      <c r="C453" s="421" t="s">
        <v>2674</v>
      </c>
    </row>
    <row r="454" spans="1:3" s="11" customFormat="1" x14ac:dyDescent="0.2">
      <c r="A454" s="426" t="s">
        <v>2849</v>
      </c>
      <c r="B454" s="421" t="s">
        <v>2850</v>
      </c>
      <c r="C454" s="421" t="s">
        <v>2851</v>
      </c>
    </row>
    <row r="455" spans="1:3" s="11" customFormat="1" x14ac:dyDescent="0.2">
      <c r="A455" s="426" t="s">
        <v>2852</v>
      </c>
      <c r="B455" s="421" t="s">
        <v>2850</v>
      </c>
      <c r="C455" s="421" t="s">
        <v>2853</v>
      </c>
    </row>
    <row r="456" spans="1:3" s="11" customFormat="1" x14ac:dyDescent="0.2">
      <c r="A456" s="426" t="s">
        <v>2854</v>
      </c>
      <c r="B456" s="421" t="s">
        <v>2850</v>
      </c>
      <c r="C456" s="421" t="s">
        <v>2855</v>
      </c>
    </row>
    <row r="457" spans="1:3" s="11" customFormat="1" x14ac:dyDescent="0.2">
      <c r="A457" s="426" t="s">
        <v>2856</v>
      </c>
      <c r="B457" s="421" t="s">
        <v>2850</v>
      </c>
      <c r="C457" s="421" t="s">
        <v>2857</v>
      </c>
    </row>
    <row r="458" spans="1:3" s="11" customFormat="1" x14ac:dyDescent="0.2">
      <c r="A458" s="426" t="s">
        <v>2858</v>
      </c>
      <c r="B458" s="421" t="s">
        <v>2850</v>
      </c>
      <c r="C458" s="421" t="s">
        <v>2859</v>
      </c>
    </row>
    <row r="459" spans="1:3" s="11" customFormat="1" x14ac:dyDescent="0.2">
      <c r="A459" s="426" t="s">
        <v>2860</v>
      </c>
      <c r="B459" s="421" t="s">
        <v>2850</v>
      </c>
      <c r="C459" s="421" t="s">
        <v>2861</v>
      </c>
    </row>
    <row r="460" spans="1:3" s="11" customFormat="1" x14ac:dyDescent="0.2">
      <c r="A460" s="426" t="s">
        <v>2617</v>
      </c>
      <c r="B460" s="421" t="s">
        <v>2862</v>
      </c>
      <c r="C460" s="421" t="s">
        <v>2618</v>
      </c>
    </row>
    <row r="461" spans="1:3" s="11" customFormat="1" x14ac:dyDescent="0.2">
      <c r="A461" s="426" t="s">
        <v>2852</v>
      </c>
      <c r="B461" s="421" t="s">
        <v>2862</v>
      </c>
      <c r="C461" s="421" t="s">
        <v>2853</v>
      </c>
    </row>
    <row r="462" spans="1:3" s="11" customFormat="1" x14ac:dyDescent="0.2">
      <c r="A462" s="426" t="s">
        <v>2615</v>
      </c>
      <c r="B462" s="421" t="s">
        <v>2862</v>
      </c>
      <c r="C462" s="421" t="s">
        <v>2616</v>
      </c>
    </row>
    <row r="463" spans="1:3" s="11" customFormat="1" x14ac:dyDescent="0.2">
      <c r="A463" s="426" t="s">
        <v>2863</v>
      </c>
      <c r="B463" s="421" t="s">
        <v>2862</v>
      </c>
      <c r="C463" s="421" t="s">
        <v>2864</v>
      </c>
    </row>
    <row r="464" spans="1:3" s="11" customFormat="1" x14ac:dyDescent="0.2">
      <c r="A464" s="426" t="s">
        <v>2856</v>
      </c>
      <c r="B464" s="421" t="s">
        <v>2862</v>
      </c>
      <c r="C464" s="421" t="s">
        <v>2857</v>
      </c>
    </row>
    <row r="465" spans="1:3" s="11" customFormat="1" x14ac:dyDescent="0.2">
      <c r="A465" s="426" t="s">
        <v>2858</v>
      </c>
      <c r="B465" s="421" t="s">
        <v>2862</v>
      </c>
      <c r="C465" s="421" t="s">
        <v>2859</v>
      </c>
    </row>
    <row r="466" spans="1:3" s="11" customFormat="1" x14ac:dyDescent="0.2">
      <c r="A466" s="426" t="s">
        <v>2619</v>
      </c>
      <c r="B466" s="421" t="s">
        <v>2862</v>
      </c>
      <c r="C466" s="421" t="s">
        <v>2620</v>
      </c>
    </row>
    <row r="467" spans="1:3" s="11" customFormat="1" x14ac:dyDescent="0.2">
      <c r="A467" s="426" t="s">
        <v>2692</v>
      </c>
      <c r="B467" s="421" t="s">
        <v>2862</v>
      </c>
      <c r="C467" s="421" t="s">
        <v>2693</v>
      </c>
    </row>
    <row r="468" spans="1:3" s="11" customFormat="1" x14ac:dyDescent="0.2">
      <c r="A468" s="426" t="s">
        <v>2628</v>
      </c>
      <c r="B468" s="421" t="s">
        <v>2862</v>
      </c>
      <c r="C468" s="421" t="s">
        <v>2630</v>
      </c>
    </row>
    <row r="469" spans="1:3" s="11" customFormat="1" x14ac:dyDescent="0.2">
      <c r="A469" s="426" t="s">
        <v>2860</v>
      </c>
      <c r="B469" s="421" t="s">
        <v>2862</v>
      </c>
      <c r="C469" s="421" t="s">
        <v>2861</v>
      </c>
    </row>
    <row r="470" spans="1:3" s="11" customFormat="1" x14ac:dyDescent="0.2">
      <c r="A470" s="426" t="s">
        <v>2849</v>
      </c>
      <c r="B470" s="421" t="s">
        <v>2862</v>
      </c>
      <c r="C470" s="421" t="s">
        <v>2851</v>
      </c>
    </row>
    <row r="471" spans="1:3" s="11" customFormat="1" x14ac:dyDescent="0.2">
      <c r="A471" s="426" t="s">
        <v>2854</v>
      </c>
      <c r="B471" s="421" t="s">
        <v>2862</v>
      </c>
      <c r="C471" s="421" t="s">
        <v>2855</v>
      </c>
    </row>
    <row r="472" spans="1:3" s="11" customFormat="1" x14ac:dyDescent="0.2">
      <c r="A472" s="426" t="s">
        <v>2621</v>
      </c>
      <c r="B472" s="421" t="s">
        <v>2862</v>
      </c>
      <c r="C472" s="421" t="s">
        <v>2622</v>
      </c>
    </row>
    <row r="473" spans="1:3" s="11" customFormat="1" x14ac:dyDescent="0.2">
      <c r="A473" s="426" t="s">
        <v>2694</v>
      </c>
      <c r="B473" s="421" t="s">
        <v>2862</v>
      </c>
      <c r="C473" s="421" t="s">
        <v>2695</v>
      </c>
    </row>
    <row r="474" spans="1:3" s="11" customFormat="1" x14ac:dyDescent="0.2">
      <c r="A474" s="426" t="s">
        <v>2865</v>
      </c>
      <c r="B474" s="421" t="s">
        <v>2862</v>
      </c>
      <c r="C474" s="421" t="s">
        <v>2866</v>
      </c>
    </row>
    <row r="475" spans="1:3" s="11" customFormat="1" x14ac:dyDescent="0.2">
      <c r="A475" s="426" t="s">
        <v>2867</v>
      </c>
      <c r="B475" s="421" t="s">
        <v>2862</v>
      </c>
      <c r="C475" s="421" t="s">
        <v>2868</v>
      </c>
    </row>
    <row r="476" spans="1:3" s="11" customFormat="1" x14ac:dyDescent="0.2">
      <c r="A476" s="426" t="s">
        <v>2675</v>
      </c>
      <c r="B476" s="421" t="s">
        <v>2869</v>
      </c>
      <c r="C476" s="421" t="s">
        <v>2676</v>
      </c>
    </row>
    <row r="477" spans="1:3" s="11" customFormat="1" x14ac:dyDescent="0.2">
      <c r="A477" s="426" t="s">
        <v>2575</v>
      </c>
      <c r="B477" s="421" t="s">
        <v>2869</v>
      </c>
      <c r="C477" s="421" t="s">
        <v>2577</v>
      </c>
    </row>
    <row r="478" spans="1:3" s="11" customFormat="1" x14ac:dyDescent="0.2">
      <c r="A478" s="426" t="s">
        <v>2776</v>
      </c>
      <c r="B478" s="421" t="s">
        <v>2869</v>
      </c>
      <c r="C478" s="421" t="s">
        <v>2777</v>
      </c>
    </row>
    <row r="479" spans="1:3" s="11" customFormat="1" x14ac:dyDescent="0.2">
      <c r="A479" s="426" t="s">
        <v>2688</v>
      </c>
      <c r="B479" s="421" t="s">
        <v>2869</v>
      </c>
      <c r="C479" s="421" t="s">
        <v>2689</v>
      </c>
    </row>
    <row r="480" spans="1:3" s="11" customFormat="1" x14ac:dyDescent="0.2">
      <c r="A480" s="426" t="s">
        <v>2582</v>
      </c>
      <c r="B480" s="421" t="s">
        <v>2869</v>
      </c>
      <c r="C480" s="421" t="s">
        <v>2583</v>
      </c>
    </row>
    <row r="481" spans="1:3" s="11" customFormat="1" x14ac:dyDescent="0.2">
      <c r="A481" s="426" t="s">
        <v>2660</v>
      </c>
      <c r="B481" s="421" t="s">
        <v>2869</v>
      </c>
      <c r="C481" s="421" t="s">
        <v>2662</v>
      </c>
    </row>
    <row r="482" spans="1:3" s="11" customFormat="1" x14ac:dyDescent="0.2">
      <c r="A482" s="426" t="s">
        <v>2669</v>
      </c>
      <c r="B482" s="421" t="s">
        <v>2869</v>
      </c>
      <c r="C482" s="421" t="s">
        <v>2670</v>
      </c>
    </row>
    <row r="483" spans="1:3" s="11" customFormat="1" x14ac:dyDescent="0.2">
      <c r="A483" s="426" t="s">
        <v>2671</v>
      </c>
      <c r="B483" s="421" t="s">
        <v>2869</v>
      </c>
      <c r="C483" s="421" t="s">
        <v>2672</v>
      </c>
    </row>
    <row r="484" spans="1:3" s="11" customFormat="1" x14ac:dyDescent="0.2">
      <c r="A484" s="426" t="s">
        <v>2782</v>
      </c>
      <c r="B484" s="421" t="s">
        <v>2869</v>
      </c>
      <c r="C484" s="421" t="s">
        <v>2783</v>
      </c>
    </row>
    <row r="485" spans="1:3" s="11" customFormat="1" x14ac:dyDescent="0.2">
      <c r="A485" s="426" t="s">
        <v>2758</v>
      </c>
      <c r="B485" s="421" t="s">
        <v>2869</v>
      </c>
      <c r="C485" s="421" t="s">
        <v>2759</v>
      </c>
    </row>
    <row r="486" spans="1:3" s="11" customFormat="1" x14ac:dyDescent="0.2">
      <c r="A486" s="426" t="s">
        <v>2599</v>
      </c>
      <c r="B486" s="421" t="s">
        <v>2714</v>
      </c>
      <c r="C486" s="421" t="s">
        <v>2600</v>
      </c>
    </row>
    <row r="487" spans="1:3" s="11" customFormat="1" x14ac:dyDescent="0.2">
      <c r="A487" s="426" t="s">
        <v>2603</v>
      </c>
      <c r="B487" s="421" t="s">
        <v>2714</v>
      </c>
      <c r="C487" s="421" t="s">
        <v>2604</v>
      </c>
    </row>
  </sheetData>
  <sheetProtection algorithmName="SHA-512" hashValue="Ks+Agm4D8BNkTYria7KH8juDHODyraBXJBQBQ5TkOJtsXyX27tNYNv1WrYkE7Vb3Po98kz5Zz+PYbojtxFg6LQ==" saltValue="DhJ4Vf/SKgO2z+cLsei3Gg==" spinCount="100000" sheet="1" objects="1" scenarios="1" selectLockedCells="1" selectUnlockedCells="1"/>
  <dataValidations count="1">
    <dataValidation type="custom" allowBlank="1" showInputMessage="1" showErrorMessage="1" errorTitle="X-Author for Excel" error="Id and Lookup fields are not editable." promptTitle="X-Author for Excel" sqref="G4:G12 C152:C153 G16:G24 G68:H80 G28:G64 E84:E147 C157:C487">
      <formula1>""</formula1>
    </dataValidation>
  </dataValidations>
  <pageMargins left="0.75" right="0.75" top="1" bottom="1" header="0.5" footer="0.5"/>
  <pageSetup orientation="portrait" r:id="rId1"/>
  <headerFooter alignWithMargins="0"/>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182"/>
  <sheetViews>
    <sheetView workbookViewId="0">
      <selection activeCell="D23" sqref="D23"/>
    </sheetView>
  </sheetViews>
  <sheetFormatPr defaultColWidth="8.875" defaultRowHeight="12.75" x14ac:dyDescent="0.2"/>
  <cols>
    <col min="1" max="1" width="18.875" style="1" customWidth="1"/>
    <col min="2" max="2" width="43.125" style="1" customWidth="1"/>
    <col min="3" max="3" width="8.875" style="1"/>
    <col min="4" max="4" width="40.375" style="1" customWidth="1"/>
    <col min="5" max="5" width="14.125" style="1" customWidth="1"/>
    <col min="6" max="6" width="14.375" style="1" customWidth="1"/>
    <col min="7" max="16384" width="8.875" style="1"/>
  </cols>
  <sheetData>
    <row r="1" spans="1:7" x14ac:dyDescent="0.2">
      <c r="A1" s="2" t="s">
        <v>108</v>
      </c>
    </row>
    <row r="2" spans="1:7" x14ac:dyDescent="0.2">
      <c r="A2" s="421" t="s">
        <v>110</v>
      </c>
      <c r="B2" s="421" t="s">
        <v>61</v>
      </c>
      <c r="C2" s="421">
        <v>0</v>
      </c>
      <c r="D2" s="421" t="s">
        <v>118</v>
      </c>
      <c r="E2" s="421" t="s">
        <v>44</v>
      </c>
      <c r="F2" s="421" t="s">
        <v>32</v>
      </c>
      <c r="G2" s="421" t="s">
        <v>66</v>
      </c>
    </row>
    <row r="3" spans="1:7" hidden="1" x14ac:dyDescent="0.2">
      <c r="A3" s="421" t="s">
        <v>109</v>
      </c>
      <c r="B3" s="422" t="s">
        <v>96</v>
      </c>
      <c r="C3" s="421">
        <f>IF(B3=B2,C2+1,0)</f>
        <v>0</v>
      </c>
      <c r="D3" s="421" t="str">
        <f>B3&amp;"-"&amp;C3</f>
        <v>[Name]-0</v>
      </c>
      <c r="E3" s="422" t="s">
        <v>112</v>
      </c>
      <c r="F3" s="422" t="s">
        <v>111</v>
      </c>
      <c r="G3" s="421" t="s">
        <v>65</v>
      </c>
    </row>
    <row r="4" spans="1:7" s="11" customFormat="1" x14ac:dyDescent="0.2">
      <c r="A4" s="421" t="s">
        <v>1828</v>
      </c>
      <c r="B4" s="422" t="s">
        <v>1829</v>
      </c>
      <c r="C4" s="421">
        <f t="shared" ref="C4:C55" si="0">IF(B4=B3,C3+1,0)</f>
        <v>0</v>
      </c>
      <c r="D4" s="421" t="str">
        <f t="shared" ref="D4:D55" si="1">B4&amp;"-"&amp;C4</f>
        <v>HIV I-9a(M): Percentage of men who have sex with men who are living with HIV-0</v>
      </c>
      <c r="E4" s="422" t="s">
        <v>1830</v>
      </c>
      <c r="F4" s="422" t="s">
        <v>1831</v>
      </c>
      <c r="G4" s="421" t="s">
        <v>1832</v>
      </c>
    </row>
    <row r="5" spans="1:7" s="11" customFormat="1" x14ac:dyDescent="0.2">
      <c r="A5" s="421" t="s">
        <v>1828</v>
      </c>
      <c r="B5" s="422" t="s">
        <v>1829</v>
      </c>
      <c r="C5" s="421">
        <f t="shared" si="0"/>
        <v>1</v>
      </c>
      <c r="D5" s="421" t="str">
        <f t="shared" si="1"/>
        <v>HIV I-9a(M): Percentage of men who have sex with men who are living with HIV-1</v>
      </c>
      <c r="E5" s="422" t="s">
        <v>1830</v>
      </c>
      <c r="F5" s="422" t="s">
        <v>1833</v>
      </c>
      <c r="G5" s="421" t="s">
        <v>1834</v>
      </c>
    </row>
    <row r="6" spans="1:7" s="11" customFormat="1" x14ac:dyDescent="0.2">
      <c r="A6" s="421" t="s">
        <v>1835</v>
      </c>
      <c r="B6" s="422" t="s">
        <v>1836</v>
      </c>
      <c r="C6" s="421">
        <f t="shared" si="0"/>
        <v>0</v>
      </c>
      <c r="D6" s="421" t="str">
        <f t="shared" si="1"/>
        <v>HIV I-9b(M): Percentage of transgender people who are living with HIV-0</v>
      </c>
      <c r="E6" s="422" t="s">
        <v>1830</v>
      </c>
      <c r="F6" s="422" t="s">
        <v>1831</v>
      </c>
      <c r="G6" s="421" t="s">
        <v>1837</v>
      </c>
    </row>
    <row r="7" spans="1:7" s="11" customFormat="1" x14ac:dyDescent="0.2">
      <c r="A7" s="421" t="s">
        <v>1835</v>
      </c>
      <c r="B7" s="422" t="s">
        <v>1836</v>
      </c>
      <c r="C7" s="421">
        <f t="shared" si="0"/>
        <v>1</v>
      </c>
      <c r="D7" s="421" t="str">
        <f t="shared" si="1"/>
        <v>HIV I-9b(M): Percentage of transgender people who are living with HIV-1</v>
      </c>
      <c r="E7" s="422" t="s">
        <v>1830</v>
      </c>
      <c r="F7" s="422" t="s">
        <v>1833</v>
      </c>
      <c r="G7" s="421" t="s">
        <v>1838</v>
      </c>
    </row>
    <row r="8" spans="1:7" s="11" customFormat="1" x14ac:dyDescent="0.2">
      <c r="A8" s="421" t="s">
        <v>1839</v>
      </c>
      <c r="B8" s="422" t="s">
        <v>1840</v>
      </c>
      <c r="C8" s="421">
        <f t="shared" si="0"/>
        <v>0</v>
      </c>
      <c r="D8" s="421" t="str">
        <f t="shared" si="1"/>
        <v>HIV I-10(M): Percentage of sex workers who are living with HIV-0</v>
      </c>
      <c r="E8" s="422" t="s">
        <v>1830</v>
      </c>
      <c r="F8" s="422" t="s">
        <v>1831</v>
      </c>
      <c r="G8" s="421" t="s">
        <v>1841</v>
      </c>
    </row>
    <row r="9" spans="1:7" s="11" customFormat="1" x14ac:dyDescent="0.2">
      <c r="A9" s="421" t="s">
        <v>1839</v>
      </c>
      <c r="B9" s="422" t="s">
        <v>1840</v>
      </c>
      <c r="C9" s="421">
        <f t="shared" si="0"/>
        <v>1</v>
      </c>
      <c r="D9" s="421" t="str">
        <f t="shared" si="1"/>
        <v>HIV I-10(M): Percentage of sex workers who are living with HIV-1</v>
      </c>
      <c r="E9" s="422" t="s">
        <v>1830</v>
      </c>
      <c r="F9" s="422" t="s">
        <v>1833</v>
      </c>
      <c r="G9" s="421" t="s">
        <v>1842</v>
      </c>
    </row>
    <row r="10" spans="1:7" s="11" customFormat="1" x14ac:dyDescent="0.2">
      <c r="A10" s="421" t="s">
        <v>1843</v>
      </c>
      <c r="B10" s="422" t="s">
        <v>1844</v>
      </c>
      <c r="C10" s="421">
        <f t="shared" si="0"/>
        <v>0</v>
      </c>
      <c r="D10" s="421" t="str">
        <f t="shared" si="1"/>
        <v>HIV I-11(M): Percentage of people who inject drugs who are living with HIV-0</v>
      </c>
      <c r="E10" s="422" t="s">
        <v>1830</v>
      </c>
      <c r="F10" s="422" t="s">
        <v>1831</v>
      </c>
      <c r="G10" s="421" t="s">
        <v>1845</v>
      </c>
    </row>
    <row r="11" spans="1:7" s="11" customFormat="1" x14ac:dyDescent="0.2">
      <c r="A11" s="421" t="s">
        <v>1843</v>
      </c>
      <c r="B11" s="422" t="s">
        <v>1844</v>
      </c>
      <c r="C11" s="421">
        <f t="shared" si="0"/>
        <v>1</v>
      </c>
      <c r="D11" s="421" t="str">
        <f t="shared" si="1"/>
        <v>HIV I-11(M): Percentage of people who inject drugs who are living with HIV-1</v>
      </c>
      <c r="E11" s="422" t="s">
        <v>1830</v>
      </c>
      <c r="F11" s="422" t="s">
        <v>1833</v>
      </c>
      <c r="G11" s="421" t="s">
        <v>1846</v>
      </c>
    </row>
    <row r="12" spans="1:7" s="11" customFormat="1" x14ac:dyDescent="0.2">
      <c r="A12" s="421" t="s">
        <v>1847</v>
      </c>
      <c r="B12" s="422" t="s">
        <v>1848</v>
      </c>
      <c r="C12" s="421">
        <f t="shared" si="0"/>
        <v>0</v>
      </c>
      <c r="D12" s="421" t="str">
        <f t="shared" si="1"/>
        <v>Malaria I-4: Malaria test positivity rate-0</v>
      </c>
      <c r="E12" s="422" t="s">
        <v>1849</v>
      </c>
      <c r="F12" s="422" t="s">
        <v>1850</v>
      </c>
      <c r="G12" s="421" t="s">
        <v>1851</v>
      </c>
    </row>
    <row r="13" spans="1:7" s="11" customFormat="1" x14ac:dyDescent="0.2">
      <c r="A13" s="421" t="s">
        <v>1847</v>
      </c>
      <c r="B13" s="422" t="s">
        <v>1848</v>
      </c>
      <c r="C13" s="421">
        <f t="shared" si="0"/>
        <v>1</v>
      </c>
      <c r="D13" s="421" t="str">
        <f t="shared" si="1"/>
        <v>Malaria I-4: Malaria test positivity rate-1</v>
      </c>
      <c r="E13" s="422" t="s">
        <v>1852</v>
      </c>
      <c r="F13" s="422" t="s">
        <v>1853</v>
      </c>
      <c r="G13" s="421" t="s">
        <v>1854</v>
      </c>
    </row>
    <row r="14" spans="1:7" s="11" customFormat="1" x14ac:dyDescent="0.2">
      <c r="A14" s="421" t="s">
        <v>1847</v>
      </c>
      <c r="B14" s="422" t="s">
        <v>1848</v>
      </c>
      <c r="C14" s="421">
        <f t="shared" si="0"/>
        <v>2</v>
      </c>
      <c r="D14" s="421" t="str">
        <f t="shared" si="1"/>
        <v>Malaria I-4: Malaria test positivity rate-2</v>
      </c>
      <c r="E14" s="422" t="s">
        <v>1852</v>
      </c>
      <c r="F14" s="422" t="s">
        <v>1855</v>
      </c>
      <c r="G14" s="421" t="s">
        <v>1856</v>
      </c>
    </row>
    <row r="15" spans="1:7" s="11" customFormat="1" x14ac:dyDescent="0.2">
      <c r="A15" s="421" t="s">
        <v>1857</v>
      </c>
      <c r="B15" s="422" t="s">
        <v>1858</v>
      </c>
      <c r="C15" s="421">
        <f t="shared" si="0"/>
        <v>0</v>
      </c>
      <c r="D15" s="421" t="str">
        <f t="shared" si="1"/>
        <v>Malaria I-5: Malaria parasite prevalence: Proportion of children aged 6-59 months with malaria infection-0</v>
      </c>
      <c r="E15" s="422" t="s">
        <v>1859</v>
      </c>
      <c r="F15" s="422" t="s">
        <v>1860</v>
      </c>
      <c r="G15" s="421" t="s">
        <v>1861</v>
      </c>
    </row>
    <row r="16" spans="1:7" s="11" customFormat="1" x14ac:dyDescent="0.2">
      <c r="A16" s="421" t="s">
        <v>1857</v>
      </c>
      <c r="B16" s="422" t="s">
        <v>1858</v>
      </c>
      <c r="C16" s="421">
        <f t="shared" si="0"/>
        <v>1</v>
      </c>
      <c r="D16" s="421" t="str">
        <f t="shared" si="1"/>
        <v>Malaria I-5: Malaria parasite prevalence: Proportion of children aged 6-59 months with malaria infection-1</v>
      </c>
      <c r="E16" s="422" t="s">
        <v>1859</v>
      </c>
      <c r="F16" s="422" t="s">
        <v>1862</v>
      </c>
      <c r="G16" s="421" t="s">
        <v>1863</v>
      </c>
    </row>
    <row r="17" spans="1:7" s="11" customFormat="1" x14ac:dyDescent="0.2">
      <c r="A17" s="421" t="s">
        <v>1864</v>
      </c>
      <c r="B17" s="422" t="s">
        <v>1865</v>
      </c>
      <c r="C17" s="421">
        <f t="shared" si="0"/>
        <v>0</v>
      </c>
      <c r="D17" s="421" t="str">
        <f t="shared" si="1"/>
        <v>HIV I-4: Number of AIDS-related deaths per 100,000 population-0</v>
      </c>
      <c r="E17" s="422" t="s">
        <v>1830</v>
      </c>
      <c r="F17" s="422" t="s">
        <v>1866</v>
      </c>
      <c r="G17" s="421" t="s">
        <v>1867</v>
      </c>
    </row>
    <row r="18" spans="1:7" s="11" customFormat="1" x14ac:dyDescent="0.2">
      <c r="A18" s="421" t="s">
        <v>1864</v>
      </c>
      <c r="B18" s="422" t="s">
        <v>1865</v>
      </c>
      <c r="C18" s="421">
        <f t="shared" si="0"/>
        <v>1</v>
      </c>
      <c r="D18" s="421" t="str">
        <f t="shared" si="1"/>
        <v>HIV I-4: Number of AIDS-related deaths per 100,000 population-1</v>
      </c>
      <c r="E18" s="422" t="s">
        <v>1830</v>
      </c>
      <c r="F18" s="422" t="s">
        <v>1868</v>
      </c>
      <c r="G18" s="421" t="s">
        <v>1869</v>
      </c>
    </row>
    <row r="19" spans="1:7" s="11" customFormat="1" x14ac:dyDescent="0.2">
      <c r="A19" s="421" t="s">
        <v>1864</v>
      </c>
      <c r="B19" s="422" t="s">
        <v>1865</v>
      </c>
      <c r="C19" s="421">
        <f t="shared" si="0"/>
        <v>2</v>
      </c>
      <c r="D19" s="421" t="str">
        <f t="shared" si="1"/>
        <v>HIV I-4: Number of AIDS-related deaths per 100,000 population-2</v>
      </c>
      <c r="E19" s="422" t="s">
        <v>1870</v>
      </c>
      <c r="F19" s="422" t="s">
        <v>1871</v>
      </c>
      <c r="G19" s="421" t="s">
        <v>1872</v>
      </c>
    </row>
    <row r="20" spans="1:7" s="11" customFormat="1" x14ac:dyDescent="0.2">
      <c r="A20" s="421" t="s">
        <v>1864</v>
      </c>
      <c r="B20" s="422" t="s">
        <v>1865</v>
      </c>
      <c r="C20" s="421">
        <f t="shared" si="0"/>
        <v>3</v>
      </c>
      <c r="D20" s="421" t="str">
        <f t="shared" si="1"/>
        <v>HIV I-4: Number of AIDS-related deaths per 100,000 population-3</v>
      </c>
      <c r="E20" s="422" t="s">
        <v>1870</v>
      </c>
      <c r="F20" s="422" t="s">
        <v>1873</v>
      </c>
      <c r="G20" s="421" t="s">
        <v>1874</v>
      </c>
    </row>
    <row r="21" spans="1:7" s="11" customFormat="1" x14ac:dyDescent="0.2">
      <c r="A21" s="421" t="s">
        <v>1864</v>
      </c>
      <c r="B21" s="422" t="s">
        <v>1865</v>
      </c>
      <c r="C21" s="421">
        <f t="shared" si="0"/>
        <v>4</v>
      </c>
      <c r="D21" s="421" t="str">
        <f t="shared" si="1"/>
        <v>HIV I-4: Number of AIDS-related deaths per 100,000 population-4</v>
      </c>
      <c r="E21" s="422" t="s">
        <v>1870</v>
      </c>
      <c r="F21" s="422" t="s">
        <v>1875</v>
      </c>
      <c r="G21" s="421" t="s">
        <v>1876</v>
      </c>
    </row>
    <row r="22" spans="1:7" s="11" customFormat="1" x14ac:dyDescent="0.2">
      <c r="A22" s="421" t="s">
        <v>1864</v>
      </c>
      <c r="B22" s="422" t="s">
        <v>1865</v>
      </c>
      <c r="C22" s="421">
        <f t="shared" si="0"/>
        <v>5</v>
      </c>
      <c r="D22" s="421" t="str">
        <f t="shared" si="1"/>
        <v>HIV I-4: Number of AIDS-related deaths per 100,000 population-5</v>
      </c>
      <c r="E22" s="422" t="s">
        <v>1870</v>
      </c>
      <c r="F22" s="422" t="s">
        <v>1877</v>
      </c>
      <c r="G22" s="421" t="s">
        <v>1878</v>
      </c>
    </row>
    <row r="23" spans="1:7" s="11" customFormat="1" x14ac:dyDescent="0.2">
      <c r="A23" s="421" t="s">
        <v>1864</v>
      </c>
      <c r="B23" s="422" t="s">
        <v>1865</v>
      </c>
      <c r="C23" s="421">
        <f t="shared" si="0"/>
        <v>6</v>
      </c>
      <c r="D23" s="421" t="str">
        <f t="shared" si="1"/>
        <v>HIV I-4: Number of AIDS-related deaths per 100,000 population-6</v>
      </c>
      <c r="E23" s="422" t="s">
        <v>1859</v>
      </c>
      <c r="F23" s="422" t="s">
        <v>1860</v>
      </c>
      <c r="G23" s="421" t="s">
        <v>1879</v>
      </c>
    </row>
    <row r="24" spans="1:7" s="11" customFormat="1" x14ac:dyDescent="0.2">
      <c r="A24" s="421" t="s">
        <v>1864</v>
      </c>
      <c r="B24" s="422" t="s">
        <v>1865</v>
      </c>
      <c r="C24" s="421">
        <f t="shared" si="0"/>
        <v>7</v>
      </c>
      <c r="D24" s="421" t="str">
        <f t="shared" si="1"/>
        <v>HIV I-4: Number of AIDS-related deaths per 100,000 population-7</v>
      </c>
      <c r="E24" s="422" t="s">
        <v>1859</v>
      </c>
      <c r="F24" s="422" t="s">
        <v>1862</v>
      </c>
      <c r="G24" s="421" t="s">
        <v>1880</v>
      </c>
    </row>
    <row r="25" spans="1:7" s="11" customFormat="1" x14ac:dyDescent="0.2">
      <c r="A25" s="421" t="s">
        <v>1881</v>
      </c>
      <c r="B25" s="422" t="s">
        <v>1882</v>
      </c>
      <c r="C25" s="421">
        <f t="shared" si="0"/>
        <v>0</v>
      </c>
      <c r="D25" s="421" t="str">
        <f t="shared" si="1"/>
        <v>Malaria I-1(M): Reported malaria cases (presumed and confirmed)-0</v>
      </c>
      <c r="E25" s="422" t="s">
        <v>1830</v>
      </c>
      <c r="F25" s="422" t="s">
        <v>1883</v>
      </c>
      <c r="G25" s="421" t="s">
        <v>1884</v>
      </c>
    </row>
    <row r="26" spans="1:7" s="11" customFormat="1" x14ac:dyDescent="0.2">
      <c r="A26" s="421" t="s">
        <v>1881</v>
      </c>
      <c r="B26" s="422" t="s">
        <v>1882</v>
      </c>
      <c r="C26" s="421">
        <f t="shared" si="0"/>
        <v>1</v>
      </c>
      <c r="D26" s="421" t="str">
        <f t="shared" si="1"/>
        <v>Malaria I-1(M): Reported malaria cases (presumed and confirmed)-1</v>
      </c>
      <c r="E26" s="422" t="s">
        <v>1830</v>
      </c>
      <c r="F26" s="422" t="s">
        <v>1885</v>
      </c>
      <c r="G26" s="421" t="s">
        <v>1886</v>
      </c>
    </row>
    <row r="27" spans="1:7" s="11" customFormat="1" x14ac:dyDescent="0.2">
      <c r="A27" s="421" t="s">
        <v>1881</v>
      </c>
      <c r="B27" s="422" t="s">
        <v>1882</v>
      </c>
      <c r="C27" s="421">
        <f t="shared" si="0"/>
        <v>2</v>
      </c>
      <c r="D27" s="421" t="str">
        <f t="shared" si="1"/>
        <v>Malaria I-1(M): Reported malaria cases (presumed and confirmed)-2</v>
      </c>
      <c r="E27" s="422" t="s">
        <v>1887</v>
      </c>
      <c r="F27" s="422" t="s">
        <v>1888</v>
      </c>
      <c r="G27" s="421" t="s">
        <v>1889</v>
      </c>
    </row>
    <row r="28" spans="1:7" s="11" customFormat="1" x14ac:dyDescent="0.2">
      <c r="A28" s="421" t="s">
        <v>1881</v>
      </c>
      <c r="B28" s="422" t="s">
        <v>1882</v>
      </c>
      <c r="C28" s="421">
        <f t="shared" si="0"/>
        <v>3</v>
      </c>
      <c r="D28" s="421" t="str">
        <f t="shared" si="1"/>
        <v>Malaria I-1(M): Reported malaria cases (presumed and confirmed)-3</v>
      </c>
      <c r="E28" s="422" t="s">
        <v>1887</v>
      </c>
      <c r="F28" s="422" t="s">
        <v>1890</v>
      </c>
      <c r="G28" s="421" t="s">
        <v>1891</v>
      </c>
    </row>
    <row r="29" spans="1:7" s="11" customFormat="1" x14ac:dyDescent="0.2">
      <c r="A29" s="421" t="s">
        <v>1881</v>
      </c>
      <c r="B29" s="422" t="s">
        <v>1882</v>
      </c>
      <c r="C29" s="421">
        <f t="shared" si="0"/>
        <v>4</v>
      </c>
      <c r="D29" s="421" t="str">
        <f t="shared" si="1"/>
        <v>Malaria I-1(M): Reported malaria cases (presumed and confirmed)-4</v>
      </c>
      <c r="E29" s="422" t="s">
        <v>1849</v>
      </c>
      <c r="F29" s="422" t="s">
        <v>1892</v>
      </c>
      <c r="G29" s="421" t="s">
        <v>1893</v>
      </c>
    </row>
    <row r="30" spans="1:7" s="11" customFormat="1" x14ac:dyDescent="0.2">
      <c r="A30" s="421" t="s">
        <v>1881</v>
      </c>
      <c r="B30" s="422" t="s">
        <v>1882</v>
      </c>
      <c r="C30" s="421">
        <f t="shared" si="0"/>
        <v>5</v>
      </c>
      <c r="D30" s="421" t="str">
        <f t="shared" si="1"/>
        <v>Malaria I-1(M): Reported malaria cases (presumed and confirmed)-5</v>
      </c>
      <c r="E30" s="422" t="s">
        <v>1849</v>
      </c>
      <c r="F30" s="422" t="s">
        <v>1850</v>
      </c>
      <c r="G30" s="421" t="s">
        <v>1894</v>
      </c>
    </row>
    <row r="31" spans="1:7" s="11" customFormat="1" x14ac:dyDescent="0.2">
      <c r="A31" s="421" t="s">
        <v>1881</v>
      </c>
      <c r="B31" s="422" t="s">
        <v>1882</v>
      </c>
      <c r="C31" s="421">
        <f t="shared" si="0"/>
        <v>6</v>
      </c>
      <c r="D31" s="421" t="str">
        <f t="shared" si="1"/>
        <v>Malaria I-1(M): Reported malaria cases (presumed and confirmed)-6</v>
      </c>
      <c r="E31" s="422" t="s">
        <v>1849</v>
      </c>
      <c r="F31" s="422" t="s">
        <v>1895</v>
      </c>
      <c r="G31" s="421" t="s">
        <v>1896</v>
      </c>
    </row>
    <row r="32" spans="1:7" s="11" customFormat="1" x14ac:dyDescent="0.2">
      <c r="A32" s="421" t="s">
        <v>1897</v>
      </c>
      <c r="B32" s="422" t="s">
        <v>1898</v>
      </c>
      <c r="C32" s="421">
        <f t="shared" si="0"/>
        <v>0</v>
      </c>
      <c r="D32" s="421" t="str">
        <f t="shared" si="1"/>
        <v>Malaria I-3.1(M): Inpatient malaria deaths per year: rate per 100,000 persons per year-0</v>
      </c>
      <c r="E32" s="422" t="s">
        <v>1830</v>
      </c>
      <c r="F32" s="422" t="s">
        <v>1883</v>
      </c>
      <c r="G32" s="421" t="s">
        <v>1899</v>
      </c>
    </row>
    <row r="33" spans="1:7" s="11" customFormat="1" x14ac:dyDescent="0.2">
      <c r="A33" s="421" t="s">
        <v>1897</v>
      </c>
      <c r="B33" s="422" t="s">
        <v>1898</v>
      </c>
      <c r="C33" s="421">
        <f t="shared" si="0"/>
        <v>1</v>
      </c>
      <c r="D33" s="421" t="str">
        <f t="shared" si="1"/>
        <v>Malaria I-3.1(M): Inpatient malaria deaths per year: rate per 100,000 persons per year-1</v>
      </c>
      <c r="E33" s="422" t="s">
        <v>1830</v>
      </c>
      <c r="F33" s="422" t="s">
        <v>1885</v>
      </c>
      <c r="G33" s="421" t="s">
        <v>1900</v>
      </c>
    </row>
    <row r="34" spans="1:7" s="11" customFormat="1" x14ac:dyDescent="0.2">
      <c r="A34" s="421" t="s">
        <v>1901</v>
      </c>
      <c r="B34" s="422" t="s">
        <v>1902</v>
      </c>
      <c r="C34" s="421">
        <f t="shared" si="0"/>
        <v>0</v>
      </c>
      <c r="D34" s="421" t="str">
        <f t="shared" si="1"/>
        <v>Malaria I-6: All-cause under-5 mortality rate per 1000 live births-0</v>
      </c>
      <c r="E34" s="422" t="s">
        <v>1859</v>
      </c>
      <c r="F34" s="422" t="s">
        <v>1860</v>
      </c>
      <c r="G34" s="421" t="s">
        <v>1903</v>
      </c>
    </row>
    <row r="35" spans="1:7" s="11" customFormat="1" x14ac:dyDescent="0.2">
      <c r="A35" s="421" t="s">
        <v>1901</v>
      </c>
      <c r="B35" s="422" t="s">
        <v>1902</v>
      </c>
      <c r="C35" s="421">
        <f t="shared" si="0"/>
        <v>1</v>
      </c>
      <c r="D35" s="421" t="str">
        <f t="shared" si="1"/>
        <v>Malaria I-6: All-cause under-5 mortality rate per 1000 live births-1</v>
      </c>
      <c r="E35" s="422" t="s">
        <v>1859</v>
      </c>
      <c r="F35" s="422" t="s">
        <v>1862</v>
      </c>
      <c r="G35" s="421" t="s">
        <v>1904</v>
      </c>
    </row>
    <row r="36" spans="1:7" s="11" customFormat="1" x14ac:dyDescent="0.2">
      <c r="A36" s="421" t="s">
        <v>1905</v>
      </c>
      <c r="B36" s="422" t="s">
        <v>1906</v>
      </c>
      <c r="C36" s="421">
        <f t="shared" si="0"/>
        <v>0</v>
      </c>
      <c r="D36" s="421" t="str">
        <f t="shared" si="1"/>
        <v>HIV I-14: Number of new HIV infections per 1000 uninfected population-0</v>
      </c>
      <c r="E36" s="422" t="s">
        <v>1830</v>
      </c>
      <c r="F36" s="422" t="s">
        <v>1866</v>
      </c>
      <c r="G36" s="421" t="s">
        <v>1907</v>
      </c>
    </row>
    <row r="37" spans="1:7" s="11" customFormat="1" x14ac:dyDescent="0.2">
      <c r="A37" s="421" t="s">
        <v>1905</v>
      </c>
      <c r="B37" s="422" t="s">
        <v>1906</v>
      </c>
      <c r="C37" s="421">
        <f t="shared" si="0"/>
        <v>1</v>
      </c>
      <c r="D37" s="421" t="str">
        <f t="shared" si="1"/>
        <v>HIV I-14: Number of new HIV infections per 1000 uninfected population-1</v>
      </c>
      <c r="E37" s="422" t="s">
        <v>1830</v>
      </c>
      <c r="F37" s="422" t="s">
        <v>1868</v>
      </c>
      <c r="G37" s="421" t="s">
        <v>1908</v>
      </c>
    </row>
    <row r="38" spans="1:7" s="11" customFormat="1" x14ac:dyDescent="0.2">
      <c r="A38" s="421" t="s">
        <v>1905</v>
      </c>
      <c r="B38" s="422" t="s">
        <v>1906</v>
      </c>
      <c r="C38" s="421">
        <f t="shared" si="0"/>
        <v>2</v>
      </c>
      <c r="D38" s="421" t="str">
        <f t="shared" si="1"/>
        <v>HIV I-14: Number of new HIV infections per 1000 uninfected population-2</v>
      </c>
      <c r="E38" s="422" t="s">
        <v>1870</v>
      </c>
      <c r="F38" s="422" t="s">
        <v>1871</v>
      </c>
      <c r="G38" s="421" t="s">
        <v>1909</v>
      </c>
    </row>
    <row r="39" spans="1:7" s="11" customFormat="1" x14ac:dyDescent="0.2">
      <c r="A39" s="421" t="s">
        <v>1905</v>
      </c>
      <c r="B39" s="422" t="s">
        <v>1906</v>
      </c>
      <c r="C39" s="421">
        <f t="shared" si="0"/>
        <v>3</v>
      </c>
      <c r="D39" s="421" t="str">
        <f t="shared" si="1"/>
        <v>HIV I-14: Number of new HIV infections per 1000 uninfected population-3</v>
      </c>
      <c r="E39" s="422" t="s">
        <v>1870</v>
      </c>
      <c r="F39" s="422" t="s">
        <v>1873</v>
      </c>
      <c r="G39" s="421" t="s">
        <v>1910</v>
      </c>
    </row>
    <row r="40" spans="1:7" s="11" customFormat="1" x14ac:dyDescent="0.2">
      <c r="A40" s="421" t="s">
        <v>1905</v>
      </c>
      <c r="B40" s="422" t="s">
        <v>1906</v>
      </c>
      <c r="C40" s="421">
        <f t="shared" si="0"/>
        <v>4</v>
      </c>
      <c r="D40" s="421" t="str">
        <f t="shared" si="1"/>
        <v>HIV I-14: Number of new HIV infections per 1000 uninfected population-4</v>
      </c>
      <c r="E40" s="422" t="s">
        <v>1870</v>
      </c>
      <c r="F40" s="422" t="s">
        <v>1875</v>
      </c>
      <c r="G40" s="421" t="s">
        <v>1911</v>
      </c>
    </row>
    <row r="41" spans="1:7" s="11" customFormat="1" x14ac:dyDescent="0.2">
      <c r="A41" s="421" t="s">
        <v>1905</v>
      </c>
      <c r="B41" s="422" t="s">
        <v>1906</v>
      </c>
      <c r="C41" s="421">
        <f t="shared" si="0"/>
        <v>5</v>
      </c>
      <c r="D41" s="421" t="str">
        <f t="shared" si="1"/>
        <v>HIV I-14: Number of new HIV infections per 1000 uninfected population-5</v>
      </c>
      <c r="E41" s="422" t="s">
        <v>1870</v>
      </c>
      <c r="F41" s="422" t="s">
        <v>1877</v>
      </c>
      <c r="G41" s="421" t="s">
        <v>1912</v>
      </c>
    </row>
    <row r="42" spans="1:7" s="11" customFormat="1" x14ac:dyDescent="0.2">
      <c r="A42" s="421" t="s">
        <v>1905</v>
      </c>
      <c r="B42" s="422" t="s">
        <v>1906</v>
      </c>
      <c r="C42" s="421">
        <f t="shared" si="0"/>
        <v>6</v>
      </c>
      <c r="D42" s="421" t="str">
        <f t="shared" si="1"/>
        <v>HIV I-14: Number of new HIV infections per 1000 uninfected population-6</v>
      </c>
      <c r="E42" s="422" t="s">
        <v>1859</v>
      </c>
      <c r="F42" s="422" t="s">
        <v>1860</v>
      </c>
      <c r="G42" s="421" t="s">
        <v>1913</v>
      </c>
    </row>
    <row r="43" spans="1:7" s="11" customFormat="1" x14ac:dyDescent="0.2">
      <c r="A43" s="421" t="s">
        <v>1905</v>
      </c>
      <c r="B43" s="422" t="s">
        <v>1906</v>
      </c>
      <c r="C43" s="421">
        <f t="shared" si="0"/>
        <v>7</v>
      </c>
      <c r="D43" s="421" t="str">
        <f t="shared" si="1"/>
        <v>HIV I-14: Number of new HIV infections per 1000 uninfected population-7</v>
      </c>
      <c r="E43" s="422" t="s">
        <v>1859</v>
      </c>
      <c r="F43" s="422" t="s">
        <v>1862</v>
      </c>
      <c r="G43" s="421" t="s">
        <v>1914</v>
      </c>
    </row>
    <row r="44" spans="1:7" s="11" customFormat="1" x14ac:dyDescent="0.2">
      <c r="A44" s="421" t="s">
        <v>1915</v>
      </c>
      <c r="B44" s="422" t="s">
        <v>1916</v>
      </c>
      <c r="C44" s="421">
        <f t="shared" si="0"/>
        <v>0</v>
      </c>
      <c r="D44" s="421" t="str">
        <f t="shared" si="1"/>
        <v>Malaria I-10(M): Annual parasite incidence: Confirmed malaria cases (microscopy or RDT): rate per 1000 persons per year (Elimination settings)-0</v>
      </c>
      <c r="E44" s="422" t="s">
        <v>1917</v>
      </c>
      <c r="F44" s="422" t="s">
        <v>1918</v>
      </c>
      <c r="G44" s="421" t="s">
        <v>1919</v>
      </c>
    </row>
    <row r="45" spans="1:7" s="11" customFormat="1" x14ac:dyDescent="0.2">
      <c r="A45" s="421" t="s">
        <v>1915</v>
      </c>
      <c r="B45" s="422" t="s">
        <v>1916</v>
      </c>
      <c r="C45" s="421">
        <f t="shared" si="0"/>
        <v>1</v>
      </c>
      <c r="D45" s="421" t="str">
        <f t="shared" si="1"/>
        <v>Malaria I-10(M): Annual parasite incidence: Confirmed malaria cases (microscopy or RDT): rate per 1000 persons per year (Elimination settings)-1</v>
      </c>
      <c r="E45" s="422" t="s">
        <v>1917</v>
      </c>
      <c r="F45" s="422" t="s">
        <v>1920</v>
      </c>
      <c r="G45" s="421" t="s">
        <v>1921</v>
      </c>
    </row>
    <row r="46" spans="1:7" s="11" customFormat="1" x14ac:dyDescent="0.2">
      <c r="A46" s="421" t="s">
        <v>1915</v>
      </c>
      <c r="B46" s="422" t="s">
        <v>1916</v>
      </c>
      <c r="C46" s="421">
        <f t="shared" si="0"/>
        <v>2</v>
      </c>
      <c r="D46" s="421" t="str">
        <f t="shared" si="1"/>
        <v>Malaria I-10(M): Annual parasite incidence: Confirmed malaria cases (microscopy or RDT): rate per 1000 persons per year (Elimination settings)-2</v>
      </c>
      <c r="E46" s="422" t="s">
        <v>1917</v>
      </c>
      <c r="F46" s="422" t="s">
        <v>1922</v>
      </c>
      <c r="G46" s="421" t="s">
        <v>1923</v>
      </c>
    </row>
    <row r="47" spans="1:7" s="11" customFormat="1" x14ac:dyDescent="0.2">
      <c r="A47" s="421" t="s">
        <v>1915</v>
      </c>
      <c r="B47" s="422" t="s">
        <v>1916</v>
      </c>
      <c r="C47" s="421">
        <f t="shared" si="0"/>
        <v>3</v>
      </c>
      <c r="D47" s="421" t="str">
        <f t="shared" si="1"/>
        <v>Malaria I-10(M): Annual parasite incidence: Confirmed malaria cases (microscopy or RDT): rate per 1000 persons per year (Elimination settings)-3</v>
      </c>
      <c r="E47" s="422" t="s">
        <v>1917</v>
      </c>
      <c r="F47" s="422" t="s">
        <v>1924</v>
      </c>
      <c r="G47" s="421" t="s">
        <v>1925</v>
      </c>
    </row>
    <row r="48" spans="1:7" s="11" customFormat="1" x14ac:dyDescent="0.2">
      <c r="A48" s="421" t="s">
        <v>1926</v>
      </c>
      <c r="B48" s="422" t="s">
        <v>1927</v>
      </c>
      <c r="C48" s="421">
        <f t="shared" si="0"/>
        <v>0</v>
      </c>
      <c r="D48" s="421" t="str">
        <f t="shared" si="1"/>
        <v>HIV I-13: Number and % of people living with HIV-0</v>
      </c>
      <c r="E48" s="422" t="s">
        <v>1830</v>
      </c>
      <c r="F48" s="422" t="s">
        <v>1866</v>
      </c>
      <c r="G48" s="421" t="s">
        <v>1928</v>
      </c>
    </row>
    <row r="49" spans="1:7" s="11" customFormat="1" x14ac:dyDescent="0.2">
      <c r="A49" s="421" t="s">
        <v>1926</v>
      </c>
      <c r="B49" s="422" t="s">
        <v>1927</v>
      </c>
      <c r="C49" s="421">
        <f t="shared" si="0"/>
        <v>1</v>
      </c>
      <c r="D49" s="421" t="str">
        <f t="shared" si="1"/>
        <v>HIV I-13: Number and % of people living with HIV-1</v>
      </c>
      <c r="E49" s="422" t="s">
        <v>1830</v>
      </c>
      <c r="F49" s="422" t="s">
        <v>1868</v>
      </c>
      <c r="G49" s="421" t="s">
        <v>1929</v>
      </c>
    </row>
    <row r="50" spans="1:7" s="11" customFormat="1" x14ac:dyDescent="0.2">
      <c r="A50" s="421" t="s">
        <v>1926</v>
      </c>
      <c r="B50" s="422" t="s">
        <v>1927</v>
      </c>
      <c r="C50" s="421">
        <f t="shared" si="0"/>
        <v>2</v>
      </c>
      <c r="D50" s="421" t="str">
        <f t="shared" si="1"/>
        <v>HIV I-13: Number and % of people living with HIV-2</v>
      </c>
      <c r="E50" s="422" t="s">
        <v>1870</v>
      </c>
      <c r="F50" s="422" t="s">
        <v>1871</v>
      </c>
      <c r="G50" s="421" t="s">
        <v>1930</v>
      </c>
    </row>
    <row r="51" spans="1:7" s="11" customFormat="1" x14ac:dyDescent="0.2">
      <c r="A51" s="421" t="s">
        <v>1926</v>
      </c>
      <c r="B51" s="422" t="s">
        <v>1927</v>
      </c>
      <c r="C51" s="421">
        <f t="shared" si="0"/>
        <v>3</v>
      </c>
      <c r="D51" s="421" t="str">
        <f t="shared" si="1"/>
        <v>HIV I-13: Number and % of people living with HIV-3</v>
      </c>
      <c r="E51" s="422" t="s">
        <v>1870</v>
      </c>
      <c r="F51" s="422" t="s">
        <v>1873</v>
      </c>
      <c r="G51" s="421" t="s">
        <v>1931</v>
      </c>
    </row>
    <row r="52" spans="1:7" s="11" customFormat="1" x14ac:dyDescent="0.2">
      <c r="A52" s="421" t="s">
        <v>1926</v>
      </c>
      <c r="B52" s="422" t="s">
        <v>1927</v>
      </c>
      <c r="C52" s="421">
        <f t="shared" si="0"/>
        <v>4</v>
      </c>
      <c r="D52" s="421" t="str">
        <f t="shared" si="1"/>
        <v>HIV I-13: Number and % of people living with HIV-4</v>
      </c>
      <c r="E52" s="422" t="s">
        <v>1870</v>
      </c>
      <c r="F52" s="422" t="s">
        <v>1875</v>
      </c>
      <c r="G52" s="421" t="s">
        <v>1932</v>
      </c>
    </row>
    <row r="53" spans="1:7" s="11" customFormat="1" x14ac:dyDescent="0.2">
      <c r="A53" s="421" t="s">
        <v>1926</v>
      </c>
      <c r="B53" s="422" t="s">
        <v>1927</v>
      </c>
      <c r="C53" s="421">
        <f t="shared" si="0"/>
        <v>5</v>
      </c>
      <c r="D53" s="421" t="str">
        <f t="shared" si="1"/>
        <v>HIV I-13: Number and % of people living with HIV-5</v>
      </c>
      <c r="E53" s="422" t="s">
        <v>1870</v>
      </c>
      <c r="F53" s="422" t="s">
        <v>1877</v>
      </c>
      <c r="G53" s="421" t="s">
        <v>1933</v>
      </c>
    </row>
    <row r="54" spans="1:7" s="11" customFormat="1" x14ac:dyDescent="0.2">
      <c r="A54" s="421" t="s">
        <v>1926</v>
      </c>
      <c r="B54" s="422" t="s">
        <v>1927</v>
      </c>
      <c r="C54" s="421">
        <f t="shared" si="0"/>
        <v>6</v>
      </c>
      <c r="D54" s="421" t="str">
        <f t="shared" si="1"/>
        <v>HIV I-13: Number and % of people living with HIV-6</v>
      </c>
      <c r="E54" s="422" t="s">
        <v>1859</v>
      </c>
      <c r="F54" s="422" t="s">
        <v>1860</v>
      </c>
      <c r="G54" s="421" t="s">
        <v>1934</v>
      </c>
    </row>
    <row r="55" spans="1:7" s="11" customFormat="1" x14ac:dyDescent="0.2">
      <c r="A55" s="421" t="s">
        <v>1926</v>
      </c>
      <c r="B55" s="422" t="s">
        <v>1927</v>
      </c>
      <c r="C55" s="421">
        <f t="shared" si="0"/>
        <v>7</v>
      </c>
      <c r="D55" s="421" t="str">
        <f t="shared" si="1"/>
        <v>HIV I-13: Number and % of people living with HIV-7</v>
      </c>
      <c r="E55" s="422" t="s">
        <v>1859</v>
      </c>
      <c r="F55" s="422" t="s">
        <v>1862</v>
      </c>
      <c r="G55" s="421" t="s">
        <v>1935</v>
      </c>
    </row>
    <row r="57" spans="1:7" x14ac:dyDescent="0.2">
      <c r="A57" s="2" t="s">
        <v>120</v>
      </c>
    </row>
    <row r="58" spans="1:7" x14ac:dyDescent="0.2">
      <c r="A58" s="421" t="s">
        <v>110</v>
      </c>
      <c r="B58" s="421" t="s">
        <v>61</v>
      </c>
      <c r="C58" s="421">
        <v>0</v>
      </c>
      <c r="D58" s="421" t="s">
        <v>118</v>
      </c>
      <c r="E58" s="421" t="s">
        <v>44</v>
      </c>
      <c r="F58" s="421" t="s">
        <v>32</v>
      </c>
      <c r="G58" s="421" t="s">
        <v>66</v>
      </c>
    </row>
    <row r="59" spans="1:7" hidden="1" x14ac:dyDescent="0.2">
      <c r="A59" s="421" t="s">
        <v>109</v>
      </c>
      <c r="B59" s="422" t="s">
        <v>96</v>
      </c>
      <c r="C59" s="421">
        <f>IF(B59=B58,C58+1,0)</f>
        <v>0</v>
      </c>
      <c r="D59" s="421" t="str">
        <f>B59&amp;"-"&amp;C59</f>
        <v>[Name]-0</v>
      </c>
      <c r="E59" s="422" t="s">
        <v>112</v>
      </c>
      <c r="F59" s="422" t="s">
        <v>111</v>
      </c>
      <c r="G59" s="421" t="s">
        <v>65</v>
      </c>
    </row>
    <row r="60" spans="1:7" s="11" customFormat="1" x14ac:dyDescent="0.2">
      <c r="A60" s="421" t="s">
        <v>1936</v>
      </c>
      <c r="B60" s="422" t="s">
        <v>1937</v>
      </c>
      <c r="C60" s="421">
        <f t="shared" ref="C60:C91" si="2">IF(B60=B59,C59+1,0)</f>
        <v>0</v>
      </c>
      <c r="D60" s="421" t="str">
        <f t="shared" ref="D60:D91" si="3">B60&amp;"-"&amp;C60</f>
        <v>HIV O-1(M): Percentage of adults and children with HIV, known to be on treatment 12 months after initiation of antiretroviral therapy-0</v>
      </c>
      <c r="E60" s="422" t="s">
        <v>1830</v>
      </c>
      <c r="F60" s="422" t="s">
        <v>1866</v>
      </c>
      <c r="G60" s="421" t="s">
        <v>1938</v>
      </c>
    </row>
    <row r="61" spans="1:7" s="11" customFormat="1" x14ac:dyDescent="0.2">
      <c r="A61" s="421" t="s">
        <v>1936</v>
      </c>
      <c r="B61" s="422" t="s">
        <v>1937</v>
      </c>
      <c r="C61" s="421">
        <f t="shared" si="2"/>
        <v>1</v>
      </c>
      <c r="D61" s="421" t="str">
        <f t="shared" si="3"/>
        <v>HIV O-1(M): Percentage of adults and children with HIV, known to be on treatment 12 months after initiation of antiretroviral therapy-1</v>
      </c>
      <c r="E61" s="422" t="s">
        <v>1830</v>
      </c>
      <c r="F61" s="422" t="s">
        <v>1868</v>
      </c>
      <c r="G61" s="421" t="s">
        <v>1939</v>
      </c>
    </row>
    <row r="62" spans="1:7" s="11" customFormat="1" x14ac:dyDescent="0.2">
      <c r="A62" s="421" t="s">
        <v>1936</v>
      </c>
      <c r="B62" s="422" t="s">
        <v>1937</v>
      </c>
      <c r="C62" s="421">
        <f t="shared" si="2"/>
        <v>2</v>
      </c>
      <c r="D62" s="421" t="str">
        <f t="shared" si="3"/>
        <v>HIV O-1(M): Percentage of adults and children with HIV, known to be on treatment 12 months after initiation of antiretroviral therapy-2</v>
      </c>
      <c r="E62" s="422" t="s">
        <v>1940</v>
      </c>
      <c r="F62" s="422" t="s">
        <v>1941</v>
      </c>
      <c r="G62" s="421" t="s">
        <v>1942</v>
      </c>
    </row>
    <row r="63" spans="1:7" s="11" customFormat="1" x14ac:dyDescent="0.2">
      <c r="A63" s="421" t="s">
        <v>1936</v>
      </c>
      <c r="B63" s="422" t="s">
        <v>1937</v>
      </c>
      <c r="C63" s="421">
        <f t="shared" si="2"/>
        <v>3</v>
      </c>
      <c r="D63" s="421" t="str">
        <f t="shared" si="3"/>
        <v>HIV O-1(M): Percentage of adults and children with HIV, known to be on treatment 12 months after initiation of antiretroviral therapy-3</v>
      </c>
      <c r="E63" s="422" t="s">
        <v>1940</v>
      </c>
      <c r="F63" s="422" t="s">
        <v>1943</v>
      </c>
      <c r="G63" s="421" t="s">
        <v>1944</v>
      </c>
    </row>
    <row r="64" spans="1:7" s="11" customFormat="1" x14ac:dyDescent="0.2">
      <c r="A64" s="421" t="s">
        <v>1936</v>
      </c>
      <c r="B64" s="422" t="s">
        <v>1937</v>
      </c>
      <c r="C64" s="421">
        <f t="shared" si="2"/>
        <v>4</v>
      </c>
      <c r="D64" s="421" t="str">
        <f t="shared" si="3"/>
        <v>HIV O-1(M): Percentage of adults and children with HIV, known to be on treatment 12 months after initiation of antiretroviral therapy-4</v>
      </c>
      <c r="E64" s="422" t="s">
        <v>1940</v>
      </c>
      <c r="F64" s="422" t="s">
        <v>1945</v>
      </c>
      <c r="G64" s="421" t="s">
        <v>1946</v>
      </c>
    </row>
    <row r="65" spans="1:7" s="11" customFormat="1" x14ac:dyDescent="0.2">
      <c r="A65" s="421" t="s">
        <v>1936</v>
      </c>
      <c r="B65" s="422" t="s">
        <v>1937</v>
      </c>
      <c r="C65" s="421">
        <f t="shared" si="2"/>
        <v>5</v>
      </c>
      <c r="D65" s="421" t="str">
        <f t="shared" si="3"/>
        <v>HIV O-1(M): Percentage of adults and children with HIV, known to be on treatment 12 months after initiation of antiretroviral therapy-5</v>
      </c>
      <c r="E65" s="422" t="s">
        <v>1859</v>
      </c>
      <c r="F65" s="422" t="s">
        <v>1860</v>
      </c>
      <c r="G65" s="421" t="s">
        <v>1947</v>
      </c>
    </row>
    <row r="66" spans="1:7" s="11" customFormat="1" x14ac:dyDescent="0.2">
      <c r="A66" s="421" t="s">
        <v>1936</v>
      </c>
      <c r="B66" s="422" t="s">
        <v>1937</v>
      </c>
      <c r="C66" s="421">
        <f t="shared" si="2"/>
        <v>6</v>
      </c>
      <c r="D66" s="421" t="str">
        <f t="shared" si="3"/>
        <v>HIV O-1(M): Percentage of adults and children with HIV, known to be on treatment 12 months after initiation of antiretroviral therapy-6</v>
      </c>
      <c r="E66" s="422" t="s">
        <v>1859</v>
      </c>
      <c r="F66" s="422" t="s">
        <v>1862</v>
      </c>
      <c r="G66" s="421" t="s">
        <v>1948</v>
      </c>
    </row>
    <row r="67" spans="1:7" s="11" customFormat="1" x14ac:dyDescent="0.2">
      <c r="A67" s="421" t="s">
        <v>1949</v>
      </c>
      <c r="B67" s="422" t="s">
        <v>1950</v>
      </c>
      <c r="C67" s="421">
        <f t="shared" si="2"/>
        <v>0</v>
      </c>
      <c r="D67" s="421" t="str">
        <f t="shared" si="3"/>
        <v>HIV O-4a(M): Percentage of men reporting the use of a condom the last time they had anal sex with a male partner-0</v>
      </c>
      <c r="E67" s="422" t="s">
        <v>1830</v>
      </c>
      <c r="F67" s="422" t="s">
        <v>1831</v>
      </c>
      <c r="G67" s="421" t="s">
        <v>1951</v>
      </c>
    </row>
    <row r="68" spans="1:7" s="11" customFormat="1" x14ac:dyDescent="0.2">
      <c r="A68" s="421" t="s">
        <v>1949</v>
      </c>
      <c r="B68" s="422" t="s">
        <v>1950</v>
      </c>
      <c r="C68" s="421">
        <f t="shared" si="2"/>
        <v>1</v>
      </c>
      <c r="D68" s="421" t="str">
        <f t="shared" si="3"/>
        <v>HIV O-4a(M): Percentage of men reporting the use of a condom the last time they had anal sex with a male partner-1</v>
      </c>
      <c r="E68" s="422" t="s">
        <v>1830</v>
      </c>
      <c r="F68" s="422" t="s">
        <v>1833</v>
      </c>
      <c r="G68" s="421" t="s">
        <v>1952</v>
      </c>
    </row>
    <row r="69" spans="1:7" s="11" customFormat="1" x14ac:dyDescent="0.2">
      <c r="A69" s="421" t="s">
        <v>1953</v>
      </c>
      <c r="B69" s="422" t="s">
        <v>1954</v>
      </c>
      <c r="C69" s="421">
        <f t="shared" si="2"/>
        <v>0</v>
      </c>
      <c r="D69" s="421" t="str">
        <f t="shared" si="3"/>
        <v>HIV O-5(M): Percentage of sex workers reporting the use of a condom with their most recent client-0</v>
      </c>
      <c r="E69" s="422" t="s">
        <v>1830</v>
      </c>
      <c r="F69" s="422" t="s">
        <v>1831</v>
      </c>
      <c r="G69" s="421" t="s">
        <v>1955</v>
      </c>
    </row>
    <row r="70" spans="1:7" s="11" customFormat="1" x14ac:dyDescent="0.2">
      <c r="A70" s="421" t="s">
        <v>1953</v>
      </c>
      <c r="B70" s="422" t="s">
        <v>1954</v>
      </c>
      <c r="C70" s="421">
        <f t="shared" si="2"/>
        <v>1</v>
      </c>
      <c r="D70" s="421" t="str">
        <f t="shared" si="3"/>
        <v>HIV O-5(M): Percentage of sex workers reporting the use of a condom with their most recent client-1</v>
      </c>
      <c r="E70" s="422" t="s">
        <v>1830</v>
      </c>
      <c r="F70" s="422" t="s">
        <v>1833</v>
      </c>
      <c r="G70" s="421" t="s">
        <v>1956</v>
      </c>
    </row>
    <row r="71" spans="1:7" s="11" customFormat="1" x14ac:dyDescent="0.2">
      <c r="A71" s="421" t="s">
        <v>1953</v>
      </c>
      <c r="B71" s="422" t="s">
        <v>1954</v>
      </c>
      <c r="C71" s="421">
        <f t="shared" si="2"/>
        <v>2</v>
      </c>
      <c r="D71" s="421" t="str">
        <f t="shared" si="3"/>
        <v>HIV O-5(M): Percentage of sex workers reporting the use of a condom with their most recent client-2</v>
      </c>
      <c r="E71" s="422" t="s">
        <v>1859</v>
      </c>
      <c r="F71" s="422" t="s">
        <v>1860</v>
      </c>
      <c r="G71" s="421" t="s">
        <v>1957</v>
      </c>
    </row>
    <row r="72" spans="1:7" s="11" customFormat="1" x14ac:dyDescent="0.2">
      <c r="A72" s="421" t="s">
        <v>1953</v>
      </c>
      <c r="B72" s="422" t="s">
        <v>1954</v>
      </c>
      <c r="C72" s="421">
        <f t="shared" si="2"/>
        <v>3</v>
      </c>
      <c r="D72" s="421" t="str">
        <f t="shared" si="3"/>
        <v>HIV O-5(M): Percentage of sex workers reporting the use of a condom with their most recent client-3</v>
      </c>
      <c r="E72" s="422" t="s">
        <v>1859</v>
      </c>
      <c r="F72" s="422" t="s">
        <v>1862</v>
      </c>
      <c r="G72" s="421" t="s">
        <v>1958</v>
      </c>
    </row>
    <row r="73" spans="1:7" s="11" customFormat="1" x14ac:dyDescent="0.2">
      <c r="A73" s="421" t="s">
        <v>1959</v>
      </c>
      <c r="B73" s="422" t="s">
        <v>1960</v>
      </c>
      <c r="C73" s="421">
        <f t="shared" si="2"/>
        <v>0</v>
      </c>
      <c r="D73" s="421" t="str">
        <f t="shared" si="3"/>
        <v>HIV O-6(M): Percentage of people who inject drugs reporting the use of sterile injecting equipment the last time they injected-0</v>
      </c>
      <c r="E73" s="422" t="s">
        <v>1830</v>
      </c>
      <c r="F73" s="422" t="s">
        <v>1833</v>
      </c>
      <c r="G73" s="421" t="s">
        <v>1961</v>
      </c>
    </row>
    <row r="74" spans="1:7" s="11" customFormat="1" x14ac:dyDescent="0.2">
      <c r="A74" s="421" t="s">
        <v>1959</v>
      </c>
      <c r="B74" s="422" t="s">
        <v>1960</v>
      </c>
      <c r="C74" s="421">
        <f t="shared" si="2"/>
        <v>1</v>
      </c>
      <c r="D74" s="421" t="str">
        <f t="shared" si="3"/>
        <v>HIV O-6(M): Percentage of people who inject drugs reporting the use of sterile injecting equipment the last time they injected-1</v>
      </c>
      <c r="E74" s="422" t="s">
        <v>1830</v>
      </c>
      <c r="F74" s="422" t="s">
        <v>1831</v>
      </c>
      <c r="G74" s="421" t="s">
        <v>1962</v>
      </c>
    </row>
    <row r="75" spans="1:7" s="11" customFormat="1" x14ac:dyDescent="0.2">
      <c r="A75" s="421" t="s">
        <v>1959</v>
      </c>
      <c r="B75" s="422" t="s">
        <v>1960</v>
      </c>
      <c r="C75" s="421">
        <f t="shared" si="2"/>
        <v>2</v>
      </c>
      <c r="D75" s="421" t="str">
        <f t="shared" si="3"/>
        <v>HIV O-6(M): Percentage of people who inject drugs reporting the use of sterile injecting equipment the last time they injected-2</v>
      </c>
      <c r="E75" s="422" t="s">
        <v>1859</v>
      </c>
      <c r="F75" s="422" t="s">
        <v>1860</v>
      </c>
      <c r="G75" s="421" t="s">
        <v>1963</v>
      </c>
    </row>
    <row r="76" spans="1:7" s="11" customFormat="1" x14ac:dyDescent="0.2">
      <c r="A76" s="421" t="s">
        <v>1959</v>
      </c>
      <c r="B76" s="422" t="s">
        <v>1960</v>
      </c>
      <c r="C76" s="421">
        <f t="shared" si="2"/>
        <v>3</v>
      </c>
      <c r="D76" s="421" t="str">
        <f t="shared" si="3"/>
        <v>HIV O-6(M): Percentage of people who inject drugs reporting the use of sterile injecting equipment the last time they injected-3</v>
      </c>
      <c r="E76" s="422" t="s">
        <v>1859</v>
      </c>
      <c r="F76" s="422" t="s">
        <v>1862</v>
      </c>
      <c r="G76" s="421" t="s">
        <v>1964</v>
      </c>
    </row>
    <row r="77" spans="1:7" s="11" customFormat="1" x14ac:dyDescent="0.2">
      <c r="A77" s="421" t="s">
        <v>1965</v>
      </c>
      <c r="B77" s="422" t="s">
        <v>1966</v>
      </c>
      <c r="C77" s="421">
        <f t="shared" si="2"/>
        <v>0</v>
      </c>
      <c r="D77" s="421" t="str">
        <f t="shared" si="3"/>
        <v>TB O-4(M): Treatment success rate of RR TB and/or MDR-TB: Percentage of cases with RR and/or MDR-TB successfully treated-0</v>
      </c>
      <c r="E77" s="422" t="s">
        <v>1967</v>
      </c>
      <c r="F77" s="422" t="s">
        <v>1968</v>
      </c>
      <c r="G77" s="421" t="s">
        <v>1969</v>
      </c>
    </row>
    <row r="78" spans="1:7" s="11" customFormat="1" x14ac:dyDescent="0.2">
      <c r="A78" s="421" t="s">
        <v>1970</v>
      </c>
      <c r="B78" s="422" t="s">
        <v>1971</v>
      </c>
      <c r="C78" s="421">
        <f t="shared" si="2"/>
        <v>0</v>
      </c>
      <c r="D78" s="421" t="str">
        <f t="shared" si="3"/>
        <v>Malaria O-1a: Proportion of population that slept under an insecticide-treated net the previous night-0</v>
      </c>
      <c r="E78" s="422" t="s">
        <v>1859</v>
      </c>
      <c r="F78" s="422" t="s">
        <v>1860</v>
      </c>
      <c r="G78" s="421" t="s">
        <v>1972</v>
      </c>
    </row>
    <row r="79" spans="1:7" s="11" customFormat="1" x14ac:dyDescent="0.2">
      <c r="A79" s="421" t="s">
        <v>1970</v>
      </c>
      <c r="B79" s="422" t="s">
        <v>1971</v>
      </c>
      <c r="C79" s="421">
        <f t="shared" si="2"/>
        <v>1</v>
      </c>
      <c r="D79" s="421" t="str">
        <f t="shared" si="3"/>
        <v>Malaria O-1a: Proportion of population that slept under an insecticide-treated net the previous night-1</v>
      </c>
      <c r="E79" s="422" t="s">
        <v>1859</v>
      </c>
      <c r="F79" s="422" t="s">
        <v>1862</v>
      </c>
      <c r="G79" s="421" t="s">
        <v>1973</v>
      </c>
    </row>
    <row r="80" spans="1:7" s="11" customFormat="1" x14ac:dyDescent="0.2">
      <c r="A80" s="421" t="s">
        <v>1974</v>
      </c>
      <c r="B80" s="422" t="s">
        <v>1975</v>
      </c>
      <c r="C80" s="421">
        <f t="shared" si="2"/>
        <v>0</v>
      </c>
      <c r="D80" s="421" t="str">
        <f t="shared" si="3"/>
        <v>Malaria O-3: Proportion of population using an insecticide-treated net among those with access to an insecticide-treated net-0</v>
      </c>
      <c r="E80" s="422" t="s">
        <v>1859</v>
      </c>
      <c r="F80" s="422" t="s">
        <v>1860</v>
      </c>
      <c r="G80" s="421" t="s">
        <v>1976</v>
      </c>
    </row>
    <row r="81" spans="1:7" s="11" customFormat="1" x14ac:dyDescent="0.2">
      <c r="A81" s="421" t="s">
        <v>1974</v>
      </c>
      <c r="B81" s="422" t="s">
        <v>1975</v>
      </c>
      <c r="C81" s="421">
        <f t="shared" si="2"/>
        <v>1</v>
      </c>
      <c r="D81" s="421" t="str">
        <f t="shared" si="3"/>
        <v>Malaria O-3: Proportion of population using an insecticide-treated net among those with access to an insecticide-treated net-1</v>
      </c>
      <c r="E81" s="422" t="s">
        <v>1859</v>
      </c>
      <c r="F81" s="422" t="s">
        <v>1862</v>
      </c>
      <c r="G81" s="421" t="s">
        <v>1977</v>
      </c>
    </row>
    <row r="82" spans="1:7" s="11" customFormat="1" x14ac:dyDescent="0.2">
      <c r="A82" s="421" t="s">
        <v>1978</v>
      </c>
      <c r="B82" s="422" t="s">
        <v>1979</v>
      </c>
      <c r="C82" s="421">
        <f t="shared" si="2"/>
        <v>0</v>
      </c>
      <c r="D82" s="421" t="str">
        <f t="shared" si="3"/>
        <v>HIV O-4.1b(M): Percentage of transgender people reporting the use of a condom the last time they had sex with a partner-0</v>
      </c>
      <c r="E82" s="422" t="s">
        <v>1830</v>
      </c>
      <c r="F82" s="422" t="s">
        <v>1831</v>
      </c>
      <c r="G82" s="421" t="s">
        <v>1980</v>
      </c>
    </row>
    <row r="83" spans="1:7" s="11" customFormat="1" x14ac:dyDescent="0.2">
      <c r="A83" s="421" t="s">
        <v>1978</v>
      </c>
      <c r="B83" s="422" t="s">
        <v>1979</v>
      </c>
      <c r="C83" s="421">
        <f t="shared" si="2"/>
        <v>1</v>
      </c>
      <c r="D83" s="421" t="str">
        <f t="shared" si="3"/>
        <v>HIV O-4.1b(M): Percentage of transgender people reporting the use of a condom the last time they had sex with a partner-1</v>
      </c>
      <c r="E83" s="422" t="s">
        <v>1830</v>
      </c>
      <c r="F83" s="422" t="s">
        <v>1833</v>
      </c>
      <c r="G83" s="421" t="s">
        <v>1981</v>
      </c>
    </row>
    <row r="84" spans="1:7" s="11" customFormat="1" x14ac:dyDescent="0.2">
      <c r="A84" s="421" t="s">
        <v>1982</v>
      </c>
      <c r="B84" s="422" t="s">
        <v>1983</v>
      </c>
      <c r="C84" s="421">
        <f t="shared" si="2"/>
        <v>0</v>
      </c>
      <c r="D84" s="421" t="str">
        <f t="shared" si="3"/>
        <v>HIV O-9: Percentage of people who inject drugs reporting condom use at the last sexual intercourse-0</v>
      </c>
      <c r="E84" s="422" t="s">
        <v>1830</v>
      </c>
      <c r="F84" s="422" t="s">
        <v>1831</v>
      </c>
      <c r="G84" s="421" t="s">
        <v>1984</v>
      </c>
    </row>
    <row r="85" spans="1:7" s="11" customFormat="1" x14ac:dyDescent="0.2">
      <c r="A85" s="421" t="s">
        <v>1982</v>
      </c>
      <c r="B85" s="422" t="s">
        <v>1983</v>
      </c>
      <c r="C85" s="421">
        <f t="shared" si="2"/>
        <v>1</v>
      </c>
      <c r="D85" s="421" t="str">
        <f t="shared" si="3"/>
        <v>HIV O-9: Percentage of people who inject drugs reporting condom use at the last sexual intercourse-1</v>
      </c>
      <c r="E85" s="422" t="s">
        <v>1830</v>
      </c>
      <c r="F85" s="422" t="s">
        <v>1833</v>
      </c>
      <c r="G85" s="421" t="s">
        <v>1985</v>
      </c>
    </row>
    <row r="86" spans="1:7" s="11" customFormat="1" x14ac:dyDescent="0.2">
      <c r="A86" s="421" t="s">
        <v>1982</v>
      </c>
      <c r="B86" s="422" t="s">
        <v>1983</v>
      </c>
      <c r="C86" s="421">
        <f t="shared" si="2"/>
        <v>2</v>
      </c>
      <c r="D86" s="421" t="str">
        <f t="shared" si="3"/>
        <v>HIV O-9: Percentage of people who inject drugs reporting condom use at the last sexual intercourse-2</v>
      </c>
      <c r="E86" s="422" t="s">
        <v>1859</v>
      </c>
      <c r="F86" s="422" t="s">
        <v>1860</v>
      </c>
      <c r="G86" s="421" t="s">
        <v>1986</v>
      </c>
    </row>
    <row r="87" spans="1:7" s="11" customFormat="1" x14ac:dyDescent="0.2">
      <c r="A87" s="421" t="s">
        <v>1982</v>
      </c>
      <c r="B87" s="422" t="s">
        <v>1983</v>
      </c>
      <c r="C87" s="421">
        <f t="shared" si="2"/>
        <v>3</v>
      </c>
      <c r="D87" s="421" t="str">
        <f t="shared" si="3"/>
        <v>HIV O-9: Percentage of people who inject drugs reporting condom use at the last sexual intercourse-3</v>
      </c>
      <c r="E87" s="422" t="s">
        <v>1859</v>
      </c>
      <c r="F87" s="422" t="s">
        <v>1862</v>
      </c>
      <c r="G87" s="421" t="s">
        <v>1987</v>
      </c>
    </row>
    <row r="88" spans="1:7" s="11" customFormat="1" x14ac:dyDescent="0.2">
      <c r="A88" s="421" t="s">
        <v>1988</v>
      </c>
      <c r="B88" s="422" t="s">
        <v>1989</v>
      </c>
      <c r="C88" s="421">
        <f t="shared" si="2"/>
        <v>0</v>
      </c>
      <c r="D88" s="421" t="str">
        <f t="shared" si="3"/>
        <v>HIV O-11: Percentage of (estimated) people living with HIV who have been tested HIV-positive-0</v>
      </c>
      <c r="E88" s="422" t="s">
        <v>1859</v>
      </c>
      <c r="F88" s="422" t="s">
        <v>1860</v>
      </c>
      <c r="G88" s="421" t="s">
        <v>1990</v>
      </c>
    </row>
    <row r="89" spans="1:7" s="11" customFormat="1" x14ac:dyDescent="0.2">
      <c r="A89" s="421" t="s">
        <v>1988</v>
      </c>
      <c r="B89" s="422" t="s">
        <v>1989</v>
      </c>
      <c r="C89" s="421">
        <f t="shared" si="2"/>
        <v>1</v>
      </c>
      <c r="D89" s="421" t="str">
        <f t="shared" si="3"/>
        <v>HIV O-11: Percentage of (estimated) people living with HIV who have been tested HIV-positive-1</v>
      </c>
      <c r="E89" s="422" t="s">
        <v>1859</v>
      </c>
      <c r="F89" s="422" t="s">
        <v>1862</v>
      </c>
      <c r="G89" s="421" t="s">
        <v>1991</v>
      </c>
    </row>
    <row r="90" spans="1:7" s="11" customFormat="1" x14ac:dyDescent="0.2">
      <c r="A90" s="421" t="s">
        <v>1992</v>
      </c>
      <c r="B90" s="422" t="s">
        <v>1993</v>
      </c>
      <c r="C90" s="421">
        <f t="shared" si="2"/>
        <v>0</v>
      </c>
      <c r="D90" s="421" t="str">
        <f t="shared" si="3"/>
        <v>Malaria O-9(M): Annual blood examination rate: per 100 population per year (Elimination settings)-0</v>
      </c>
      <c r="E90" s="422" t="s">
        <v>1994</v>
      </c>
      <c r="F90" s="422" t="s">
        <v>1995</v>
      </c>
      <c r="G90" s="421" t="s">
        <v>1996</v>
      </c>
    </row>
    <row r="91" spans="1:7" s="11" customFormat="1" x14ac:dyDescent="0.2">
      <c r="A91" s="421" t="s">
        <v>1992</v>
      </c>
      <c r="B91" s="422" t="s">
        <v>1993</v>
      </c>
      <c r="C91" s="421">
        <f t="shared" si="2"/>
        <v>1</v>
      </c>
      <c r="D91" s="421" t="str">
        <f t="shared" si="3"/>
        <v>Malaria O-9(M): Annual blood examination rate: per 100 population per year (Elimination settings)-1</v>
      </c>
      <c r="E91" s="422" t="s">
        <v>1994</v>
      </c>
      <c r="F91" s="422" t="s">
        <v>1997</v>
      </c>
      <c r="G91" s="421" t="s">
        <v>1998</v>
      </c>
    </row>
    <row r="93" spans="1:7" x14ac:dyDescent="0.2">
      <c r="A93" s="2" t="s">
        <v>121</v>
      </c>
    </row>
    <row r="94" spans="1:7" x14ac:dyDescent="0.2">
      <c r="A94" s="423" t="s">
        <v>123</v>
      </c>
      <c r="B94" s="421" t="s">
        <v>61</v>
      </c>
      <c r="C94" s="421">
        <v>0</v>
      </c>
      <c r="D94" s="421" t="s">
        <v>118</v>
      </c>
      <c r="E94" s="421" t="s">
        <v>44</v>
      </c>
      <c r="F94" s="421" t="s">
        <v>32</v>
      </c>
      <c r="G94" s="421" t="s">
        <v>66</v>
      </c>
    </row>
    <row r="95" spans="1:7" hidden="1" x14ac:dyDescent="0.2">
      <c r="A95" s="421" t="s">
        <v>122</v>
      </c>
      <c r="B95" s="422" t="s">
        <v>96</v>
      </c>
      <c r="C95" s="421">
        <f>IF(B95=B94,C94+1,0)</f>
        <v>0</v>
      </c>
      <c r="D95" s="421" t="str">
        <f>B95&amp;"-"&amp;C95</f>
        <v>[Name]-0</v>
      </c>
      <c r="E95" s="422" t="s">
        <v>112</v>
      </c>
      <c r="F95" s="422" t="s">
        <v>111</v>
      </c>
      <c r="G95" s="421" t="s">
        <v>65</v>
      </c>
    </row>
    <row r="96" spans="1:7" s="11" customFormat="1" x14ac:dyDescent="0.2">
      <c r="A96" s="421" t="s">
        <v>1999</v>
      </c>
      <c r="B96" s="422" t="s">
        <v>2000</v>
      </c>
      <c r="C96" s="421">
        <f t="shared" ref="C96:C159" si="4">IF(B96=B95,C95+1,0)</f>
        <v>0</v>
      </c>
      <c r="D96" s="421" t="str">
        <f t="shared" ref="D96:D159" si="5">B96&amp;"-"&amp;C96</f>
        <v>MDR TB-2(M): Number of TB cases with RR-TB and/or MDR-TB notified-0</v>
      </c>
      <c r="E96" s="422" t="s">
        <v>1830</v>
      </c>
      <c r="F96" s="422" t="s">
        <v>1866</v>
      </c>
      <c r="G96" s="421" t="s">
        <v>2001</v>
      </c>
    </row>
    <row r="97" spans="1:7" s="11" customFormat="1" x14ac:dyDescent="0.2">
      <c r="A97" s="421" t="s">
        <v>1999</v>
      </c>
      <c r="B97" s="422" t="s">
        <v>2000</v>
      </c>
      <c r="C97" s="421">
        <f t="shared" si="4"/>
        <v>1</v>
      </c>
      <c r="D97" s="421" t="str">
        <f t="shared" si="5"/>
        <v>MDR TB-2(M): Number of TB cases with RR-TB and/or MDR-TB notified-1</v>
      </c>
      <c r="E97" s="422" t="s">
        <v>1830</v>
      </c>
      <c r="F97" s="422" t="s">
        <v>1868</v>
      </c>
      <c r="G97" s="421" t="s">
        <v>2002</v>
      </c>
    </row>
    <row r="98" spans="1:7" s="11" customFormat="1" x14ac:dyDescent="0.2">
      <c r="A98" s="421" t="s">
        <v>1999</v>
      </c>
      <c r="B98" s="422" t="s">
        <v>2000</v>
      </c>
      <c r="C98" s="421">
        <f t="shared" si="4"/>
        <v>2</v>
      </c>
      <c r="D98" s="421" t="str">
        <f t="shared" si="5"/>
        <v>MDR TB-2(M): Number of TB cases with RR-TB and/or MDR-TB notified-2</v>
      </c>
      <c r="E98" s="422" t="s">
        <v>1859</v>
      </c>
      <c r="F98" s="422" t="s">
        <v>1860</v>
      </c>
      <c r="G98" s="421" t="s">
        <v>2003</v>
      </c>
    </row>
    <row r="99" spans="1:7" s="11" customFormat="1" x14ac:dyDescent="0.2">
      <c r="A99" s="421" t="s">
        <v>1999</v>
      </c>
      <c r="B99" s="422" t="s">
        <v>2000</v>
      </c>
      <c r="C99" s="421">
        <f t="shared" si="4"/>
        <v>3</v>
      </c>
      <c r="D99" s="421" t="str">
        <f t="shared" si="5"/>
        <v>MDR TB-2(M): Number of TB cases with RR-TB and/or MDR-TB notified-3</v>
      </c>
      <c r="E99" s="422" t="s">
        <v>1859</v>
      </c>
      <c r="F99" s="422" t="s">
        <v>1862</v>
      </c>
      <c r="G99" s="421" t="s">
        <v>2004</v>
      </c>
    </row>
    <row r="100" spans="1:7" s="11" customFormat="1" x14ac:dyDescent="0.2">
      <c r="A100" s="421" t="s">
        <v>2005</v>
      </c>
      <c r="B100" s="422" t="s">
        <v>2006</v>
      </c>
      <c r="C100" s="421">
        <f t="shared" si="4"/>
        <v>0</v>
      </c>
      <c r="D100" s="421" t="str">
        <f t="shared" si="5"/>
        <v>MDR TB-3(M): Number of cases with RR-TB and/or MDR-TB that began second-line treatment-0</v>
      </c>
      <c r="E100" s="422" t="s">
        <v>1830</v>
      </c>
      <c r="F100" s="422" t="s">
        <v>1866</v>
      </c>
      <c r="G100" s="421" t="s">
        <v>2007</v>
      </c>
    </row>
    <row r="101" spans="1:7" s="11" customFormat="1" x14ac:dyDescent="0.2">
      <c r="A101" s="421" t="s">
        <v>2005</v>
      </c>
      <c r="B101" s="422" t="s">
        <v>2006</v>
      </c>
      <c r="C101" s="421">
        <f t="shared" si="4"/>
        <v>1</v>
      </c>
      <c r="D101" s="421" t="str">
        <f t="shared" si="5"/>
        <v>MDR TB-3(M): Number of cases with RR-TB and/or MDR-TB that began second-line treatment-1</v>
      </c>
      <c r="E101" s="422" t="s">
        <v>1830</v>
      </c>
      <c r="F101" s="422" t="s">
        <v>1868</v>
      </c>
      <c r="G101" s="421" t="s">
        <v>2008</v>
      </c>
    </row>
    <row r="102" spans="1:7" s="11" customFormat="1" x14ac:dyDescent="0.2">
      <c r="A102" s="421" t="s">
        <v>2005</v>
      </c>
      <c r="B102" s="422" t="s">
        <v>2006</v>
      </c>
      <c r="C102" s="421">
        <f t="shared" si="4"/>
        <v>2</v>
      </c>
      <c r="D102" s="421" t="str">
        <f t="shared" si="5"/>
        <v>MDR TB-3(M): Number of cases with RR-TB and/or MDR-TB that began second-line treatment-2</v>
      </c>
      <c r="E102" s="422" t="s">
        <v>1859</v>
      </c>
      <c r="F102" s="422" t="s">
        <v>1860</v>
      </c>
      <c r="G102" s="421" t="s">
        <v>2009</v>
      </c>
    </row>
    <row r="103" spans="1:7" s="11" customFormat="1" x14ac:dyDescent="0.2">
      <c r="A103" s="421" t="s">
        <v>2005</v>
      </c>
      <c r="B103" s="422" t="s">
        <v>2006</v>
      </c>
      <c r="C103" s="421">
        <f t="shared" si="4"/>
        <v>3</v>
      </c>
      <c r="D103" s="421" t="str">
        <f t="shared" si="5"/>
        <v>MDR TB-3(M): Number of cases with RR-TB and/or MDR-TB that began second-line treatment-3</v>
      </c>
      <c r="E103" s="422" t="s">
        <v>1859</v>
      </c>
      <c r="F103" s="422" t="s">
        <v>1862</v>
      </c>
      <c r="G103" s="421" t="s">
        <v>2010</v>
      </c>
    </row>
    <row r="104" spans="1:7" s="11" customFormat="1" x14ac:dyDescent="0.2">
      <c r="A104" s="421" t="s">
        <v>2005</v>
      </c>
      <c r="B104" s="422" t="s">
        <v>2006</v>
      </c>
      <c r="C104" s="421">
        <f t="shared" si="4"/>
        <v>4</v>
      </c>
      <c r="D104" s="421" t="str">
        <f t="shared" si="5"/>
        <v>MDR TB-3(M): Number of cases with RR-TB and/or MDR-TB that began second-line treatment-4</v>
      </c>
      <c r="E104" s="422" t="s">
        <v>2011</v>
      </c>
      <c r="F104" s="422" t="s">
        <v>2012</v>
      </c>
      <c r="G104" s="421" t="s">
        <v>2013</v>
      </c>
    </row>
    <row r="105" spans="1:7" s="11" customFormat="1" x14ac:dyDescent="0.2">
      <c r="A105" s="421" t="s">
        <v>2005</v>
      </c>
      <c r="B105" s="422" t="s">
        <v>2006</v>
      </c>
      <c r="C105" s="421">
        <f t="shared" si="4"/>
        <v>5</v>
      </c>
      <c r="D105" s="421" t="str">
        <f t="shared" si="5"/>
        <v>MDR TB-3(M): Number of cases with RR-TB and/or MDR-TB that began second-line treatment-5</v>
      </c>
      <c r="E105" s="422" t="s">
        <v>2011</v>
      </c>
      <c r="F105" s="422" t="s">
        <v>2014</v>
      </c>
      <c r="G105" s="421" t="s">
        <v>2015</v>
      </c>
    </row>
    <row r="106" spans="1:7" s="11" customFormat="1" x14ac:dyDescent="0.2">
      <c r="A106" s="421" t="s">
        <v>2016</v>
      </c>
      <c r="B106" s="422" t="s">
        <v>2017</v>
      </c>
      <c r="C106" s="421">
        <f t="shared" si="4"/>
        <v>0</v>
      </c>
      <c r="D106" s="421" t="str">
        <f t="shared" si="5"/>
        <v>VC-3(M): Number of long-lasting insecticidal nets distributed to targeted risk groups through continuous distribution-0</v>
      </c>
      <c r="E106" s="422" t="s">
        <v>2018</v>
      </c>
      <c r="F106" s="422" t="s">
        <v>2019</v>
      </c>
      <c r="G106" s="421" t="s">
        <v>2020</v>
      </c>
    </row>
    <row r="107" spans="1:7" s="11" customFormat="1" x14ac:dyDescent="0.2">
      <c r="A107" s="421" t="s">
        <v>2016</v>
      </c>
      <c r="B107" s="422" t="s">
        <v>2017</v>
      </c>
      <c r="C107" s="421">
        <f t="shared" si="4"/>
        <v>1</v>
      </c>
      <c r="D107" s="421" t="str">
        <f t="shared" si="5"/>
        <v>VC-3(M): Number of long-lasting insecticidal nets distributed to targeted risk groups through continuous distribution-1</v>
      </c>
      <c r="E107" s="422" t="s">
        <v>2018</v>
      </c>
      <c r="F107" s="422" t="s">
        <v>2021</v>
      </c>
      <c r="G107" s="421" t="s">
        <v>2022</v>
      </c>
    </row>
    <row r="108" spans="1:7" s="11" customFormat="1" x14ac:dyDescent="0.2">
      <c r="A108" s="421" t="s">
        <v>2016</v>
      </c>
      <c r="B108" s="422" t="s">
        <v>2017</v>
      </c>
      <c r="C108" s="421">
        <f t="shared" si="4"/>
        <v>2</v>
      </c>
      <c r="D108" s="421" t="str">
        <f t="shared" si="5"/>
        <v>VC-3(M): Number of long-lasting insecticidal nets distributed to targeted risk groups through continuous distribution-2</v>
      </c>
      <c r="E108" s="422" t="s">
        <v>2018</v>
      </c>
      <c r="F108" s="422" t="s">
        <v>2023</v>
      </c>
      <c r="G108" s="421" t="s">
        <v>2024</v>
      </c>
    </row>
    <row r="109" spans="1:7" s="11" customFormat="1" x14ac:dyDescent="0.2">
      <c r="A109" s="421" t="s">
        <v>2016</v>
      </c>
      <c r="B109" s="422" t="s">
        <v>2017</v>
      </c>
      <c r="C109" s="421">
        <f t="shared" si="4"/>
        <v>3</v>
      </c>
      <c r="D109" s="421" t="str">
        <f t="shared" si="5"/>
        <v>VC-3(M): Number of long-lasting insecticidal nets distributed to targeted risk groups through continuous distribution-3</v>
      </c>
      <c r="E109" s="422" t="s">
        <v>2018</v>
      </c>
      <c r="F109" s="422" t="s">
        <v>2025</v>
      </c>
      <c r="G109" s="421" t="s">
        <v>2026</v>
      </c>
    </row>
    <row r="110" spans="1:7" s="11" customFormat="1" x14ac:dyDescent="0.2">
      <c r="A110" s="421" t="s">
        <v>2016</v>
      </c>
      <c r="B110" s="422" t="s">
        <v>2017</v>
      </c>
      <c r="C110" s="421">
        <f t="shared" si="4"/>
        <v>4</v>
      </c>
      <c r="D110" s="421" t="str">
        <f t="shared" si="5"/>
        <v>VC-3(M): Number of long-lasting insecticidal nets distributed to targeted risk groups through continuous distribution-4</v>
      </c>
      <c r="E110" s="422" t="s">
        <v>2018</v>
      </c>
      <c r="F110" s="422" t="s">
        <v>2027</v>
      </c>
      <c r="G110" s="421" t="s">
        <v>2028</v>
      </c>
    </row>
    <row r="111" spans="1:7" s="11" customFormat="1" x14ac:dyDescent="0.2">
      <c r="A111" s="421" t="s">
        <v>2029</v>
      </c>
      <c r="B111" s="422" t="s">
        <v>2030</v>
      </c>
      <c r="C111" s="421">
        <f t="shared" si="4"/>
        <v>0</v>
      </c>
      <c r="D111" s="421" t="str">
        <f t="shared" si="5"/>
        <v>CM-1a(M): Proportion of suspected malaria cases that receive a parasitological test at public sector health facilities-0</v>
      </c>
      <c r="E111" s="422" t="s">
        <v>1830</v>
      </c>
      <c r="F111" s="422" t="s">
        <v>1883</v>
      </c>
      <c r="G111" s="421" t="s">
        <v>2031</v>
      </c>
    </row>
    <row r="112" spans="1:7" s="11" customFormat="1" x14ac:dyDescent="0.2">
      <c r="A112" s="421" t="s">
        <v>2029</v>
      </c>
      <c r="B112" s="422" t="s">
        <v>2030</v>
      </c>
      <c r="C112" s="421">
        <f t="shared" si="4"/>
        <v>1</v>
      </c>
      <c r="D112" s="421" t="str">
        <f t="shared" si="5"/>
        <v>CM-1a(M): Proportion of suspected malaria cases that receive a parasitological test at public sector health facilities-1</v>
      </c>
      <c r="E112" s="422" t="s">
        <v>1830</v>
      </c>
      <c r="F112" s="422" t="s">
        <v>1885</v>
      </c>
      <c r="G112" s="421" t="s">
        <v>2032</v>
      </c>
    </row>
    <row r="113" spans="1:7" s="11" customFormat="1" x14ac:dyDescent="0.2">
      <c r="A113" s="421" t="s">
        <v>2029</v>
      </c>
      <c r="B113" s="422" t="s">
        <v>2030</v>
      </c>
      <c r="C113" s="421">
        <f t="shared" si="4"/>
        <v>2</v>
      </c>
      <c r="D113" s="421" t="str">
        <f t="shared" si="5"/>
        <v>CM-1a(M): Proportion of suspected malaria cases that receive a parasitological test at public sector health facilities-2</v>
      </c>
      <c r="E113" s="422" t="s">
        <v>1852</v>
      </c>
      <c r="F113" s="422" t="s">
        <v>1853</v>
      </c>
      <c r="G113" s="421" t="s">
        <v>2033</v>
      </c>
    </row>
    <row r="114" spans="1:7" s="11" customFormat="1" x14ac:dyDescent="0.2">
      <c r="A114" s="421" t="s">
        <v>2029</v>
      </c>
      <c r="B114" s="422" t="s">
        <v>2030</v>
      </c>
      <c r="C114" s="421">
        <f t="shared" si="4"/>
        <v>3</v>
      </c>
      <c r="D114" s="421" t="str">
        <f t="shared" si="5"/>
        <v>CM-1a(M): Proportion of suspected malaria cases that receive a parasitological test at public sector health facilities-3</v>
      </c>
      <c r="E114" s="422" t="s">
        <v>1852</v>
      </c>
      <c r="F114" s="422" t="s">
        <v>1855</v>
      </c>
      <c r="G114" s="421" t="s">
        <v>2034</v>
      </c>
    </row>
    <row r="115" spans="1:7" s="11" customFormat="1" x14ac:dyDescent="0.2">
      <c r="A115" s="421" t="s">
        <v>2035</v>
      </c>
      <c r="B115" s="422" t="s">
        <v>2036</v>
      </c>
      <c r="C115" s="421">
        <f t="shared" si="4"/>
        <v>0</v>
      </c>
      <c r="D115" s="421" t="str">
        <f t="shared" si="5"/>
        <v>CM-1b(M): Proportion of suspected malaria cases that receive a parasitological test in the community-0</v>
      </c>
      <c r="E115" s="422" t="s">
        <v>1830</v>
      </c>
      <c r="F115" s="422" t="s">
        <v>1883</v>
      </c>
      <c r="G115" s="421" t="s">
        <v>2037</v>
      </c>
    </row>
    <row r="116" spans="1:7" s="11" customFormat="1" x14ac:dyDescent="0.2">
      <c r="A116" s="421" t="s">
        <v>2035</v>
      </c>
      <c r="B116" s="422" t="s">
        <v>2036</v>
      </c>
      <c r="C116" s="421">
        <f t="shared" si="4"/>
        <v>1</v>
      </c>
      <c r="D116" s="421" t="str">
        <f t="shared" si="5"/>
        <v>CM-1b(M): Proportion of suspected malaria cases that receive a parasitological test in the community-1</v>
      </c>
      <c r="E116" s="422" t="s">
        <v>1830</v>
      </c>
      <c r="F116" s="422" t="s">
        <v>1885</v>
      </c>
      <c r="G116" s="421" t="s">
        <v>2038</v>
      </c>
    </row>
    <row r="117" spans="1:7" s="11" customFormat="1" x14ac:dyDescent="0.2">
      <c r="A117" s="421" t="s">
        <v>2035</v>
      </c>
      <c r="B117" s="422" t="s">
        <v>2036</v>
      </c>
      <c r="C117" s="421">
        <f t="shared" si="4"/>
        <v>2</v>
      </c>
      <c r="D117" s="421" t="str">
        <f t="shared" si="5"/>
        <v>CM-1b(M): Proportion of suspected malaria cases that receive a parasitological test in the community-2</v>
      </c>
      <c r="E117" s="422" t="s">
        <v>1852</v>
      </c>
      <c r="F117" s="422" t="s">
        <v>1853</v>
      </c>
      <c r="G117" s="421" t="s">
        <v>2039</v>
      </c>
    </row>
    <row r="118" spans="1:7" s="11" customFormat="1" x14ac:dyDescent="0.2">
      <c r="A118" s="421" t="s">
        <v>2035</v>
      </c>
      <c r="B118" s="422" t="s">
        <v>2036</v>
      </c>
      <c r="C118" s="421">
        <f t="shared" si="4"/>
        <v>3</v>
      </c>
      <c r="D118" s="421" t="str">
        <f t="shared" si="5"/>
        <v>CM-1b(M): Proportion of suspected malaria cases that receive a parasitological test in the community-3</v>
      </c>
      <c r="E118" s="422" t="s">
        <v>1852</v>
      </c>
      <c r="F118" s="422" t="s">
        <v>1855</v>
      </c>
      <c r="G118" s="421" t="s">
        <v>2040</v>
      </c>
    </row>
    <row r="119" spans="1:7" s="11" customFormat="1" x14ac:dyDescent="0.2">
      <c r="A119" s="421" t="s">
        <v>2041</v>
      </c>
      <c r="B119" s="422" t="s">
        <v>2042</v>
      </c>
      <c r="C119" s="421">
        <f t="shared" si="4"/>
        <v>0</v>
      </c>
      <c r="D119" s="421" t="str">
        <f t="shared" si="5"/>
        <v>CM-1c(M): Proportion of suspected malaria cases that receive a parasitological test at private sector sites-0</v>
      </c>
      <c r="E119" s="422" t="s">
        <v>1830</v>
      </c>
      <c r="F119" s="422" t="s">
        <v>1883</v>
      </c>
      <c r="G119" s="421" t="s">
        <v>2043</v>
      </c>
    </row>
    <row r="120" spans="1:7" s="11" customFormat="1" x14ac:dyDescent="0.2">
      <c r="A120" s="421" t="s">
        <v>2041</v>
      </c>
      <c r="B120" s="422" t="s">
        <v>2042</v>
      </c>
      <c r="C120" s="421">
        <f t="shared" si="4"/>
        <v>1</v>
      </c>
      <c r="D120" s="421" t="str">
        <f t="shared" si="5"/>
        <v>CM-1c(M): Proportion of suspected malaria cases that receive a parasitological test at private sector sites-1</v>
      </c>
      <c r="E120" s="422" t="s">
        <v>1830</v>
      </c>
      <c r="F120" s="422" t="s">
        <v>1885</v>
      </c>
      <c r="G120" s="421" t="s">
        <v>2044</v>
      </c>
    </row>
    <row r="121" spans="1:7" s="11" customFormat="1" x14ac:dyDescent="0.2">
      <c r="A121" s="421" t="s">
        <v>2041</v>
      </c>
      <c r="B121" s="422" t="s">
        <v>2042</v>
      </c>
      <c r="C121" s="421">
        <f t="shared" si="4"/>
        <v>2</v>
      </c>
      <c r="D121" s="421" t="str">
        <f t="shared" si="5"/>
        <v>CM-1c(M): Proportion of suspected malaria cases that receive a parasitological test at private sector sites-2</v>
      </c>
      <c r="E121" s="422" t="s">
        <v>1852</v>
      </c>
      <c r="F121" s="422" t="s">
        <v>1853</v>
      </c>
      <c r="G121" s="421" t="s">
        <v>2045</v>
      </c>
    </row>
    <row r="122" spans="1:7" s="11" customFormat="1" x14ac:dyDescent="0.2">
      <c r="A122" s="421" t="s">
        <v>2041</v>
      </c>
      <c r="B122" s="422" t="s">
        <v>2042</v>
      </c>
      <c r="C122" s="421">
        <f t="shared" si="4"/>
        <v>3</v>
      </c>
      <c r="D122" s="421" t="str">
        <f t="shared" si="5"/>
        <v>CM-1c(M): Proportion of suspected malaria cases that receive a parasitological test at private sector sites-3</v>
      </c>
      <c r="E122" s="422" t="s">
        <v>1852</v>
      </c>
      <c r="F122" s="422" t="s">
        <v>1855</v>
      </c>
      <c r="G122" s="421" t="s">
        <v>2046</v>
      </c>
    </row>
    <row r="123" spans="1:7" s="11" customFormat="1" x14ac:dyDescent="0.2">
      <c r="A123" s="421" t="s">
        <v>2047</v>
      </c>
      <c r="B123" s="422" t="s">
        <v>2048</v>
      </c>
      <c r="C123" s="421">
        <f t="shared" si="4"/>
        <v>0</v>
      </c>
      <c r="D123" s="421" t="str">
        <f t="shared" si="5"/>
        <v>CM-2a(M): Proportion of confirmed malaria cases that received first-line antimalarial treatment at public sector health facilities-0</v>
      </c>
      <c r="E123" s="422" t="s">
        <v>1830</v>
      </c>
      <c r="F123" s="422" t="s">
        <v>1883</v>
      </c>
      <c r="G123" s="421" t="s">
        <v>2049</v>
      </c>
    </row>
    <row r="124" spans="1:7" s="11" customFormat="1" x14ac:dyDescent="0.2">
      <c r="A124" s="421" t="s">
        <v>2047</v>
      </c>
      <c r="B124" s="422" t="s">
        <v>2048</v>
      </c>
      <c r="C124" s="421">
        <f t="shared" si="4"/>
        <v>1</v>
      </c>
      <c r="D124" s="421" t="str">
        <f t="shared" si="5"/>
        <v>CM-2a(M): Proportion of confirmed malaria cases that received first-line antimalarial treatment at public sector health facilities-1</v>
      </c>
      <c r="E124" s="422" t="s">
        <v>1830</v>
      </c>
      <c r="F124" s="422" t="s">
        <v>1885</v>
      </c>
      <c r="G124" s="421" t="s">
        <v>2050</v>
      </c>
    </row>
    <row r="125" spans="1:7" s="11" customFormat="1" x14ac:dyDescent="0.2">
      <c r="A125" s="421" t="s">
        <v>2051</v>
      </c>
      <c r="B125" s="422" t="s">
        <v>2052</v>
      </c>
      <c r="C125" s="421">
        <f t="shared" si="4"/>
        <v>0</v>
      </c>
      <c r="D125" s="421" t="str">
        <f t="shared" si="5"/>
        <v>CM-2b(M): Proportion of confirmed malaria cases that received first-line antimalarial treatment in the community-0</v>
      </c>
      <c r="E125" s="422" t="s">
        <v>1830</v>
      </c>
      <c r="F125" s="422" t="s">
        <v>1885</v>
      </c>
      <c r="G125" s="421" t="s">
        <v>2053</v>
      </c>
    </row>
    <row r="126" spans="1:7" s="11" customFormat="1" x14ac:dyDescent="0.2">
      <c r="A126" s="421" t="s">
        <v>2051</v>
      </c>
      <c r="B126" s="422" t="s">
        <v>2052</v>
      </c>
      <c r="C126" s="421">
        <f t="shared" si="4"/>
        <v>1</v>
      </c>
      <c r="D126" s="421" t="str">
        <f t="shared" si="5"/>
        <v>CM-2b(M): Proportion of confirmed malaria cases that received first-line antimalarial treatment in the community-1</v>
      </c>
      <c r="E126" s="422" t="s">
        <v>1830</v>
      </c>
      <c r="F126" s="422" t="s">
        <v>1883</v>
      </c>
      <c r="G126" s="421" t="s">
        <v>2054</v>
      </c>
    </row>
    <row r="127" spans="1:7" s="11" customFormat="1" x14ac:dyDescent="0.2">
      <c r="A127" s="421" t="s">
        <v>2055</v>
      </c>
      <c r="B127" s="422" t="s">
        <v>2056</v>
      </c>
      <c r="C127" s="421">
        <f t="shared" si="4"/>
        <v>0</v>
      </c>
      <c r="D127" s="421" t="str">
        <f t="shared" si="5"/>
        <v>CM-2c(M): Proportion of confirmed malaria cases that received first-line antimalarial treatment at private sector sites-0</v>
      </c>
      <c r="E127" s="422" t="s">
        <v>1830</v>
      </c>
      <c r="F127" s="422" t="s">
        <v>1883</v>
      </c>
      <c r="G127" s="421" t="s">
        <v>2057</v>
      </c>
    </row>
    <row r="128" spans="1:7" s="11" customFormat="1" x14ac:dyDescent="0.2">
      <c r="A128" s="421" t="s">
        <v>2055</v>
      </c>
      <c r="B128" s="422" t="s">
        <v>2056</v>
      </c>
      <c r="C128" s="421">
        <f t="shared" si="4"/>
        <v>1</v>
      </c>
      <c r="D128" s="421" t="str">
        <f t="shared" si="5"/>
        <v>CM-2c(M): Proportion of confirmed malaria cases that received first-line antimalarial treatment at private sector sites-1</v>
      </c>
      <c r="E128" s="422" t="s">
        <v>1830</v>
      </c>
      <c r="F128" s="422" t="s">
        <v>1885</v>
      </c>
      <c r="G128" s="421" t="s">
        <v>2058</v>
      </c>
    </row>
    <row r="129" spans="1:7" s="11" customFormat="1" x14ac:dyDescent="0.2">
      <c r="A129" s="421" t="s">
        <v>2059</v>
      </c>
      <c r="B129" s="422" t="s">
        <v>2060</v>
      </c>
      <c r="C129" s="421">
        <f t="shared" si="4"/>
        <v>0</v>
      </c>
      <c r="D129" s="421" t="str">
        <f t="shared" si="5"/>
        <v>CM-3a: Proportion of malaria cases (presumed and confirmed) that received first line antimalarial treatment at public sector health facilities-0</v>
      </c>
      <c r="E129" s="422" t="s">
        <v>1830</v>
      </c>
      <c r="F129" s="422" t="s">
        <v>1883</v>
      </c>
      <c r="G129" s="421" t="s">
        <v>2061</v>
      </c>
    </row>
    <row r="130" spans="1:7" s="11" customFormat="1" x14ac:dyDescent="0.2">
      <c r="A130" s="421" t="s">
        <v>2059</v>
      </c>
      <c r="B130" s="422" t="s">
        <v>2060</v>
      </c>
      <c r="C130" s="421">
        <f t="shared" si="4"/>
        <v>1</v>
      </c>
      <c r="D130" s="421" t="str">
        <f t="shared" si="5"/>
        <v>CM-3a: Proportion of malaria cases (presumed and confirmed) that received first line antimalarial treatment at public sector health facilities-1</v>
      </c>
      <c r="E130" s="422" t="s">
        <v>1830</v>
      </c>
      <c r="F130" s="422" t="s">
        <v>1885</v>
      </c>
      <c r="G130" s="421" t="s">
        <v>2062</v>
      </c>
    </row>
    <row r="131" spans="1:7" s="11" customFormat="1" x14ac:dyDescent="0.2">
      <c r="A131" s="421" t="s">
        <v>2063</v>
      </c>
      <c r="B131" s="422" t="s">
        <v>2064</v>
      </c>
      <c r="C131" s="421">
        <f t="shared" si="4"/>
        <v>0</v>
      </c>
      <c r="D131" s="421" t="str">
        <f t="shared" si="5"/>
        <v>CM-3b: Proportion of malaria cases (presumed and confirmed) that received first line antimalarial treatment in the community-0</v>
      </c>
      <c r="E131" s="422" t="s">
        <v>1830</v>
      </c>
      <c r="F131" s="422" t="s">
        <v>1883</v>
      </c>
      <c r="G131" s="421" t="s">
        <v>2065</v>
      </c>
    </row>
    <row r="132" spans="1:7" s="11" customFormat="1" x14ac:dyDescent="0.2">
      <c r="A132" s="421" t="s">
        <v>2063</v>
      </c>
      <c r="B132" s="422" t="s">
        <v>2064</v>
      </c>
      <c r="C132" s="421">
        <f t="shared" si="4"/>
        <v>1</v>
      </c>
      <c r="D132" s="421" t="str">
        <f t="shared" si="5"/>
        <v>CM-3b: Proportion of malaria cases (presumed and confirmed) that received first line antimalarial treatment in the community-1</v>
      </c>
      <c r="E132" s="422" t="s">
        <v>1830</v>
      </c>
      <c r="F132" s="422" t="s">
        <v>1885</v>
      </c>
      <c r="G132" s="421" t="s">
        <v>2066</v>
      </c>
    </row>
    <row r="133" spans="1:7" s="11" customFormat="1" x14ac:dyDescent="0.2">
      <c r="A133" s="421" t="s">
        <v>2067</v>
      </c>
      <c r="B133" s="422" t="s">
        <v>2068</v>
      </c>
      <c r="C133" s="421">
        <f t="shared" si="4"/>
        <v>0</v>
      </c>
      <c r="D133" s="421" t="str">
        <f t="shared" si="5"/>
        <v>CM-3c: Proportion of malaria cases (presumed and confirmed) that received first line antimalarial treatment at private sector sites-0</v>
      </c>
      <c r="E133" s="422" t="s">
        <v>1830</v>
      </c>
      <c r="F133" s="422" t="s">
        <v>1883</v>
      </c>
      <c r="G133" s="421" t="s">
        <v>2069</v>
      </c>
    </row>
    <row r="134" spans="1:7" s="11" customFormat="1" x14ac:dyDescent="0.2">
      <c r="A134" s="421" t="s">
        <v>2067</v>
      </c>
      <c r="B134" s="422" t="s">
        <v>2068</v>
      </c>
      <c r="C134" s="421">
        <f t="shared" si="4"/>
        <v>1</v>
      </c>
      <c r="D134" s="421" t="str">
        <f t="shared" si="5"/>
        <v>CM-3c: Proportion of malaria cases (presumed and confirmed) that received first line antimalarial treatment at private sector sites-1</v>
      </c>
      <c r="E134" s="422" t="s">
        <v>1830</v>
      </c>
      <c r="F134" s="422" t="s">
        <v>1885</v>
      </c>
      <c r="G134" s="421" t="s">
        <v>2070</v>
      </c>
    </row>
    <row r="135" spans="1:7" s="11" customFormat="1" x14ac:dyDescent="0.2">
      <c r="A135" s="421" t="s">
        <v>2071</v>
      </c>
      <c r="B135" s="422" t="s">
        <v>2072</v>
      </c>
      <c r="C135" s="421">
        <f t="shared" si="4"/>
        <v>0</v>
      </c>
      <c r="D135" s="421" t="str">
        <f t="shared" si="5"/>
        <v>TCS-1(M): Percentage of people living with HIV currently receiving antiretroviral therapy-0</v>
      </c>
      <c r="E135" s="422" t="s">
        <v>1830</v>
      </c>
      <c r="F135" s="422" t="s">
        <v>1866</v>
      </c>
      <c r="G135" s="421" t="s">
        <v>2073</v>
      </c>
    </row>
    <row r="136" spans="1:7" s="11" customFormat="1" x14ac:dyDescent="0.2">
      <c r="A136" s="421" t="s">
        <v>2071</v>
      </c>
      <c r="B136" s="422" t="s">
        <v>2072</v>
      </c>
      <c r="C136" s="421">
        <f t="shared" si="4"/>
        <v>1</v>
      </c>
      <c r="D136" s="421" t="str">
        <f t="shared" si="5"/>
        <v>TCS-1(M): Percentage of people living with HIV currently receiving antiretroviral therapy-1</v>
      </c>
      <c r="E136" s="422" t="s">
        <v>1830</v>
      </c>
      <c r="F136" s="422" t="s">
        <v>1868</v>
      </c>
      <c r="G136" s="421" t="s">
        <v>2074</v>
      </c>
    </row>
    <row r="137" spans="1:7" s="11" customFormat="1" x14ac:dyDescent="0.2">
      <c r="A137" s="421" t="s">
        <v>2071</v>
      </c>
      <c r="B137" s="422" t="s">
        <v>2072</v>
      </c>
      <c r="C137" s="421">
        <f t="shared" si="4"/>
        <v>2</v>
      </c>
      <c r="D137" s="421" t="str">
        <f t="shared" si="5"/>
        <v>TCS-1(M): Percentage of people living with HIV currently receiving antiretroviral therapy-2</v>
      </c>
      <c r="E137" s="422" t="s">
        <v>1870</v>
      </c>
      <c r="F137" s="422" t="s">
        <v>2075</v>
      </c>
      <c r="G137" s="421" t="s">
        <v>2076</v>
      </c>
    </row>
    <row r="138" spans="1:7" s="11" customFormat="1" x14ac:dyDescent="0.2">
      <c r="A138" s="421" t="s">
        <v>2071</v>
      </c>
      <c r="B138" s="422" t="s">
        <v>2072</v>
      </c>
      <c r="C138" s="421">
        <f t="shared" si="4"/>
        <v>3</v>
      </c>
      <c r="D138" s="421" t="str">
        <f t="shared" si="5"/>
        <v>TCS-1(M): Percentage of people living with HIV currently receiving antiretroviral therapy-3</v>
      </c>
      <c r="E138" s="422" t="s">
        <v>1870</v>
      </c>
      <c r="F138" s="422" t="s">
        <v>1871</v>
      </c>
      <c r="G138" s="421" t="s">
        <v>2077</v>
      </c>
    </row>
    <row r="139" spans="1:7" s="11" customFormat="1" x14ac:dyDescent="0.2">
      <c r="A139" s="421" t="s">
        <v>2071</v>
      </c>
      <c r="B139" s="422" t="s">
        <v>2072</v>
      </c>
      <c r="C139" s="421">
        <f t="shared" si="4"/>
        <v>4</v>
      </c>
      <c r="D139" s="421" t="str">
        <f t="shared" si="5"/>
        <v>TCS-1(M): Percentage of people living with HIV currently receiving antiretroviral therapy-4</v>
      </c>
      <c r="E139" s="422" t="s">
        <v>1870</v>
      </c>
      <c r="F139" s="422" t="s">
        <v>1873</v>
      </c>
      <c r="G139" s="421" t="s">
        <v>2078</v>
      </c>
    </row>
    <row r="140" spans="1:7" s="11" customFormat="1" x14ac:dyDescent="0.2">
      <c r="A140" s="421" t="s">
        <v>2071</v>
      </c>
      <c r="B140" s="422" t="s">
        <v>2072</v>
      </c>
      <c r="C140" s="421">
        <f t="shared" si="4"/>
        <v>5</v>
      </c>
      <c r="D140" s="421" t="str">
        <f t="shared" si="5"/>
        <v>TCS-1(M): Percentage of people living with HIV currently receiving antiretroviral therapy-5</v>
      </c>
      <c r="E140" s="422" t="s">
        <v>1870</v>
      </c>
      <c r="F140" s="422" t="s">
        <v>2079</v>
      </c>
      <c r="G140" s="421" t="s">
        <v>2080</v>
      </c>
    </row>
    <row r="141" spans="1:7" s="11" customFormat="1" x14ac:dyDescent="0.2">
      <c r="A141" s="421" t="s">
        <v>2071</v>
      </c>
      <c r="B141" s="422" t="s">
        <v>2072</v>
      </c>
      <c r="C141" s="421">
        <f t="shared" si="4"/>
        <v>6</v>
      </c>
      <c r="D141" s="421" t="str">
        <f t="shared" si="5"/>
        <v>TCS-1(M): Percentage of people living with HIV currently receiving antiretroviral therapy-6</v>
      </c>
      <c r="E141" s="422" t="s">
        <v>1870</v>
      </c>
      <c r="F141" s="422" t="s">
        <v>1875</v>
      </c>
      <c r="G141" s="421" t="s">
        <v>2081</v>
      </c>
    </row>
    <row r="142" spans="1:7" s="11" customFormat="1" x14ac:dyDescent="0.2">
      <c r="A142" s="421" t="s">
        <v>2071</v>
      </c>
      <c r="B142" s="422" t="s">
        <v>2072</v>
      </c>
      <c r="C142" s="421">
        <f t="shared" si="4"/>
        <v>7</v>
      </c>
      <c r="D142" s="421" t="str">
        <f t="shared" si="5"/>
        <v>TCS-1(M): Percentage of people living with HIV currently receiving antiretroviral therapy-7</v>
      </c>
      <c r="E142" s="422" t="s">
        <v>1870</v>
      </c>
      <c r="F142" s="422" t="s">
        <v>1877</v>
      </c>
      <c r="G142" s="421" t="s">
        <v>2082</v>
      </c>
    </row>
    <row r="143" spans="1:7" s="11" customFormat="1" x14ac:dyDescent="0.2">
      <c r="A143" s="421" t="s">
        <v>2071</v>
      </c>
      <c r="B143" s="422" t="s">
        <v>2072</v>
      </c>
      <c r="C143" s="421">
        <f t="shared" si="4"/>
        <v>8</v>
      </c>
      <c r="D143" s="421" t="str">
        <f t="shared" si="5"/>
        <v>TCS-1(M): Percentage of people living with HIV currently receiving antiretroviral therapy-8</v>
      </c>
      <c r="E143" s="422" t="s">
        <v>1859</v>
      </c>
      <c r="F143" s="422" t="s">
        <v>1860</v>
      </c>
      <c r="G143" s="421" t="s">
        <v>2083</v>
      </c>
    </row>
    <row r="144" spans="1:7" s="11" customFormat="1" x14ac:dyDescent="0.2">
      <c r="A144" s="421" t="s">
        <v>2071</v>
      </c>
      <c r="B144" s="422" t="s">
        <v>2072</v>
      </c>
      <c r="C144" s="421">
        <f t="shared" si="4"/>
        <v>9</v>
      </c>
      <c r="D144" s="421" t="str">
        <f t="shared" si="5"/>
        <v>TCS-1(M): Percentage of people living with HIV currently receiving antiretroviral therapy-9</v>
      </c>
      <c r="E144" s="422" t="s">
        <v>1859</v>
      </c>
      <c r="F144" s="422" t="s">
        <v>1862</v>
      </c>
      <c r="G144" s="421" t="s">
        <v>2084</v>
      </c>
    </row>
    <row r="145" spans="1:7" s="11" customFormat="1" x14ac:dyDescent="0.2">
      <c r="A145" s="421" t="s">
        <v>2071</v>
      </c>
      <c r="B145" s="422" t="s">
        <v>2072</v>
      </c>
      <c r="C145" s="421">
        <f t="shared" si="4"/>
        <v>10</v>
      </c>
      <c r="D145" s="421" t="str">
        <f t="shared" si="5"/>
        <v>TCS-1(M): Percentage of people living with HIV currently receiving antiretroviral therapy-10</v>
      </c>
      <c r="E145" s="422" t="s">
        <v>2018</v>
      </c>
      <c r="F145" s="422" t="s">
        <v>2085</v>
      </c>
      <c r="G145" s="421" t="s">
        <v>2086</v>
      </c>
    </row>
    <row r="146" spans="1:7" s="11" customFormat="1" x14ac:dyDescent="0.2">
      <c r="A146" s="421" t="s">
        <v>2071</v>
      </c>
      <c r="B146" s="422" t="s">
        <v>2072</v>
      </c>
      <c r="C146" s="421">
        <f t="shared" si="4"/>
        <v>11</v>
      </c>
      <c r="D146" s="421" t="str">
        <f t="shared" si="5"/>
        <v>TCS-1(M): Percentage of people living with HIV currently receiving antiretroviral therapy-11</v>
      </c>
      <c r="E146" s="422" t="s">
        <v>2018</v>
      </c>
      <c r="F146" s="422" t="s">
        <v>2087</v>
      </c>
      <c r="G146" s="421" t="s">
        <v>2088</v>
      </c>
    </row>
    <row r="147" spans="1:7" s="11" customFormat="1" x14ac:dyDescent="0.2">
      <c r="A147" s="421" t="s">
        <v>2071</v>
      </c>
      <c r="B147" s="422" t="s">
        <v>2072</v>
      </c>
      <c r="C147" s="421">
        <f t="shared" si="4"/>
        <v>12</v>
      </c>
      <c r="D147" s="421" t="str">
        <f t="shared" si="5"/>
        <v>TCS-1(M): Percentage of people living with HIV currently receiving antiretroviral therapy-12</v>
      </c>
      <c r="E147" s="422" t="s">
        <v>2018</v>
      </c>
      <c r="F147" s="422" t="s">
        <v>2089</v>
      </c>
      <c r="G147" s="421" t="s">
        <v>2090</v>
      </c>
    </row>
    <row r="148" spans="1:7" s="11" customFormat="1" x14ac:dyDescent="0.2">
      <c r="A148" s="421" t="s">
        <v>2071</v>
      </c>
      <c r="B148" s="422" t="s">
        <v>2072</v>
      </c>
      <c r="C148" s="421">
        <f t="shared" si="4"/>
        <v>13</v>
      </c>
      <c r="D148" s="421" t="str">
        <f t="shared" si="5"/>
        <v>TCS-1(M): Percentage of people living with HIV currently receiving antiretroviral therapy-13</v>
      </c>
      <c r="E148" s="422" t="s">
        <v>2018</v>
      </c>
      <c r="F148" s="422" t="s">
        <v>2091</v>
      </c>
      <c r="G148" s="421" t="s">
        <v>2092</v>
      </c>
    </row>
    <row r="149" spans="1:7" s="11" customFormat="1" x14ac:dyDescent="0.2">
      <c r="A149" s="421" t="s">
        <v>2093</v>
      </c>
      <c r="B149" s="422" t="s">
        <v>2094</v>
      </c>
      <c r="C149" s="421">
        <f t="shared" si="4"/>
        <v>0</v>
      </c>
      <c r="D149" s="421" t="str">
        <f t="shared" si="5"/>
        <v>TCS-2: Percentage of people living with HIV that initiated ART with a CD4 count of &lt;200 cells/mm³-0</v>
      </c>
      <c r="E149" s="422" t="s">
        <v>1859</v>
      </c>
      <c r="F149" s="422" t="s">
        <v>1860</v>
      </c>
      <c r="G149" s="421" t="s">
        <v>2095</v>
      </c>
    </row>
    <row r="150" spans="1:7" s="11" customFormat="1" x14ac:dyDescent="0.2">
      <c r="A150" s="421" t="s">
        <v>2093</v>
      </c>
      <c r="B150" s="422" t="s">
        <v>2094</v>
      </c>
      <c r="C150" s="421">
        <f t="shared" si="4"/>
        <v>1</v>
      </c>
      <c r="D150" s="421" t="str">
        <f t="shared" si="5"/>
        <v>TCS-2: Percentage of people living with HIV that initiated ART with a CD4 count of &lt;200 cells/mm³-1</v>
      </c>
      <c r="E150" s="422" t="s">
        <v>1859</v>
      </c>
      <c r="F150" s="422" t="s">
        <v>1862</v>
      </c>
      <c r="G150" s="421" t="s">
        <v>2096</v>
      </c>
    </row>
    <row r="151" spans="1:7" s="11" customFormat="1" x14ac:dyDescent="0.2">
      <c r="A151" s="421" t="s">
        <v>2097</v>
      </c>
      <c r="B151" s="422" t="s">
        <v>2098</v>
      </c>
      <c r="C151" s="421">
        <f t="shared" si="4"/>
        <v>0</v>
      </c>
      <c r="D151" s="421" t="str">
        <f t="shared" si="5"/>
        <v>TCP-1(M): Number of notified cases of all forms of TB-(i.e. bacteriologically confirmed + clinically diagnosed), includes new and relapse cases-0</v>
      </c>
      <c r="E151" s="422" t="s">
        <v>1830</v>
      </c>
      <c r="F151" s="422" t="s">
        <v>1866</v>
      </c>
      <c r="G151" s="421" t="s">
        <v>2099</v>
      </c>
    </row>
    <row r="152" spans="1:7" s="11" customFormat="1" x14ac:dyDescent="0.2">
      <c r="A152" s="421" t="s">
        <v>2097</v>
      </c>
      <c r="B152" s="422" t="s">
        <v>2098</v>
      </c>
      <c r="C152" s="421">
        <f t="shared" si="4"/>
        <v>1</v>
      </c>
      <c r="D152" s="421" t="str">
        <f t="shared" si="5"/>
        <v>TCP-1(M): Number of notified cases of all forms of TB-(i.e. bacteriologically confirmed + clinically diagnosed), includes new and relapse cases-1</v>
      </c>
      <c r="E152" s="422" t="s">
        <v>1830</v>
      </c>
      <c r="F152" s="422" t="s">
        <v>1868</v>
      </c>
      <c r="G152" s="421" t="s">
        <v>2100</v>
      </c>
    </row>
    <row r="153" spans="1:7" s="11" customFormat="1" x14ac:dyDescent="0.2">
      <c r="A153" s="421" t="s">
        <v>2097</v>
      </c>
      <c r="B153" s="422" t="s">
        <v>2098</v>
      </c>
      <c r="C153" s="421">
        <f t="shared" si="4"/>
        <v>2</v>
      </c>
      <c r="D153" s="421" t="str">
        <f t="shared" si="5"/>
        <v>TCP-1(M): Number of notified cases of all forms of TB-(i.e. bacteriologically confirmed + clinically diagnosed), includes new and relapse cases-2</v>
      </c>
      <c r="E153" s="422" t="s">
        <v>1859</v>
      </c>
      <c r="F153" s="422" t="s">
        <v>1860</v>
      </c>
      <c r="G153" s="421" t="s">
        <v>2101</v>
      </c>
    </row>
    <row r="154" spans="1:7" s="11" customFormat="1" x14ac:dyDescent="0.2">
      <c r="A154" s="421" t="s">
        <v>2097</v>
      </c>
      <c r="B154" s="422" t="s">
        <v>2098</v>
      </c>
      <c r="C154" s="421">
        <f t="shared" si="4"/>
        <v>3</v>
      </c>
      <c r="D154" s="421" t="str">
        <f t="shared" si="5"/>
        <v>TCP-1(M): Number of notified cases of all forms of TB-(i.e. bacteriologically confirmed + clinically diagnosed), includes new and relapse cases-3</v>
      </c>
      <c r="E154" s="422" t="s">
        <v>1859</v>
      </c>
      <c r="F154" s="422" t="s">
        <v>1862</v>
      </c>
      <c r="G154" s="421" t="s">
        <v>2102</v>
      </c>
    </row>
    <row r="155" spans="1:7" s="11" customFormat="1" x14ac:dyDescent="0.2">
      <c r="A155" s="421" t="s">
        <v>2097</v>
      </c>
      <c r="B155" s="422" t="s">
        <v>2098</v>
      </c>
      <c r="C155" s="421">
        <f t="shared" si="4"/>
        <v>4</v>
      </c>
      <c r="D155" s="421" t="str">
        <f t="shared" si="5"/>
        <v>TCP-1(M): Number of notified cases of all forms of TB-(i.e. bacteriologically confirmed + clinically diagnosed), includes new and relapse cases-4</v>
      </c>
      <c r="E155" s="422" t="s">
        <v>2103</v>
      </c>
      <c r="F155" s="422" t="s">
        <v>2104</v>
      </c>
      <c r="G155" s="421" t="s">
        <v>2105</v>
      </c>
    </row>
    <row r="156" spans="1:7" s="11" customFormat="1" x14ac:dyDescent="0.2">
      <c r="A156" s="421" t="s">
        <v>2097</v>
      </c>
      <c r="B156" s="422" t="s">
        <v>2098</v>
      </c>
      <c r="C156" s="421">
        <f t="shared" si="4"/>
        <v>5</v>
      </c>
      <c r="D156" s="421" t="str">
        <f t="shared" si="5"/>
        <v>TCP-1(M): Number of notified cases of all forms of TB-(i.e. bacteriologically confirmed + clinically diagnosed), includes new and relapse cases-5</v>
      </c>
      <c r="E156" s="422" t="s">
        <v>2103</v>
      </c>
      <c r="F156" s="422" t="s">
        <v>2106</v>
      </c>
      <c r="G156" s="421" t="s">
        <v>2107</v>
      </c>
    </row>
    <row r="157" spans="1:7" s="11" customFormat="1" x14ac:dyDescent="0.2">
      <c r="A157" s="421" t="s">
        <v>2097</v>
      </c>
      <c r="B157" s="422" t="s">
        <v>2098</v>
      </c>
      <c r="C157" s="421">
        <f t="shared" si="4"/>
        <v>6</v>
      </c>
      <c r="D157" s="421" t="str">
        <f t="shared" si="5"/>
        <v>TCP-1(M): Number of notified cases of all forms of TB-(i.e. bacteriologically confirmed + clinically diagnosed), includes new and relapse cases-6</v>
      </c>
      <c r="E157" s="422" t="s">
        <v>2103</v>
      </c>
      <c r="F157" s="422" t="s">
        <v>2108</v>
      </c>
      <c r="G157" s="421" t="s">
        <v>2109</v>
      </c>
    </row>
    <row r="158" spans="1:7" s="11" customFormat="1" x14ac:dyDescent="0.2">
      <c r="A158" s="421" t="s">
        <v>2097</v>
      </c>
      <c r="B158" s="422" t="s">
        <v>2098</v>
      </c>
      <c r="C158" s="421">
        <f t="shared" si="4"/>
        <v>7</v>
      </c>
      <c r="D158" s="421" t="str">
        <f t="shared" si="5"/>
        <v>TCP-1(M): Number of notified cases of all forms of TB-(i.e. bacteriologically confirmed + clinically diagnosed), includes new and relapse cases-7</v>
      </c>
      <c r="E158" s="422" t="s">
        <v>1967</v>
      </c>
      <c r="F158" s="422" t="s">
        <v>2110</v>
      </c>
      <c r="G158" s="421" t="s">
        <v>2111</v>
      </c>
    </row>
    <row r="159" spans="1:7" s="11" customFormat="1" x14ac:dyDescent="0.2">
      <c r="A159" s="421" t="s">
        <v>2112</v>
      </c>
      <c r="B159" s="422" t="s">
        <v>2113</v>
      </c>
      <c r="C159" s="421">
        <f t="shared" si="4"/>
        <v>0</v>
      </c>
      <c r="D159" s="421" t="str">
        <f t="shared" si="5"/>
        <v>TCP-2(M): Treatment success rate- all forms:  Percentage of TB cases, all forms, bacteriologically confirmed plus clinically diagnosed, successfully treated (cured plus treatment completed) among all TB cases registered for treatment during a specified period, new and relapse cases-0</v>
      </c>
      <c r="E159" s="422" t="s">
        <v>1830</v>
      </c>
      <c r="F159" s="422" t="s">
        <v>1866</v>
      </c>
      <c r="G159" s="421" t="s">
        <v>2114</v>
      </c>
    </row>
    <row r="160" spans="1:7" s="11" customFormat="1" x14ac:dyDescent="0.2">
      <c r="A160" s="421" t="s">
        <v>2112</v>
      </c>
      <c r="B160" s="422" t="s">
        <v>2113</v>
      </c>
      <c r="C160" s="421">
        <f t="shared" ref="C160:C182" si="6">IF(B160=B159,C159+1,0)</f>
        <v>1</v>
      </c>
      <c r="D160" s="421" t="str">
        <f t="shared" ref="D160:D182" si="7">B160&amp;"-"&amp;C160</f>
        <v>TCP-2(M): Treatment success rate- all forms:  Percentage of TB cases, all forms, bacteriologically confirmed plus clinically diagnosed, successfully treated (cured plus treatment completed) among all TB cases registered for treatment during a specified period, new and relapse cases-1</v>
      </c>
      <c r="E160" s="422" t="s">
        <v>1830</v>
      </c>
      <c r="F160" s="422" t="s">
        <v>1868</v>
      </c>
      <c r="G160" s="421" t="s">
        <v>2115</v>
      </c>
    </row>
    <row r="161" spans="1:7" s="11" customFormat="1" x14ac:dyDescent="0.2">
      <c r="A161" s="421" t="s">
        <v>2112</v>
      </c>
      <c r="B161" s="422" t="s">
        <v>2113</v>
      </c>
      <c r="C161" s="421">
        <f t="shared" si="6"/>
        <v>2</v>
      </c>
      <c r="D161"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cases-2</v>
      </c>
      <c r="E161" s="422" t="s">
        <v>1859</v>
      </c>
      <c r="F161" s="422" t="s">
        <v>1860</v>
      </c>
      <c r="G161" s="421" t="s">
        <v>2116</v>
      </c>
    </row>
    <row r="162" spans="1:7" s="11" customFormat="1" x14ac:dyDescent="0.2">
      <c r="A162" s="421" t="s">
        <v>2112</v>
      </c>
      <c r="B162" s="422" t="s">
        <v>2113</v>
      </c>
      <c r="C162" s="421">
        <f t="shared" si="6"/>
        <v>3</v>
      </c>
      <c r="D162"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cases-3</v>
      </c>
      <c r="E162" s="422" t="s">
        <v>1859</v>
      </c>
      <c r="F162" s="422" t="s">
        <v>1862</v>
      </c>
      <c r="G162" s="421" t="s">
        <v>2117</v>
      </c>
    </row>
    <row r="163" spans="1:7" s="11" customFormat="1" x14ac:dyDescent="0.2">
      <c r="A163" s="421" t="s">
        <v>2112</v>
      </c>
      <c r="B163" s="422" t="s">
        <v>2113</v>
      </c>
      <c r="C163" s="421">
        <f t="shared" si="6"/>
        <v>4</v>
      </c>
      <c r="D163"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cases-4</v>
      </c>
      <c r="E163" s="422" t="s">
        <v>2103</v>
      </c>
      <c r="F163" s="422" t="s">
        <v>2104</v>
      </c>
      <c r="G163" s="421" t="s">
        <v>2118</v>
      </c>
    </row>
    <row r="164" spans="1:7" s="11" customFormat="1" x14ac:dyDescent="0.2">
      <c r="A164" s="421" t="s">
        <v>2112</v>
      </c>
      <c r="B164" s="422" t="s">
        <v>2113</v>
      </c>
      <c r="C164" s="421">
        <f t="shared" si="6"/>
        <v>5</v>
      </c>
      <c r="D164"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cases-5</v>
      </c>
      <c r="E164" s="422" t="s">
        <v>2103</v>
      </c>
      <c r="F164" s="422" t="s">
        <v>2106</v>
      </c>
      <c r="G164" s="421" t="s">
        <v>2119</v>
      </c>
    </row>
    <row r="165" spans="1:7" s="11" customFormat="1" x14ac:dyDescent="0.2">
      <c r="A165" s="421" t="s">
        <v>2112</v>
      </c>
      <c r="B165" s="422" t="s">
        <v>2113</v>
      </c>
      <c r="C165" s="421">
        <f t="shared" si="6"/>
        <v>6</v>
      </c>
      <c r="D165"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cases-6</v>
      </c>
      <c r="E165" s="422" t="s">
        <v>2103</v>
      </c>
      <c r="F165" s="422" t="s">
        <v>2108</v>
      </c>
      <c r="G165" s="421" t="s">
        <v>2120</v>
      </c>
    </row>
    <row r="166" spans="1:7" s="11" customFormat="1" x14ac:dyDescent="0.2">
      <c r="A166" s="421" t="s">
        <v>2121</v>
      </c>
      <c r="B166" s="422" t="s">
        <v>2122</v>
      </c>
      <c r="C166" s="421">
        <f t="shared" si="6"/>
        <v>0</v>
      </c>
      <c r="D166" s="421" t="str">
        <f t="shared" si="7"/>
        <v>YP-3: Number of adolescent girls and young women (AGYW) who were tested for HIV and received their results during the reporting period-0</v>
      </c>
      <c r="E166" s="422" t="s">
        <v>1830</v>
      </c>
      <c r="F166" s="422" t="s">
        <v>2123</v>
      </c>
      <c r="G166" s="421" t="s">
        <v>2124</v>
      </c>
    </row>
    <row r="167" spans="1:7" s="11" customFormat="1" x14ac:dyDescent="0.2">
      <c r="A167" s="421" t="s">
        <v>2121</v>
      </c>
      <c r="B167" s="422" t="s">
        <v>2122</v>
      </c>
      <c r="C167" s="421">
        <f t="shared" si="6"/>
        <v>1</v>
      </c>
      <c r="D167" s="421" t="str">
        <f t="shared" si="7"/>
        <v>YP-3: Number of adolescent girls and young women (AGYW) who were tested for HIV and received their results during the reporting period-1</v>
      </c>
      <c r="E167" s="422" t="s">
        <v>1830</v>
      </c>
      <c r="F167" s="422" t="s">
        <v>2125</v>
      </c>
      <c r="G167" s="421" t="s">
        <v>2126</v>
      </c>
    </row>
    <row r="168" spans="1:7" s="11" customFormat="1" x14ac:dyDescent="0.2">
      <c r="A168" s="421" t="s">
        <v>2121</v>
      </c>
      <c r="B168" s="422" t="s">
        <v>2122</v>
      </c>
      <c r="C168" s="421">
        <f t="shared" si="6"/>
        <v>2</v>
      </c>
      <c r="D168" s="421" t="str">
        <f t="shared" si="7"/>
        <v>YP-3: Number of adolescent girls and young women (AGYW) who were tested for HIV and received their results during the reporting period-2</v>
      </c>
      <c r="E168" s="422" t="s">
        <v>1830</v>
      </c>
      <c r="F168" s="422" t="s">
        <v>2127</v>
      </c>
      <c r="G168" s="421" t="s">
        <v>2128</v>
      </c>
    </row>
    <row r="169" spans="1:7" s="11" customFormat="1" x14ac:dyDescent="0.2">
      <c r="A169" s="421" t="s">
        <v>2121</v>
      </c>
      <c r="B169" s="422" t="s">
        <v>2122</v>
      </c>
      <c r="C169" s="421">
        <f t="shared" si="6"/>
        <v>3</v>
      </c>
      <c r="D169" s="421" t="str">
        <f t="shared" si="7"/>
        <v>YP-3: Number of adolescent girls and young women (AGYW) who were tested for HIV and received their results during the reporting period-3</v>
      </c>
      <c r="E169" s="422" t="s">
        <v>2103</v>
      </c>
      <c r="F169" s="422" t="s">
        <v>2104</v>
      </c>
      <c r="G169" s="421" t="s">
        <v>2129</v>
      </c>
    </row>
    <row r="170" spans="1:7" s="11" customFormat="1" x14ac:dyDescent="0.2">
      <c r="A170" s="421" t="s">
        <v>2121</v>
      </c>
      <c r="B170" s="422" t="s">
        <v>2122</v>
      </c>
      <c r="C170" s="421">
        <f t="shared" si="6"/>
        <v>4</v>
      </c>
      <c r="D170" s="421" t="str">
        <f t="shared" si="7"/>
        <v>YP-3: Number of adolescent girls and young women (AGYW) who were tested for HIV and received their results during the reporting period-4</v>
      </c>
      <c r="E170" s="422" t="s">
        <v>2103</v>
      </c>
      <c r="F170" s="422" t="s">
        <v>2106</v>
      </c>
      <c r="G170" s="421" t="s">
        <v>2130</v>
      </c>
    </row>
    <row r="171" spans="1:7" s="11" customFormat="1" x14ac:dyDescent="0.2">
      <c r="A171" s="421" t="s">
        <v>2131</v>
      </c>
      <c r="B171" s="422" t="s">
        <v>2132</v>
      </c>
      <c r="C171" s="421">
        <f t="shared" si="6"/>
        <v>0</v>
      </c>
      <c r="D171" s="421" t="str">
        <f t="shared" si="7"/>
        <v>HTS-1: Number of people who were tested for HIV and received their results during the reporting period-0</v>
      </c>
      <c r="E171" s="422" t="s">
        <v>1859</v>
      </c>
      <c r="F171" s="422" t="s">
        <v>1860</v>
      </c>
      <c r="G171" s="421" t="s">
        <v>2133</v>
      </c>
    </row>
    <row r="172" spans="1:7" s="11" customFormat="1" x14ac:dyDescent="0.2">
      <c r="A172" s="421" t="s">
        <v>2131</v>
      </c>
      <c r="B172" s="422" t="s">
        <v>2132</v>
      </c>
      <c r="C172" s="421">
        <f t="shared" si="6"/>
        <v>1</v>
      </c>
      <c r="D172" s="421" t="str">
        <f t="shared" si="7"/>
        <v>HTS-1: Number of people who were tested for HIV and received their results during the reporting period-1</v>
      </c>
      <c r="E172" s="422" t="s">
        <v>1859</v>
      </c>
      <c r="F172" s="422" t="s">
        <v>1862</v>
      </c>
      <c r="G172" s="421" t="s">
        <v>2134</v>
      </c>
    </row>
    <row r="173" spans="1:7" s="11" customFormat="1" x14ac:dyDescent="0.2">
      <c r="A173" s="421" t="s">
        <v>2131</v>
      </c>
      <c r="B173" s="422" t="s">
        <v>2132</v>
      </c>
      <c r="C173" s="421">
        <f t="shared" si="6"/>
        <v>2</v>
      </c>
      <c r="D173" s="421" t="str">
        <f t="shared" si="7"/>
        <v>HTS-1: Number of people who were tested for HIV and received their results during the reporting period-2</v>
      </c>
      <c r="E173" s="422" t="s">
        <v>2103</v>
      </c>
      <c r="F173" s="422" t="s">
        <v>2104</v>
      </c>
      <c r="G173" s="421" t="s">
        <v>2135</v>
      </c>
    </row>
    <row r="174" spans="1:7" s="11" customFormat="1" x14ac:dyDescent="0.2">
      <c r="A174" s="421" t="s">
        <v>2131</v>
      </c>
      <c r="B174" s="422" t="s">
        <v>2132</v>
      </c>
      <c r="C174" s="421">
        <f t="shared" si="6"/>
        <v>3</v>
      </c>
      <c r="D174" s="421" t="str">
        <f t="shared" si="7"/>
        <v>HTS-1: Number of people who were tested for HIV and received their results during the reporting period-3</v>
      </c>
      <c r="E174" s="422" t="s">
        <v>2103</v>
      </c>
      <c r="F174" s="422" t="s">
        <v>2106</v>
      </c>
      <c r="G174" s="421" t="s">
        <v>2136</v>
      </c>
    </row>
    <row r="175" spans="1:7" s="11" customFormat="1" x14ac:dyDescent="0.2">
      <c r="A175" s="421" t="s">
        <v>2137</v>
      </c>
      <c r="B175" s="422" t="s">
        <v>2138</v>
      </c>
      <c r="C175" s="421">
        <f t="shared" si="6"/>
        <v>0</v>
      </c>
      <c r="D175" s="421" t="str">
        <f t="shared" si="7"/>
        <v>TCP-6b: Number of TB cases (all forms) notified among key affected populations/ high risk groups (other than prisoners)-0</v>
      </c>
      <c r="E175" s="422" t="s">
        <v>2018</v>
      </c>
      <c r="F175" s="422" t="s">
        <v>2023</v>
      </c>
      <c r="G175" s="421" t="s">
        <v>2139</v>
      </c>
    </row>
    <row r="176" spans="1:7" s="11" customFormat="1" x14ac:dyDescent="0.2">
      <c r="A176" s="421" t="s">
        <v>2137</v>
      </c>
      <c r="B176" s="422" t="s">
        <v>2138</v>
      </c>
      <c r="C176" s="421">
        <f t="shared" si="6"/>
        <v>1</v>
      </c>
      <c r="D176" s="421" t="str">
        <f t="shared" si="7"/>
        <v>TCP-6b: Number of TB cases (all forms) notified among key affected populations/ high risk groups (other than prisoners)-1</v>
      </c>
      <c r="E176" s="422" t="s">
        <v>2018</v>
      </c>
      <c r="F176" s="422" t="s">
        <v>2025</v>
      </c>
      <c r="G176" s="421" t="s">
        <v>2140</v>
      </c>
    </row>
    <row r="177" spans="1:7" s="11" customFormat="1" x14ac:dyDescent="0.2">
      <c r="A177" s="421" t="s">
        <v>2141</v>
      </c>
      <c r="B177" s="422" t="s">
        <v>2142</v>
      </c>
      <c r="C177" s="421">
        <f t="shared" si="6"/>
        <v>0</v>
      </c>
      <c r="D177" s="421" t="str">
        <f t="shared" si="7"/>
        <v>SPI-2: Percentage of children aged 3–59 months who received the full number of courses of SMC (3 or 4) per  transmission season in the targeted areas-0</v>
      </c>
      <c r="E177" s="422" t="s">
        <v>1859</v>
      </c>
      <c r="F177" s="422" t="s">
        <v>1860</v>
      </c>
      <c r="G177" s="421" t="s">
        <v>2143</v>
      </c>
    </row>
    <row r="178" spans="1:7" s="11" customFormat="1" x14ac:dyDescent="0.2">
      <c r="A178" s="421" t="s">
        <v>2141</v>
      </c>
      <c r="B178" s="422" t="s">
        <v>2142</v>
      </c>
      <c r="C178" s="421">
        <f t="shared" si="6"/>
        <v>1</v>
      </c>
      <c r="D178" s="421" t="str">
        <f t="shared" si="7"/>
        <v>SPI-2: Percentage of children aged 3–59 months who received the full number of courses of SMC (3 or 4) per  transmission season in the targeted areas-1</v>
      </c>
      <c r="E178" s="422" t="s">
        <v>1859</v>
      </c>
      <c r="F178" s="422" t="s">
        <v>1862</v>
      </c>
      <c r="G178" s="421" t="s">
        <v>2144</v>
      </c>
    </row>
    <row r="179" spans="1:7" s="11" customFormat="1" x14ac:dyDescent="0.2">
      <c r="A179" s="421" t="s">
        <v>2145</v>
      </c>
      <c r="B179" s="422" t="s">
        <v>2146</v>
      </c>
      <c r="C179" s="421">
        <f t="shared" si="6"/>
        <v>0</v>
      </c>
      <c r="D179" s="421" t="str">
        <f t="shared" si="7"/>
        <v>TCS-3.1: Percentage of people living with HIV and on ART, who have a suppressed viral load at 12 months (&lt;1000 copies/ml)-0</v>
      </c>
      <c r="E179" s="422" t="s">
        <v>1870</v>
      </c>
      <c r="F179" s="422" t="s">
        <v>1871</v>
      </c>
      <c r="G179" s="421" t="s">
        <v>2147</v>
      </c>
    </row>
    <row r="180" spans="1:7" s="11" customFormat="1" x14ac:dyDescent="0.2">
      <c r="A180" s="421" t="s">
        <v>2145</v>
      </c>
      <c r="B180" s="422" t="s">
        <v>2146</v>
      </c>
      <c r="C180" s="421">
        <f t="shared" si="6"/>
        <v>1</v>
      </c>
      <c r="D180" s="421" t="str">
        <f t="shared" si="7"/>
        <v>TCS-3.1: Percentage of people living with HIV and on ART, who have a suppressed viral load at 12 months (&lt;1000 copies/ml)-1</v>
      </c>
      <c r="E180" s="422" t="s">
        <v>1870</v>
      </c>
      <c r="F180" s="422" t="s">
        <v>1877</v>
      </c>
      <c r="G180" s="421" t="s">
        <v>2148</v>
      </c>
    </row>
    <row r="181" spans="1:7" s="11" customFormat="1" x14ac:dyDescent="0.2">
      <c r="A181" s="421" t="s">
        <v>2145</v>
      </c>
      <c r="B181" s="422" t="s">
        <v>2146</v>
      </c>
      <c r="C181" s="421">
        <f t="shared" si="6"/>
        <v>2</v>
      </c>
      <c r="D181" s="421" t="str">
        <f t="shared" si="7"/>
        <v>TCS-3.1: Percentage of people living with HIV and on ART, who have a suppressed viral load at 12 months (&lt;1000 copies/ml)-2</v>
      </c>
      <c r="E181" s="422" t="s">
        <v>1870</v>
      </c>
      <c r="F181" s="422" t="s">
        <v>1873</v>
      </c>
      <c r="G181" s="421" t="s">
        <v>2149</v>
      </c>
    </row>
    <row r="182" spans="1:7" s="11" customFormat="1" x14ac:dyDescent="0.2">
      <c r="A182" s="421" t="s">
        <v>2145</v>
      </c>
      <c r="B182" s="422" t="s">
        <v>2146</v>
      </c>
      <c r="C182" s="421">
        <f t="shared" si="6"/>
        <v>3</v>
      </c>
      <c r="D182" s="421" t="str">
        <f t="shared" si="7"/>
        <v>TCS-3.1: Percentage of people living with HIV and on ART, who have a suppressed viral load at 12 months (&lt;1000 copies/ml)-3</v>
      </c>
      <c r="E182" s="422" t="s">
        <v>1870</v>
      </c>
      <c r="F182" s="422" t="s">
        <v>1875</v>
      </c>
      <c r="G182" s="421" t="s">
        <v>2150</v>
      </c>
    </row>
  </sheetData>
  <sheetProtection algorithmName="SHA-512" hashValue="vIS6EWuc//ZE3lRvyWsz7Ft/VtWfm/p9RAIqT4ABubhubsMhIT4QiHTMTzWOIVeEfTgEDxEeN6srUTU4PPMNYA==" saltValue="+PGv3/GWBSJSy8Ep4MOvpQ==" spinCount="100000" sheet="1" objects="1" scenarios="1" selectLockedCells="1" selectUnlockedCells="1"/>
  <dataValidations count="1">
    <dataValidation type="custom" allowBlank="1" showInputMessage="1" showErrorMessage="1" errorTitle="X-Author for Excel" error="Id and Lookup fields are not editable." promptTitle="X-Author for Excel" sqref="G3:G55 G59:G91 G95:G182">
      <formula1>""</formula1>
    </dataValidation>
  </dataValidation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D1369"/>
  <sheetViews>
    <sheetView workbookViewId="0">
      <selection activeCell="D24" sqref="D24"/>
    </sheetView>
  </sheetViews>
  <sheetFormatPr defaultColWidth="8.875" defaultRowHeight="12.75" x14ac:dyDescent="0.2"/>
  <cols>
    <col min="1" max="1" width="13.875" style="1" bestFit="1" customWidth="1"/>
    <col min="2" max="2" width="24.375" style="1" customWidth="1"/>
    <col min="3" max="3" width="12.875" style="11" customWidth="1"/>
    <col min="4" max="4" width="13.625" style="1" bestFit="1" customWidth="1"/>
    <col min="5" max="5" width="11.875" style="1" bestFit="1" customWidth="1"/>
    <col min="6" max="16384" width="8.875" style="1"/>
  </cols>
  <sheetData>
    <row r="1" spans="1:4" x14ac:dyDescent="0.2">
      <c r="A1" s="607" t="s">
        <v>185</v>
      </c>
      <c r="B1" s="607"/>
      <c r="C1" s="607"/>
      <c r="D1" s="607"/>
    </row>
    <row r="2" spans="1:4" x14ac:dyDescent="0.2">
      <c r="A2" s="421" t="s">
        <v>71</v>
      </c>
      <c r="B2" s="427" t="s">
        <v>69</v>
      </c>
      <c r="C2" s="426"/>
      <c r="D2" s="421" t="s">
        <v>117</v>
      </c>
    </row>
    <row r="3" spans="1:4" hidden="1" x14ac:dyDescent="0.2">
      <c r="A3" s="422" t="s">
        <v>70</v>
      </c>
      <c r="B3" s="421" t="s">
        <v>186</v>
      </c>
      <c r="C3" s="421" t="str">
        <f t="array" ref="C3">IFERROR(INDEX($B$3:$B$21, MATCH(0, COUNTIF($C$2:C2, $B$3:$B$21&amp;"") + IF($B$3:$B$21="",1,0), 0)), "")</f>
        <v>[Account (Name)]</v>
      </c>
      <c r="D3" s="421" t="s">
        <v>116</v>
      </c>
    </row>
    <row r="4" spans="1:4" s="11" customFormat="1" x14ac:dyDescent="0.2">
      <c r="A4" s="422" t="s">
        <v>2534</v>
      </c>
      <c r="B4" s="421" t="s">
        <v>2535</v>
      </c>
      <c r="C4" s="421" t="str">
        <f t="array" ref="C4">IFERROR(INDEX($B$3:$B$21, MATCH(0, COUNTIF($C$2:C3, $B$3:$B$21&amp;"") + IF($B$3:$B$21="",1,0), 0)), "")</f>
        <v>Plan International (India Chapter)</v>
      </c>
      <c r="D4" s="421" t="s">
        <v>2536</v>
      </c>
    </row>
    <row r="5" spans="1:4" s="11" customFormat="1" x14ac:dyDescent="0.2">
      <c r="A5" s="422" t="s">
        <v>2537</v>
      </c>
      <c r="B5" s="421" t="s">
        <v>2538</v>
      </c>
      <c r="C5" s="421" t="str">
        <f t="array" ref="C5">IFERROR(INDEX($B$3:$B$21, MATCH(0, COUNTIF($C$2:C4, $B$3:$B$21&amp;"") + IF($B$3:$B$21="",1,0), 0)), "")</f>
        <v>Solidarity and Action Against The HIV Infection in India</v>
      </c>
      <c r="D5" s="421" t="s">
        <v>2539</v>
      </c>
    </row>
    <row r="6" spans="1:4" s="11" customFormat="1" x14ac:dyDescent="0.2">
      <c r="A6" s="422" t="s">
        <v>2540</v>
      </c>
      <c r="B6" s="421" t="s">
        <v>2541</v>
      </c>
      <c r="C6" s="421" t="str">
        <f t="array" ref="C6">IFERROR(INDEX($B$3:$B$21, MATCH(0, COUNTIF($C$2:C5, $B$3:$B$21&amp;"") + IF($B$3:$B$21="",1,0), 0)), "")</f>
        <v>Department of Economic Affairs, Ministry of Finance of the Government of India</v>
      </c>
      <c r="D6" s="421" t="s">
        <v>2542</v>
      </c>
    </row>
    <row r="7" spans="1:4" s="11" customFormat="1" x14ac:dyDescent="0.2">
      <c r="A7" s="422" t="s">
        <v>2543</v>
      </c>
      <c r="B7" s="421" t="s">
        <v>2541</v>
      </c>
      <c r="C7" s="421" t="str">
        <f t="array" ref="C7">IFERROR(INDEX($B$3:$B$21, MATCH(0, COUNTIF($C$2:C6, $B$3:$B$21&amp;"") + IF($B$3:$B$21="",1,0), 0)), "")</f>
        <v>Caritas India</v>
      </c>
      <c r="D7" s="421" t="s">
        <v>2544</v>
      </c>
    </row>
    <row r="8" spans="1:4" s="11" customFormat="1" x14ac:dyDescent="0.2">
      <c r="A8" s="422" t="s">
        <v>2545</v>
      </c>
      <c r="B8" s="421" t="s">
        <v>2546</v>
      </c>
      <c r="C8" s="421" t="str">
        <f t="array" ref="C8">IFERROR(INDEX($B$3:$B$21, MATCH(0, COUNTIF($C$2:C7, $B$3:$B$21&amp;"") + IF($B$3:$B$21="",1,0), 0)), "")</f>
        <v>International Union Against Tuberculosis and Lung Disease</v>
      </c>
      <c r="D8" s="421" t="s">
        <v>2547</v>
      </c>
    </row>
    <row r="9" spans="1:4" s="11" customFormat="1" x14ac:dyDescent="0.2">
      <c r="A9" s="422" t="s">
        <v>2548</v>
      </c>
      <c r="B9" s="421" t="s">
        <v>2541</v>
      </c>
      <c r="C9" s="421" t="str">
        <f t="array" ref="C9">IFERROR(INDEX($B$3:$B$21, MATCH(0, COUNTIF($C$2:C8, $B$3:$B$21&amp;"") + IF($B$3:$B$21="",1,0), 0)), "")</f>
        <v>World Vision India</v>
      </c>
      <c r="D9" s="421" t="s">
        <v>2544</v>
      </c>
    </row>
    <row r="10" spans="1:4" s="11" customFormat="1" x14ac:dyDescent="0.2">
      <c r="A10" s="422" t="s">
        <v>2549</v>
      </c>
      <c r="B10" s="421" t="s">
        <v>2550</v>
      </c>
      <c r="C10" s="421" t="str">
        <f t="array" ref="C10">IFERROR(INDEX($B$3:$B$21, MATCH(0, COUNTIF($C$2:C9, $B$3:$B$21&amp;"") + IF($B$3:$B$21="",1,0), 0)), "")</f>
        <v>India HIV/AIDS Alliance</v>
      </c>
      <c r="D10" s="421" t="s">
        <v>2551</v>
      </c>
    </row>
    <row r="11" spans="1:4" s="11" customFormat="1" x14ac:dyDescent="0.2">
      <c r="A11" s="422" t="s">
        <v>2552</v>
      </c>
      <c r="B11" s="421" t="s">
        <v>2553</v>
      </c>
      <c r="C11" s="421" t="str">
        <f t="array" ref="C11">IFERROR(INDEX($B$3:$B$21, MATCH(0, COUNTIF($C$2:C10, $B$3:$B$21&amp;"") + IF($B$3:$B$21="",1,0), 0)), "")</f>
        <v>IL&amp;FS Education &amp; Technology Services Ltd.</v>
      </c>
      <c r="D11" s="421" t="s">
        <v>2554</v>
      </c>
    </row>
    <row r="12" spans="1:4" s="11" customFormat="1" x14ac:dyDescent="0.2">
      <c r="A12" s="422" t="s">
        <v>2555</v>
      </c>
      <c r="B12" s="421" t="s">
        <v>2541</v>
      </c>
      <c r="C12" s="421" t="str">
        <f t="array" ref="C12">IFERROR(INDEX($B$3:$B$21, MATCH(0, COUNTIF($C$2:C11, $B$3:$B$21&amp;"") + IF($B$3:$B$21="",1,0), 0)), "")</f>
        <v>Emmanuel Hospital Association</v>
      </c>
      <c r="D12" s="421" t="s">
        <v>2556</v>
      </c>
    </row>
    <row r="13" spans="1:4" s="11" customFormat="1" x14ac:dyDescent="0.2">
      <c r="A13" s="422" t="s">
        <v>2557</v>
      </c>
      <c r="B13" s="421" t="s">
        <v>2558</v>
      </c>
      <c r="C13" s="421" t="str">
        <f t="array" ref="C13">IFERROR(INDEX($B$3:$B$21, MATCH(0, COUNTIF($C$2:C12, $B$3:$B$21&amp;"") + IF($B$3:$B$21="",1,0), 0)), "")</f>
        <v>Indian Nursing Council</v>
      </c>
      <c r="D13" s="421" t="s">
        <v>2559</v>
      </c>
    </row>
    <row r="14" spans="1:4" s="11" customFormat="1" x14ac:dyDescent="0.2">
      <c r="A14" s="422" t="s">
        <v>2560</v>
      </c>
      <c r="B14" s="421" t="s">
        <v>2561</v>
      </c>
      <c r="C14" s="421" t="str">
        <f t="array" ref="C14">IFERROR(INDEX($B$3:$B$21, MATCH(0, COUNTIF($C$2:C13, $B$3:$B$21&amp;"") + IF($B$3:$B$21="",1,0), 0)), "")</f>
        <v>Tata Institute of Social Sciences (TISS)</v>
      </c>
      <c r="D14" s="421" t="s">
        <v>2562</v>
      </c>
    </row>
    <row r="15" spans="1:4" s="11" customFormat="1" x14ac:dyDescent="0.2">
      <c r="A15" s="422" t="s">
        <v>2563</v>
      </c>
      <c r="B15" s="421" t="s">
        <v>2564</v>
      </c>
      <c r="C15" s="421" t="str">
        <f t="array" ref="C15">IFERROR(INDEX($B$3:$B$21, MATCH(0, COUNTIF($C$2:C14, $B$3:$B$21&amp;"") + IF($B$3:$B$21="",1,0), 0)), "")</f>
        <v/>
      </c>
      <c r="D15" s="421" t="s">
        <v>2565</v>
      </c>
    </row>
    <row r="16" spans="1:4" s="11" customFormat="1" x14ac:dyDescent="0.2">
      <c r="A16" s="422" t="s">
        <v>2566</v>
      </c>
      <c r="B16" s="421" t="s">
        <v>2546</v>
      </c>
      <c r="C16" s="421" t="str">
        <f t="array" ref="C16">IFERROR(INDEX($B$3:$B$21, MATCH(0, COUNTIF($C$2:C15, $B$3:$B$21&amp;"") + IF($B$3:$B$21="",1,0), 0)), "")</f>
        <v/>
      </c>
      <c r="D16" s="421" t="s">
        <v>2547</v>
      </c>
    </row>
    <row r="17" spans="1:4" s="11" customFormat="1" x14ac:dyDescent="0.2">
      <c r="A17" s="422" t="s">
        <v>2567</v>
      </c>
      <c r="B17" s="421" t="s">
        <v>2541</v>
      </c>
      <c r="C17" s="421" t="str">
        <f t="array" ref="C17">IFERROR(INDEX($B$3:$B$21, MATCH(0, COUNTIF($C$2:C16, $B$3:$B$21&amp;"") + IF($B$3:$B$21="",1,0), 0)), "")</f>
        <v/>
      </c>
      <c r="D17" s="421" t="s">
        <v>2556</v>
      </c>
    </row>
    <row r="18" spans="1:4" s="11" customFormat="1" x14ac:dyDescent="0.2">
      <c r="A18" s="422" t="s">
        <v>2568</v>
      </c>
      <c r="B18" s="421" t="s">
        <v>2541</v>
      </c>
      <c r="C18" s="421" t="str">
        <f t="array" ref="C18">IFERROR(INDEX($B$3:$B$21, MATCH(0, COUNTIF($C$2:C17, $B$3:$B$21&amp;"") + IF($B$3:$B$21="",1,0), 0)), "")</f>
        <v/>
      </c>
      <c r="D18" s="421" t="s">
        <v>2542</v>
      </c>
    </row>
    <row r="19" spans="1:4" s="11" customFormat="1" x14ac:dyDescent="0.2">
      <c r="A19" s="422" t="s">
        <v>2569</v>
      </c>
      <c r="B19" s="421" t="s">
        <v>2570</v>
      </c>
      <c r="C19" s="421" t="str">
        <f t="array" ref="C19">IFERROR(INDEX($B$3:$B$21, MATCH(0, COUNTIF($C$2:C18, $B$3:$B$21&amp;"") + IF($B$3:$B$21="",1,0), 0)), "")</f>
        <v/>
      </c>
      <c r="D19" s="421" t="s">
        <v>2571</v>
      </c>
    </row>
    <row r="20" spans="1:4" s="11" customFormat="1" x14ac:dyDescent="0.2">
      <c r="A20" s="422" t="s">
        <v>2572</v>
      </c>
      <c r="B20" s="421" t="s">
        <v>2573</v>
      </c>
      <c r="C20" s="421" t="str">
        <f t="array" ref="C20">IFERROR(INDEX($B$3:$B$21, MATCH(0, COUNTIF($C$2:C19, $B$3:$B$21&amp;"") + IF($B$3:$B$21="",1,0), 0)), "")</f>
        <v/>
      </c>
      <c r="D20" s="421" t="s">
        <v>2574</v>
      </c>
    </row>
    <row r="21" spans="1:4" s="11" customFormat="1" x14ac:dyDescent="0.2"/>
    <row r="22" spans="1:4" s="11" customFormat="1" hidden="1" x14ac:dyDescent="0.2"/>
    <row r="23" spans="1:4" s="11" customFormat="1" hidden="1" x14ac:dyDescent="0.2"/>
    <row r="24" spans="1:4" s="11" customFormat="1" hidden="1" x14ac:dyDescent="0.2"/>
    <row r="25" spans="1:4" s="11" customFormat="1" hidden="1" x14ac:dyDescent="0.2"/>
    <row r="27" spans="1:4" x14ac:dyDescent="0.2">
      <c r="A27" s="607" t="s">
        <v>184</v>
      </c>
      <c r="B27" s="607"/>
      <c r="C27" s="607"/>
      <c r="D27" s="607"/>
    </row>
    <row r="28" spans="1:4" x14ac:dyDescent="0.2">
      <c r="A28" s="421" t="s">
        <v>71</v>
      </c>
      <c r="B28" s="421" t="s">
        <v>69</v>
      </c>
      <c r="C28" s="421"/>
      <c r="D28" s="421" t="s">
        <v>117</v>
      </c>
    </row>
    <row r="29" spans="1:4" hidden="1" x14ac:dyDescent="0.2">
      <c r="A29" s="422" t="s">
        <v>70</v>
      </c>
      <c r="B29" s="421" t="s">
        <v>186</v>
      </c>
      <c r="C29" s="421" t="str">
        <f t="array" ref="C29">IFERROR(INDEX($B$29:$B$553, MATCH(0, COUNTIF($C$28:C28, $B$29:$B$553&amp;"") + IF($B$29:$B$553="",1,0), 0)), "")</f>
        <v>[Account (Name)]</v>
      </c>
      <c r="D29" s="421" t="s">
        <v>116</v>
      </c>
    </row>
    <row r="30" spans="1:4" s="11" customFormat="1" x14ac:dyDescent="0.2">
      <c r="A30" s="422" t="s">
        <v>2870</v>
      </c>
      <c r="B30" s="421" t="s">
        <v>2871</v>
      </c>
      <c r="C30" s="421" t="str">
        <f t="array" ref="C30">IFERROR(INDEX($B$29:$B$553, MATCH(0, COUNTIF($C$28:C29, $B$29:$B$553&amp;"") + IF($B$29:$B$553="",1,0), 0)), "")</f>
        <v>CED-Caritas</v>
      </c>
      <c r="D30" s="421" t="s">
        <v>2872</v>
      </c>
    </row>
    <row r="31" spans="1:4" s="11" customFormat="1" x14ac:dyDescent="0.2">
      <c r="A31" s="422" t="s">
        <v>2873</v>
      </c>
      <c r="B31" s="421" t="s">
        <v>2874</v>
      </c>
      <c r="C31" s="421" t="str">
        <f t="array" ref="C31">IFERROR(INDEX($B$29:$B$553, MATCH(0, COUNTIF($C$28:C30, $B$29:$B$553&amp;"") + IF($B$29:$B$553="",1,0), 0)), "")</f>
        <v>Ministry of Public Health and Fight against AIDS of the Government of the Republic of Burundi</v>
      </c>
      <c r="D31" s="421" t="s">
        <v>2875</v>
      </c>
    </row>
    <row r="32" spans="1:4" s="11" customFormat="1" x14ac:dyDescent="0.2">
      <c r="A32" s="422" t="s">
        <v>2876</v>
      </c>
      <c r="B32" s="421" t="s">
        <v>2877</v>
      </c>
      <c r="C32" s="421" t="str">
        <f t="array" ref="C32">IFERROR(INDEX($B$29:$B$553, MATCH(0, COUNTIF($C$28:C31, $B$29:$B$553&amp;"") + IF($B$29:$B$553="",1,0), 0)), "")</f>
        <v>Secrétariat Exécutif Permanent du Conseil National de Lutte contre le SIDA du Gouvernement de la République du Burundi</v>
      </c>
      <c r="D32" s="421" t="s">
        <v>2878</v>
      </c>
    </row>
    <row r="33" spans="1:4" s="11" customFormat="1" x14ac:dyDescent="0.2">
      <c r="A33" s="422" t="s">
        <v>2879</v>
      </c>
      <c r="B33" s="421" t="s">
        <v>2877</v>
      </c>
      <c r="C33" s="421" t="str">
        <f t="array" ref="C33">IFERROR(INDEX($B$29:$B$553, MATCH(0, COUNTIF($C$28:C32, $B$29:$B$553&amp;"") + IF($B$29:$B$553="",1,0), 0)), "")</f>
        <v>Ministry of Finance, Planning and Economic Development of the Government of the Republic of Uganda</v>
      </c>
      <c r="D33" s="421" t="s">
        <v>2878</v>
      </c>
    </row>
    <row r="34" spans="1:4" s="11" customFormat="1" x14ac:dyDescent="0.2">
      <c r="A34" s="422" t="s">
        <v>2880</v>
      </c>
      <c r="B34" s="421" t="s">
        <v>2877</v>
      </c>
      <c r="C34" s="421" t="str">
        <f t="array" ref="C34">IFERROR(INDEX($B$29:$B$553, MATCH(0, COUNTIF($C$28:C33, $B$29:$B$553&amp;"") + IF($B$29:$B$553="",1,0), 0)), "")</f>
        <v>Africare</v>
      </c>
      <c r="D34" s="421" t="s">
        <v>2878</v>
      </c>
    </row>
    <row r="35" spans="1:4" s="11" customFormat="1" x14ac:dyDescent="0.2">
      <c r="A35" s="422" t="s">
        <v>2881</v>
      </c>
      <c r="B35" s="421" t="s">
        <v>2874</v>
      </c>
      <c r="C35" s="421" t="str">
        <f t="array" ref="C35">IFERROR(INDEX($B$29:$B$553, MATCH(0, COUNTIF($C$28:C34, $B$29:$B$553&amp;"") + IF($B$29:$B$553="",1,0), 0)), "")</f>
        <v>Programme National de Lutte contre le SIDA du Gouvernement de la République du Bénin</v>
      </c>
      <c r="D35" s="421" t="s">
        <v>2882</v>
      </c>
    </row>
    <row r="36" spans="1:4" s="11" customFormat="1" x14ac:dyDescent="0.2">
      <c r="A36" s="422" t="s">
        <v>2883</v>
      </c>
      <c r="B36" s="421" t="s">
        <v>2884</v>
      </c>
      <c r="C36" s="421" t="str">
        <f t="array" ref="C36">IFERROR(INDEX($B$29:$B$553, MATCH(0, COUNTIF($C$28:C35, $B$29:$B$553&amp;"") + IF($B$29:$B$553="",1,0), 0)), "")</f>
        <v>Programme National de Lutte contre le Paludisme du Gouvernement de la République du Bénin</v>
      </c>
      <c r="D36" s="421" t="s">
        <v>2885</v>
      </c>
    </row>
    <row r="37" spans="1:4" s="11" customFormat="1" x14ac:dyDescent="0.2">
      <c r="A37" s="422" t="s">
        <v>2886</v>
      </c>
      <c r="B37" s="421" t="s">
        <v>2884</v>
      </c>
      <c r="C37" s="421" t="str">
        <f t="array" ref="C37">IFERROR(INDEX($B$29:$B$553, MATCH(0, COUNTIF($C$28:C36, $B$29:$B$553&amp;"") + IF($B$29:$B$553="",1,0), 0)), "")</f>
        <v>Health System Performance Program</v>
      </c>
      <c r="D37" s="421" t="s">
        <v>2885</v>
      </c>
    </row>
    <row r="38" spans="1:4" s="11" customFormat="1" x14ac:dyDescent="0.2">
      <c r="A38" s="422" t="s">
        <v>2887</v>
      </c>
      <c r="B38" s="421" t="s">
        <v>2884</v>
      </c>
      <c r="C38" s="421" t="str">
        <f t="array" ref="C38">IFERROR(INDEX($B$29:$B$553, MATCH(0, COUNTIF($C$28:C37, $B$29:$B$553&amp;"") + IF($B$29:$B$553="",1,0), 0)), "")</f>
        <v>Programme National contre la Tuberculose du Gouvernement de la République du Bénin</v>
      </c>
      <c r="D38" s="421" t="s">
        <v>2885</v>
      </c>
    </row>
    <row r="39" spans="1:4" s="11" customFormat="1" x14ac:dyDescent="0.2">
      <c r="A39" s="422" t="s">
        <v>2888</v>
      </c>
      <c r="B39" s="421" t="s">
        <v>2889</v>
      </c>
      <c r="C39" s="421" t="str">
        <f t="array" ref="C39">IFERROR(INDEX($B$29:$B$553, MATCH(0, COUNTIF($C$28:C38, $B$29:$B$553&amp;"") + IF($B$29:$B$553="",1,0), 0)), "")</f>
        <v>Initiative Privée et Communautaire contre le VIH/SIDA au Burkina Faso</v>
      </c>
      <c r="D39" s="421" t="s">
        <v>2890</v>
      </c>
    </row>
    <row r="40" spans="1:4" s="11" customFormat="1" x14ac:dyDescent="0.2">
      <c r="A40" s="422" t="s">
        <v>2891</v>
      </c>
      <c r="B40" s="421" t="s">
        <v>2892</v>
      </c>
      <c r="C40" s="421" t="str">
        <f t="array" ref="C40">IFERROR(INDEX($B$29:$B$553, MATCH(0, COUNTIF($C$28:C39, $B$29:$B$553&amp;"") + IF($B$29:$B$553="",1,0), 0)), "")</f>
        <v>Secrétariat Permanent du Conseil National de Lutte contre le Sida et les IST du Gouvernment du Burkina Faso</v>
      </c>
      <c r="D40" s="421" t="s">
        <v>2893</v>
      </c>
    </row>
    <row r="41" spans="1:4" s="11" customFormat="1" x14ac:dyDescent="0.2">
      <c r="A41" s="422" t="s">
        <v>2894</v>
      </c>
      <c r="B41" s="421" t="s">
        <v>2895</v>
      </c>
      <c r="C41" s="421" t="str">
        <f t="array" ref="C41">IFERROR(INDEX($B$29:$B$553, MATCH(0, COUNTIF($C$28:C40, $B$29:$B$553&amp;"") + IF($B$29:$B$553="",1,0), 0)), "")</f>
        <v>Programme d'Appui au Développment Sanitaire du Gouvernement du Burkina Faso</v>
      </c>
      <c r="D41" s="421" t="s">
        <v>2896</v>
      </c>
    </row>
    <row r="42" spans="1:4" s="11" customFormat="1" x14ac:dyDescent="0.2">
      <c r="A42" s="422" t="s">
        <v>2897</v>
      </c>
      <c r="B42" s="421" t="s">
        <v>2898</v>
      </c>
      <c r="C42" s="421" t="str">
        <f t="array" ref="C42">IFERROR(INDEX($B$29:$B$553, MATCH(0, COUNTIF($C$28:C41, $B$29:$B$553&amp;"") + IF($B$29:$B$553="",1,0), 0)), "")</f>
        <v>BRAC</v>
      </c>
      <c r="D42" s="421" t="s">
        <v>2899</v>
      </c>
    </row>
    <row r="43" spans="1:4" s="11" customFormat="1" x14ac:dyDescent="0.2">
      <c r="A43" s="422" t="s">
        <v>2900</v>
      </c>
      <c r="B43" s="421" t="s">
        <v>2901</v>
      </c>
      <c r="C43" s="421" t="str">
        <f t="array" ref="C43">IFERROR(INDEX($B$29:$B$553, MATCH(0, COUNTIF($C$28:C42, $B$29:$B$553&amp;"") + IF($B$29:$B$553="",1,0), 0)), "")</f>
        <v>Ministry of Health of the Government of the Republic of Bulgaria</v>
      </c>
      <c r="D43" s="421" t="s">
        <v>2902</v>
      </c>
    </row>
    <row r="44" spans="1:4" s="11" customFormat="1" x14ac:dyDescent="0.2">
      <c r="A44" s="422" t="s">
        <v>2903</v>
      </c>
      <c r="B44" s="421" t="s">
        <v>2904</v>
      </c>
      <c r="C44" s="421" t="str">
        <f t="array" ref="C44">IFERROR(INDEX($B$29:$B$553, MATCH(0, COUNTIF($C$28:C43, $B$29:$B$553&amp;"") + IF($B$29:$B$553="",1,0), 0)), "")</f>
        <v>Ministry of Public Health of the Islamic Republic of Afghanistan</v>
      </c>
      <c r="D44" s="421" t="s">
        <v>2905</v>
      </c>
    </row>
    <row r="45" spans="1:4" s="11" customFormat="1" x14ac:dyDescent="0.2">
      <c r="A45" s="422" t="s">
        <v>2906</v>
      </c>
      <c r="B45" s="421" t="s">
        <v>2907</v>
      </c>
      <c r="C45" s="421" t="str">
        <f t="array" ref="C45">IFERROR(INDEX($B$29:$B$553, MATCH(0, COUNTIF($C$28:C44, $B$29:$B$553&amp;"") + IF($B$29:$B$553="",1,0), 0)), "")</f>
        <v>Ministry of Health of the Government of the Republic of Angola</v>
      </c>
      <c r="D45" s="421" t="s">
        <v>2908</v>
      </c>
    </row>
    <row r="46" spans="1:4" s="11" customFormat="1" x14ac:dyDescent="0.2">
      <c r="A46" s="422" t="s">
        <v>2909</v>
      </c>
      <c r="B46" s="421" t="s">
        <v>2910</v>
      </c>
      <c r="C46" s="421" t="str">
        <f t="array" ref="C46">IFERROR(INDEX($B$29:$B$553, MATCH(0, COUNTIF($C$28:C45, $B$29:$B$553&amp;"") + IF($B$29:$B$553="",1,0), 0)), "")</f>
        <v>Mission East</v>
      </c>
      <c r="D46" s="421" t="s">
        <v>2911</v>
      </c>
    </row>
    <row r="47" spans="1:4" s="11" customFormat="1" x14ac:dyDescent="0.2">
      <c r="A47" s="422" t="s">
        <v>2912</v>
      </c>
      <c r="B47" s="421" t="s">
        <v>2910</v>
      </c>
      <c r="C47" s="421" t="str">
        <f t="array" ref="C47">IFERROR(INDEX($B$29:$B$553, MATCH(0, COUNTIF($C$28:C46, $B$29:$B$553&amp;"") + IF($B$29:$B$553="",1,0), 0)), "")</f>
        <v>Ministry of Health of the Government of the Republic of Armenia</v>
      </c>
      <c r="D47" s="421" t="s">
        <v>2911</v>
      </c>
    </row>
    <row r="48" spans="1:4" s="11" customFormat="1" x14ac:dyDescent="0.2">
      <c r="A48" s="422" t="s">
        <v>2913</v>
      </c>
      <c r="B48" s="421" t="s">
        <v>2910</v>
      </c>
      <c r="C48" s="421" t="str">
        <f t="array" ref="C48">IFERROR(INDEX($B$29:$B$553, MATCH(0, COUNTIF($C$28:C47, $B$29:$B$553&amp;"") + IF($B$29:$B$553="",1,0), 0)), "")</f>
        <v>Ministry of Health of the Government of the Republic of Azerbaijan</v>
      </c>
      <c r="D48" s="421" t="s">
        <v>2911</v>
      </c>
    </row>
    <row r="49" spans="1:4" s="11" customFormat="1" x14ac:dyDescent="0.2">
      <c r="A49" s="422" t="s">
        <v>2914</v>
      </c>
      <c r="B49" s="421" t="s">
        <v>2915</v>
      </c>
      <c r="C49" s="421" t="str">
        <f t="array" ref="C49">IFERROR(INDEX($B$29:$B$553, MATCH(0, COUNTIF($C$28:C48, $B$29:$B$553&amp;"") + IF($B$29:$B$553="",1,0), 0)), "")</f>
        <v>Republican Scientific and Practical Center for Medical Technologies, Informatization, Administration and Management of Health</v>
      </c>
      <c r="D49" s="421" t="s">
        <v>2916</v>
      </c>
    </row>
    <row r="50" spans="1:4" s="11" customFormat="1" x14ac:dyDescent="0.2">
      <c r="A50" s="422" t="s">
        <v>2917</v>
      </c>
      <c r="B50" s="421" t="s">
        <v>2915</v>
      </c>
      <c r="C50" s="421" t="str">
        <f t="array" ref="C50">IFERROR(INDEX($B$29:$B$553, MATCH(0, COUNTIF($C$28:C49, $B$29:$B$553&amp;"") + IF($B$29:$B$553="",1,0), 0)), "")</f>
        <v>Asociación Protección a la Salud - PROSALUD</v>
      </c>
      <c r="D50" s="421" t="s">
        <v>2916</v>
      </c>
    </row>
    <row r="51" spans="1:4" s="11" customFormat="1" x14ac:dyDescent="0.2">
      <c r="A51" s="422" t="s">
        <v>2918</v>
      </c>
      <c r="B51" s="421" t="s">
        <v>2919</v>
      </c>
      <c r="C51" s="421" t="str">
        <f t="array" ref="C51">IFERROR(INDEX($B$29:$B$553, MATCH(0, COUNTIF($C$28:C50, $B$29:$B$553&amp;"") + IF($B$29:$B$553="",1,0), 0)), "")</f>
        <v>National Integrated Programme Against Leprosy and Tuberculosis</v>
      </c>
      <c r="D51" s="421" t="s">
        <v>2920</v>
      </c>
    </row>
    <row r="52" spans="1:4" s="11" customFormat="1" x14ac:dyDescent="0.2">
      <c r="A52" s="422" t="s">
        <v>2921</v>
      </c>
      <c r="B52" s="421" t="s">
        <v>2919</v>
      </c>
      <c r="C52" s="421" t="str">
        <f t="array" ref="C52">IFERROR(INDEX($B$29:$B$553, MATCH(0, COUNTIF($C$28:C51, $B$29:$B$553&amp;"") + IF($B$29:$B$553="",1,0), 0)), "")</f>
        <v>Reseau Burundais des Personnes Vivant avec le VIH/SIDA (RBP+)</v>
      </c>
      <c r="D52" s="421" t="s">
        <v>2920</v>
      </c>
    </row>
    <row r="53" spans="1:4" s="11" customFormat="1" x14ac:dyDescent="0.2">
      <c r="A53" s="422" t="s">
        <v>2922</v>
      </c>
      <c r="B53" s="421" t="s">
        <v>2884</v>
      </c>
      <c r="C53" s="421" t="str">
        <f t="array" ref="C53">IFERROR(INDEX($B$29:$B$553, MATCH(0, COUNTIF($C$28:C52, $B$29:$B$553&amp;"") + IF($B$29:$B$553="",1,0), 0)), "")</f>
        <v>Ministry of Health of the Royal Government of Bhutan</v>
      </c>
      <c r="D53" s="421" t="s">
        <v>2885</v>
      </c>
    </row>
    <row r="54" spans="1:4" s="11" customFormat="1" x14ac:dyDescent="0.2">
      <c r="A54" s="422" t="s">
        <v>2923</v>
      </c>
      <c r="B54" s="421" t="s">
        <v>2884</v>
      </c>
      <c r="C54" s="421" t="str">
        <f t="array" ref="C54">IFERROR(INDEX($B$29:$B$553, MATCH(0, COUNTIF($C$28:C53, $B$29:$B$553&amp;"") + IF($B$29:$B$553="",1,0), 0)), "")</f>
        <v>African Comprehensive HIV/AIDS Partnerships</v>
      </c>
      <c r="D54" s="421" t="s">
        <v>2885</v>
      </c>
    </row>
    <row r="55" spans="1:4" s="11" customFormat="1" x14ac:dyDescent="0.2">
      <c r="A55" s="422" t="s">
        <v>2924</v>
      </c>
      <c r="B55" s="421" t="s">
        <v>2884</v>
      </c>
      <c r="C55" s="421" t="str">
        <f t="array" ref="C55">IFERROR(INDEX($B$29:$B$553, MATCH(0, COUNTIF($C$28:C54, $B$29:$B$553&amp;"") + IF($B$29:$B$553="",1,0), 0)), "")</f>
        <v>Ministry of Health of the Government of the Republic of Botswana</v>
      </c>
      <c r="D55" s="421" t="s">
        <v>2885</v>
      </c>
    </row>
    <row r="56" spans="1:4" s="11" customFormat="1" x14ac:dyDescent="0.2">
      <c r="A56" s="422" t="s">
        <v>2925</v>
      </c>
      <c r="B56" s="421" t="s">
        <v>2926</v>
      </c>
      <c r="C56" s="421" t="str">
        <f t="array" ref="C56">IFERROR(INDEX($B$29:$B$553, MATCH(0, COUNTIF($C$28:C55, $B$29:$B$553&amp;"") + IF($B$29:$B$553="",1,0), 0)), "")</f>
        <v>National Center for Tuberculosis and Leprosy Control (CENAT)</v>
      </c>
      <c r="D56" s="421" t="s">
        <v>2927</v>
      </c>
    </row>
    <row r="57" spans="1:4" s="11" customFormat="1" x14ac:dyDescent="0.2">
      <c r="A57" s="422" t="s">
        <v>2928</v>
      </c>
      <c r="B57" s="421" t="s">
        <v>2926</v>
      </c>
      <c r="C57" s="421" t="str">
        <f t="array" ref="C57">IFERROR(INDEX($B$29:$B$553, MATCH(0, COUNTIF($C$28:C56, $B$29:$B$553&amp;"") + IF($B$29:$B$553="",1,0), 0)), "")</f>
        <v>CARE International</v>
      </c>
      <c r="D57" s="421" t="s">
        <v>2927</v>
      </c>
    </row>
    <row r="58" spans="1:4" s="11" customFormat="1" x14ac:dyDescent="0.2">
      <c r="A58" s="422" t="s">
        <v>2929</v>
      </c>
      <c r="B58" s="421" t="s">
        <v>2926</v>
      </c>
      <c r="C58" s="421" t="str">
        <f t="array" ref="C58">IFERROR(INDEX($B$29:$B$553, MATCH(0, COUNTIF($C$28:C57, $B$29:$B$553&amp;"") + IF($B$29:$B$553="",1,0), 0)), "")</f>
        <v>National Program For Malaria, Ministry of Health and of the Fight against Aids of the Government of the Republic of Côte d’Ivoire</v>
      </c>
      <c r="D58" s="421" t="s">
        <v>2927</v>
      </c>
    </row>
    <row r="59" spans="1:4" s="11" customFormat="1" x14ac:dyDescent="0.2">
      <c r="A59" s="422" t="s">
        <v>2930</v>
      </c>
      <c r="B59" s="421" t="s">
        <v>2931</v>
      </c>
      <c r="C59" s="421" t="str">
        <f t="array" ref="C59">IFERROR(INDEX($B$29:$B$553, MATCH(0, COUNTIF($C$28:C58, $B$29:$B$553&amp;"") + IF($B$29:$B$553="",1,0), 0)), "")</f>
        <v>Ministry of Health and Public Hygiene of the Government of the Republic of Côte d'Ivoire</v>
      </c>
      <c r="D59" s="421" t="s">
        <v>2932</v>
      </c>
    </row>
    <row r="60" spans="1:4" s="11" customFormat="1" x14ac:dyDescent="0.2">
      <c r="A60" s="422" t="s">
        <v>2933</v>
      </c>
      <c r="B60" s="421" t="s">
        <v>2931</v>
      </c>
      <c r="C60" s="421" t="str">
        <f t="array" ref="C60">IFERROR(INDEX($B$29:$B$553, MATCH(0, COUNTIF($C$28:C59, $B$29:$B$553&amp;"") + IF($B$29:$B$553="",1,0), 0)), "")</f>
        <v>Programme National de Lutte contre le SIDA du Gouvernement de la République de Côte d'Ivoire</v>
      </c>
      <c r="D60" s="421" t="s">
        <v>2932</v>
      </c>
    </row>
    <row r="61" spans="1:4" s="11" customFormat="1" x14ac:dyDescent="0.2">
      <c r="A61" s="422" t="s">
        <v>2934</v>
      </c>
      <c r="B61" s="421" t="s">
        <v>2935</v>
      </c>
      <c r="C61" s="421" t="str">
        <f t="array" ref="C61">IFERROR(INDEX($B$29:$B$553, MATCH(0, COUNTIF($C$28:C60, $B$29:$B$553&amp;"") + IF($B$29:$B$553="",1,0), 0)), "")</f>
        <v>Alliance Nationale Contre Le Sida en Cote D'Ivoire</v>
      </c>
      <c r="D61" s="421" t="s">
        <v>2936</v>
      </c>
    </row>
    <row r="62" spans="1:4" s="11" customFormat="1" x14ac:dyDescent="0.2">
      <c r="A62" s="422" t="s">
        <v>2937</v>
      </c>
      <c r="B62" s="421" t="s">
        <v>2938</v>
      </c>
      <c r="C62" s="421" t="str">
        <f t="array" ref="C62">IFERROR(INDEX($B$29:$B$553, MATCH(0, COUNTIF($C$28:C61, $B$29:$B$553&amp;"") + IF($B$29:$B$553="",1,0), 0)), "")</f>
        <v>Main Medical Department of the Ministry of Justice of the Republic of Azerbaijan</v>
      </c>
      <c r="D62" s="421" t="s">
        <v>2939</v>
      </c>
    </row>
    <row r="63" spans="1:4" s="11" customFormat="1" x14ac:dyDescent="0.2">
      <c r="A63" s="422" t="s">
        <v>2940</v>
      </c>
      <c r="B63" s="421" t="s">
        <v>2938</v>
      </c>
      <c r="C63" s="421" t="str">
        <f t="array" ref="C63">IFERROR(INDEX($B$29:$B$553, MATCH(0, COUNTIF($C$28:C62, $B$29:$B$553&amp;"") + IF($B$29:$B$553="",1,0), 0)), "")</f>
        <v>International Centre for Diarrhoeal Disease Research of the People's Republic of Bangladesh</v>
      </c>
      <c r="D63" s="421" t="s">
        <v>2939</v>
      </c>
    </row>
    <row r="64" spans="1:4" s="11" customFormat="1" x14ac:dyDescent="0.2">
      <c r="A64" s="422" t="s">
        <v>2941</v>
      </c>
      <c r="B64" s="421" t="s">
        <v>2938</v>
      </c>
      <c r="C64" s="421" t="str">
        <f t="array" ref="C64">IFERROR(INDEX($B$29:$B$553, MATCH(0, COUNTIF($C$28:C63, $B$29:$B$553&amp;"") + IF($B$29:$B$553="",1,0), 0)), "")</f>
        <v>Red Cross Burundi</v>
      </c>
      <c r="D64" s="421" t="s">
        <v>2939</v>
      </c>
    </row>
    <row r="65" spans="1:4" s="11" customFormat="1" x14ac:dyDescent="0.2">
      <c r="A65" s="422" t="s">
        <v>2942</v>
      </c>
      <c r="B65" s="421" t="s">
        <v>2943</v>
      </c>
      <c r="C65" s="421" t="str">
        <f t="array" ref="C65">IFERROR(INDEX($B$29:$B$553, MATCH(0, COUNTIF($C$28:C64, $B$29:$B$553&amp;"") + IF($B$29:$B$553="",1,0), 0)), "")</f>
        <v>Caritas Côte d'Ivoire</v>
      </c>
      <c r="D65" s="421" t="s">
        <v>2944</v>
      </c>
    </row>
    <row r="66" spans="1:4" s="11" customFormat="1" x14ac:dyDescent="0.2">
      <c r="A66" s="422" t="s">
        <v>2945</v>
      </c>
      <c r="B66" s="421" t="s">
        <v>2943</v>
      </c>
      <c r="C66" s="421" t="str">
        <f t="array" ref="C66">IFERROR(INDEX($B$29:$B$553, MATCH(0, COUNTIF($C$28:C65, $B$29:$B$553&amp;"") + IF($B$29:$B$553="",1,0), 0)), "")</f>
        <v>Stichting Cordaid</v>
      </c>
      <c r="D66" s="421" t="s">
        <v>2944</v>
      </c>
    </row>
    <row r="67" spans="1:4" s="11" customFormat="1" x14ac:dyDescent="0.2">
      <c r="A67" s="422" t="s">
        <v>2946</v>
      </c>
      <c r="B67" s="421" t="s">
        <v>2943</v>
      </c>
      <c r="C67" s="421" t="str">
        <f t="array" ref="C67">IFERROR(INDEX($B$29:$B$553, MATCH(0, COUNTIF($C$28:C66, $B$29:$B$553&amp;"") + IF($B$29:$B$553="",1,0), 0)), "")</f>
        <v>Ministry of Health and Population of the Government of the Democratic Republic of Congo</v>
      </c>
      <c r="D67" s="421" t="s">
        <v>2944</v>
      </c>
    </row>
    <row r="68" spans="1:4" s="11" customFormat="1" x14ac:dyDescent="0.2">
      <c r="A68" s="422" t="s">
        <v>2947</v>
      </c>
      <c r="B68" s="421" t="s">
        <v>2943</v>
      </c>
      <c r="C68" s="421" t="str">
        <f t="array" ref="C68">IFERROR(INDEX($B$29:$B$553, MATCH(0, COUNTIF($C$28:C67, $B$29:$B$553&amp;"") + IF($B$29:$B$553="",1,0), 0)), "")</f>
        <v>SANRU Asbl</v>
      </c>
      <c r="D68" s="421" t="s">
        <v>2944</v>
      </c>
    </row>
    <row r="69" spans="1:4" s="11" customFormat="1" x14ac:dyDescent="0.2">
      <c r="A69" s="422" t="s">
        <v>2948</v>
      </c>
      <c r="B69" s="421" t="s">
        <v>2919</v>
      </c>
      <c r="C69" s="421" t="str">
        <f t="array" ref="C69">IFERROR(INDEX($B$29:$B$553, MATCH(0, COUNTIF($C$28:C68, $B$29:$B$553&amp;"") + IF($B$29:$B$553="",1,0), 0)), "")</f>
        <v>Cooperative Housing Foundation</v>
      </c>
      <c r="D69" s="421" t="s">
        <v>2920</v>
      </c>
    </row>
    <row r="70" spans="1:4" s="11" customFormat="1" x14ac:dyDescent="0.2">
      <c r="A70" s="422" t="s">
        <v>2949</v>
      </c>
      <c r="B70" s="421" t="s">
        <v>2950</v>
      </c>
      <c r="C70" s="421" t="str">
        <f t="array" ref="C70">IFERROR(INDEX($B$29:$B$553, MATCH(0, COUNTIF($C$28:C69, $B$29:$B$553&amp;"") + IF($B$29:$B$553="",1,0), 0)), "")</f>
        <v>Financial Fund for Development Projects - FONADE</v>
      </c>
      <c r="D70" s="421" t="s">
        <v>2951</v>
      </c>
    </row>
    <row r="71" spans="1:4" s="11" customFormat="1" x14ac:dyDescent="0.2">
      <c r="A71" s="422" t="s">
        <v>2952</v>
      </c>
      <c r="B71" s="421" t="s">
        <v>2950</v>
      </c>
      <c r="C71" s="421" t="str">
        <f t="array" ref="C71">IFERROR(INDEX($B$29:$B$553, MATCH(0, COUNTIF($C$28:C70, $B$29:$B$553&amp;"") + IF($B$29:$B$553="",1,0), 0)), "")</f>
        <v>Coordination Committee of the Fight against AIDS of the Government of Cabo Verde</v>
      </c>
      <c r="D71" s="421" t="s">
        <v>2951</v>
      </c>
    </row>
    <row r="72" spans="1:4" s="11" customFormat="1" x14ac:dyDescent="0.2">
      <c r="A72" s="422" t="s">
        <v>2953</v>
      </c>
      <c r="B72" s="421" t="s">
        <v>2954</v>
      </c>
      <c r="C72" s="421" t="str">
        <f t="array" ref="C72">IFERROR(INDEX($B$29:$B$553, MATCH(0, COUNTIF($C$28:C71, $B$29:$B$553&amp;"") + IF($B$29:$B$553="",1,0), 0)), "")</f>
        <v>Cape Verde Non Governmental Organisations Platform (PlatONG)</v>
      </c>
      <c r="D72" s="421" t="s">
        <v>2955</v>
      </c>
    </row>
    <row r="73" spans="1:4" s="11" customFormat="1" x14ac:dyDescent="0.2">
      <c r="A73" s="422" t="s">
        <v>2956</v>
      </c>
      <c r="B73" s="421" t="s">
        <v>2957</v>
      </c>
      <c r="C73" s="421" t="str">
        <f t="array" ref="C73">IFERROR(INDEX($B$29:$B$553, MATCH(0, COUNTIF($C$28:C72, $B$29:$B$553&amp;"") + IF($B$29:$B$553="",1,0), 0)), "")</f>
        <v>Consejo Nacional para el VIH y el SIDA</v>
      </c>
      <c r="D73" s="421" t="s">
        <v>2958</v>
      </c>
    </row>
    <row r="74" spans="1:4" s="11" customFormat="1" x14ac:dyDescent="0.2">
      <c r="A74" s="422" t="s">
        <v>2959</v>
      </c>
      <c r="B74" s="421" t="s">
        <v>2960</v>
      </c>
      <c r="C74" s="421" t="str">
        <f t="array" ref="C74">IFERROR(INDEX($B$29:$B$553, MATCH(0, COUNTIF($C$28:C73, $B$29:$B$553&amp;"") + IF($B$29:$B$553="",1,0), 0)), "")</f>
        <v>Instituto Dermatológico y Cirugía de Piel ‘Dr. Huberto Bogaert Díaz’</v>
      </c>
      <c r="D74" s="421" t="s">
        <v>2961</v>
      </c>
    </row>
    <row r="75" spans="1:4" s="11" customFormat="1" x14ac:dyDescent="0.2">
      <c r="A75" s="422" t="s">
        <v>2962</v>
      </c>
      <c r="B75" s="421" t="s">
        <v>2871</v>
      </c>
      <c r="C75" s="421" t="str">
        <f t="array" ref="C75">IFERROR(INDEX($B$29:$B$553, MATCH(0, COUNTIF($C$28:C74, $B$29:$B$553&amp;"") + IF($B$29:$B$553="",1,0), 0)), "")</f>
        <v>Ministry of Health of the Government of the Dominican Republic</v>
      </c>
      <c r="D75" s="421" t="s">
        <v>2872</v>
      </c>
    </row>
    <row r="76" spans="1:4" s="11" customFormat="1" x14ac:dyDescent="0.2">
      <c r="A76" s="422" t="s">
        <v>2963</v>
      </c>
      <c r="B76" s="421" t="s">
        <v>2964</v>
      </c>
      <c r="C76" s="421" t="str">
        <f t="array" ref="C76">IFERROR(INDEX($B$29:$B$553, MATCH(0, COUNTIF($C$28:C75, $B$29:$B$553&amp;"") + IF($B$29:$B$553="",1,0), 0)), "")</f>
        <v>Technical Management Unit of the Ministry of Public Health of the Government of the Republic of Ecuador</v>
      </c>
      <c r="D76" s="421" t="s">
        <v>2965</v>
      </c>
    </row>
    <row r="77" spans="1:4" s="11" customFormat="1" x14ac:dyDescent="0.2">
      <c r="A77" s="422" t="s">
        <v>2966</v>
      </c>
      <c r="B77" s="421" t="s">
        <v>2964</v>
      </c>
      <c r="C77" s="421" t="str">
        <f t="array" ref="C77">IFERROR(INDEX($B$29:$B$553, MATCH(0, COUNTIF($C$28:C76, $B$29:$B$553&amp;"") + IF($B$29:$B$553="",1,0), 0)), "")</f>
        <v>Ministry of Public Health of the Government of the Republic of Ecuador</v>
      </c>
      <c r="D77" s="421" t="s">
        <v>2965</v>
      </c>
    </row>
    <row r="78" spans="1:4" s="11" customFormat="1" x14ac:dyDescent="0.2">
      <c r="A78" s="422" t="s">
        <v>2967</v>
      </c>
      <c r="B78" s="421" t="s">
        <v>2964</v>
      </c>
      <c r="C78" s="421" t="str">
        <f t="array" ref="C78">IFERROR(INDEX($B$29:$B$553, MATCH(0, COUNTIF($C$28:C77, $B$29:$B$553&amp;"") + IF($B$29:$B$553="",1,0), 0)), "")</f>
        <v>Corporación Kimirina</v>
      </c>
      <c r="D78" s="421" t="s">
        <v>2965</v>
      </c>
    </row>
    <row r="79" spans="1:4" s="11" customFormat="1" x14ac:dyDescent="0.2">
      <c r="A79" s="422" t="s">
        <v>2968</v>
      </c>
      <c r="B79" s="421" t="s">
        <v>2907</v>
      </c>
      <c r="C79" s="421" t="str">
        <f t="array" ref="C79">IFERROR(INDEX($B$29:$B$553, MATCH(0, COUNTIF($C$28:C78, $B$29:$B$553&amp;"") + IF($B$29:$B$553="",1,0), 0)), "")</f>
        <v>The Ministry of Health and Population of the Government of Egypt</v>
      </c>
      <c r="D79" s="421" t="s">
        <v>2908</v>
      </c>
    </row>
    <row r="80" spans="1:4" s="11" customFormat="1" x14ac:dyDescent="0.2">
      <c r="A80" s="422" t="s">
        <v>2969</v>
      </c>
      <c r="B80" s="421" t="s">
        <v>2904</v>
      </c>
      <c r="C80" s="421" t="str">
        <f t="array" ref="C80">IFERROR(INDEX($B$29:$B$553, MATCH(0, COUNTIF($C$28:C79, $B$29:$B$553&amp;"") + IF($B$29:$B$553="",1,0), 0)), "")</f>
        <v>Ministry of Health of the Government of the State of Eritrea</v>
      </c>
      <c r="D80" s="421" t="s">
        <v>2905</v>
      </c>
    </row>
    <row r="81" spans="1:4" s="11" customFormat="1" x14ac:dyDescent="0.2">
      <c r="A81" s="422" t="s">
        <v>2970</v>
      </c>
      <c r="B81" s="421" t="s">
        <v>2971</v>
      </c>
      <c r="C81" s="421" t="str">
        <f t="array" ref="C81">IFERROR(INDEX($B$29:$B$553, MATCH(0, COUNTIF($C$28:C80, $B$29:$B$553&amp;"") + IF($B$29:$B$553="",1,0), 0)), "")</f>
        <v>HIV/AIDS Prevention and Control Office</v>
      </c>
      <c r="D81" s="421" t="s">
        <v>2972</v>
      </c>
    </row>
    <row r="82" spans="1:4" s="11" customFormat="1" x14ac:dyDescent="0.2">
      <c r="A82" s="422" t="s">
        <v>2973</v>
      </c>
      <c r="B82" s="421" t="s">
        <v>2974</v>
      </c>
      <c r="C82" s="421" t="str">
        <f t="array" ref="C82">IFERROR(INDEX($B$29:$B$553, MATCH(0, COUNTIF($C$28:C81, $B$29:$B$553&amp;"") + IF($B$29:$B$553="",1,0), 0)), "")</f>
        <v>Federal Ministry of Health of the Government of the Federal Democratic Republic of Ethiopia</v>
      </c>
      <c r="D82" s="421" t="s">
        <v>2975</v>
      </c>
    </row>
    <row r="83" spans="1:4" s="11" customFormat="1" x14ac:dyDescent="0.2">
      <c r="A83" s="422" t="s">
        <v>2976</v>
      </c>
      <c r="B83" s="421" t="s">
        <v>2974</v>
      </c>
      <c r="C83" s="421" t="str">
        <f t="array" ref="C83">IFERROR(INDEX($B$29:$B$553, MATCH(0, COUNTIF($C$28:C82, $B$29:$B$553&amp;"") + IF($B$29:$B$553="",1,0), 0)), "")</f>
        <v>National Center For Disease Control and Public Health</v>
      </c>
      <c r="D83" s="421" t="s">
        <v>2975</v>
      </c>
    </row>
    <row r="84" spans="1:4" s="11" customFormat="1" x14ac:dyDescent="0.2">
      <c r="A84" s="422" t="s">
        <v>2977</v>
      </c>
      <c r="B84" s="421" t="s">
        <v>2978</v>
      </c>
      <c r="C84" s="421" t="str">
        <f t="array" ref="C84">IFERROR(INDEX($B$29:$B$553, MATCH(0, COUNTIF($C$28:C83, $B$29:$B$553&amp;"") + IF($B$29:$B$553="",1,0), 0)), "")</f>
        <v>Adventist Development and Relief Agency (ADRA) of Ghana</v>
      </c>
      <c r="D84" s="421" t="s">
        <v>2979</v>
      </c>
    </row>
    <row r="85" spans="1:4" s="11" customFormat="1" x14ac:dyDescent="0.2">
      <c r="A85" s="422" t="s">
        <v>2980</v>
      </c>
      <c r="B85" s="421" t="s">
        <v>2978</v>
      </c>
      <c r="C85" s="421" t="str">
        <f t="array" ref="C85">IFERROR(INDEX($B$29:$B$553, MATCH(0, COUNTIF($C$28:C84, $B$29:$B$553&amp;"") + IF($B$29:$B$553="",1,0), 0)), "")</f>
        <v>Ghana AIDS Commission</v>
      </c>
      <c r="D85" s="421" t="s">
        <v>2979</v>
      </c>
    </row>
    <row r="86" spans="1:4" s="11" customFormat="1" x14ac:dyDescent="0.2">
      <c r="A86" s="422" t="s">
        <v>2981</v>
      </c>
      <c r="B86" s="421" t="s">
        <v>2982</v>
      </c>
      <c r="C86" s="421" t="str">
        <f t="array" ref="C86">IFERROR(INDEX($B$29:$B$553, MATCH(0, COUNTIF($C$28:C85, $B$29:$B$553&amp;"") + IF($B$29:$B$553="",1,0), 0)), "")</f>
        <v>Ministry of Health of the Government of the Republic of Ghana</v>
      </c>
      <c r="D86" s="421" t="s">
        <v>2983</v>
      </c>
    </row>
    <row r="87" spans="1:4" s="11" customFormat="1" x14ac:dyDescent="0.2">
      <c r="A87" s="422" t="s">
        <v>2984</v>
      </c>
      <c r="B87" s="421" t="s">
        <v>2985</v>
      </c>
      <c r="C87" s="421" t="str">
        <f t="array" ref="C87">IFERROR(INDEX($B$29:$B$553, MATCH(0, COUNTIF($C$28:C86, $B$29:$B$553&amp;"") + IF($B$29:$B$553="",1,0), 0)), "")</f>
        <v>Planned Parenthood Association of Ghana</v>
      </c>
      <c r="D87" s="421" t="s">
        <v>2986</v>
      </c>
    </row>
    <row r="88" spans="1:4" s="11" customFormat="1" x14ac:dyDescent="0.2">
      <c r="A88" s="422" t="s">
        <v>2987</v>
      </c>
      <c r="B88" s="421" t="s">
        <v>2988</v>
      </c>
      <c r="C88" s="421" t="str">
        <f t="array" ref="C88">IFERROR(INDEX($B$29:$B$553, MATCH(0, COUNTIF($C$28:C87, $B$29:$B$553&amp;"") + IF($B$29:$B$553="",1,0), 0)), "")</f>
        <v>AngloGold Ashanti (Ghana) Malaria Control Limited</v>
      </c>
      <c r="D88" s="421" t="s">
        <v>2989</v>
      </c>
    </row>
    <row r="89" spans="1:4" s="11" customFormat="1" x14ac:dyDescent="0.2">
      <c r="A89" s="422" t="s">
        <v>2990</v>
      </c>
      <c r="B89" s="421" t="s">
        <v>2991</v>
      </c>
      <c r="C89" s="421" t="str">
        <f t="array" ref="C89">IFERROR(INDEX($B$29:$B$553, MATCH(0, COUNTIF($C$28:C88, $B$29:$B$553&amp;"") + IF($B$29:$B$553="",1,0), 0)), "")</f>
        <v>Secrétariat Exécutif du Comité National de Lutte contre le Sida du Gouvernement de la République de Guinée</v>
      </c>
      <c r="D89" s="421" t="s">
        <v>2992</v>
      </c>
    </row>
    <row r="90" spans="1:4" s="11" customFormat="1" x14ac:dyDescent="0.2">
      <c r="A90" s="422" t="s">
        <v>2993</v>
      </c>
      <c r="B90" s="421" t="s">
        <v>2994</v>
      </c>
      <c r="C90" s="421" t="str">
        <f t="array" ref="C90">IFERROR(INDEX($B$29:$B$553, MATCH(0, COUNTIF($C$28:C89, $B$29:$B$553&amp;"") + IF($B$29:$B$553="",1,0), 0)), "")</f>
        <v>German Corporation for International Cooperation (GIZ) GmbH</v>
      </c>
      <c r="D90" s="421" t="s">
        <v>2995</v>
      </c>
    </row>
    <row r="91" spans="1:4" s="11" customFormat="1" x14ac:dyDescent="0.2">
      <c r="A91" s="422" t="s">
        <v>2996</v>
      </c>
      <c r="B91" s="421" t="s">
        <v>2994</v>
      </c>
      <c r="C91" s="421" t="str">
        <f t="array" ref="C91">IFERROR(INDEX($B$29:$B$553, MATCH(0, COUNTIF($C$28:C90, $B$29:$B$553&amp;"") + IF($B$29:$B$553="",1,0), 0)), "")</f>
        <v>The Ministry of Public Health of the Government of the Republic of Guinea</v>
      </c>
      <c r="D91" s="421" t="s">
        <v>2995</v>
      </c>
    </row>
    <row r="92" spans="1:4" s="11" customFormat="1" x14ac:dyDescent="0.2">
      <c r="A92" s="422" t="s">
        <v>2997</v>
      </c>
      <c r="B92" s="421" t="s">
        <v>2998</v>
      </c>
      <c r="C92" s="421" t="str">
        <f t="array" ref="C92">IFERROR(INDEX($B$29:$B$553, MATCH(0, COUNTIF($C$28:C91, $B$29:$B$553&amp;"") + IF($B$29:$B$553="",1,0), 0)), "")</f>
        <v>The National AIDS Secretariat of the Republic of The Gambia</v>
      </c>
      <c r="D92" s="421" t="s">
        <v>2999</v>
      </c>
    </row>
    <row r="93" spans="1:4" s="11" customFormat="1" x14ac:dyDescent="0.2">
      <c r="A93" s="422" t="s">
        <v>3000</v>
      </c>
      <c r="B93" s="421" t="s">
        <v>3001</v>
      </c>
      <c r="C93" s="421" t="str">
        <f t="array" ref="C93">IFERROR(INDEX($B$29:$B$553, MATCH(0, COUNTIF($C$28:C92, $B$29:$B$553&amp;"") + IF($B$29:$B$553="",1,0), 0)), "")</f>
        <v>ActionAid International The Gambia</v>
      </c>
      <c r="D93" s="421" t="s">
        <v>3002</v>
      </c>
    </row>
    <row r="94" spans="1:4" s="11" customFormat="1" x14ac:dyDescent="0.2">
      <c r="A94" s="422" t="s">
        <v>3003</v>
      </c>
      <c r="B94" s="421" t="s">
        <v>3001</v>
      </c>
      <c r="C94" s="421" t="str">
        <f t="array" ref="C94">IFERROR(INDEX($B$29:$B$553, MATCH(0, COUNTIF($C$28:C93, $B$29:$B$553&amp;"") + IF($B$29:$B$553="",1,0), 0)), "")</f>
        <v>Ministry of Health and Social Welfare of the Government of the Republic of Gambia</v>
      </c>
      <c r="D94" s="421" t="s">
        <v>3002</v>
      </c>
    </row>
    <row r="95" spans="1:4" s="11" customFormat="1" x14ac:dyDescent="0.2">
      <c r="A95" s="422" t="s">
        <v>3004</v>
      </c>
      <c r="B95" s="421" t="s">
        <v>3005</v>
      </c>
      <c r="C95" s="421" t="str">
        <f t="array" ref="C95">IFERROR(INDEX($B$29:$B$553, MATCH(0, COUNTIF($C$28:C94, $B$29:$B$553&amp;"") + IF($B$29:$B$553="",1,0), 0)), "")</f>
        <v>Medical Research Council (UK)</v>
      </c>
      <c r="D95" s="421" t="s">
        <v>3006</v>
      </c>
    </row>
    <row r="96" spans="1:4" s="11" customFormat="1" x14ac:dyDescent="0.2">
      <c r="A96" s="422" t="s">
        <v>3007</v>
      </c>
      <c r="B96" s="421" t="s">
        <v>2874</v>
      </c>
      <c r="C96" s="421" t="str">
        <f t="array" ref="C96">IFERROR(INDEX($B$29:$B$553, MATCH(0, COUNTIF($C$28:C95, $B$29:$B$553&amp;"") + IF($B$29:$B$553="",1,0), 0)), "")</f>
        <v>National Secretariat to Fight AIDS of the Government of Guinea-Bissau</v>
      </c>
      <c r="D96" s="421" t="s">
        <v>3008</v>
      </c>
    </row>
    <row r="97" spans="1:4" s="11" customFormat="1" x14ac:dyDescent="0.2">
      <c r="A97" s="422" t="s">
        <v>3009</v>
      </c>
      <c r="B97" s="421" t="s">
        <v>2988</v>
      </c>
      <c r="C97" s="421" t="str">
        <f t="array" ref="C97">IFERROR(INDEX($B$29:$B$553, MATCH(0, COUNTIF($C$28:C96, $B$29:$B$553&amp;"") + IF($B$29:$B$553="",1,0), 0)), "")</f>
        <v>Ministry of Health of the Government of the Republic of Guinea-Bissau</v>
      </c>
      <c r="D97" s="421" t="s">
        <v>3010</v>
      </c>
    </row>
    <row r="98" spans="1:4" s="11" customFormat="1" x14ac:dyDescent="0.2">
      <c r="A98" s="422" t="s">
        <v>3011</v>
      </c>
      <c r="B98" s="421" t="s">
        <v>3012</v>
      </c>
      <c r="C98" s="421" t="str">
        <f t="array" ref="C98">IFERROR(INDEX($B$29:$B$553, MATCH(0, COUNTIF($C$28:C97, $B$29:$B$553&amp;"") + IF($B$29:$B$553="",1,0), 0)), "")</f>
        <v>Ministry of Health and Social Assistance of the Government of the Republic of Guatemala</v>
      </c>
      <c r="D98" s="421" t="s">
        <v>3013</v>
      </c>
    </row>
    <row r="99" spans="1:4" s="11" customFormat="1" x14ac:dyDescent="0.2">
      <c r="A99" s="422" t="s">
        <v>3014</v>
      </c>
      <c r="B99" s="421" t="s">
        <v>3015</v>
      </c>
      <c r="C99" s="421" t="str">
        <f t="array" ref="C99">IFERROR(INDEX($B$29:$B$553, MATCH(0, COUNTIF($C$28:C98, $B$29:$B$553&amp;"") + IF($B$29:$B$553="",1,0), 0)), "")</f>
        <v>Ministry of Health of the Government of the Republic of Guyana</v>
      </c>
      <c r="D99" s="421" t="s">
        <v>3016</v>
      </c>
    </row>
    <row r="100" spans="1:4" s="11" customFormat="1" x14ac:dyDescent="0.2">
      <c r="A100" s="422" t="s">
        <v>3017</v>
      </c>
      <c r="B100" s="421" t="s">
        <v>3018</v>
      </c>
      <c r="C100" s="421" t="str">
        <f t="array" ref="C100">IFERROR(INDEX($B$29:$B$553, MATCH(0, COUNTIF($C$28:C99, $B$29:$B$553&amp;"") + IF($B$29:$B$553="",1,0), 0)), "")</f>
        <v>IL&amp;FS Education &amp; Technology Services Ltd.</v>
      </c>
      <c r="D100" s="421" t="s">
        <v>3019</v>
      </c>
    </row>
    <row r="101" spans="1:4" s="11" customFormat="1" x14ac:dyDescent="0.2">
      <c r="A101" s="422" t="s">
        <v>3020</v>
      </c>
      <c r="B101" s="421" t="s">
        <v>3021</v>
      </c>
      <c r="C101" s="421" t="str">
        <f t="array" ref="C101">IFERROR(INDEX($B$29:$B$553, MATCH(0, COUNTIF($C$28:C100, $B$29:$B$553&amp;"") + IF($B$29:$B$553="",1,0), 0)), "")</f>
        <v>Indian Nursing Council</v>
      </c>
      <c r="D101" s="421" t="s">
        <v>3022</v>
      </c>
    </row>
    <row r="102" spans="1:4" s="11" customFormat="1" x14ac:dyDescent="0.2">
      <c r="A102" s="422" t="s">
        <v>3023</v>
      </c>
      <c r="B102" s="421" t="s">
        <v>3021</v>
      </c>
      <c r="C102" s="421" t="str">
        <f t="array" ref="C102">IFERROR(INDEX($B$29:$B$553, MATCH(0, COUNTIF($C$28:C101, $B$29:$B$553&amp;"") + IF($B$29:$B$553="",1,0), 0)), "")</f>
        <v>Tata Institute of Social Sciences (TISS)</v>
      </c>
      <c r="D102" s="421" t="s">
        <v>3022</v>
      </c>
    </row>
    <row r="103" spans="1:4" s="11" customFormat="1" x14ac:dyDescent="0.2">
      <c r="A103" s="422" t="s">
        <v>3024</v>
      </c>
      <c r="B103" s="421" t="s">
        <v>3018</v>
      </c>
      <c r="C103" s="421" t="str">
        <f t="array" ref="C103">IFERROR(INDEX($B$29:$B$553, MATCH(0, COUNTIF($C$28:C102, $B$29:$B$553&amp;"") + IF($B$29:$B$553="",1,0), 0)), "")</f>
        <v>Emmanuel Hospital Association</v>
      </c>
      <c r="D103" s="421" t="s">
        <v>3019</v>
      </c>
    </row>
    <row r="104" spans="1:4" s="11" customFormat="1" x14ac:dyDescent="0.2">
      <c r="A104" s="422" t="s">
        <v>3025</v>
      </c>
      <c r="B104" s="421" t="s">
        <v>3018</v>
      </c>
      <c r="C104" s="421" t="str">
        <f t="array" ref="C104">IFERROR(INDEX($B$29:$B$553, MATCH(0, COUNTIF($C$28:C103, $B$29:$B$553&amp;"") + IF($B$29:$B$553="",1,0), 0)), "")</f>
        <v>Caritas India</v>
      </c>
      <c r="D104" s="421" t="s">
        <v>3019</v>
      </c>
    </row>
    <row r="105" spans="1:4" s="11" customFormat="1" x14ac:dyDescent="0.2">
      <c r="A105" s="422" t="s">
        <v>3026</v>
      </c>
      <c r="B105" s="421" t="s">
        <v>3018</v>
      </c>
      <c r="C105" s="421" t="str">
        <f t="array" ref="C105">IFERROR(INDEX($B$29:$B$553, MATCH(0, COUNTIF($C$28:C104, $B$29:$B$553&amp;"") + IF($B$29:$B$553="",1,0), 0)), "")</f>
        <v>India HIV/AIDS Alliance</v>
      </c>
      <c r="D105" s="421" t="s">
        <v>3019</v>
      </c>
    </row>
    <row r="106" spans="1:4" s="11" customFormat="1" x14ac:dyDescent="0.2">
      <c r="A106" s="422" t="s">
        <v>3027</v>
      </c>
      <c r="B106" s="421" t="s">
        <v>3018</v>
      </c>
      <c r="C106" s="421" t="str">
        <f t="array" ref="C106">IFERROR(INDEX($B$29:$B$553, MATCH(0, COUNTIF($C$28:C105, $B$29:$B$553&amp;"") + IF($B$29:$B$553="",1,0), 0)), "")</f>
        <v>Plan International (India Chapter)</v>
      </c>
      <c r="D106" s="421" t="s">
        <v>3019</v>
      </c>
    </row>
    <row r="107" spans="1:4" s="11" customFormat="1" x14ac:dyDescent="0.2">
      <c r="A107" s="422" t="s">
        <v>3028</v>
      </c>
      <c r="B107" s="421" t="s">
        <v>3029</v>
      </c>
      <c r="C107" s="421" t="str">
        <f t="array" ref="C107">IFERROR(INDEX($B$29:$B$553, MATCH(0, COUNTIF($C$28:C106, $B$29:$B$553&amp;"") + IF($B$29:$B$553="",1,0), 0)), "")</f>
        <v>Solidarity and Action Against The HIV Infection in India</v>
      </c>
      <c r="D107" s="421" t="s">
        <v>3030</v>
      </c>
    </row>
    <row r="108" spans="1:4" s="11" customFormat="1" x14ac:dyDescent="0.2">
      <c r="A108" s="422" t="s">
        <v>3031</v>
      </c>
      <c r="B108" s="421" t="s">
        <v>3032</v>
      </c>
      <c r="C108" s="421" t="str">
        <f t="array" ref="C108">IFERROR(INDEX($B$29:$B$553, MATCH(0, COUNTIF($C$28:C107, $B$29:$B$553&amp;"") + IF($B$29:$B$553="",1,0), 0)), "")</f>
        <v>International Union Against Tuberculosis and Lung Disease</v>
      </c>
      <c r="D108" s="421" t="s">
        <v>3033</v>
      </c>
    </row>
    <row r="109" spans="1:4" s="11" customFormat="1" x14ac:dyDescent="0.2">
      <c r="A109" s="422" t="s">
        <v>3034</v>
      </c>
      <c r="B109" s="421" t="s">
        <v>3032</v>
      </c>
      <c r="C109" s="421" t="str">
        <f t="array" ref="C109">IFERROR(INDEX($B$29:$B$553, MATCH(0, COUNTIF($C$28:C108, $B$29:$B$553&amp;"") + IF($B$29:$B$553="",1,0), 0)), "")</f>
        <v>Directorate General of Prevention and Disease Control, Ministry of Health of The Republic of Indonesia</v>
      </c>
      <c r="D109" s="421" t="s">
        <v>3033</v>
      </c>
    </row>
    <row r="110" spans="1:4" s="11" customFormat="1" x14ac:dyDescent="0.2">
      <c r="A110" s="422" t="s">
        <v>3035</v>
      </c>
      <c r="B110" s="421" t="s">
        <v>3036</v>
      </c>
      <c r="C110" s="421" t="str">
        <f t="array" ref="C110">IFERROR(INDEX($B$29:$B$553, MATCH(0, COUNTIF($C$28:C109, $B$29:$B$553&amp;"") + IF($B$29:$B$553="",1,0), 0)), "")</f>
        <v>National AIDS Commission of Indonesia</v>
      </c>
      <c r="D110" s="421" t="s">
        <v>3037</v>
      </c>
    </row>
    <row r="111" spans="1:4" s="11" customFormat="1" x14ac:dyDescent="0.2">
      <c r="A111" s="422" t="s">
        <v>3038</v>
      </c>
      <c r="B111" s="421" t="s">
        <v>3036</v>
      </c>
      <c r="C111" s="421" t="str">
        <f t="array" ref="C111">IFERROR(INDEX($B$29:$B$553, MATCH(0, COUNTIF($C$28:C110, $B$29:$B$553&amp;"") + IF($B$29:$B$553="",1,0), 0)), "")</f>
        <v>Yayasan Spiritia</v>
      </c>
      <c r="D111" s="421" t="s">
        <v>3037</v>
      </c>
    </row>
    <row r="112" spans="1:4" s="11" customFormat="1" x14ac:dyDescent="0.2">
      <c r="A112" s="422" t="s">
        <v>3039</v>
      </c>
      <c r="B112" s="421" t="s">
        <v>3036</v>
      </c>
      <c r="C112" s="421" t="str">
        <f t="array" ref="C112">IFERROR(INDEX($B$29:$B$553, MATCH(0, COUNTIF($C$28:C111, $B$29:$B$553&amp;"") + IF($B$29:$B$553="",1,0), 0)), "")</f>
        <v>Persatuan Karya Dharma Kesehatan Indonesia (also known as “PERDHAKI”, Association of Voluntary Health Services of Indonesia)</v>
      </c>
      <c r="D112" s="421" t="s">
        <v>3037</v>
      </c>
    </row>
    <row r="113" spans="1:4" s="11" customFormat="1" x14ac:dyDescent="0.2">
      <c r="A113" s="422" t="s">
        <v>3040</v>
      </c>
      <c r="B113" s="421" t="s">
        <v>3036</v>
      </c>
      <c r="C113" s="421" t="str">
        <f t="array" ref="C113">IFERROR(INDEX($B$29:$B$553, MATCH(0, COUNTIF($C$28:C112, $B$29:$B$553&amp;"") + IF($B$29:$B$553="",1,0), 0)), "")</f>
        <v>Central Board of Aisyiyah</v>
      </c>
      <c r="D113" s="421" t="s">
        <v>3037</v>
      </c>
    </row>
    <row r="114" spans="1:4" s="11" customFormat="1" x14ac:dyDescent="0.2">
      <c r="A114" s="422" t="s">
        <v>3041</v>
      </c>
      <c r="B114" s="421" t="s">
        <v>3042</v>
      </c>
      <c r="C114" s="421" t="str">
        <f t="array" ref="C114">IFERROR(INDEX($B$29:$B$553, MATCH(0, COUNTIF($C$28:C113, $B$29:$B$553&amp;"") + IF($B$29:$B$553="",1,0), 0)), "")</f>
        <v>Faculty of Public Health, University of Indonesia</v>
      </c>
      <c r="D114" s="421" t="s">
        <v>3043</v>
      </c>
    </row>
    <row r="115" spans="1:4" s="11" customFormat="1" x14ac:dyDescent="0.2">
      <c r="A115" s="422" t="s">
        <v>3044</v>
      </c>
      <c r="B115" s="421" t="s">
        <v>3045</v>
      </c>
      <c r="C115" s="421" t="str">
        <f t="array" ref="C115">IFERROR(INDEX($B$29:$B$553, MATCH(0, COUNTIF($C$28:C114, $B$29:$B$553&amp;"") + IF($B$29:$B$553="",1,0), 0)), "")</f>
        <v>Indonesia Planned Parenthood Association (IPPA)</v>
      </c>
      <c r="D115" s="421" t="s">
        <v>3046</v>
      </c>
    </row>
    <row r="116" spans="1:4" s="11" customFormat="1" x14ac:dyDescent="0.2">
      <c r="A116" s="422" t="s">
        <v>3047</v>
      </c>
      <c r="B116" s="421" t="s">
        <v>3048</v>
      </c>
      <c r="C116" s="421" t="str">
        <f t="array" ref="C116">IFERROR(INDEX($B$29:$B$553, MATCH(0, COUNTIF($C$28:C115, $B$29:$B$553&amp;"") + IF($B$29:$B$553="",1,0), 0)), "")</f>
        <v>Nahdlatul Ulama (NU)</v>
      </c>
      <c r="D116" s="421" t="s">
        <v>3049</v>
      </c>
    </row>
    <row r="117" spans="1:4" s="11" customFormat="1" x14ac:dyDescent="0.2">
      <c r="A117" s="422" t="s">
        <v>3050</v>
      </c>
      <c r="B117" s="421" t="s">
        <v>3051</v>
      </c>
      <c r="C117" s="421" t="str">
        <f t="array" ref="C117">IFERROR(INDEX($B$29:$B$553, MATCH(0, COUNTIF($C$28:C116, $B$29:$B$553&amp;"") + IF($B$29:$B$553="",1,0), 0)), "")</f>
        <v>Ministry of Health of the Government of Jamaica</v>
      </c>
      <c r="D117" s="421" t="s">
        <v>3052</v>
      </c>
    </row>
    <row r="118" spans="1:4" s="11" customFormat="1" x14ac:dyDescent="0.2">
      <c r="A118" s="422" t="s">
        <v>3053</v>
      </c>
      <c r="B118" s="421" t="s">
        <v>3054</v>
      </c>
      <c r="C118" s="421" t="str">
        <f t="array" ref="C118">IFERROR(INDEX($B$29:$B$553, MATCH(0, COUNTIF($C$28:C117, $B$29:$B$553&amp;"") + IF($B$29:$B$553="",1,0), 0)), "")</f>
        <v>National Center of Tuberculosis Problems of the Ministry of Healthcare and Social Development of the Government of the Republic of Kazakhstan</v>
      </c>
      <c r="D118" s="421" t="s">
        <v>3055</v>
      </c>
    </row>
    <row r="119" spans="1:4" s="11" customFormat="1" x14ac:dyDescent="0.2">
      <c r="A119" s="422" t="s">
        <v>3056</v>
      </c>
      <c r="B119" s="421" t="s">
        <v>3057</v>
      </c>
      <c r="C119" s="421" t="str">
        <f t="array" ref="C119">IFERROR(INDEX($B$29:$B$553, MATCH(0, COUNTIF($C$28:C118, $B$29:$B$553&amp;"") + IF($B$29:$B$553="",1,0), 0)), "")</f>
        <v>Republican Center on Prevention and Control of AIDS of the Ministry of Healthcare and Social Development of the Republic of Kazakhstan</v>
      </c>
      <c r="D119" s="421" t="s">
        <v>3058</v>
      </c>
    </row>
    <row r="120" spans="1:4" s="11" customFormat="1" x14ac:dyDescent="0.2">
      <c r="A120" s="422" t="s">
        <v>3059</v>
      </c>
      <c r="B120" s="421" t="s">
        <v>3057</v>
      </c>
      <c r="C120" s="421" t="str">
        <f t="array" ref="C120">IFERROR(INDEX($B$29:$B$553, MATCH(0, COUNTIF($C$28:C119, $B$29:$B$553&amp;"") + IF($B$29:$B$553="",1,0), 0)), "")</f>
        <v>Project HOPE  - the People to People Health Foundation</v>
      </c>
      <c r="D120" s="421" t="s">
        <v>3058</v>
      </c>
    </row>
    <row r="121" spans="1:4" s="11" customFormat="1" x14ac:dyDescent="0.2">
      <c r="A121" s="422" t="s">
        <v>3060</v>
      </c>
      <c r="B121" s="421" t="s">
        <v>3061</v>
      </c>
      <c r="C121" s="421" t="str">
        <f t="array" ref="C121">IFERROR(INDEX($B$29:$B$553, MATCH(0, COUNTIF($C$28:C120, $B$29:$B$553&amp;"") + IF($B$29:$B$553="",1,0), 0)), "")</f>
        <v>Kenya Red Cross Society</v>
      </c>
      <c r="D121" s="421" t="s">
        <v>3062</v>
      </c>
    </row>
    <row r="122" spans="1:4" s="11" customFormat="1" x14ac:dyDescent="0.2">
      <c r="A122" s="422" t="s">
        <v>3063</v>
      </c>
      <c r="B122" s="421" t="s">
        <v>3061</v>
      </c>
      <c r="C122" s="421" t="str">
        <f t="array" ref="C122">IFERROR(INDEX($B$29:$B$553, MATCH(0, COUNTIF($C$28:C121, $B$29:$B$553&amp;"") + IF($B$29:$B$553="",1,0), 0)), "")</f>
        <v>African Medical and Research Foundation Kenya</v>
      </c>
      <c r="D122" s="421" t="s">
        <v>3062</v>
      </c>
    </row>
    <row r="123" spans="1:4" s="11" customFormat="1" x14ac:dyDescent="0.2">
      <c r="A123" s="422" t="s">
        <v>3064</v>
      </c>
      <c r="B123" s="421" t="s">
        <v>3065</v>
      </c>
      <c r="C123" s="421" t="str">
        <f t="array" ref="C123">IFERROR(INDEX($B$29:$B$553, MATCH(0, COUNTIF($C$28:C122, $B$29:$B$553&amp;"") + IF($B$29:$B$553="",1,0), 0)), "")</f>
        <v>National Center for HIV/AIDS, Dermatology and STI</v>
      </c>
      <c r="D123" s="421" t="s">
        <v>3066</v>
      </c>
    </row>
    <row r="124" spans="1:4" s="11" customFormat="1" x14ac:dyDescent="0.2">
      <c r="A124" s="422" t="s">
        <v>3067</v>
      </c>
      <c r="B124" s="421" t="s">
        <v>3065</v>
      </c>
      <c r="C124" s="421" t="str">
        <f t="array" ref="C124">IFERROR(INDEX($B$29:$B$553, MATCH(0, COUNTIF($C$28:C123, $B$29:$B$553&amp;"") + IF($B$29:$B$553="",1,0), 0)), "")</f>
        <v>Ministry of Health of the Kingdom of Cambodia</v>
      </c>
      <c r="D124" s="421" t="s">
        <v>3066</v>
      </c>
    </row>
    <row r="125" spans="1:4" s="11" customFormat="1" x14ac:dyDescent="0.2">
      <c r="A125" s="422" t="s">
        <v>3068</v>
      </c>
      <c r="B125" s="421" t="s">
        <v>3069</v>
      </c>
      <c r="C125" s="421" t="str">
        <f t="array" ref="C125">IFERROR(INDEX($B$29:$B$553, MATCH(0, COUNTIF($C$28:C124, $B$29:$B$553&amp;"") + IF($B$29:$B$553="",1,0), 0)), "")</f>
        <v>Ministry of Health of the Lao People's Democratic Republic</v>
      </c>
      <c r="D125" s="421" t="s">
        <v>3070</v>
      </c>
    </row>
    <row r="126" spans="1:4" s="11" customFormat="1" x14ac:dyDescent="0.2">
      <c r="A126" s="422" t="s">
        <v>3071</v>
      </c>
      <c r="B126" s="421" t="s">
        <v>3069</v>
      </c>
      <c r="C126" s="421" t="str">
        <f t="array" ref="C126">IFERROR(INDEX($B$29:$B$553, MATCH(0, COUNTIF($C$28:C125, $B$29:$B$553&amp;"") + IF($B$29:$B$553="",1,0), 0)), "")</f>
        <v>Ministry of Health and Social Welfare of the Government of the Republic of Liberia</v>
      </c>
      <c r="D126" s="421" t="s">
        <v>3070</v>
      </c>
    </row>
    <row r="127" spans="1:4" s="11" customFormat="1" x14ac:dyDescent="0.2">
      <c r="A127" s="422" t="s">
        <v>3072</v>
      </c>
      <c r="B127" s="421" t="s">
        <v>3069</v>
      </c>
      <c r="C127" s="421" t="str">
        <f t="array" ref="C127">IFERROR(INDEX($B$29:$B$553, MATCH(0, COUNTIF($C$28:C126, $B$29:$B$553&amp;"") + IF($B$29:$B$553="",1,0), 0)), "")</f>
        <v>Ministry of Finance and Planning of the Government of the United Republic of Tanzania</v>
      </c>
      <c r="D127" s="421" t="s">
        <v>3070</v>
      </c>
    </row>
    <row r="128" spans="1:4" s="11" customFormat="1" x14ac:dyDescent="0.2">
      <c r="A128" s="422" t="s">
        <v>3073</v>
      </c>
      <c r="B128" s="421" t="s">
        <v>3074</v>
      </c>
      <c r="C128" s="421" t="str">
        <f t="array" ref="C128">IFERROR(INDEX($B$29:$B$553, MATCH(0, COUNTIF($C$28:C127, $B$29:$B$553&amp;"") + IF($B$29:$B$553="",1,0), 0)), "")</f>
        <v>Catholic Relief Services - United States Conference of Catholic Bishops</v>
      </c>
      <c r="D128" s="421" t="s">
        <v>3075</v>
      </c>
    </row>
    <row r="129" spans="1:4" s="11" customFormat="1" x14ac:dyDescent="0.2">
      <c r="A129" s="422" t="s">
        <v>3076</v>
      </c>
      <c r="B129" s="421" t="s">
        <v>3074</v>
      </c>
      <c r="C129" s="421" t="str">
        <f t="array" ref="C129">IFERROR(INDEX($B$29:$B$553, MATCH(0, COUNTIF($C$28:C128, $B$29:$B$553&amp;"") + IF($B$29:$B$553="",1,0), 0)), "")</f>
        <v>United Nations Development Programme</v>
      </c>
      <c r="D129" s="421" t="s">
        <v>3075</v>
      </c>
    </row>
    <row r="130" spans="1:4" s="11" customFormat="1" x14ac:dyDescent="0.2">
      <c r="A130" s="422" t="s">
        <v>3077</v>
      </c>
      <c r="B130" s="421" t="s">
        <v>3078</v>
      </c>
      <c r="C130" s="421" t="str">
        <f t="array" ref="C130">IFERROR(INDEX($B$29:$B$553, MATCH(0, COUNTIF($C$28:C129, $B$29:$B$553&amp;"") + IF($B$29:$B$553="",1,0), 0)), "")</f>
        <v>World Vision Mozambique</v>
      </c>
      <c r="D130" s="421" t="s">
        <v>3079</v>
      </c>
    </row>
    <row r="131" spans="1:4" s="11" customFormat="1" x14ac:dyDescent="0.2">
      <c r="A131" s="422" t="s">
        <v>3080</v>
      </c>
      <c r="B131" s="421" t="s">
        <v>3078</v>
      </c>
      <c r="C131" s="421" t="str">
        <f t="array" ref="C131">IFERROR(INDEX($B$29:$B$553, MATCH(0, COUNTIF($C$28:C130, $B$29:$B$553&amp;"") + IF($B$29:$B$553="",1,0), 0)), "")</f>
        <v>World Vision Malawi</v>
      </c>
      <c r="D131" s="421" t="s">
        <v>3079</v>
      </c>
    </row>
    <row r="132" spans="1:4" s="11" customFormat="1" x14ac:dyDescent="0.2">
      <c r="A132" s="422" t="s">
        <v>3081</v>
      </c>
      <c r="B132" s="421" t="s">
        <v>3078</v>
      </c>
      <c r="C132" s="421" t="str">
        <f t="array" ref="C132">IFERROR(INDEX($B$29:$B$553, MATCH(0, COUNTIF($C$28:C131, $B$29:$B$553&amp;"") + IF($B$29:$B$553="",1,0), 0)), "")</f>
        <v>Save the Children Federation, Inc.</v>
      </c>
      <c r="D132" s="421" t="s">
        <v>3079</v>
      </c>
    </row>
    <row r="133" spans="1:4" s="11" customFormat="1" x14ac:dyDescent="0.2">
      <c r="A133" s="422" t="s">
        <v>3082</v>
      </c>
      <c r="B133" s="421" t="s">
        <v>3078</v>
      </c>
      <c r="C133" s="421" t="str">
        <f t="array" ref="C133">IFERROR(INDEX($B$29:$B$553, MATCH(0, COUNTIF($C$28:C132, $B$29:$B$553&amp;"") + IF($B$29:$B$553="",1,0), 0)), "")</f>
        <v>The International Federation of Red Cross and Red Crescent Societies</v>
      </c>
      <c r="D133" s="421" t="s">
        <v>3079</v>
      </c>
    </row>
    <row r="134" spans="1:4" s="11" customFormat="1" x14ac:dyDescent="0.2">
      <c r="A134" s="422" t="s">
        <v>3083</v>
      </c>
      <c r="B134" s="421" t="s">
        <v>3078</v>
      </c>
      <c r="C134" s="421" t="str">
        <f t="array" ref="C134">IFERROR(INDEX($B$29:$B$553, MATCH(0, COUNTIF($C$28:C133, $B$29:$B$553&amp;"") + IF($B$29:$B$553="",1,0), 0)), "")</f>
        <v>International Organization for Migration</v>
      </c>
      <c r="D134" s="421" t="s">
        <v>3079</v>
      </c>
    </row>
    <row r="135" spans="1:4" s="11" customFormat="1" x14ac:dyDescent="0.2">
      <c r="A135" s="422" t="s">
        <v>3084</v>
      </c>
      <c r="B135" s="421" t="s">
        <v>3085</v>
      </c>
      <c r="C135" s="421" t="str">
        <f t="array" ref="C135">IFERROR(INDEX($B$29:$B$553, MATCH(0, COUNTIF($C$28:C134, $B$29:$B$553&amp;"") + IF($B$29:$B$553="",1,0), 0)), "")</f>
        <v>Plan International, Inc.</v>
      </c>
      <c r="D135" s="421" t="s">
        <v>3086</v>
      </c>
    </row>
    <row r="136" spans="1:4" s="11" customFormat="1" x14ac:dyDescent="0.2">
      <c r="A136" s="422" t="s">
        <v>3087</v>
      </c>
      <c r="B136" s="421" t="s">
        <v>3085</v>
      </c>
      <c r="C136" s="421" t="str">
        <f t="array" ref="C136">IFERROR(INDEX($B$29:$B$553, MATCH(0, COUNTIF($C$28:C135, $B$29:$B$553&amp;"") + IF($B$29:$B$553="",1,0), 0)), "")</f>
        <v>IntraHealth International, Inc.</v>
      </c>
      <c r="D136" s="421" t="s">
        <v>3086</v>
      </c>
    </row>
    <row r="137" spans="1:4" s="11" customFormat="1" x14ac:dyDescent="0.2">
      <c r="A137" s="422" t="s">
        <v>3088</v>
      </c>
      <c r="B137" s="421" t="s">
        <v>3089</v>
      </c>
      <c r="C137" s="421" t="str">
        <f t="array" ref="C137">IFERROR(INDEX($B$29:$B$553, MATCH(0, COUNTIF($C$28:C136, $B$29:$B$553&amp;"") + IF($B$29:$B$553="",1,0), 0)), "")</f>
        <v>United Nations Children's Fund</v>
      </c>
      <c r="D137" s="421" t="s">
        <v>3090</v>
      </c>
    </row>
    <row r="138" spans="1:4" s="11" customFormat="1" x14ac:dyDescent="0.2">
      <c r="A138" s="422" t="s">
        <v>3091</v>
      </c>
      <c r="B138" s="421" t="s">
        <v>3092</v>
      </c>
      <c r="C138" s="421" t="str">
        <f t="array" ref="C138">IFERROR(INDEX($B$29:$B$553, MATCH(0, COUNTIF($C$28:C137, $B$29:$B$553&amp;"") + IF($B$29:$B$553="",1,0), 0)), "")</f>
        <v>World Vision International</v>
      </c>
      <c r="D138" s="421" t="s">
        <v>3093</v>
      </c>
    </row>
    <row r="139" spans="1:4" s="11" customFormat="1" x14ac:dyDescent="0.2">
      <c r="A139" s="422" t="s">
        <v>3094</v>
      </c>
      <c r="B139" s="421" t="s">
        <v>3095</v>
      </c>
      <c r="C139" s="421" t="str">
        <f t="array" ref="C139">IFERROR(INDEX($B$29:$B$553, MATCH(0, COUNTIF($C$28:C138, $B$29:$B$553&amp;"") + IF($B$29:$B$553="",1,0), 0)), "")</f>
        <v>Humanist Institute for Co-operation with Developing Countries</v>
      </c>
      <c r="D139" s="421" t="s">
        <v>3096</v>
      </c>
    </row>
    <row r="140" spans="1:4" s="11" customFormat="1" x14ac:dyDescent="0.2">
      <c r="A140" s="422" t="s">
        <v>3097</v>
      </c>
      <c r="B140" s="421" t="s">
        <v>3098</v>
      </c>
      <c r="C140" s="421" t="str">
        <f t="array" ref="C140">IFERROR(INDEX($B$29:$B$553, MATCH(0, COUNTIF($C$28:C139, $B$29:$B$553&amp;"") + IF($B$29:$B$553="",1,0), 0)), "")</f>
        <v>Economic Relations Division, Ministry of Finance, Government of the People's Republic of Bangladesh</v>
      </c>
      <c r="D140" s="421" t="s">
        <v>3099</v>
      </c>
    </row>
    <row r="141" spans="1:4" s="11" customFormat="1" x14ac:dyDescent="0.2">
      <c r="A141" s="422" t="s">
        <v>3100</v>
      </c>
      <c r="B141" s="421" t="s">
        <v>3101</v>
      </c>
      <c r="C141" s="421" t="str">
        <f t="array" ref="C141">IFERROR(INDEX($B$29:$B$553, MATCH(0, COUNTIF($C$28:C140, $B$29:$B$553&amp;"") + IF($B$29:$B$553="",1,0), 0)), "")</f>
        <v>Ministry of Health of the Government of the Republic of Honduras</v>
      </c>
      <c r="D141" s="421" t="s">
        <v>3102</v>
      </c>
    </row>
    <row r="142" spans="1:4" s="11" customFormat="1" x14ac:dyDescent="0.2">
      <c r="A142" s="422" t="s">
        <v>3103</v>
      </c>
      <c r="B142" s="421" t="s">
        <v>3095</v>
      </c>
      <c r="C142" s="421" t="str">
        <f t="array" ref="C142">IFERROR(INDEX($B$29:$B$553, MATCH(0, COUNTIF($C$28:C141, $B$29:$B$553&amp;"") + IF($B$29:$B$553="",1,0), 0)), "")</f>
        <v>Department of Economic Affairs, Ministry of Finance of the Government of India</v>
      </c>
      <c r="D142" s="421" t="s">
        <v>3096</v>
      </c>
    </row>
    <row r="143" spans="1:4" s="11" customFormat="1" x14ac:dyDescent="0.2">
      <c r="A143" s="422" t="s">
        <v>3104</v>
      </c>
      <c r="B143" s="421" t="s">
        <v>3095</v>
      </c>
      <c r="C143" s="421" t="str">
        <f t="array" ref="C143">IFERROR(INDEX($B$29:$B$553, MATCH(0, COUNTIF($C$28:C142, $B$29:$B$553&amp;"") + IF($B$29:$B$553="",1,0), 0)), "")</f>
        <v>National Treasury of the Government of the Republic of Kenya</v>
      </c>
      <c r="D143" s="421" t="s">
        <v>3096</v>
      </c>
    </row>
    <row r="144" spans="1:4" s="11" customFormat="1" x14ac:dyDescent="0.2">
      <c r="A144" s="422" t="s">
        <v>3105</v>
      </c>
      <c r="B144" s="421" t="s">
        <v>3106</v>
      </c>
      <c r="C144" s="421" t="str">
        <f t="array" ref="C144">IFERROR(INDEX($B$29:$B$553, MATCH(0, COUNTIF($C$28:C143, $B$29:$B$553&amp;"") + IF($B$29:$B$553="",1,0), 0)), "")</f>
        <v>The Ministry of Health of the Government of the Togolese Republic</v>
      </c>
      <c r="D144" s="421" t="s">
        <v>3107</v>
      </c>
    </row>
    <row r="145" spans="1:4" s="11" customFormat="1" x14ac:dyDescent="0.2">
      <c r="A145" s="422" t="s">
        <v>3108</v>
      </c>
      <c r="B145" s="421" t="s">
        <v>3109</v>
      </c>
      <c r="C145" s="421" t="str">
        <f t="array" ref="C145">IFERROR(INDEX($B$29:$B$553, MATCH(0, COUNTIF($C$28:C144, $B$29:$B$553&amp;"") + IF($B$29:$B$553="",1,0), 0)), "")</f>
        <v>Primature de la République Togolaise</v>
      </c>
      <c r="D145" s="421" t="s">
        <v>3110</v>
      </c>
    </row>
    <row r="146" spans="1:4" s="11" customFormat="1" x14ac:dyDescent="0.2">
      <c r="A146" s="422" t="s">
        <v>3111</v>
      </c>
      <c r="B146" s="421" t="s">
        <v>3112</v>
      </c>
      <c r="C146" s="421" t="str">
        <f t="array" ref="C146">IFERROR(INDEX($B$29:$B$553, MATCH(0, COUNTIF($C$28:C145, $B$29:$B$553&amp;"") + IF($B$29:$B$553="",1,0), 0)), "")</f>
        <v>Population Services International</v>
      </c>
      <c r="D146" s="421" t="s">
        <v>3113</v>
      </c>
    </row>
    <row r="147" spans="1:4" s="11" customFormat="1" x14ac:dyDescent="0.2">
      <c r="A147" s="422" t="s">
        <v>3114</v>
      </c>
      <c r="B147" s="421" t="s">
        <v>3115</v>
      </c>
      <c r="C147" s="421" t="str">
        <f t="array" ref="C147">IFERROR(INDEX($B$29:$B$553, MATCH(0, COUNTIF($C$28:C146, $B$29:$B$553&amp;"") + IF($B$29:$B$553="",1,0), 0)), "")</f>
        <v>Western Cape Government: Health</v>
      </c>
      <c r="D147" s="421" t="s">
        <v>3116</v>
      </c>
    </row>
    <row r="148" spans="1:4" s="11" customFormat="1" x14ac:dyDescent="0.2">
      <c r="A148" s="422" t="s">
        <v>3117</v>
      </c>
      <c r="B148" s="421" t="s">
        <v>3115</v>
      </c>
      <c r="C148" s="421" t="str">
        <f t="array" ref="C148">IFERROR(INDEX($B$29:$B$553, MATCH(0, COUNTIF($C$28:C147, $B$29:$B$553&amp;"") + IF($B$29:$B$553="",1,0), 0)), "")</f>
        <v>Networking HIV, AIDS Community of South Africa NPC (NACOSA)</v>
      </c>
      <c r="D148" s="421" t="s">
        <v>3116</v>
      </c>
    </row>
    <row r="149" spans="1:4" s="11" customFormat="1" x14ac:dyDescent="0.2">
      <c r="A149" s="422" t="s">
        <v>3118</v>
      </c>
      <c r="B149" s="421" t="s">
        <v>3119</v>
      </c>
      <c r="C149" s="421" t="str">
        <f t="array" ref="C149">IFERROR(INDEX($B$29:$B$553, MATCH(0, COUNTIF($C$28:C148, $B$29:$B$553&amp;"") + IF($B$29:$B$553="",1,0), 0)), "")</f>
        <v>National Department of Health of the Government of the Republic of South Africa</v>
      </c>
      <c r="D149" s="421" t="s">
        <v>3120</v>
      </c>
    </row>
    <row r="150" spans="1:4" s="11" customFormat="1" x14ac:dyDescent="0.2">
      <c r="A150" s="422" t="s">
        <v>3121</v>
      </c>
      <c r="B150" s="421" t="s">
        <v>3119</v>
      </c>
      <c r="C150" s="421" t="str">
        <f t="array" ref="C150">IFERROR(INDEX($B$29:$B$553, MATCH(0, COUNTIF($C$28:C149, $B$29:$B$553&amp;"") + IF($B$29:$B$553="",1,0), 0)), "")</f>
        <v>Right to Care</v>
      </c>
      <c r="D150" s="421" t="s">
        <v>3120</v>
      </c>
    </row>
    <row r="151" spans="1:4" s="11" customFormat="1" x14ac:dyDescent="0.2">
      <c r="A151" s="422" t="s">
        <v>3122</v>
      </c>
      <c r="B151" s="421" t="s">
        <v>3123</v>
      </c>
      <c r="C151" s="421" t="str">
        <f t="array" ref="C151">IFERROR(INDEX($B$29:$B$553, MATCH(0, COUNTIF($C$28:C150, $B$29:$B$553&amp;"") + IF($B$29:$B$553="",1,0), 0)), "")</f>
        <v>Soul City Institute for Health and Development Communication</v>
      </c>
      <c r="D151" s="421" t="s">
        <v>3124</v>
      </c>
    </row>
    <row r="152" spans="1:4" s="11" customFormat="1" x14ac:dyDescent="0.2">
      <c r="A152" s="422" t="s">
        <v>3125</v>
      </c>
      <c r="B152" s="421" t="s">
        <v>3126</v>
      </c>
      <c r="C152" s="421" t="str">
        <f t="array" ref="C152">IFERROR(INDEX($B$29:$B$553, MATCH(0, COUNTIF($C$28:C151, $B$29:$B$553&amp;"") + IF($B$29:$B$553="",1,0), 0)), "")</f>
        <v>Ministry of Health of the Government of the Republic of El Salvador</v>
      </c>
      <c r="D152" s="421" t="s">
        <v>3127</v>
      </c>
    </row>
    <row r="153" spans="1:4" s="11" customFormat="1" x14ac:dyDescent="0.2">
      <c r="A153" s="422" t="s">
        <v>3128</v>
      </c>
      <c r="B153" s="421" t="s">
        <v>3123</v>
      </c>
      <c r="C153" s="421" t="str">
        <f t="array" ref="C153">IFERROR(INDEX($B$29:$B$553, MATCH(0, COUNTIF($C$28:C152, $B$29:$B$553&amp;"") + IF($B$29:$B$553="",1,0), 0)), "")</f>
        <v>Republican Center of State Sanitary-Epidemiological Surveillance of the Republic of Uzbekistan</v>
      </c>
      <c r="D153" s="421" t="s">
        <v>3124</v>
      </c>
    </row>
    <row r="154" spans="1:4" s="11" customFormat="1" x14ac:dyDescent="0.2">
      <c r="A154" s="422" t="s">
        <v>3129</v>
      </c>
      <c r="B154" s="421" t="s">
        <v>3130</v>
      </c>
      <c r="C154" s="421" t="str">
        <f t="array" ref="C154">IFERROR(INDEX($B$29:$B$553, MATCH(0, COUNTIF($C$28:C153, $B$29:$B$553&amp;"") + IF($B$29:$B$553="",1,0), 0)), "")</f>
        <v>World Vision India</v>
      </c>
      <c r="D154" s="421" t="s">
        <v>3131</v>
      </c>
    </row>
    <row r="155" spans="1:4" s="11" customFormat="1" x14ac:dyDescent="0.2">
      <c r="A155" s="422" t="s">
        <v>3132</v>
      </c>
      <c r="B155" s="421" t="s">
        <v>3133</v>
      </c>
      <c r="C155" s="421" t="str">
        <f t="array" ref="C155">IFERROR(INDEX($B$29:$B$553, MATCH(0, COUNTIF($C$28:C154, $B$29:$B$553&amp;"") + IF($B$29:$B$553="",1,0), 0)), "")</f>
        <v>United Nations Office for Project Services</v>
      </c>
      <c r="D155" s="421" t="s">
        <v>3134</v>
      </c>
    </row>
    <row r="156" spans="1:4" s="11" customFormat="1" x14ac:dyDescent="0.2">
      <c r="A156" s="422" t="s">
        <v>3135</v>
      </c>
      <c r="B156" s="421" t="s">
        <v>3136</v>
      </c>
      <c r="C156" s="421" t="str">
        <f t="array" ref="C156">IFERROR(INDEX($B$29:$B$553, MATCH(0, COUNTIF($C$28:C155, $B$29:$B$553&amp;"") + IF($B$29:$B$553="",1,0), 0)), "")</f>
        <v>Churches Health Association of Zambia</v>
      </c>
      <c r="D156" s="421" t="s">
        <v>3137</v>
      </c>
    </row>
    <row r="157" spans="1:4" s="11" customFormat="1" x14ac:dyDescent="0.2">
      <c r="A157" s="422" t="s">
        <v>3138</v>
      </c>
      <c r="B157" s="421" t="s">
        <v>3136</v>
      </c>
      <c r="C157" s="421" t="str">
        <f t="array" ref="C157">IFERROR(INDEX($B$29:$B$553, MATCH(0, COUNTIF($C$28:C156, $B$29:$B$553&amp;"") + IF($B$29:$B$553="",1,0), 0)), "")</f>
        <v>Ministry of Health of the Government of the Republic of Zambia</v>
      </c>
      <c r="D157" s="421" t="s">
        <v>3137</v>
      </c>
    </row>
    <row r="158" spans="1:4" s="11" customFormat="1" x14ac:dyDescent="0.2">
      <c r="A158" s="422" t="s">
        <v>3139</v>
      </c>
      <c r="B158" s="421" t="s">
        <v>3136</v>
      </c>
      <c r="C158" s="421" t="str">
        <f t="array" ref="C158">IFERROR(INDEX($B$29:$B$553, MATCH(0, COUNTIF($C$28:C157, $B$29:$B$553&amp;"") + IF($B$29:$B$553="",1,0), 0)), "")</f>
        <v>The Ministry of Health and Child Care of the Government of the Republic of Zimbabwe</v>
      </c>
      <c r="D158" s="421" t="s">
        <v>3137</v>
      </c>
    </row>
    <row r="159" spans="1:4" s="11" customFormat="1" x14ac:dyDescent="0.2">
      <c r="A159" s="422" t="s">
        <v>3140</v>
      </c>
      <c r="B159" s="421" t="s">
        <v>3141</v>
      </c>
      <c r="C159" s="421" t="str">
        <f t="array" ref="C159">IFERROR(INDEX($B$29:$B$553, MATCH(0, COUNTIF($C$28:C158, $B$29:$B$553&amp;"") + IF($B$29:$B$553="",1,0), 0)), "")</f>
        <v>Caritas  Congo ASBL</v>
      </c>
      <c r="D159" s="421" t="s">
        <v>3142</v>
      </c>
    </row>
    <row r="160" spans="1:4" s="11" customFormat="1" x14ac:dyDescent="0.2">
      <c r="A160" s="422" t="s">
        <v>3143</v>
      </c>
      <c r="B160" s="421" t="s">
        <v>3141</v>
      </c>
      <c r="C160" s="421" t="str">
        <f t="array" ref="C160">IFERROR(INDEX($B$29:$B$553, MATCH(0, COUNTIF($C$28:C159, $B$29:$B$553&amp;"") + IF($B$29:$B$553="",1,0), 0)), "")</f>
        <v>Ministry of Health of the Kingdom of Morocco</v>
      </c>
      <c r="D160" s="421" t="s">
        <v>3142</v>
      </c>
    </row>
    <row r="161" spans="1:4" s="11" customFormat="1" x14ac:dyDescent="0.2">
      <c r="A161" s="422" t="s">
        <v>3144</v>
      </c>
      <c r="B161" s="421" t="s">
        <v>3141</v>
      </c>
      <c r="C161" s="421" t="str">
        <f t="array" ref="C161">IFERROR(INDEX($B$29:$B$553, MATCH(0, COUNTIF($C$28:C160, $B$29:$B$553&amp;"") + IF($B$29:$B$553="",1,0), 0)), "")</f>
        <v>Ministry of National Health Services, Regulations and Coordination of the Government of Pakistan</v>
      </c>
      <c r="D161" s="421" t="s">
        <v>3142</v>
      </c>
    </row>
    <row r="162" spans="1:4" s="11" customFormat="1" x14ac:dyDescent="0.2">
      <c r="A162" s="422" t="s">
        <v>3145</v>
      </c>
      <c r="B162" s="421" t="s">
        <v>3141</v>
      </c>
      <c r="C162" s="421" t="str">
        <f t="array" ref="C162">IFERROR(INDEX($B$29:$B$553, MATCH(0, COUNTIF($C$28:C161, $B$29:$B$553&amp;"") + IF($B$29:$B$553="",1,0), 0)), "")</f>
        <v>National Religious Association for Social Development (NRASD)</v>
      </c>
      <c r="D162" s="421" t="s">
        <v>3142</v>
      </c>
    </row>
    <row r="163" spans="1:4" s="11" customFormat="1" x14ac:dyDescent="0.2">
      <c r="A163" s="422" t="s">
        <v>3146</v>
      </c>
      <c r="B163" s="421" t="s">
        <v>3029</v>
      </c>
      <c r="C163" s="421" t="str">
        <f t="array" ref="C163">IFERROR(INDEX($B$29:$B$553, MATCH(0, COUNTIF($C$28:C162, $B$29:$B$553&amp;"") + IF($B$29:$B$553="",1,0), 0)), "")</f>
        <v>Alliance Nationale Contre le Sida - Sénégal</v>
      </c>
      <c r="D163" s="421" t="s">
        <v>3147</v>
      </c>
    </row>
    <row r="164" spans="1:4" s="11" customFormat="1" x14ac:dyDescent="0.2">
      <c r="A164" s="422" t="s">
        <v>3148</v>
      </c>
      <c r="B164" s="421" t="s">
        <v>3029</v>
      </c>
      <c r="C164" s="421" t="str">
        <f t="array" ref="C164">IFERROR(INDEX($B$29:$B$553, MATCH(0, COUNTIF($C$28:C163, $B$29:$B$553&amp;"") + IF($B$29:$B$553="",1,0), 0)), "")</f>
        <v>The Family Planning Association of Sri Lanka</v>
      </c>
      <c r="D164" s="421" t="s">
        <v>3147</v>
      </c>
    </row>
    <row r="165" spans="1:4" s="11" customFormat="1" x14ac:dyDescent="0.2">
      <c r="A165" s="422" t="s">
        <v>3149</v>
      </c>
      <c r="B165" s="421" t="s">
        <v>3029</v>
      </c>
      <c r="C165" s="421" t="str">
        <f t="array" ref="C165">IFERROR(INDEX($B$29:$B$553, MATCH(0, COUNTIF($C$28:C164, $B$29:$B$553&amp;"") + IF($B$29:$B$553="",1,0), 0)), "")</f>
        <v>Ministry of Health, Nutrition &amp; Indigenous Medicine of the Government of the Democratic Socialist Republic of Sri Lanka</v>
      </c>
      <c r="D165" s="421" t="s">
        <v>3147</v>
      </c>
    </row>
    <row r="166" spans="1:4" s="11" customFormat="1" x14ac:dyDescent="0.2">
      <c r="A166" s="422" t="s">
        <v>2560</v>
      </c>
      <c r="B166" s="421" t="s">
        <v>2561</v>
      </c>
      <c r="C166" s="421" t="str">
        <f t="array" ref="C166">IFERROR(INDEX($B$29:$B$553, MATCH(0, COUNTIF($C$28:C165, $B$29:$B$553&amp;"") + IF($B$29:$B$553="",1,0), 0)), "")</f>
        <v>Ministry of Finance of the Government of the Kingdom of Lesotho</v>
      </c>
      <c r="D166" s="421" t="s">
        <v>2562</v>
      </c>
    </row>
    <row r="167" spans="1:4" s="11" customFormat="1" x14ac:dyDescent="0.2">
      <c r="A167" s="422" t="s">
        <v>2569</v>
      </c>
      <c r="B167" s="421" t="s">
        <v>2570</v>
      </c>
      <c r="C167" s="421" t="str">
        <f t="array" ref="C167">IFERROR(INDEX($B$29:$B$553, MATCH(0, COUNTIF($C$28:C166, $B$29:$B$553&amp;"") + IF($B$29:$B$553="",1,0), 0)), "")</f>
        <v>Pact Lesotho</v>
      </c>
      <c r="D167" s="421" t="s">
        <v>2571</v>
      </c>
    </row>
    <row r="168" spans="1:4" s="11" customFormat="1" x14ac:dyDescent="0.2">
      <c r="A168" s="422" t="s">
        <v>2572</v>
      </c>
      <c r="B168" s="421" t="s">
        <v>2573</v>
      </c>
      <c r="C168" s="421" t="str">
        <f t="array" ref="C168">IFERROR(INDEX($B$29:$B$553, MATCH(0, COUNTIF($C$28:C167, $B$29:$B$553&amp;"") + IF($B$29:$B$553="",1,0), 0)), "")</f>
        <v>National High Council for the Fight against AIDS in the Republic of Mali (HCNLS)</v>
      </c>
      <c r="D168" s="421" t="s">
        <v>2574</v>
      </c>
    </row>
    <row r="169" spans="1:4" s="11" customFormat="1" x14ac:dyDescent="0.2">
      <c r="A169" s="422" t="s">
        <v>2563</v>
      </c>
      <c r="B169" s="421" t="s">
        <v>2564</v>
      </c>
      <c r="C169" s="421" t="str">
        <f t="array" ref="C169">IFERROR(INDEX($B$29:$B$553, MATCH(0, COUNTIF($C$28:C168, $B$29:$B$553&amp;"") + IF($B$29:$B$553="",1,0), 0)), "")</f>
        <v>Groupe Pivot Santé Population</v>
      </c>
      <c r="D169" s="421" t="s">
        <v>2565</v>
      </c>
    </row>
    <row r="170" spans="1:4" s="11" customFormat="1" x14ac:dyDescent="0.2">
      <c r="A170" s="422" t="s">
        <v>2566</v>
      </c>
      <c r="B170" s="421" t="s">
        <v>2546</v>
      </c>
      <c r="C170" s="421" t="str">
        <f t="array" ref="C170">IFERROR(INDEX($B$29:$B$553, MATCH(0, COUNTIF($C$28:C169, $B$29:$B$553&amp;"") + IF($B$29:$B$553="",1,0), 0)), "")</f>
        <v>The Ministry of Health of the Government of the Republic of Mali</v>
      </c>
      <c r="D170" s="421" t="s">
        <v>2547</v>
      </c>
    </row>
    <row r="171" spans="1:4" s="11" customFormat="1" x14ac:dyDescent="0.2">
      <c r="A171" s="422" t="s">
        <v>2545</v>
      </c>
      <c r="B171" s="421" t="s">
        <v>2546</v>
      </c>
      <c r="C171" s="421" t="str">
        <f t="array" ref="C171">IFERROR(INDEX($B$29:$B$553, MATCH(0, COUNTIF($C$28:C170, $B$29:$B$553&amp;"") + IF($B$29:$B$553="",1,0), 0)), "")</f>
        <v>Public Institution - Coordination, Implementation and Monitoring Unit of the Health  System Projects</v>
      </c>
      <c r="D171" s="421" t="s">
        <v>2547</v>
      </c>
    </row>
    <row r="172" spans="1:4" s="11" customFormat="1" x14ac:dyDescent="0.2">
      <c r="A172" s="422" t="s">
        <v>2557</v>
      </c>
      <c r="B172" s="421" t="s">
        <v>2558</v>
      </c>
      <c r="C172" s="421" t="str">
        <f t="array" ref="C172">IFERROR(INDEX($B$29:$B$553, MATCH(0, COUNTIF($C$28:C171, $B$29:$B$553&amp;"") + IF($B$29:$B$553="",1,0), 0)), "")</f>
        <v>The Ministry of Health of the Government of the Former Yugoslav Republic of Macedonia</v>
      </c>
      <c r="D172" s="421" t="s">
        <v>2559</v>
      </c>
    </row>
    <row r="173" spans="1:4" s="11" customFormat="1" x14ac:dyDescent="0.2">
      <c r="A173" s="422" t="s">
        <v>2534</v>
      </c>
      <c r="B173" s="421" t="s">
        <v>2535</v>
      </c>
      <c r="C173" s="421" t="str">
        <f t="array" ref="C173">IFERROR(INDEX($B$29:$B$553, MATCH(0, COUNTIF($C$28:C172, $B$29:$B$553&amp;"") + IF($B$29:$B$553="",1,0), 0)), "")</f>
        <v>Ministry of Health of the Government of the Republic of Malawi</v>
      </c>
      <c r="D173" s="421" t="s">
        <v>2536</v>
      </c>
    </row>
    <row r="174" spans="1:4" s="11" customFormat="1" x14ac:dyDescent="0.2">
      <c r="A174" s="422" t="s">
        <v>2537</v>
      </c>
      <c r="B174" s="421" t="s">
        <v>2538</v>
      </c>
      <c r="C174" s="421" t="str">
        <f t="array" ref="C174">IFERROR(INDEX($B$29:$B$553, MATCH(0, COUNTIF($C$28:C173, $B$29:$B$553&amp;"") + IF($B$29:$B$553="",1,0), 0)), "")</f>
        <v>The Registered Trustees of the National AIDS Commission Trust of the Republic of Malawi</v>
      </c>
      <c r="D174" s="421" t="s">
        <v>2539</v>
      </c>
    </row>
    <row r="175" spans="1:4" s="11" customFormat="1" x14ac:dyDescent="0.2">
      <c r="A175" s="422" t="s">
        <v>2549</v>
      </c>
      <c r="B175" s="421" t="s">
        <v>2550</v>
      </c>
      <c r="C175" s="421" t="str">
        <f t="array" ref="C175">IFERROR(INDEX($B$29:$B$553, MATCH(0, COUNTIF($C$28:C174, $B$29:$B$553&amp;"") + IF($B$29:$B$553="",1,0), 0)), "")</f>
        <v>Center for Health Policies and Studies</v>
      </c>
      <c r="D175" s="421" t="s">
        <v>2551</v>
      </c>
    </row>
    <row r="176" spans="1:4" s="11" customFormat="1" x14ac:dyDescent="0.2">
      <c r="A176" s="422" t="s">
        <v>3150</v>
      </c>
      <c r="B176" s="421" t="s">
        <v>3151</v>
      </c>
      <c r="C176" s="421" t="str">
        <f t="array" ref="C176">IFERROR(INDEX($B$29:$B$553, MATCH(0, COUNTIF($C$28:C175, $B$29:$B$553&amp;"") + IF($B$29:$B$553="",1,0), 0)), "")</f>
        <v>Ministry of Health of the Government of Mozambique</v>
      </c>
      <c r="D176" s="421" t="s">
        <v>3152</v>
      </c>
    </row>
    <row r="177" spans="1:4" s="11" customFormat="1" x14ac:dyDescent="0.2">
      <c r="A177" s="422" t="s">
        <v>3153</v>
      </c>
      <c r="B177" s="421" t="s">
        <v>3151</v>
      </c>
      <c r="C177" s="421" t="str">
        <f t="array" ref="C177">IFERROR(INDEX($B$29:$B$553, MATCH(0, COUNTIF($C$28:C176, $B$29:$B$553&amp;"") + IF($B$29:$B$553="",1,0), 0)), "")</f>
        <v>Fundação para o Desenvolvimento da Comunidade (FDC)</v>
      </c>
      <c r="D177" s="421" t="s">
        <v>3152</v>
      </c>
    </row>
    <row r="178" spans="1:4" s="11" customFormat="1" x14ac:dyDescent="0.2">
      <c r="A178" s="422" t="s">
        <v>3154</v>
      </c>
      <c r="B178" s="421" t="s">
        <v>3151</v>
      </c>
      <c r="C178" s="421" t="str">
        <f t="array" ref="C178">IFERROR(INDEX($B$29:$B$553, MATCH(0, COUNTIF($C$28:C177, $B$29:$B$553&amp;"") + IF($B$29:$B$553="",1,0), 0)), "")</f>
        <v>Ministry of Health and Quality of Life (implementing through the National AIDS Secretariat) of the Government of the Republic of Mauritius</v>
      </c>
      <c r="D178" s="421" t="s">
        <v>3152</v>
      </c>
    </row>
    <row r="179" spans="1:4" s="11" customFormat="1" x14ac:dyDescent="0.2">
      <c r="A179" s="422" t="s">
        <v>3155</v>
      </c>
      <c r="B179" s="421" t="s">
        <v>3156</v>
      </c>
      <c r="C179" s="421" t="str">
        <f t="array" ref="C179">IFERROR(INDEX($B$29:$B$553, MATCH(0, COUNTIF($C$28:C178, $B$29:$B$553&amp;"") + IF($B$29:$B$553="",1,0), 0)), "")</f>
        <v>Prévention Information Lutte contre le Sida</v>
      </c>
      <c r="D179" s="421" t="s">
        <v>3157</v>
      </c>
    </row>
    <row r="180" spans="1:4" s="11" customFormat="1" x14ac:dyDescent="0.2">
      <c r="A180" s="422" t="s">
        <v>3158</v>
      </c>
      <c r="B180" s="421" t="s">
        <v>3159</v>
      </c>
      <c r="C180" s="421" t="str">
        <f t="array" ref="C180">IFERROR(INDEX($B$29:$B$553, MATCH(0, COUNTIF($C$28:C179, $B$29:$B$553&amp;"") + IF($B$29:$B$553="",1,0), 0)), "")</f>
        <v>ActionAid International Malawi</v>
      </c>
      <c r="D180" s="421" t="s">
        <v>3160</v>
      </c>
    </row>
    <row r="181" spans="1:4" s="11" customFormat="1" x14ac:dyDescent="0.2">
      <c r="A181" s="422" t="s">
        <v>3161</v>
      </c>
      <c r="B181" s="421" t="s">
        <v>3162</v>
      </c>
      <c r="C181" s="421" t="str">
        <f t="array" ref="C181">IFERROR(INDEX($B$29:$B$553, MATCH(0, COUNTIF($C$28:C180, $B$29:$B$553&amp;"") + IF($B$29:$B$553="",1,0), 0)), "")</f>
        <v>Malaysian AIDS Council</v>
      </c>
      <c r="D181" s="421" t="s">
        <v>3163</v>
      </c>
    </row>
    <row r="182" spans="1:4" s="11" customFormat="1" x14ac:dyDescent="0.2">
      <c r="A182" s="422" t="s">
        <v>3164</v>
      </c>
      <c r="B182" s="421" t="s">
        <v>3151</v>
      </c>
      <c r="C182" s="421" t="str">
        <f t="array" ref="C182">IFERROR(INDEX($B$29:$B$553, MATCH(0, COUNTIF($C$28:C181, $B$29:$B$553&amp;"") + IF($B$29:$B$553="",1,0), 0)), "")</f>
        <v>The Ministry of Health and Population of the Government of Nepal</v>
      </c>
      <c r="D182" s="421" t="s">
        <v>3152</v>
      </c>
    </row>
    <row r="183" spans="1:4" s="11" customFormat="1" x14ac:dyDescent="0.2">
      <c r="A183" s="422" t="s">
        <v>3165</v>
      </c>
      <c r="B183" s="421" t="s">
        <v>3166</v>
      </c>
      <c r="C183" s="421" t="str">
        <f t="array" ref="C183">IFERROR(INDEX($B$29:$B$553, MATCH(0, COUNTIF($C$28:C182, $B$29:$B$553&amp;"") + IF($B$29:$B$553="",1,0), 0)), "")</f>
        <v>Coordination Intersectorielle de Lutte contre les IST/VIH/SIDA de la République du Niger</v>
      </c>
      <c r="D183" s="421" t="s">
        <v>3167</v>
      </c>
    </row>
    <row r="184" spans="1:4" s="11" customFormat="1" x14ac:dyDescent="0.2">
      <c r="A184" s="422" t="s">
        <v>3168</v>
      </c>
      <c r="B184" s="421" t="s">
        <v>3169</v>
      </c>
      <c r="C184" s="421" t="str">
        <f t="array" ref="C184">IFERROR(INDEX($B$29:$B$553, MATCH(0, COUNTIF($C$28:C183, $B$29:$B$553&amp;"") + IF($B$29:$B$553="",1,0), 0)), "")</f>
        <v>Society For Family Health</v>
      </c>
      <c r="D184" s="421" t="s">
        <v>3170</v>
      </c>
    </row>
    <row r="185" spans="1:4" s="11" customFormat="1" x14ac:dyDescent="0.2">
      <c r="A185" s="422" t="s">
        <v>3171</v>
      </c>
      <c r="B185" s="421" t="s">
        <v>3172</v>
      </c>
      <c r="C185" s="421" t="str">
        <f t="array" ref="C185">IFERROR(INDEX($B$29:$B$553, MATCH(0, COUNTIF($C$28:C184, $B$29:$B$553&amp;"") + IF($B$29:$B$553="",1,0), 0)), "")</f>
        <v>National Malaria Elimination Programme of the Federal Ministry of Health of the Government of the Federal Republic of Nigeria</v>
      </c>
      <c r="D185" s="421" t="s">
        <v>3173</v>
      </c>
    </row>
    <row r="186" spans="1:4" s="11" customFormat="1" x14ac:dyDescent="0.2">
      <c r="A186" s="422" t="s">
        <v>3174</v>
      </c>
      <c r="B186" s="421" t="s">
        <v>3175</v>
      </c>
      <c r="C186" s="421" t="str">
        <f t="array" ref="C186">IFERROR(INDEX($B$29:$B$553, MATCH(0, COUNTIF($C$28:C185, $B$29:$B$553&amp;"") + IF($B$29:$B$553="",1,0), 0)), "")</f>
        <v>Association For Reproductive And Family Health</v>
      </c>
      <c r="D186" s="421" t="s">
        <v>3176</v>
      </c>
    </row>
    <row r="187" spans="1:4" s="11" customFormat="1" x14ac:dyDescent="0.2">
      <c r="A187" s="422" t="s">
        <v>3177</v>
      </c>
      <c r="B187" s="421" t="s">
        <v>3178</v>
      </c>
      <c r="C187" s="421" t="str">
        <f t="array" ref="C187">IFERROR(INDEX($B$29:$B$553, MATCH(0, COUNTIF($C$28:C186, $B$29:$B$553&amp;"") + IF($B$29:$B$553="",1,0), 0)), "")</f>
        <v>National Agency for the Control of AIDS</v>
      </c>
      <c r="D187" s="421" t="s">
        <v>3179</v>
      </c>
    </row>
    <row r="188" spans="1:4" s="11" customFormat="1" x14ac:dyDescent="0.2">
      <c r="A188" s="422" t="s">
        <v>3180</v>
      </c>
      <c r="B188" s="421" t="s">
        <v>3178</v>
      </c>
      <c r="C188" s="421" t="str">
        <f t="array" ref="C188">IFERROR(INDEX($B$29:$B$553, MATCH(0, COUNTIF($C$28:C187, $B$29:$B$553&amp;"") + IF($B$29:$B$553="",1,0), 0)), "")</f>
        <v>Institute of Human Virology Nigeria</v>
      </c>
      <c r="D188" s="421" t="s">
        <v>3179</v>
      </c>
    </row>
    <row r="189" spans="1:4" s="11" customFormat="1" x14ac:dyDescent="0.2">
      <c r="A189" s="422" t="s">
        <v>3181</v>
      </c>
      <c r="B189" s="421" t="s">
        <v>3182</v>
      </c>
      <c r="C189" s="421" t="str">
        <f t="array" ref="C189">IFERROR(INDEX($B$29:$B$553, MATCH(0, COUNTIF($C$28:C188, $B$29:$B$553&amp;"") + IF($B$29:$B$553="",1,0), 0)), "")</f>
        <v>Instituto Nicaragüense de Seguridad Social</v>
      </c>
      <c r="D189" s="421" t="s">
        <v>3183</v>
      </c>
    </row>
    <row r="190" spans="1:4" s="11" customFormat="1" x14ac:dyDescent="0.2">
      <c r="A190" s="422" t="s">
        <v>3184</v>
      </c>
      <c r="B190" s="421" t="s">
        <v>3185</v>
      </c>
      <c r="C190" s="421" t="str">
        <f t="array" ref="C190">IFERROR(INDEX($B$29:$B$553, MATCH(0, COUNTIF($C$28:C189, $B$29:$B$553&amp;"") + IF($B$29:$B$553="",1,0), 0)), "")</f>
        <v>Federación Red NICASALUD</v>
      </c>
      <c r="D190" s="421" t="s">
        <v>3186</v>
      </c>
    </row>
    <row r="191" spans="1:4" s="11" customFormat="1" x14ac:dyDescent="0.2">
      <c r="A191" s="422" t="s">
        <v>3187</v>
      </c>
      <c r="B191" s="421" t="s">
        <v>3188</v>
      </c>
      <c r="C191" s="421" t="str">
        <f t="array" ref="C191">IFERROR(INDEX($B$29:$B$553, MATCH(0, COUNTIF($C$28:C190, $B$29:$B$553&amp;"") + IF($B$29:$B$553="",1,0), 0)), "")</f>
        <v>Ministry of Health and Social Services of the Government of Namibia</v>
      </c>
      <c r="D191" s="421" t="s">
        <v>3189</v>
      </c>
    </row>
    <row r="192" spans="1:4" s="11" customFormat="1" x14ac:dyDescent="0.2">
      <c r="A192" s="422" t="s">
        <v>3190</v>
      </c>
      <c r="B192" s="421" t="s">
        <v>3191</v>
      </c>
      <c r="C192" s="421" t="str">
        <f t="array" ref="C192">IFERROR(INDEX($B$29:$B$553, MATCH(0, COUNTIF($C$28:C191, $B$29:$B$553&amp;"") + IF($B$29:$B$553="",1,0), 0)), "")</f>
        <v>Namibia Network of AIDS Service Organizations</v>
      </c>
      <c r="D192" s="421" t="s">
        <v>3192</v>
      </c>
    </row>
    <row r="193" spans="1:4" s="11" customFormat="1" x14ac:dyDescent="0.2">
      <c r="A193" s="422" t="s">
        <v>3193</v>
      </c>
      <c r="B193" s="421" t="s">
        <v>3194</v>
      </c>
      <c r="C193" s="421" t="str">
        <f t="array" ref="C193">IFERROR(INDEX($B$29:$B$553, MATCH(0, COUNTIF($C$28:C192, $B$29:$B$553&amp;"") + IF($B$29:$B$553="",1,0), 0)), "")</f>
        <v>Nai Zindagi</v>
      </c>
      <c r="D193" s="421" t="s">
        <v>3195</v>
      </c>
    </row>
    <row r="194" spans="1:4" s="11" customFormat="1" x14ac:dyDescent="0.2">
      <c r="A194" s="422" t="s">
        <v>3196</v>
      </c>
      <c r="B194" s="421" t="s">
        <v>3194</v>
      </c>
      <c r="C194" s="421" t="str">
        <f t="array" ref="C194">IFERROR(INDEX($B$29:$B$553, MATCH(0, COUNTIF($C$28:C193, $B$29:$B$553&amp;"") + IF($B$29:$B$553="",1,0), 0)), "")</f>
        <v>The Indus Hospital</v>
      </c>
      <c r="D194" s="421" t="s">
        <v>3195</v>
      </c>
    </row>
    <row r="195" spans="1:4" s="11" customFormat="1" x14ac:dyDescent="0.2">
      <c r="A195" s="422" t="s">
        <v>3197</v>
      </c>
      <c r="B195" s="421" t="s">
        <v>3198</v>
      </c>
      <c r="C195" s="421" t="str">
        <f t="array" ref="C195">IFERROR(INDEX($B$29:$B$553, MATCH(0, COUNTIF($C$28:C194, $B$29:$B$553&amp;"") + IF($B$29:$B$553="",1,0), 0)), "")</f>
        <v>Mercy Corps</v>
      </c>
      <c r="D195" s="421" t="s">
        <v>3199</v>
      </c>
    </row>
    <row r="196" spans="1:4" s="11" customFormat="1" x14ac:dyDescent="0.2">
      <c r="A196" s="422" t="s">
        <v>3200</v>
      </c>
      <c r="B196" s="421" t="s">
        <v>3201</v>
      </c>
      <c r="C196" s="421" t="str">
        <f t="array" ref="C196">IFERROR(INDEX($B$29:$B$553, MATCH(0, COUNTIF($C$28:C195, $B$29:$B$553&amp;"") + IF($B$29:$B$553="",1,0), 0)), "")</f>
        <v>National TB Control Programme Pakistan</v>
      </c>
      <c r="D196" s="421" t="s">
        <v>3202</v>
      </c>
    </row>
    <row r="197" spans="1:4" s="11" customFormat="1" x14ac:dyDescent="0.2">
      <c r="A197" s="422" t="s">
        <v>3203</v>
      </c>
      <c r="B197" s="421" t="s">
        <v>3204</v>
      </c>
      <c r="C197" s="421" t="str">
        <f t="array" ref="C197">IFERROR(INDEX($B$29:$B$553, MATCH(0, COUNTIF($C$28:C196, $B$29:$B$553&amp;"") + IF($B$29:$B$553="",1,0), 0)), "")</f>
        <v>Cicatelli Associates Inc.</v>
      </c>
      <c r="D197" s="421" t="s">
        <v>3205</v>
      </c>
    </row>
    <row r="198" spans="1:4" s="11" customFormat="1" x14ac:dyDescent="0.2">
      <c r="A198" s="422" t="s">
        <v>3206</v>
      </c>
      <c r="B198" s="421" t="s">
        <v>3204</v>
      </c>
      <c r="C198" s="421" t="str">
        <f t="array" ref="C198">IFERROR(INDEX($B$29:$B$553, MATCH(0, COUNTIF($C$28:C197, $B$29:$B$553&amp;"") + IF($B$29:$B$553="",1,0), 0)), "")</f>
        <v>Pathfinder International</v>
      </c>
      <c r="D198" s="421" t="s">
        <v>3205</v>
      </c>
    </row>
    <row r="199" spans="1:4" s="11" customFormat="1" x14ac:dyDescent="0.2">
      <c r="A199" s="422" t="s">
        <v>3207</v>
      </c>
      <c r="B199" s="421" t="s">
        <v>3204</v>
      </c>
      <c r="C199" s="421" t="str">
        <f t="array" ref="C199">IFERROR(INDEX($B$29:$B$553, MATCH(0, COUNTIF($C$28:C198, $B$29:$B$553&amp;"") + IF($B$29:$B$553="",1,0), 0)), "")</f>
        <v>Ministry of Health (PARSALUD II ,Unidad Ejecutora 123) of the Government of the Republic of Peru</v>
      </c>
      <c r="D199" s="421" t="s">
        <v>3205</v>
      </c>
    </row>
    <row r="200" spans="1:4" s="11" customFormat="1" x14ac:dyDescent="0.2">
      <c r="A200" s="422" t="s">
        <v>3208</v>
      </c>
      <c r="B200" s="421" t="s">
        <v>3204</v>
      </c>
      <c r="C200" s="421" t="str">
        <f t="array" ref="C200">IFERROR(INDEX($B$29:$B$553, MATCH(0, COUNTIF($C$28:C199, $B$29:$B$553&amp;"") + IF($B$29:$B$553="",1,0), 0)), "")</f>
        <v>Socios en Salud sucursal Peru</v>
      </c>
      <c r="D200" s="421" t="s">
        <v>3205</v>
      </c>
    </row>
    <row r="201" spans="1:4" s="11" customFormat="1" x14ac:dyDescent="0.2">
      <c r="A201" s="422" t="s">
        <v>3209</v>
      </c>
      <c r="B201" s="421" t="s">
        <v>3210</v>
      </c>
      <c r="C201" s="421" t="str">
        <f t="array" ref="C201">IFERROR(INDEX($B$29:$B$553, MATCH(0, COUNTIF($C$28:C200, $B$29:$B$553&amp;"") + IF($B$29:$B$553="",1,0), 0)), "")</f>
        <v>Department of Health, Republic of the Philippines</v>
      </c>
      <c r="D201" s="421" t="s">
        <v>3211</v>
      </c>
    </row>
    <row r="202" spans="1:4" s="11" customFormat="1" x14ac:dyDescent="0.2">
      <c r="A202" s="422" t="s">
        <v>3212</v>
      </c>
      <c r="B202" s="421" t="s">
        <v>3213</v>
      </c>
      <c r="C202" s="421" t="str">
        <f t="array" ref="C202">IFERROR(INDEX($B$29:$B$553, MATCH(0, COUNTIF($C$28:C201, $B$29:$B$553&amp;"") + IF($B$29:$B$553="",1,0), 0)), "")</f>
        <v>Pilipinas Shell Foundation, Inc.</v>
      </c>
      <c r="D202" s="421" t="s">
        <v>3214</v>
      </c>
    </row>
    <row r="203" spans="1:4" s="11" customFormat="1" x14ac:dyDescent="0.2">
      <c r="A203" s="422" t="s">
        <v>3215</v>
      </c>
      <c r="B203" s="421" t="s">
        <v>3216</v>
      </c>
      <c r="C203" s="421" t="str">
        <f t="array" ref="C203">IFERROR(INDEX($B$29:$B$553, MATCH(0, COUNTIF($C$28:C202, $B$29:$B$553&amp;"") + IF($B$29:$B$553="",1,0), 0)), "")</f>
        <v>Philippine Business for Social Progress</v>
      </c>
      <c r="D203" s="421" t="s">
        <v>3217</v>
      </c>
    </row>
    <row r="204" spans="1:4" s="11" customFormat="1" x14ac:dyDescent="0.2">
      <c r="A204" s="422" t="s">
        <v>3218</v>
      </c>
      <c r="B204" s="421" t="s">
        <v>3119</v>
      </c>
      <c r="C204" s="421" t="str">
        <f t="array" ref="C204">IFERROR(INDEX($B$29:$B$553, MATCH(0, COUNTIF($C$28:C203, $B$29:$B$553&amp;"") + IF($B$29:$B$553="",1,0), 0)), "")</f>
        <v>Centro de Información y Recursos para el Desarrollo (CIRD)</v>
      </c>
      <c r="D204" s="421" t="s">
        <v>3120</v>
      </c>
    </row>
    <row r="205" spans="1:4" s="11" customFormat="1" x14ac:dyDescent="0.2">
      <c r="A205" s="422" t="s">
        <v>3219</v>
      </c>
      <c r="B205" s="421" t="s">
        <v>3220</v>
      </c>
      <c r="C205" s="421" t="str">
        <f t="array" ref="C205">IFERROR(INDEX($B$29:$B$553, MATCH(0, COUNTIF($C$28:C204, $B$29:$B$553&amp;"") + IF($B$29:$B$553="",1,0), 0)), "")</f>
        <v>Alter Vida - Centro de Estudios y Formación para el Ecodesarrollo</v>
      </c>
      <c r="D205" s="421" t="s">
        <v>3221</v>
      </c>
    </row>
    <row r="206" spans="1:4" s="11" customFormat="1" x14ac:dyDescent="0.2">
      <c r="A206" s="422" t="s">
        <v>3222</v>
      </c>
      <c r="B206" s="421" t="s">
        <v>3220</v>
      </c>
      <c r="C206" s="421" t="str">
        <f t="array" ref="C206">IFERROR(INDEX($B$29:$B$553, MATCH(0, COUNTIF($C$28:C205, $B$29:$B$553&amp;"") + IF($B$29:$B$553="",1,0), 0)), "")</f>
        <v>Ministry of Health of the Revolutionary Government of Zanzibar</v>
      </c>
      <c r="D206" s="421" t="s">
        <v>3221</v>
      </c>
    </row>
    <row r="207" spans="1:4" s="11" customFormat="1" x14ac:dyDescent="0.2">
      <c r="A207" s="422" t="s">
        <v>3223</v>
      </c>
      <c r="B207" s="421" t="s">
        <v>3216</v>
      </c>
      <c r="C207" s="421" t="str">
        <f t="array" ref="C207">IFERROR(INDEX($B$29:$B$553, MATCH(0, COUNTIF($C$28:C206, $B$29:$B$553&amp;"") + IF($B$29:$B$553="",1,0), 0)), "")</f>
        <v>Open Health Institute</v>
      </c>
      <c r="D207" s="421" t="s">
        <v>3224</v>
      </c>
    </row>
    <row r="208" spans="1:4" s="11" customFormat="1" x14ac:dyDescent="0.2">
      <c r="A208" s="422" t="s">
        <v>3225</v>
      </c>
      <c r="B208" s="421" t="s">
        <v>3216</v>
      </c>
      <c r="C208" s="421" t="str">
        <f t="array" ref="C208">IFERROR(INDEX($B$29:$B$553, MATCH(0, COUNTIF($C$28:C207, $B$29:$B$553&amp;"") + IF($B$29:$B$553="",1,0), 0)), "")</f>
        <v>Republican Center to Fight AIDS</v>
      </c>
      <c r="D208" s="421" t="s">
        <v>3224</v>
      </c>
    </row>
    <row r="209" spans="1:4" s="11" customFormat="1" x14ac:dyDescent="0.2">
      <c r="A209" s="422" t="s">
        <v>3226</v>
      </c>
      <c r="B209" s="421" t="s">
        <v>3227</v>
      </c>
      <c r="C209" s="421" t="str">
        <f t="array" ref="C209">IFERROR(INDEX($B$29:$B$553, MATCH(0, COUNTIF($C$28:C208, $B$29:$B$553&amp;"") + IF($B$29:$B$553="",1,0), 0)), "")</f>
        <v>Ministry of Health of the Republic of Rwanda</v>
      </c>
      <c r="D209" s="421" t="s">
        <v>3228</v>
      </c>
    </row>
    <row r="210" spans="1:4" s="11" customFormat="1" x14ac:dyDescent="0.2">
      <c r="A210" s="422" t="s">
        <v>3229</v>
      </c>
      <c r="B210" s="421" t="s">
        <v>3227</v>
      </c>
      <c r="C210" s="421" t="str">
        <f t="array" ref="C210">IFERROR(INDEX($B$29:$B$553, MATCH(0, COUNTIF($C$28:C209, $B$29:$B$553&amp;"") + IF($B$29:$B$553="",1,0), 0)), "")</f>
        <v>Federal Ministry of Health, Government of the Republic of Sudan</v>
      </c>
      <c r="D210" s="421" t="s">
        <v>3228</v>
      </c>
    </row>
    <row r="211" spans="1:4" s="11" customFormat="1" x14ac:dyDescent="0.2">
      <c r="A211" s="422" t="s">
        <v>3230</v>
      </c>
      <c r="B211" s="421" t="s">
        <v>3231</v>
      </c>
      <c r="C211" s="421" t="str">
        <f t="array" ref="C211">IFERROR(INDEX($B$29:$B$553, MATCH(0, COUNTIF($C$28:C210, $B$29:$B$553&amp;"") + IF($B$29:$B$553="",1,0), 0)), "")</f>
        <v>Conseil National de Lutte contre le SIDA du Gouvernement de la République du Sénégal</v>
      </c>
      <c r="D211" s="421" t="s">
        <v>3232</v>
      </c>
    </row>
    <row r="212" spans="1:4" s="11" customFormat="1" x14ac:dyDescent="0.2">
      <c r="A212" s="422" t="s">
        <v>3233</v>
      </c>
      <c r="B212" s="421" t="s">
        <v>3234</v>
      </c>
      <c r="C212" s="421" t="str">
        <f t="array" ref="C212">IFERROR(INDEX($B$29:$B$553, MATCH(0, COUNTIF($C$28:C211, $B$29:$B$553&amp;"") + IF($B$29:$B$553="",1,0), 0)), "")</f>
        <v>Ministry of Health and Social Action of the Government of the Republic of Senegal</v>
      </c>
      <c r="D212" s="421" t="s">
        <v>3235</v>
      </c>
    </row>
    <row r="213" spans="1:4" s="11" customFormat="1" x14ac:dyDescent="0.2">
      <c r="A213" s="422" t="s">
        <v>3236</v>
      </c>
      <c r="B213" s="421" t="s">
        <v>3234</v>
      </c>
      <c r="C213" s="421" t="str">
        <f t="array" ref="C213">IFERROR(INDEX($B$29:$B$553, MATCH(0, COUNTIF($C$28:C212, $B$29:$B$553&amp;"") + IF($B$29:$B$553="",1,0), 0)), "")</f>
        <v>National HIV/AIDS Secretariat</v>
      </c>
      <c r="D213" s="421" t="s">
        <v>3235</v>
      </c>
    </row>
    <row r="214" spans="1:4" s="11" customFormat="1" x14ac:dyDescent="0.2">
      <c r="A214" s="422" t="s">
        <v>3237</v>
      </c>
      <c r="B214" s="421" t="s">
        <v>3234</v>
      </c>
      <c r="C214" s="421" t="str">
        <f t="array" ref="C214">IFERROR(INDEX($B$29:$B$553, MATCH(0, COUNTIF($C$28:C213, $B$29:$B$553&amp;"") + IF($B$29:$B$553="",1,0), 0)), "")</f>
        <v>Ministry of Health and Sanitation of the Government of Sierra Leone</v>
      </c>
      <c r="D214" s="421" t="s">
        <v>3235</v>
      </c>
    </row>
    <row r="215" spans="1:4" s="11" customFormat="1" x14ac:dyDescent="0.2">
      <c r="A215" s="422" t="s">
        <v>3238</v>
      </c>
      <c r="B215" s="421" t="s">
        <v>3216</v>
      </c>
      <c r="C215" s="421" t="str">
        <f t="array" ref="C215">IFERROR(INDEX($B$29:$B$553, MATCH(0, COUNTIF($C$28:C214, $B$29:$B$553&amp;"") + IF($B$29:$B$553="",1,0), 0)), "")</f>
        <v>Ministry of Health, Prevention and Public Hygiene of the Government of the Republic of Senegal - AIDS Division</v>
      </c>
      <c r="D215" s="421" t="s">
        <v>3239</v>
      </c>
    </row>
    <row r="216" spans="1:4" s="11" customFormat="1" x14ac:dyDescent="0.2">
      <c r="A216" s="422" t="s">
        <v>3240</v>
      </c>
      <c r="B216" s="421" t="s">
        <v>3216</v>
      </c>
      <c r="C216" s="421" t="str">
        <f t="array" ref="C216">IFERROR(INDEX($B$29:$B$553, MATCH(0, COUNTIF($C$28:C215, $B$29:$B$553&amp;"") + IF($B$29:$B$553="",1,0), 0)), "")</f>
        <v>Ministry of Health of the Government of the Republic of Suriname</v>
      </c>
      <c r="D216" s="421" t="s">
        <v>3239</v>
      </c>
    </row>
    <row r="217" spans="1:4" s="11" customFormat="1" x14ac:dyDescent="0.2">
      <c r="A217" s="422" t="s">
        <v>3241</v>
      </c>
      <c r="B217" s="421" t="s">
        <v>3242</v>
      </c>
      <c r="C217" s="421" t="str">
        <f t="array" ref="C217">IFERROR(INDEX($B$29:$B$553, MATCH(0, COUNTIF($C$28:C216, $B$29:$B$553&amp;"") + IF($B$29:$B$553="",1,0), 0)), "")</f>
        <v>National Emergency Response Council on HIV and AIDS</v>
      </c>
      <c r="D217" s="421" t="s">
        <v>3243</v>
      </c>
    </row>
    <row r="218" spans="1:4" s="11" customFormat="1" x14ac:dyDescent="0.2">
      <c r="A218" s="422" t="s">
        <v>3244</v>
      </c>
      <c r="B218" s="421" t="s">
        <v>3220</v>
      </c>
      <c r="C218" s="421" t="str">
        <f t="array" ref="C218">IFERROR(INDEX($B$29:$B$553, MATCH(0, COUNTIF($C$28:C217, $B$29:$B$553&amp;"") + IF($B$29:$B$553="",1,0), 0)), "")</f>
        <v>Coordinating Assembly of Non Governmental Organisation</v>
      </c>
      <c r="D218" s="421" t="s">
        <v>3245</v>
      </c>
    </row>
    <row r="219" spans="1:4" s="11" customFormat="1" x14ac:dyDescent="0.2">
      <c r="A219" s="422" t="s">
        <v>3246</v>
      </c>
      <c r="B219" s="421" t="s">
        <v>3220</v>
      </c>
      <c r="C219" s="421" t="str">
        <f t="array" ref="C219">IFERROR(INDEX($B$29:$B$553, MATCH(0, COUNTIF($C$28:C218, $B$29:$B$553&amp;"") + IF($B$29:$B$553="",1,0), 0)), "")</f>
        <v>Department of Disease Control, Ministry of Public Health of the Royal Government of Thailand</v>
      </c>
      <c r="D219" s="421" t="s">
        <v>3245</v>
      </c>
    </row>
    <row r="220" spans="1:4" s="11" customFormat="1" x14ac:dyDescent="0.2">
      <c r="A220" s="422" t="s">
        <v>3247</v>
      </c>
      <c r="B220" s="421" t="s">
        <v>3234</v>
      </c>
      <c r="C220" s="421" t="str">
        <f t="array" ref="C220">IFERROR(INDEX($B$29:$B$553, MATCH(0, COUNTIF($C$28:C219, $B$29:$B$553&amp;"") + IF($B$29:$B$553="",1,0), 0)), "")</f>
        <v>Raks Thai Foundation</v>
      </c>
      <c r="D220" s="421" t="s">
        <v>3235</v>
      </c>
    </row>
    <row r="221" spans="1:4" s="11" customFormat="1" x14ac:dyDescent="0.2">
      <c r="A221" s="422" t="s">
        <v>3248</v>
      </c>
      <c r="B221" s="421" t="s">
        <v>3234</v>
      </c>
      <c r="C221" s="421" t="str">
        <f t="array" ref="C221">IFERROR(INDEX($B$29:$B$553, MATCH(0, COUNTIF($C$28:C220, $B$29:$B$553&amp;"") + IF($B$29:$B$553="",1,0), 0)), "")</f>
        <v>Republican Center of Tuberculosis Control - Tajikistan</v>
      </c>
      <c r="D221" s="421" t="s">
        <v>3235</v>
      </c>
    </row>
    <row r="222" spans="1:4" s="11" customFormat="1" x14ac:dyDescent="0.2">
      <c r="A222" s="422" t="s">
        <v>3249</v>
      </c>
      <c r="B222" s="421" t="s">
        <v>3234</v>
      </c>
      <c r="C222" s="421" t="str">
        <f t="array" ref="C222">IFERROR(INDEX($B$29:$B$553, MATCH(0, COUNTIF($C$28:C221, $B$29:$B$553&amp;"") + IF($B$29:$B$553="",1,0), 0)), "")</f>
        <v>Ministry of Health of the Government of the Democratic Republic of Timor-Leste</v>
      </c>
      <c r="D222" s="421" t="s">
        <v>3235</v>
      </c>
    </row>
    <row r="223" spans="1:4" s="11" customFormat="1" x14ac:dyDescent="0.2">
      <c r="A223" s="422" t="s">
        <v>3250</v>
      </c>
      <c r="B223" s="421" t="s">
        <v>3234</v>
      </c>
      <c r="C223" s="421" t="str">
        <f t="array" ref="C223">IFERROR(INDEX($B$29:$B$553, MATCH(0, COUNTIF($C$28:C222, $B$29:$B$553&amp;"") + IF($B$29:$B$553="",1,0), 0)), "")</f>
        <v>Basic Health Care Directorate (DSSB)</v>
      </c>
      <c r="D223" s="421" t="s">
        <v>3235</v>
      </c>
    </row>
    <row r="224" spans="1:4" s="11" customFormat="1" x14ac:dyDescent="0.2">
      <c r="A224" s="422" t="s">
        <v>3251</v>
      </c>
      <c r="B224" s="421" t="s">
        <v>3234</v>
      </c>
      <c r="C224" s="421" t="str">
        <f t="array" ref="C224">IFERROR(INDEX($B$29:$B$553, MATCH(0, COUNTIF($C$28:C223, $B$29:$B$553&amp;"") + IF($B$29:$B$553="",1,0), 0)), "")</f>
        <v>Société Tunisienne des Maladies Respiratoires et d’Allergologie (STMRA)</v>
      </c>
      <c r="D224" s="421" t="s">
        <v>3235</v>
      </c>
    </row>
    <row r="225" spans="1:4" s="11" customFormat="1" x14ac:dyDescent="0.2">
      <c r="A225" s="422" t="s">
        <v>3252</v>
      </c>
      <c r="B225" s="421" t="s">
        <v>3234</v>
      </c>
      <c r="C225" s="421" t="str">
        <f t="array" ref="C225">IFERROR(INDEX($B$29:$B$553, MATCH(0, COUNTIF($C$28:C224, $B$29:$B$553&amp;"") + IF($B$29:$B$553="",1,0), 0)), "")</f>
        <v>Office National de la Famille et de la Population de la République de Tunisie</v>
      </c>
      <c r="D225" s="421" t="s">
        <v>3235</v>
      </c>
    </row>
    <row r="226" spans="1:4" s="11" customFormat="1" x14ac:dyDescent="0.2">
      <c r="A226" s="422" t="s">
        <v>3253</v>
      </c>
      <c r="B226" s="421" t="s">
        <v>3234</v>
      </c>
      <c r="C226" s="421" t="str">
        <f t="array" ref="C226">IFERROR(INDEX($B$29:$B$553, MATCH(0, COUNTIF($C$28:C225, $B$29:$B$553&amp;"") + IF($B$29:$B$553="",1,0), 0)), "")</f>
        <v>The AIDS Support Organisation (Uganda) Limited</v>
      </c>
      <c r="D226" s="421" t="s">
        <v>3235</v>
      </c>
    </row>
    <row r="227" spans="1:4" s="11" customFormat="1" x14ac:dyDescent="0.2">
      <c r="A227" s="422" t="s">
        <v>3254</v>
      </c>
      <c r="B227" s="421" t="s">
        <v>3220</v>
      </c>
      <c r="C227" s="421" t="str">
        <f t="array" ref="C227">IFERROR(INDEX($B$29:$B$553, MATCH(0, COUNTIF($C$28:C226, $B$29:$B$553&amp;"") + IF($B$29:$B$553="",1,0), 0)), "")</f>
        <v>Charitable Organization "All-Ukrainian Network of People Living with HIV/AIDS"</v>
      </c>
      <c r="D227" s="421" t="s">
        <v>3255</v>
      </c>
    </row>
    <row r="228" spans="1:4" s="11" customFormat="1" x14ac:dyDescent="0.2">
      <c r="A228" s="422" t="s">
        <v>3256</v>
      </c>
      <c r="B228" s="421" t="s">
        <v>3234</v>
      </c>
      <c r="C228" s="421" t="str">
        <f t="array" ref="C228">IFERROR(INDEX($B$29:$B$553, MATCH(0, COUNTIF($C$28:C227, $B$29:$B$553&amp;"") + IF($B$29:$B$553="",1,0), 0)), "")</f>
        <v>State Institution "Ukrainian Center for Socially Dangerous Disease Control of the Ministry of Health of Ukraine"</v>
      </c>
      <c r="D228" s="421" t="s">
        <v>3235</v>
      </c>
    </row>
    <row r="229" spans="1:4" s="11" customFormat="1" x14ac:dyDescent="0.2">
      <c r="A229" s="422" t="s">
        <v>3257</v>
      </c>
      <c r="B229" s="421" t="s">
        <v>3258</v>
      </c>
      <c r="C229" s="421" t="str">
        <f t="array" ref="C229">IFERROR(INDEX($B$29:$B$553, MATCH(0, COUNTIF($C$28:C228, $B$29:$B$553&amp;"") + IF($B$29:$B$553="",1,0), 0)), "")</f>
        <v>International Charitable Foundation “Alliance for Public Health”</v>
      </c>
      <c r="D229" s="421" t="s">
        <v>3259</v>
      </c>
    </row>
    <row r="230" spans="1:4" s="11" customFormat="1" x14ac:dyDescent="0.2">
      <c r="A230" s="422" t="s">
        <v>3260</v>
      </c>
      <c r="B230" s="421" t="s">
        <v>3220</v>
      </c>
      <c r="C230" s="421" t="str">
        <f t="array" ref="C230">IFERROR(INDEX($B$29:$B$553, MATCH(0, COUNTIF($C$28:C229, $B$29:$B$553&amp;"") + IF($B$29:$B$553="",1,0), 0)), "")</f>
        <v>Republican DOTS Center of the Government of the Republic of Uzbekistan</v>
      </c>
      <c r="D230" s="421" t="s">
        <v>3261</v>
      </c>
    </row>
    <row r="231" spans="1:4" s="11" customFormat="1" x14ac:dyDescent="0.2">
      <c r="A231" s="422" t="s">
        <v>3262</v>
      </c>
      <c r="B231" s="421" t="s">
        <v>3220</v>
      </c>
      <c r="C231" s="421" t="str">
        <f t="array" ref="C231">IFERROR(INDEX($B$29:$B$553, MATCH(0, COUNTIF($C$28:C230, $B$29:$B$553&amp;"") + IF($B$29:$B$553="",1,0), 0)), "")</f>
        <v>Viet Nam Authority of HIV/AIDS Control</v>
      </c>
      <c r="D231" s="421" t="s">
        <v>3261</v>
      </c>
    </row>
    <row r="232" spans="1:4" s="11" customFormat="1" x14ac:dyDescent="0.2">
      <c r="A232" s="422" t="s">
        <v>3263</v>
      </c>
      <c r="B232" s="421" t="s">
        <v>3220</v>
      </c>
      <c r="C232" s="421" t="str">
        <f t="array" ref="C232">IFERROR(INDEX($B$29:$B$553, MATCH(0, COUNTIF($C$28:C231, $B$29:$B$553&amp;"") + IF($B$29:$B$553="",1,0), 0)), "")</f>
        <v>Department of Planning and Finance, Ministry of Health, Socialist Republic of Vietnam</v>
      </c>
      <c r="D232" s="421" t="s">
        <v>3264</v>
      </c>
    </row>
    <row r="233" spans="1:4" s="11" customFormat="1" x14ac:dyDescent="0.2">
      <c r="A233" s="422" t="s">
        <v>3265</v>
      </c>
      <c r="B233" s="421" t="s">
        <v>3220</v>
      </c>
      <c r="C233" s="421" t="str">
        <f t="array" ref="C233">IFERROR(INDEX($B$29:$B$553, MATCH(0, COUNTIF($C$28:C232, $B$29:$B$553&amp;"") + IF($B$29:$B$553="",1,0), 0)), "")</f>
        <v>Viet Nam Union of Science and Technology Associations</v>
      </c>
      <c r="D233" s="421" t="s">
        <v>3266</v>
      </c>
    </row>
    <row r="234" spans="1:4" s="11" customFormat="1" x14ac:dyDescent="0.2">
      <c r="A234" s="422" t="s">
        <v>3267</v>
      </c>
      <c r="B234" s="421" t="s">
        <v>3220</v>
      </c>
      <c r="C234" s="421" t="str">
        <f t="array" ref="C234">IFERROR(INDEX($B$29:$B$553, MATCH(0, COUNTIF($C$28:C233, $B$29:$B$553&amp;"") + IF($B$29:$B$553="",1,0), 0)), "")</f>
        <v>National Institute of Malariology, Parasitology and Entomology  of the Ministry of Health of the Government of the Socialist Republic of Viet Nam</v>
      </c>
      <c r="D234" s="421" t="s">
        <v>3266</v>
      </c>
    </row>
    <row r="235" spans="1:4" s="11" customFormat="1" x14ac:dyDescent="0.2">
      <c r="A235" s="422" t="s">
        <v>3268</v>
      </c>
      <c r="B235" s="421" t="s">
        <v>3220</v>
      </c>
      <c r="C235" s="421" t="str">
        <f t="array" ref="C235">IFERROR(INDEX($B$29:$B$553, MATCH(0, COUNTIF($C$28:C234, $B$29:$B$553&amp;"") + IF($B$29:$B$553="",1,0), 0)), "")</f>
        <v>Viet Nam National Lung Hospital</v>
      </c>
      <c r="D235" s="421" t="s">
        <v>3266</v>
      </c>
    </row>
    <row r="236" spans="1:4" s="11" customFormat="1" x14ac:dyDescent="0.2">
      <c r="A236" s="422" t="s">
        <v>3269</v>
      </c>
      <c r="B236" s="421" t="s">
        <v>3220</v>
      </c>
      <c r="C236" s="421" t="str">
        <f t="array" ref="C236">IFERROR(INDEX($B$29:$B$553, MATCH(0, COUNTIF($C$28:C235, $B$29:$B$553&amp;"") + IF($B$29:$B$553="",1,0), 0)), "")</f>
        <v>Ministry of Health/National Lung Hospital of the Governement of the Socialist Republic of Viet Nam</v>
      </c>
      <c r="D236" s="421" t="s">
        <v>3266</v>
      </c>
    </row>
    <row r="237" spans="1:4" s="11" customFormat="1" x14ac:dyDescent="0.2">
      <c r="A237" s="422" t="s">
        <v>3270</v>
      </c>
      <c r="B237" s="421" t="s">
        <v>3220</v>
      </c>
      <c r="C237" s="421" t="str">
        <f t="array" ref="C237">IFERROR(INDEX($B$29:$B$553, MATCH(0, COUNTIF($C$28:C236, $B$29:$B$553&amp;"") + IF($B$29:$B$553="",1,0), 0)), "")</f>
        <v>National Malaria Control Programme of the Ministry of Health and Population of the Republic of Yemen</v>
      </c>
      <c r="D237" s="421" t="s">
        <v>3266</v>
      </c>
    </row>
    <row r="238" spans="1:4" s="11" customFormat="1" x14ac:dyDescent="0.2">
      <c r="A238" s="422" t="s">
        <v>3271</v>
      </c>
      <c r="B238" s="421" t="s">
        <v>3220</v>
      </c>
      <c r="C238" s="421" t="str">
        <f t="array" ref="C238">IFERROR(INDEX($B$29:$B$553, MATCH(0, COUNTIF($C$28:C237, $B$29:$B$553&amp;"") + IF($B$29:$B$553="",1,0), 0)), "")</f>
        <v>The National Tuberculosis Control Program</v>
      </c>
      <c r="D238" s="421" t="s">
        <v>3266</v>
      </c>
    </row>
    <row r="239" spans="1:4" s="11" customFormat="1" x14ac:dyDescent="0.2">
      <c r="A239" s="422" t="s">
        <v>3272</v>
      </c>
      <c r="B239" s="421" t="s">
        <v>3273</v>
      </c>
      <c r="C239" s="421" t="str">
        <f t="array" ref="C239">IFERROR(INDEX($B$29:$B$553, MATCH(0, COUNTIF($C$28:C238, $B$29:$B$553&amp;"") + IF($B$29:$B$553="",1,0), 0)), "")</f>
        <v>National AIDS Program</v>
      </c>
      <c r="D239" s="421" t="s">
        <v>3274</v>
      </c>
    </row>
    <row r="240" spans="1:4" s="11" customFormat="1" x14ac:dyDescent="0.2">
      <c r="A240" s="422" t="s">
        <v>3275</v>
      </c>
      <c r="B240" s="421" t="s">
        <v>3276</v>
      </c>
      <c r="C240" s="421" t="str">
        <f t="array" ref="C240">IFERROR(INDEX($B$29:$B$553, MATCH(0, COUNTIF($C$28:C239, $B$29:$B$553&amp;"") + IF($B$29:$B$553="",1,0), 0)), "")</f>
        <v>AIDS Foundation South Africa</v>
      </c>
      <c r="D240" s="421" t="s">
        <v>3277</v>
      </c>
    </row>
    <row r="241" spans="1:4" s="11" customFormat="1" x14ac:dyDescent="0.2">
      <c r="A241" s="422" t="s">
        <v>3278</v>
      </c>
      <c r="B241" s="421" t="s">
        <v>3276</v>
      </c>
      <c r="C241" s="421" t="str">
        <f t="array" ref="C241">IFERROR(INDEX($B$29:$B$553, MATCH(0, COUNTIF($C$28:C240, $B$29:$B$553&amp;"") + IF($B$29:$B$553="",1,0), 0)), "")</f>
        <v>Kheth'Impilo AIDS Free Living</v>
      </c>
      <c r="D241" s="421" t="s">
        <v>3277</v>
      </c>
    </row>
    <row r="242" spans="1:4" s="11" customFormat="1" x14ac:dyDescent="0.2">
      <c r="A242" s="422" t="s">
        <v>3279</v>
      </c>
      <c r="B242" s="421" t="s">
        <v>3273</v>
      </c>
      <c r="C242" s="421" t="str">
        <f t="array" ref="C242">IFERROR(INDEX($B$29:$B$553, MATCH(0, COUNTIF($C$28:C241, $B$29:$B$553&amp;"") + IF($B$29:$B$553="",1,0), 0)), "")</f>
        <v>KwaZulu Natal Provincial Treasury</v>
      </c>
      <c r="D242" s="421" t="s">
        <v>3280</v>
      </c>
    </row>
    <row r="243" spans="1:4" s="11" customFormat="1" x14ac:dyDescent="0.2">
      <c r="A243" s="422" t="s">
        <v>3281</v>
      </c>
      <c r="B243" s="421" t="s">
        <v>3282</v>
      </c>
      <c r="C243" s="421" t="str">
        <f t="array" ref="C243">IFERROR(INDEX($B$29:$B$553, MATCH(0, COUNTIF($C$28:C242, $B$29:$B$553&amp;"") + IF($B$29:$B$553="",1,0), 0)), "")</f>
        <v/>
      </c>
      <c r="D243" s="421" t="s">
        <v>3283</v>
      </c>
    </row>
    <row r="244" spans="1:4" s="11" customFormat="1" x14ac:dyDescent="0.2">
      <c r="A244" s="422" t="s">
        <v>3284</v>
      </c>
      <c r="B244" s="421" t="s">
        <v>3282</v>
      </c>
      <c r="C244" s="421" t="str">
        <f t="array" ref="C244">IFERROR(INDEX($B$29:$B$553, MATCH(0, COUNTIF($C$28:C243, $B$29:$B$553&amp;"") + IF($B$29:$B$553="",1,0), 0)), "")</f>
        <v/>
      </c>
      <c r="D244" s="421" t="s">
        <v>3283</v>
      </c>
    </row>
    <row r="245" spans="1:4" s="11" customFormat="1" x14ac:dyDescent="0.2">
      <c r="A245" s="422" t="s">
        <v>3285</v>
      </c>
      <c r="B245" s="421" t="s">
        <v>3282</v>
      </c>
      <c r="C245" s="421" t="str">
        <f t="array" ref="C245">IFERROR(INDEX($B$29:$B$553, MATCH(0, COUNTIF($C$28:C244, $B$29:$B$553&amp;"") + IF($B$29:$B$553="",1,0), 0)), "")</f>
        <v/>
      </c>
      <c r="D245" s="421" t="s">
        <v>3283</v>
      </c>
    </row>
    <row r="246" spans="1:4" s="11" customFormat="1" x14ac:dyDescent="0.2">
      <c r="A246" s="422" t="s">
        <v>3286</v>
      </c>
      <c r="B246" s="421" t="s">
        <v>3282</v>
      </c>
      <c r="C246" s="421" t="str">
        <f t="array" ref="C246">IFERROR(INDEX($B$29:$B$553, MATCH(0, COUNTIF($C$28:C245, $B$29:$B$553&amp;"") + IF($B$29:$B$553="",1,0), 0)), "")</f>
        <v/>
      </c>
      <c r="D246" s="421" t="s">
        <v>3283</v>
      </c>
    </row>
    <row r="247" spans="1:4" s="11" customFormat="1" x14ac:dyDescent="0.2">
      <c r="A247" s="422" t="s">
        <v>3287</v>
      </c>
      <c r="B247" s="421" t="s">
        <v>3288</v>
      </c>
      <c r="C247" s="421" t="str">
        <f t="array" ref="C247">IFERROR(INDEX($B$29:$B$553, MATCH(0, COUNTIF($C$28:C246, $B$29:$B$553&amp;"") + IF($B$29:$B$553="",1,0), 0)), "")</f>
        <v/>
      </c>
      <c r="D247" s="421" t="s">
        <v>3289</v>
      </c>
    </row>
    <row r="248" spans="1:4" s="11" customFormat="1" x14ac:dyDescent="0.2">
      <c r="A248" s="422" t="s">
        <v>3290</v>
      </c>
      <c r="B248" s="421" t="s">
        <v>3220</v>
      </c>
      <c r="C248" s="421" t="str">
        <f t="array" ref="C248">IFERROR(INDEX($B$29:$B$553, MATCH(0, COUNTIF($C$28:C247, $B$29:$B$553&amp;"") + IF($B$29:$B$553="",1,0), 0)), "")</f>
        <v/>
      </c>
      <c r="D248" s="421" t="s">
        <v>3291</v>
      </c>
    </row>
    <row r="249" spans="1:4" s="11" customFormat="1" x14ac:dyDescent="0.2">
      <c r="A249" s="422" t="s">
        <v>3292</v>
      </c>
      <c r="B249" s="421" t="s">
        <v>3220</v>
      </c>
      <c r="C249" s="421" t="str">
        <f t="array" ref="C249">IFERROR(INDEX($B$29:$B$553, MATCH(0, COUNTIF($C$28:C248, $B$29:$B$553&amp;"") + IF($B$29:$B$553="",1,0), 0)), "")</f>
        <v/>
      </c>
      <c r="D249" s="421" t="s">
        <v>3291</v>
      </c>
    </row>
    <row r="250" spans="1:4" s="11" customFormat="1" x14ac:dyDescent="0.2">
      <c r="A250" s="422" t="s">
        <v>3293</v>
      </c>
      <c r="B250" s="421" t="s">
        <v>3220</v>
      </c>
      <c r="C250" s="421" t="str">
        <f t="array" ref="C250">IFERROR(INDEX($B$29:$B$553, MATCH(0, COUNTIF($C$28:C249, $B$29:$B$553&amp;"") + IF($B$29:$B$553="",1,0), 0)), "")</f>
        <v/>
      </c>
      <c r="D250" s="421" t="s">
        <v>3291</v>
      </c>
    </row>
    <row r="251" spans="1:4" s="11" customFormat="1" x14ac:dyDescent="0.2">
      <c r="A251" s="422" t="s">
        <v>3294</v>
      </c>
      <c r="B251" s="421" t="s">
        <v>3220</v>
      </c>
      <c r="C251" s="421" t="str">
        <f t="array" ref="C251">IFERROR(INDEX($B$29:$B$553, MATCH(0, COUNTIF($C$28:C250, $B$29:$B$553&amp;"") + IF($B$29:$B$553="",1,0), 0)), "")</f>
        <v/>
      </c>
      <c r="D251" s="421" t="s">
        <v>3291</v>
      </c>
    </row>
    <row r="252" spans="1:4" s="11" customFormat="1" x14ac:dyDescent="0.2">
      <c r="A252" s="422" t="s">
        <v>3295</v>
      </c>
      <c r="B252" s="421" t="s">
        <v>3220</v>
      </c>
      <c r="C252" s="421" t="str">
        <f t="array" ref="C252">IFERROR(INDEX($B$29:$B$553, MATCH(0, COUNTIF($C$28:C251, $B$29:$B$553&amp;"") + IF($B$29:$B$553="",1,0), 0)), "")</f>
        <v/>
      </c>
      <c r="D252" s="421" t="s">
        <v>3291</v>
      </c>
    </row>
    <row r="253" spans="1:4" s="11" customFormat="1" x14ac:dyDescent="0.2">
      <c r="A253" s="422" t="s">
        <v>3296</v>
      </c>
      <c r="B253" s="421" t="s">
        <v>3220</v>
      </c>
      <c r="C253" s="421" t="str">
        <f t="array" ref="C253">IFERROR(INDEX($B$29:$B$553, MATCH(0, COUNTIF($C$28:C252, $B$29:$B$553&amp;"") + IF($B$29:$B$553="",1,0), 0)), "")</f>
        <v/>
      </c>
      <c r="D253" s="421" t="s">
        <v>3291</v>
      </c>
    </row>
    <row r="254" spans="1:4" s="11" customFormat="1" x14ac:dyDescent="0.2">
      <c r="A254" s="422" t="s">
        <v>3297</v>
      </c>
      <c r="B254" s="421" t="s">
        <v>3220</v>
      </c>
      <c r="C254" s="421" t="str">
        <f t="array" ref="C254">IFERROR(INDEX($B$29:$B$553, MATCH(0, COUNTIF($C$28:C253, $B$29:$B$553&amp;"") + IF($B$29:$B$553="",1,0), 0)), "")</f>
        <v/>
      </c>
      <c r="D254" s="421" t="s">
        <v>3298</v>
      </c>
    </row>
    <row r="255" spans="1:4" s="11" customFormat="1" x14ac:dyDescent="0.2">
      <c r="A255" s="422" t="s">
        <v>3299</v>
      </c>
      <c r="B255" s="421" t="s">
        <v>3220</v>
      </c>
      <c r="C255" s="421" t="str">
        <f t="array" ref="C255">IFERROR(INDEX($B$29:$B$553, MATCH(0, COUNTIF($C$28:C254, $B$29:$B$553&amp;"") + IF($B$29:$B$553="",1,0), 0)), "")</f>
        <v/>
      </c>
      <c r="D255" s="421" t="s">
        <v>3298</v>
      </c>
    </row>
    <row r="256" spans="1:4" s="11" customFormat="1" x14ac:dyDescent="0.2">
      <c r="A256" s="422" t="s">
        <v>3300</v>
      </c>
      <c r="B256" s="421" t="s">
        <v>3220</v>
      </c>
      <c r="C256" s="421" t="str">
        <f t="array" ref="C256">IFERROR(INDEX($B$29:$B$553, MATCH(0, COUNTIF($C$28:C255, $B$29:$B$553&amp;"") + IF($B$29:$B$553="",1,0), 0)), "")</f>
        <v/>
      </c>
      <c r="D256" s="421" t="s">
        <v>3301</v>
      </c>
    </row>
    <row r="257" spans="1:4" s="11" customFormat="1" x14ac:dyDescent="0.2">
      <c r="A257" s="422" t="s">
        <v>3302</v>
      </c>
      <c r="B257" s="421" t="s">
        <v>3220</v>
      </c>
      <c r="C257" s="421" t="str">
        <f t="array" ref="C257">IFERROR(INDEX($B$29:$B$553, MATCH(0, COUNTIF($C$28:C256, $B$29:$B$553&amp;"") + IF($B$29:$B$553="",1,0), 0)), "")</f>
        <v/>
      </c>
      <c r="D257" s="421" t="s">
        <v>3303</v>
      </c>
    </row>
    <row r="258" spans="1:4" s="11" customFormat="1" x14ac:dyDescent="0.2">
      <c r="A258" s="422" t="s">
        <v>3304</v>
      </c>
      <c r="B258" s="421" t="s">
        <v>3220</v>
      </c>
      <c r="C258" s="421" t="str">
        <f t="array" ref="C258">IFERROR(INDEX($B$29:$B$553, MATCH(0, COUNTIF($C$28:C257, $B$29:$B$553&amp;"") + IF($B$29:$B$553="",1,0), 0)), "")</f>
        <v/>
      </c>
      <c r="D258" s="421" t="s">
        <v>3305</v>
      </c>
    </row>
    <row r="259" spans="1:4" s="11" customFormat="1" x14ac:dyDescent="0.2">
      <c r="A259" s="422" t="s">
        <v>3306</v>
      </c>
      <c r="B259" s="421" t="s">
        <v>3220</v>
      </c>
      <c r="C259" s="421" t="str">
        <f t="array" ref="C259">IFERROR(INDEX($B$29:$B$553, MATCH(0, COUNTIF($C$28:C258, $B$29:$B$553&amp;"") + IF($B$29:$B$553="",1,0), 0)), "")</f>
        <v/>
      </c>
      <c r="D259" s="421" t="s">
        <v>3307</v>
      </c>
    </row>
    <row r="260" spans="1:4" s="11" customFormat="1" x14ac:dyDescent="0.2">
      <c r="A260" s="422" t="s">
        <v>3308</v>
      </c>
      <c r="B260" s="421" t="s">
        <v>3220</v>
      </c>
      <c r="C260" s="421" t="str">
        <f t="array" ref="C260">IFERROR(INDEX($B$29:$B$553, MATCH(0, COUNTIF($C$28:C259, $B$29:$B$553&amp;"") + IF($B$29:$B$553="",1,0), 0)), "")</f>
        <v/>
      </c>
      <c r="D260" s="421" t="s">
        <v>3307</v>
      </c>
    </row>
    <row r="261" spans="1:4" s="11" customFormat="1" x14ac:dyDescent="0.2">
      <c r="A261" s="422" t="s">
        <v>3309</v>
      </c>
      <c r="B261" s="421" t="s">
        <v>3220</v>
      </c>
      <c r="C261" s="421" t="str">
        <f t="array" ref="C261">IFERROR(INDEX($B$29:$B$553, MATCH(0, COUNTIF($C$28:C260, $B$29:$B$553&amp;"") + IF($B$29:$B$553="",1,0), 0)), "")</f>
        <v/>
      </c>
      <c r="D261" s="421" t="s">
        <v>3307</v>
      </c>
    </row>
    <row r="262" spans="1:4" s="11" customFormat="1" x14ac:dyDescent="0.2">
      <c r="A262" s="422" t="s">
        <v>3310</v>
      </c>
      <c r="B262" s="421" t="s">
        <v>3220</v>
      </c>
      <c r="C262" s="421" t="str">
        <f t="array" ref="C262">IFERROR(INDEX($B$29:$B$553, MATCH(0, COUNTIF($C$28:C261, $B$29:$B$553&amp;"") + IF($B$29:$B$553="",1,0), 0)), "")</f>
        <v/>
      </c>
      <c r="D262" s="421" t="s">
        <v>3311</v>
      </c>
    </row>
    <row r="263" spans="1:4" s="11" customFormat="1" x14ac:dyDescent="0.2">
      <c r="A263" s="422" t="s">
        <v>3312</v>
      </c>
      <c r="B263" s="421" t="s">
        <v>3220</v>
      </c>
      <c r="C263" s="421" t="str">
        <f t="array" ref="C263">IFERROR(INDEX($B$29:$B$553, MATCH(0, COUNTIF($C$28:C262, $B$29:$B$553&amp;"") + IF($B$29:$B$553="",1,0), 0)), "")</f>
        <v/>
      </c>
      <c r="D263" s="421" t="s">
        <v>3311</v>
      </c>
    </row>
    <row r="264" spans="1:4" s="11" customFormat="1" x14ac:dyDescent="0.2">
      <c r="A264" s="422" t="s">
        <v>3313</v>
      </c>
      <c r="B264" s="421" t="s">
        <v>3220</v>
      </c>
      <c r="C264" s="421" t="str">
        <f t="array" ref="C264">IFERROR(INDEX($B$29:$B$553, MATCH(0, COUNTIF($C$28:C263, $B$29:$B$553&amp;"") + IF($B$29:$B$553="",1,0), 0)), "")</f>
        <v/>
      </c>
      <c r="D264" s="421" t="s">
        <v>3311</v>
      </c>
    </row>
    <row r="265" spans="1:4" s="11" customFormat="1" x14ac:dyDescent="0.2">
      <c r="A265" s="422" t="s">
        <v>3314</v>
      </c>
      <c r="B265" s="421" t="s">
        <v>3220</v>
      </c>
      <c r="C265" s="421" t="str">
        <f t="array" ref="C265">IFERROR(INDEX($B$29:$B$553, MATCH(0, COUNTIF($C$28:C264, $B$29:$B$553&amp;"") + IF($B$29:$B$553="",1,0), 0)), "")</f>
        <v/>
      </c>
      <c r="D265" s="421" t="s">
        <v>3311</v>
      </c>
    </row>
    <row r="266" spans="1:4" s="11" customFormat="1" x14ac:dyDescent="0.2">
      <c r="A266" s="422" t="s">
        <v>3315</v>
      </c>
      <c r="B266" s="421" t="s">
        <v>3220</v>
      </c>
      <c r="C266" s="421" t="str">
        <f t="array" ref="C266">IFERROR(INDEX($B$29:$B$553, MATCH(0, COUNTIF($C$28:C265, $B$29:$B$553&amp;"") + IF($B$29:$B$553="",1,0), 0)), "")</f>
        <v/>
      </c>
      <c r="D266" s="421" t="s">
        <v>3311</v>
      </c>
    </row>
    <row r="267" spans="1:4" s="11" customFormat="1" x14ac:dyDescent="0.2">
      <c r="A267" s="422" t="s">
        <v>3316</v>
      </c>
      <c r="B267" s="421" t="s">
        <v>3258</v>
      </c>
      <c r="C267" s="421" t="str">
        <f t="array" ref="C267">IFERROR(INDEX($B$29:$B$553, MATCH(0, COUNTIF($C$28:C266, $B$29:$B$553&amp;"") + IF($B$29:$B$553="",1,0), 0)), "")</f>
        <v/>
      </c>
      <c r="D267" s="421" t="s">
        <v>3317</v>
      </c>
    </row>
    <row r="268" spans="1:4" s="11" customFormat="1" x14ac:dyDescent="0.2">
      <c r="A268" s="422" t="s">
        <v>3318</v>
      </c>
      <c r="B268" s="421" t="s">
        <v>3220</v>
      </c>
      <c r="C268" s="421" t="str">
        <f t="array" ref="C268">IFERROR(INDEX($B$29:$B$553, MATCH(0, COUNTIF($C$28:C267, $B$29:$B$553&amp;"") + IF($B$29:$B$553="",1,0), 0)), "")</f>
        <v/>
      </c>
      <c r="D268" s="421" t="s">
        <v>3319</v>
      </c>
    </row>
    <row r="269" spans="1:4" s="11" customFormat="1" x14ac:dyDescent="0.2">
      <c r="A269" s="422" t="s">
        <v>3320</v>
      </c>
      <c r="B269" s="421" t="s">
        <v>3321</v>
      </c>
      <c r="C269" s="421" t="str">
        <f t="array" ref="C269">IFERROR(INDEX($B$29:$B$553, MATCH(0, COUNTIF($C$28:C268, $B$29:$B$553&amp;"") + IF($B$29:$B$553="",1,0), 0)), "")</f>
        <v/>
      </c>
      <c r="D269" s="421" t="s">
        <v>3322</v>
      </c>
    </row>
    <row r="270" spans="1:4" s="11" customFormat="1" x14ac:dyDescent="0.2">
      <c r="A270" s="422" t="s">
        <v>3323</v>
      </c>
      <c r="B270" s="421" t="s">
        <v>3220</v>
      </c>
      <c r="C270" s="421" t="str">
        <f t="array" ref="C270">IFERROR(INDEX($B$29:$B$553, MATCH(0, COUNTIF($C$28:C269, $B$29:$B$553&amp;"") + IF($B$29:$B$553="",1,0), 0)), "")</f>
        <v/>
      </c>
      <c r="D270" s="421" t="s">
        <v>3301</v>
      </c>
    </row>
    <row r="271" spans="1:4" s="11" customFormat="1" x14ac:dyDescent="0.2">
      <c r="A271" s="422" t="s">
        <v>3324</v>
      </c>
      <c r="B271" s="421" t="s">
        <v>3220</v>
      </c>
      <c r="C271" s="421" t="str">
        <f t="array" ref="C271">IFERROR(INDEX($B$29:$B$553, MATCH(0, COUNTIF($C$28:C270, $B$29:$B$553&amp;"") + IF($B$29:$B$553="",1,0), 0)), "")</f>
        <v/>
      </c>
      <c r="D271" s="421" t="s">
        <v>3303</v>
      </c>
    </row>
    <row r="272" spans="1:4" s="11" customFormat="1" x14ac:dyDescent="0.2">
      <c r="A272" s="422" t="s">
        <v>3325</v>
      </c>
      <c r="B272" s="421" t="s">
        <v>3282</v>
      </c>
      <c r="C272" s="421" t="str">
        <f t="array" ref="C272">IFERROR(INDEX($B$29:$B$553, MATCH(0, COUNTIF($C$28:C271, $B$29:$B$553&amp;"") + IF($B$29:$B$553="",1,0), 0)), "")</f>
        <v/>
      </c>
      <c r="D272" s="421" t="s">
        <v>3283</v>
      </c>
    </row>
    <row r="273" spans="1:4" s="11" customFormat="1" x14ac:dyDescent="0.2">
      <c r="A273" s="422" t="s">
        <v>3326</v>
      </c>
      <c r="B273" s="421" t="s">
        <v>3273</v>
      </c>
      <c r="C273" s="421" t="str">
        <f t="array" ref="C273">IFERROR(INDEX($B$29:$B$553, MATCH(0, COUNTIF($C$28:C272, $B$29:$B$553&amp;"") + IF($B$29:$B$553="",1,0), 0)), "")</f>
        <v/>
      </c>
      <c r="D273" s="421" t="s">
        <v>3327</v>
      </c>
    </row>
    <row r="274" spans="1:4" s="11" customFormat="1" x14ac:dyDescent="0.2">
      <c r="A274" s="422" t="s">
        <v>3328</v>
      </c>
      <c r="B274" s="421" t="s">
        <v>3216</v>
      </c>
      <c r="C274" s="421" t="str">
        <f t="array" ref="C274">IFERROR(INDEX($B$29:$B$553, MATCH(0, COUNTIF($C$28:C273, $B$29:$B$553&amp;"") + IF($B$29:$B$553="",1,0), 0)), "")</f>
        <v/>
      </c>
      <c r="D274" s="421" t="s">
        <v>3329</v>
      </c>
    </row>
    <row r="275" spans="1:4" s="11" customFormat="1" x14ac:dyDescent="0.2">
      <c r="A275" s="422" t="s">
        <v>3330</v>
      </c>
      <c r="B275" s="421" t="s">
        <v>3331</v>
      </c>
      <c r="C275" s="421" t="str">
        <f t="array" ref="C275">IFERROR(INDEX($B$29:$B$553, MATCH(0, COUNTIF($C$28:C274, $B$29:$B$553&amp;"") + IF($B$29:$B$553="",1,0), 0)), "")</f>
        <v/>
      </c>
      <c r="D275" s="421" t="s">
        <v>3332</v>
      </c>
    </row>
    <row r="276" spans="1:4" s="11" customFormat="1" x14ac:dyDescent="0.2">
      <c r="A276" s="422" t="s">
        <v>3333</v>
      </c>
      <c r="B276" s="421" t="s">
        <v>3331</v>
      </c>
      <c r="C276" s="421" t="str">
        <f t="array" ref="C276">IFERROR(INDEX($B$29:$B$553, MATCH(0, COUNTIF($C$28:C275, $B$29:$B$553&amp;"") + IF($B$29:$B$553="",1,0), 0)), "")</f>
        <v/>
      </c>
      <c r="D276" s="421" t="s">
        <v>3332</v>
      </c>
    </row>
    <row r="277" spans="1:4" s="11" customFormat="1" x14ac:dyDescent="0.2">
      <c r="A277" s="422" t="s">
        <v>3334</v>
      </c>
      <c r="B277" s="421" t="s">
        <v>3331</v>
      </c>
      <c r="C277" s="421" t="str">
        <f t="array" ref="C277">IFERROR(INDEX($B$29:$B$553, MATCH(0, COUNTIF($C$28:C276, $B$29:$B$553&amp;"") + IF($B$29:$B$553="",1,0), 0)), "")</f>
        <v/>
      </c>
      <c r="D277" s="421" t="s">
        <v>3332</v>
      </c>
    </row>
    <row r="278" spans="1:4" s="11" customFormat="1" x14ac:dyDescent="0.2">
      <c r="A278" s="422" t="s">
        <v>3335</v>
      </c>
      <c r="B278" s="421" t="s">
        <v>3336</v>
      </c>
      <c r="C278" s="421" t="str">
        <f t="array" ref="C278">IFERROR(INDEX($B$29:$B$553, MATCH(0, COUNTIF($C$28:C277, $B$29:$B$553&amp;"") + IF($B$29:$B$553="",1,0), 0)), "")</f>
        <v/>
      </c>
      <c r="D278" s="421" t="s">
        <v>3337</v>
      </c>
    </row>
    <row r="279" spans="1:4" s="11" customFormat="1" x14ac:dyDescent="0.2">
      <c r="A279" s="422" t="s">
        <v>2567</v>
      </c>
      <c r="B279" s="421" t="s">
        <v>2541</v>
      </c>
      <c r="C279" s="421" t="str">
        <f t="array" ref="C279">IFERROR(INDEX($B$29:$B$553, MATCH(0, COUNTIF($C$28:C278, $B$29:$B$553&amp;"") + IF($B$29:$B$553="",1,0), 0)), "")</f>
        <v/>
      </c>
      <c r="D279" s="421" t="s">
        <v>2556</v>
      </c>
    </row>
    <row r="280" spans="1:4" s="11" customFormat="1" x14ac:dyDescent="0.2">
      <c r="A280" s="422" t="s">
        <v>2568</v>
      </c>
      <c r="B280" s="421" t="s">
        <v>2541</v>
      </c>
      <c r="C280" s="421" t="str">
        <f t="array" ref="C280">IFERROR(INDEX($B$29:$B$553, MATCH(0, COUNTIF($C$28:C279, $B$29:$B$553&amp;"") + IF($B$29:$B$553="",1,0), 0)), "")</f>
        <v/>
      </c>
      <c r="D280" s="421" t="s">
        <v>2542</v>
      </c>
    </row>
    <row r="281" spans="1:4" s="11" customFormat="1" x14ac:dyDescent="0.2">
      <c r="A281" s="422" t="s">
        <v>2548</v>
      </c>
      <c r="B281" s="421" t="s">
        <v>2541</v>
      </c>
      <c r="C281" s="421" t="str">
        <f t="array" ref="C281">IFERROR(INDEX($B$29:$B$553, MATCH(0, COUNTIF($C$28:C280, $B$29:$B$553&amp;"") + IF($B$29:$B$553="",1,0), 0)), "")</f>
        <v/>
      </c>
      <c r="D281" s="421" t="s">
        <v>2544</v>
      </c>
    </row>
    <row r="282" spans="1:4" s="11" customFormat="1" x14ac:dyDescent="0.2">
      <c r="A282" s="422" t="s">
        <v>2540</v>
      </c>
      <c r="B282" s="421" t="s">
        <v>2541</v>
      </c>
      <c r="C282" s="421" t="str">
        <f t="array" ref="C282">IFERROR(INDEX($B$29:$B$553, MATCH(0, COUNTIF($C$28:C281, $B$29:$B$553&amp;"") + IF($B$29:$B$553="",1,0), 0)), "")</f>
        <v/>
      </c>
      <c r="D282" s="421" t="s">
        <v>2542</v>
      </c>
    </row>
    <row r="283" spans="1:4" s="11" customFormat="1" x14ac:dyDescent="0.2">
      <c r="A283" s="422" t="s">
        <v>2543</v>
      </c>
      <c r="B283" s="421" t="s">
        <v>2541</v>
      </c>
      <c r="C283" s="421" t="str">
        <f t="array" ref="C283">IFERROR(INDEX($B$29:$B$553, MATCH(0, COUNTIF($C$28:C282, $B$29:$B$553&amp;"") + IF($B$29:$B$553="",1,0), 0)), "")</f>
        <v/>
      </c>
      <c r="D283" s="421" t="s">
        <v>2544</v>
      </c>
    </row>
    <row r="284" spans="1:4" s="11" customFormat="1" x14ac:dyDescent="0.2">
      <c r="A284" s="422" t="s">
        <v>2555</v>
      </c>
      <c r="B284" s="421" t="s">
        <v>2541</v>
      </c>
      <c r="C284" s="421" t="str">
        <f t="array" ref="C284">IFERROR(INDEX($B$29:$B$553, MATCH(0, COUNTIF($C$28:C283, $B$29:$B$553&amp;"") + IF($B$29:$B$553="",1,0), 0)), "")</f>
        <v/>
      </c>
      <c r="D284" s="421" t="s">
        <v>2556</v>
      </c>
    </row>
    <row r="285" spans="1:4" s="11" customFormat="1" x14ac:dyDescent="0.2">
      <c r="A285" s="422" t="s">
        <v>3338</v>
      </c>
      <c r="B285" s="421" t="s">
        <v>3339</v>
      </c>
      <c r="C285" s="421" t="str">
        <f t="array" ref="C285">IFERROR(INDEX($B$29:$B$553, MATCH(0, COUNTIF($C$28:C284, $B$29:$B$553&amp;"") + IF($B$29:$B$553="",1,0), 0)), "")</f>
        <v/>
      </c>
      <c r="D285" s="421" t="s">
        <v>3340</v>
      </c>
    </row>
    <row r="286" spans="1:4" s="11" customFormat="1" x14ac:dyDescent="0.2">
      <c r="A286" s="422" t="s">
        <v>3341</v>
      </c>
      <c r="B286" s="421" t="s">
        <v>3339</v>
      </c>
      <c r="C286" s="421" t="str">
        <f t="array" ref="C286">IFERROR(INDEX($B$29:$B$553, MATCH(0, COUNTIF($C$28:C285, $B$29:$B$553&amp;"") + IF($B$29:$B$553="",1,0), 0)), "")</f>
        <v/>
      </c>
      <c r="D286" s="421" t="s">
        <v>3340</v>
      </c>
    </row>
    <row r="287" spans="1:4" s="11" customFormat="1" x14ac:dyDescent="0.2">
      <c r="A287" s="422" t="s">
        <v>3342</v>
      </c>
      <c r="B287" s="421" t="s">
        <v>3339</v>
      </c>
      <c r="C287" s="421" t="str">
        <f t="array" ref="C287">IFERROR(INDEX($B$29:$B$553, MATCH(0, COUNTIF($C$28:C286, $B$29:$B$553&amp;"") + IF($B$29:$B$553="",1,0), 0)), "")</f>
        <v/>
      </c>
      <c r="D287" s="421" t="s">
        <v>3340</v>
      </c>
    </row>
    <row r="288" spans="1:4" s="11" customFormat="1" x14ac:dyDescent="0.2">
      <c r="A288" s="422" t="s">
        <v>3343</v>
      </c>
      <c r="B288" s="421" t="s">
        <v>3344</v>
      </c>
      <c r="C288" s="421" t="str">
        <f t="array" ref="C288">IFERROR(INDEX($B$29:$B$553, MATCH(0, COUNTIF($C$28:C287, $B$29:$B$553&amp;"") + IF($B$29:$B$553="",1,0), 0)), "")</f>
        <v/>
      </c>
      <c r="D288" s="421" t="s">
        <v>3345</v>
      </c>
    </row>
    <row r="289" spans="1:4" s="11" customFormat="1" x14ac:dyDescent="0.2">
      <c r="A289" s="422" t="s">
        <v>3346</v>
      </c>
      <c r="B289" s="421" t="s">
        <v>3347</v>
      </c>
      <c r="C289" s="421" t="str">
        <f t="array" ref="C289">IFERROR(INDEX($B$29:$B$553, MATCH(0, COUNTIF($C$28:C288, $B$29:$B$553&amp;"") + IF($B$29:$B$553="",1,0), 0)), "")</f>
        <v/>
      </c>
      <c r="D289" s="421" t="s">
        <v>3348</v>
      </c>
    </row>
    <row r="290" spans="1:4" s="11" customFormat="1" x14ac:dyDescent="0.2">
      <c r="A290" s="422" t="s">
        <v>3349</v>
      </c>
      <c r="B290" s="421" t="s">
        <v>3347</v>
      </c>
      <c r="C290" s="421" t="str">
        <f t="array" ref="C290">IFERROR(INDEX($B$29:$B$553, MATCH(0, COUNTIF($C$28:C289, $B$29:$B$553&amp;"") + IF($B$29:$B$553="",1,0), 0)), "")</f>
        <v/>
      </c>
      <c r="D290" s="421" t="s">
        <v>3348</v>
      </c>
    </row>
    <row r="291" spans="1:4" s="11" customFormat="1" x14ac:dyDescent="0.2">
      <c r="A291" s="422" t="s">
        <v>3350</v>
      </c>
      <c r="B291" s="421" t="s">
        <v>3347</v>
      </c>
      <c r="C291" s="421" t="str">
        <f t="array" ref="C291">IFERROR(INDEX($B$29:$B$553, MATCH(0, COUNTIF($C$28:C290, $B$29:$B$553&amp;"") + IF($B$29:$B$553="",1,0), 0)), "")</f>
        <v/>
      </c>
      <c r="D291" s="421" t="s">
        <v>3348</v>
      </c>
    </row>
    <row r="292" spans="1:4" s="11" customFormat="1" x14ac:dyDescent="0.2">
      <c r="A292" s="422" t="s">
        <v>3351</v>
      </c>
      <c r="B292" s="421" t="s">
        <v>3344</v>
      </c>
      <c r="C292" s="421" t="str">
        <f t="array" ref="C292">IFERROR(INDEX($B$29:$B$553, MATCH(0, COUNTIF($C$28:C291, $B$29:$B$553&amp;"") + IF($B$29:$B$553="",1,0), 0)), "")</f>
        <v/>
      </c>
      <c r="D292" s="421" t="s">
        <v>3345</v>
      </c>
    </row>
    <row r="293" spans="1:4" s="11" customFormat="1" x14ac:dyDescent="0.2">
      <c r="A293" s="422" t="s">
        <v>3352</v>
      </c>
      <c r="B293" s="421" t="s">
        <v>3213</v>
      </c>
      <c r="C293" s="421" t="str">
        <f t="array" ref="C293">IFERROR(INDEX($B$29:$B$553, MATCH(0, COUNTIF($C$28:C292, $B$29:$B$553&amp;"") + IF($B$29:$B$553="",1,0), 0)), "")</f>
        <v/>
      </c>
      <c r="D293" s="421" t="s">
        <v>3214</v>
      </c>
    </row>
    <row r="294" spans="1:4" s="11" customFormat="1" x14ac:dyDescent="0.2">
      <c r="A294" s="422" t="s">
        <v>3353</v>
      </c>
      <c r="B294" s="421" t="s">
        <v>3213</v>
      </c>
      <c r="C294" s="421" t="str">
        <f t="array" ref="C294">IFERROR(INDEX($B$29:$B$553, MATCH(0, COUNTIF($C$28:C293, $B$29:$B$553&amp;"") + IF($B$29:$B$553="",1,0), 0)), "")</f>
        <v/>
      </c>
      <c r="D294" s="421" t="s">
        <v>3214</v>
      </c>
    </row>
    <row r="295" spans="1:4" s="11" customFormat="1" x14ac:dyDescent="0.2">
      <c r="A295" s="422" t="s">
        <v>3354</v>
      </c>
      <c r="B295" s="421" t="s">
        <v>3213</v>
      </c>
      <c r="C295" s="421" t="str">
        <f t="array" ref="C295">IFERROR(INDEX($B$29:$B$553, MATCH(0, COUNTIF($C$28:C294, $B$29:$B$553&amp;"") + IF($B$29:$B$553="",1,0), 0)), "")</f>
        <v/>
      </c>
      <c r="D295" s="421" t="s">
        <v>3214</v>
      </c>
    </row>
    <row r="296" spans="1:4" s="11" customFormat="1" x14ac:dyDescent="0.2">
      <c r="A296" s="422" t="s">
        <v>3355</v>
      </c>
      <c r="B296" s="421" t="s">
        <v>2884</v>
      </c>
      <c r="C296" s="421" t="str">
        <f t="array" ref="C296">IFERROR(INDEX($B$29:$B$553, MATCH(0, COUNTIF($C$28:C295, $B$29:$B$553&amp;"") + IF($B$29:$B$553="",1,0), 0)), "")</f>
        <v/>
      </c>
      <c r="D296" s="421" t="s">
        <v>2885</v>
      </c>
    </row>
    <row r="297" spans="1:4" s="11" customFormat="1" x14ac:dyDescent="0.2">
      <c r="A297" s="422" t="s">
        <v>3356</v>
      </c>
      <c r="B297" s="421" t="s">
        <v>2931</v>
      </c>
      <c r="C297" s="421" t="str">
        <f t="array" ref="C297">IFERROR(INDEX($B$29:$B$553, MATCH(0, COUNTIF($C$28:C296, $B$29:$B$553&amp;"") + IF($B$29:$B$553="",1,0), 0)), "")</f>
        <v/>
      </c>
      <c r="D297" s="421" t="s">
        <v>2932</v>
      </c>
    </row>
    <row r="298" spans="1:4" s="11" customFormat="1" x14ac:dyDescent="0.2">
      <c r="A298" s="422" t="s">
        <v>3357</v>
      </c>
      <c r="B298" s="421" t="s">
        <v>3220</v>
      </c>
      <c r="C298" s="421" t="str">
        <f t="array" ref="C298">IFERROR(INDEX($B$29:$B$553, MATCH(0, COUNTIF($C$28:C297, $B$29:$B$553&amp;"") + IF($B$29:$B$553="",1,0), 0)), "")</f>
        <v/>
      </c>
      <c r="D298" s="421" t="s">
        <v>3358</v>
      </c>
    </row>
    <row r="299" spans="1:4" s="11" customFormat="1" x14ac:dyDescent="0.2">
      <c r="A299" s="422" t="s">
        <v>3359</v>
      </c>
      <c r="B299" s="421" t="s">
        <v>3061</v>
      </c>
      <c r="C299" s="421" t="str">
        <f t="array" ref="C299">IFERROR(INDEX($B$29:$B$553, MATCH(0, COUNTIF($C$28:C298, $B$29:$B$553&amp;"") + IF($B$29:$B$553="",1,0), 0)), "")</f>
        <v/>
      </c>
      <c r="D299" s="421" t="s">
        <v>3062</v>
      </c>
    </row>
    <row r="300" spans="1:4" s="11" customFormat="1" x14ac:dyDescent="0.2">
      <c r="A300" s="422" t="s">
        <v>3360</v>
      </c>
      <c r="B300" s="421" t="s">
        <v>3361</v>
      </c>
      <c r="C300" s="421" t="str">
        <f t="array" ref="C300">IFERROR(INDEX($B$29:$B$553, MATCH(0, COUNTIF($C$28:C299, $B$29:$B$553&amp;"") + IF($B$29:$B$553="",1,0), 0)), "")</f>
        <v/>
      </c>
      <c r="D300" s="421" t="s">
        <v>3362</v>
      </c>
    </row>
    <row r="301" spans="1:4" s="11" customFormat="1" x14ac:dyDescent="0.2">
      <c r="A301" s="422" t="s">
        <v>3363</v>
      </c>
      <c r="B301" s="421" t="s">
        <v>3361</v>
      </c>
      <c r="C301" s="421" t="str">
        <f t="array" ref="C301">IFERROR(INDEX($B$29:$B$553, MATCH(0, COUNTIF($C$28:C300, $B$29:$B$553&amp;"") + IF($B$29:$B$553="",1,0), 0)), "")</f>
        <v/>
      </c>
      <c r="D301" s="421" t="s">
        <v>3362</v>
      </c>
    </row>
    <row r="302" spans="1:4" s="11" customFormat="1" x14ac:dyDescent="0.2">
      <c r="A302" s="422" t="s">
        <v>3364</v>
      </c>
      <c r="B302" s="421" t="s">
        <v>3361</v>
      </c>
      <c r="C302" s="421" t="str">
        <f t="array" ref="C302">IFERROR(INDEX($B$29:$B$553, MATCH(0, COUNTIF($C$28:C301, $B$29:$B$553&amp;"") + IF($B$29:$B$553="",1,0), 0)), "")</f>
        <v/>
      </c>
      <c r="D302" s="421" t="s">
        <v>3362</v>
      </c>
    </row>
    <row r="303" spans="1:4" s="11" customFormat="1" x14ac:dyDescent="0.2">
      <c r="A303" s="422" t="s">
        <v>3365</v>
      </c>
      <c r="B303" s="421" t="s">
        <v>3361</v>
      </c>
      <c r="C303" s="421" t="str">
        <f t="array" ref="C303">IFERROR(INDEX($B$29:$B$553, MATCH(0, COUNTIF($C$28:C302, $B$29:$B$553&amp;"") + IF($B$29:$B$553="",1,0), 0)), "")</f>
        <v/>
      </c>
      <c r="D303" s="421" t="s">
        <v>3362</v>
      </c>
    </row>
    <row r="304" spans="1:4" s="11" customFormat="1" x14ac:dyDescent="0.2">
      <c r="A304" s="422" t="s">
        <v>3366</v>
      </c>
      <c r="B304" s="421" t="s">
        <v>3321</v>
      </c>
      <c r="C304" s="421" t="str">
        <f t="array" ref="C304">IFERROR(INDEX($B$29:$B$553, MATCH(0, COUNTIF($C$28:C303, $B$29:$B$553&amp;"") + IF($B$29:$B$553="",1,0), 0)), "")</f>
        <v/>
      </c>
      <c r="D304" s="421" t="s">
        <v>3367</v>
      </c>
    </row>
    <row r="305" spans="1:4" s="11" customFormat="1" x14ac:dyDescent="0.2">
      <c r="A305" s="422" t="s">
        <v>3368</v>
      </c>
      <c r="B305" s="421" t="s">
        <v>3220</v>
      </c>
      <c r="C305" s="421" t="str">
        <f t="array" ref="C305">IFERROR(INDEX($B$29:$B$553, MATCH(0, COUNTIF($C$28:C304, $B$29:$B$553&amp;"") + IF($B$29:$B$553="",1,0), 0)), "")</f>
        <v/>
      </c>
      <c r="D305" s="421" t="s">
        <v>3369</v>
      </c>
    </row>
    <row r="306" spans="1:4" s="11" customFormat="1" x14ac:dyDescent="0.2">
      <c r="A306" s="422" t="s">
        <v>3370</v>
      </c>
      <c r="B306" s="421" t="s">
        <v>3220</v>
      </c>
      <c r="C306" s="421" t="str">
        <f t="array" ref="C306">IFERROR(INDEX($B$29:$B$553, MATCH(0, COUNTIF($C$28:C305, $B$29:$B$553&amp;"") + IF($B$29:$B$553="",1,0), 0)), "")</f>
        <v/>
      </c>
      <c r="D306" s="421" t="s">
        <v>3369</v>
      </c>
    </row>
    <row r="307" spans="1:4" s="11" customFormat="1" x14ac:dyDescent="0.2">
      <c r="A307" s="422" t="s">
        <v>3371</v>
      </c>
      <c r="B307" s="421" t="s">
        <v>3220</v>
      </c>
      <c r="C307" s="421" t="str">
        <f t="array" ref="C307">IFERROR(INDEX($B$29:$B$553, MATCH(0, COUNTIF($C$28:C306, $B$29:$B$553&amp;"") + IF($B$29:$B$553="",1,0), 0)), "")</f>
        <v/>
      </c>
      <c r="D307" s="421" t="s">
        <v>3372</v>
      </c>
    </row>
    <row r="308" spans="1:4" s="11" customFormat="1" x14ac:dyDescent="0.2">
      <c r="A308" s="422" t="s">
        <v>3373</v>
      </c>
      <c r="B308" s="421" t="s">
        <v>3220</v>
      </c>
      <c r="C308" s="421" t="str">
        <f t="array" ref="C308">IFERROR(INDEX($B$29:$B$553, MATCH(0, COUNTIF($C$28:C307, $B$29:$B$553&amp;"") + IF($B$29:$B$553="",1,0), 0)), "")</f>
        <v/>
      </c>
      <c r="D308" s="421" t="s">
        <v>3372</v>
      </c>
    </row>
    <row r="309" spans="1:4" s="11" customFormat="1" x14ac:dyDescent="0.2">
      <c r="A309" s="422" t="s">
        <v>3374</v>
      </c>
      <c r="B309" s="421" t="s">
        <v>3220</v>
      </c>
      <c r="C309" s="421" t="str">
        <f t="array" ref="C309">IFERROR(INDEX($B$29:$B$553, MATCH(0, COUNTIF($C$28:C308, $B$29:$B$553&amp;"") + IF($B$29:$B$553="",1,0), 0)), "")</f>
        <v/>
      </c>
      <c r="D309" s="421" t="s">
        <v>3372</v>
      </c>
    </row>
    <row r="310" spans="1:4" s="11" customFormat="1" x14ac:dyDescent="0.2">
      <c r="A310" s="422" t="s">
        <v>3375</v>
      </c>
      <c r="B310" s="421" t="s">
        <v>3220</v>
      </c>
      <c r="C310" s="421" t="str">
        <f t="array" ref="C310">IFERROR(INDEX($B$29:$B$553, MATCH(0, COUNTIF($C$28:C309, $B$29:$B$553&amp;"") + IF($B$29:$B$553="",1,0), 0)), "")</f>
        <v/>
      </c>
      <c r="D310" s="421" t="s">
        <v>3372</v>
      </c>
    </row>
    <row r="311" spans="1:4" s="11" customFormat="1" x14ac:dyDescent="0.2">
      <c r="A311" s="422" t="s">
        <v>3376</v>
      </c>
      <c r="B311" s="421" t="s">
        <v>3377</v>
      </c>
      <c r="C311" s="421" t="str">
        <f t="array" ref="C311">IFERROR(INDEX($B$29:$B$553, MATCH(0, COUNTIF($C$28:C310, $B$29:$B$553&amp;"") + IF($B$29:$B$553="",1,0), 0)), "")</f>
        <v/>
      </c>
      <c r="D311" s="421" t="s">
        <v>3378</v>
      </c>
    </row>
    <row r="312" spans="1:4" s="11" customFormat="1" x14ac:dyDescent="0.2">
      <c r="A312" s="422" t="s">
        <v>3379</v>
      </c>
      <c r="B312" s="421" t="s">
        <v>3380</v>
      </c>
      <c r="C312" s="421" t="str">
        <f t="array" ref="C312">IFERROR(INDEX($B$29:$B$553, MATCH(0, COUNTIF($C$28:C311, $B$29:$B$553&amp;"") + IF($B$29:$B$553="",1,0), 0)), "")</f>
        <v/>
      </c>
      <c r="D312" s="421" t="s">
        <v>3381</v>
      </c>
    </row>
    <row r="313" spans="1:4" s="11" customFormat="1" x14ac:dyDescent="0.2">
      <c r="A313" s="422" t="s">
        <v>3382</v>
      </c>
      <c r="B313" s="421" t="s">
        <v>3383</v>
      </c>
      <c r="C313" s="421" t="str">
        <f t="array" ref="C313">IFERROR(INDEX($B$29:$B$553, MATCH(0, COUNTIF($C$28:C312, $B$29:$B$553&amp;"") + IF($B$29:$B$553="",1,0), 0)), "")</f>
        <v/>
      </c>
      <c r="D313" s="421" t="s">
        <v>3384</v>
      </c>
    </row>
    <row r="314" spans="1:4" s="11" customFormat="1" x14ac:dyDescent="0.2">
      <c r="A314" s="422" t="s">
        <v>3385</v>
      </c>
      <c r="B314" s="421" t="s">
        <v>3386</v>
      </c>
      <c r="C314" s="421" t="str">
        <f t="array" ref="C314">IFERROR(INDEX($B$29:$B$553, MATCH(0, COUNTIF($C$28:C313, $B$29:$B$553&amp;"") + IF($B$29:$B$553="",1,0), 0)), "")</f>
        <v/>
      </c>
      <c r="D314" s="421" t="s">
        <v>3387</v>
      </c>
    </row>
    <row r="315" spans="1:4" s="11" customFormat="1" x14ac:dyDescent="0.2">
      <c r="A315" s="422" t="s">
        <v>3388</v>
      </c>
      <c r="B315" s="421" t="s">
        <v>3389</v>
      </c>
      <c r="C315" s="421" t="str">
        <f t="array" ref="C315">IFERROR(INDEX($B$29:$B$553, MATCH(0, COUNTIF($C$28:C314, $B$29:$B$553&amp;"") + IF($B$29:$B$553="",1,0), 0)), "")</f>
        <v/>
      </c>
      <c r="D315" s="421" t="s">
        <v>3390</v>
      </c>
    </row>
    <row r="316" spans="1:4" s="11" customFormat="1" x14ac:dyDescent="0.2">
      <c r="A316" s="422" t="s">
        <v>3391</v>
      </c>
      <c r="B316" s="421" t="s">
        <v>3392</v>
      </c>
      <c r="C316" s="421" t="str">
        <f t="array" ref="C316">IFERROR(INDEX($B$29:$B$553, MATCH(0, COUNTIF($C$28:C315, $B$29:$B$553&amp;"") + IF($B$29:$B$553="",1,0), 0)), "")</f>
        <v/>
      </c>
      <c r="D316" s="421" t="s">
        <v>3393</v>
      </c>
    </row>
    <row r="317" spans="1:4" s="11" customFormat="1" x14ac:dyDescent="0.2">
      <c r="A317" s="422" t="s">
        <v>3394</v>
      </c>
      <c r="B317" s="421" t="s">
        <v>3220</v>
      </c>
      <c r="C317" s="421" t="str">
        <f t="array" ref="C317">IFERROR(INDEX($B$29:$B$553, MATCH(0, COUNTIF($C$28:C316, $B$29:$B$553&amp;"") + IF($B$29:$B$553="",1,0), 0)), "")</f>
        <v/>
      </c>
      <c r="D317" s="421" t="s">
        <v>3266</v>
      </c>
    </row>
    <row r="318" spans="1:4" s="11" customFormat="1" x14ac:dyDescent="0.2">
      <c r="A318" s="422" t="s">
        <v>3395</v>
      </c>
      <c r="B318" s="421" t="s">
        <v>3220</v>
      </c>
      <c r="C318" s="421" t="str">
        <f t="array" ref="C318">IFERROR(INDEX($B$29:$B$553, MATCH(0, COUNTIF($C$28:C317, $B$29:$B$553&amp;"") + IF($B$29:$B$553="",1,0), 0)), "")</f>
        <v/>
      </c>
      <c r="D318" s="421" t="s">
        <v>3301</v>
      </c>
    </row>
    <row r="319" spans="1:4" s="11" customFormat="1" x14ac:dyDescent="0.2">
      <c r="A319" s="422" t="s">
        <v>3396</v>
      </c>
      <c r="B319" s="421" t="s">
        <v>3220</v>
      </c>
      <c r="C319" s="421" t="str">
        <f t="array" ref="C319">IFERROR(INDEX($B$29:$B$553, MATCH(0, COUNTIF($C$28:C318, $B$29:$B$553&amp;"") + IF($B$29:$B$553="",1,0), 0)), "")</f>
        <v/>
      </c>
      <c r="D319" s="421" t="s">
        <v>3301</v>
      </c>
    </row>
    <row r="320" spans="1:4" s="11" customFormat="1" x14ac:dyDescent="0.2">
      <c r="A320" s="422" t="s">
        <v>3397</v>
      </c>
      <c r="B320" s="421" t="s">
        <v>3213</v>
      </c>
      <c r="C320" s="421" t="str">
        <f t="array" ref="C320">IFERROR(INDEX($B$29:$B$553, MATCH(0, COUNTIF($C$28:C319, $B$29:$B$553&amp;"") + IF($B$29:$B$553="",1,0), 0)), "")</f>
        <v/>
      </c>
      <c r="D320" s="421" t="s">
        <v>3214</v>
      </c>
    </row>
    <row r="321" spans="1:4" s="11" customFormat="1" x14ac:dyDescent="0.2">
      <c r="A321" s="422" t="s">
        <v>3398</v>
      </c>
      <c r="B321" s="421" t="s">
        <v>3213</v>
      </c>
      <c r="C321" s="421" t="str">
        <f t="array" ref="C321">IFERROR(INDEX($B$29:$B$553, MATCH(0, COUNTIF($C$28:C320, $B$29:$B$553&amp;"") + IF($B$29:$B$553="",1,0), 0)), "")</f>
        <v/>
      </c>
      <c r="D321" s="421" t="s">
        <v>3214</v>
      </c>
    </row>
    <row r="322" spans="1:4" s="11" customFormat="1" x14ac:dyDescent="0.2">
      <c r="A322" s="422" t="s">
        <v>3399</v>
      </c>
      <c r="B322" s="421" t="s">
        <v>3273</v>
      </c>
      <c r="C322" s="421" t="str">
        <f t="array" ref="C322">IFERROR(INDEX($B$29:$B$553, MATCH(0, COUNTIF($C$28:C321, $B$29:$B$553&amp;"") + IF($B$29:$B$553="",1,0), 0)), "")</f>
        <v/>
      </c>
      <c r="D322" s="421" t="s">
        <v>3400</v>
      </c>
    </row>
    <row r="323" spans="1:4" s="11" customFormat="1" x14ac:dyDescent="0.2">
      <c r="A323" s="422" t="s">
        <v>3401</v>
      </c>
      <c r="B323" s="421" t="s">
        <v>3182</v>
      </c>
      <c r="C323" s="421" t="str">
        <f t="array" ref="C323">IFERROR(INDEX($B$29:$B$553, MATCH(0, COUNTIF($C$28:C322, $B$29:$B$553&amp;"") + IF($B$29:$B$553="",1,0), 0)), "")</f>
        <v/>
      </c>
      <c r="D323" s="421" t="s">
        <v>3183</v>
      </c>
    </row>
    <row r="324" spans="1:4" s="11" customFormat="1" x14ac:dyDescent="0.2">
      <c r="A324" s="422" t="s">
        <v>3402</v>
      </c>
      <c r="B324" s="421" t="s">
        <v>3204</v>
      </c>
      <c r="C324" s="421" t="str">
        <f t="array" ref="C324">IFERROR(INDEX($B$29:$B$553, MATCH(0, COUNTIF($C$28:C323, $B$29:$B$553&amp;"") + IF($B$29:$B$553="",1,0), 0)), "")</f>
        <v/>
      </c>
      <c r="D324" s="421" t="s">
        <v>3205</v>
      </c>
    </row>
    <row r="325" spans="1:4" s="11" customFormat="1" x14ac:dyDescent="0.2">
      <c r="A325" s="422" t="s">
        <v>3403</v>
      </c>
      <c r="B325" s="421" t="s">
        <v>3273</v>
      </c>
      <c r="C325" s="421" t="str">
        <f t="array" ref="C325">IFERROR(INDEX($B$29:$B$553, MATCH(0, COUNTIF($C$28:C324, $B$29:$B$553&amp;"") + IF($B$29:$B$553="",1,0), 0)), "")</f>
        <v/>
      </c>
      <c r="D325" s="421" t="s">
        <v>3404</v>
      </c>
    </row>
    <row r="326" spans="1:4" s="11" customFormat="1" x14ac:dyDescent="0.2">
      <c r="A326" s="422" t="s">
        <v>3405</v>
      </c>
      <c r="B326" s="421" t="s">
        <v>3216</v>
      </c>
      <c r="C326" s="421" t="str">
        <f t="array" ref="C326">IFERROR(INDEX($B$29:$B$553, MATCH(0, COUNTIF($C$28:C325, $B$29:$B$553&amp;"") + IF($B$29:$B$553="",1,0), 0)), "")</f>
        <v/>
      </c>
      <c r="D326" s="421" t="s">
        <v>3406</v>
      </c>
    </row>
    <row r="327" spans="1:4" s="11" customFormat="1" x14ac:dyDescent="0.2">
      <c r="A327" s="422" t="s">
        <v>3407</v>
      </c>
      <c r="B327" s="421" t="s">
        <v>3220</v>
      </c>
      <c r="C327" s="421" t="str">
        <f t="array" ref="C327">IFERROR(INDEX($B$29:$B$553, MATCH(0, COUNTIF($C$28:C326, $B$29:$B$553&amp;"") + IF($B$29:$B$553="",1,0), 0)), "")</f>
        <v/>
      </c>
      <c r="D327" s="421" t="s">
        <v>3408</v>
      </c>
    </row>
    <row r="328" spans="1:4" s="11" customFormat="1" x14ac:dyDescent="0.2">
      <c r="A328" s="422" t="s">
        <v>3409</v>
      </c>
      <c r="B328" s="421" t="s">
        <v>3220</v>
      </c>
      <c r="C328" s="421" t="str">
        <f t="array" ref="C328">IFERROR(INDEX($B$29:$B$553, MATCH(0, COUNTIF($C$28:C327, $B$29:$B$553&amp;"") + IF($B$29:$B$553="",1,0), 0)), "")</f>
        <v/>
      </c>
      <c r="D328" s="421" t="s">
        <v>3408</v>
      </c>
    </row>
    <row r="329" spans="1:4" s="11" customFormat="1" x14ac:dyDescent="0.2">
      <c r="A329" s="422" t="s">
        <v>3410</v>
      </c>
      <c r="B329" s="421" t="s">
        <v>3321</v>
      </c>
      <c r="C329" s="421" t="str">
        <f t="array" ref="C329">IFERROR(INDEX($B$29:$B$553, MATCH(0, COUNTIF($C$28:C328, $B$29:$B$553&amp;"") + IF($B$29:$B$553="",1,0), 0)), "")</f>
        <v/>
      </c>
      <c r="D329" s="421" t="s">
        <v>3411</v>
      </c>
    </row>
    <row r="330" spans="1:4" s="11" customFormat="1" x14ac:dyDescent="0.2">
      <c r="A330" s="422" t="s">
        <v>3412</v>
      </c>
      <c r="B330" s="421" t="s">
        <v>3220</v>
      </c>
      <c r="C330" s="421" t="str">
        <f t="array" ref="C330">IFERROR(INDEX($B$29:$B$553, MATCH(0, COUNTIF($C$28:C329, $B$29:$B$553&amp;"") + IF($B$29:$B$553="",1,0), 0)), "")</f>
        <v/>
      </c>
      <c r="D330" s="421" t="s">
        <v>3413</v>
      </c>
    </row>
    <row r="331" spans="1:4" s="11" customFormat="1" x14ac:dyDescent="0.2">
      <c r="A331" s="422" t="s">
        <v>3414</v>
      </c>
      <c r="B331" s="421" t="s">
        <v>3220</v>
      </c>
      <c r="C331" s="421" t="str">
        <f t="array" ref="C331">IFERROR(INDEX($B$29:$B$553, MATCH(0, COUNTIF($C$28:C330, $B$29:$B$553&amp;"") + IF($B$29:$B$553="",1,0), 0)), "")</f>
        <v/>
      </c>
      <c r="D331" s="421" t="s">
        <v>3413</v>
      </c>
    </row>
    <row r="332" spans="1:4" s="11" customFormat="1" x14ac:dyDescent="0.2">
      <c r="A332" s="422" t="s">
        <v>3415</v>
      </c>
      <c r="B332" s="421" t="s">
        <v>3416</v>
      </c>
      <c r="C332" s="421" t="str">
        <f t="array" ref="C332">IFERROR(INDEX($B$29:$B$553, MATCH(0, COUNTIF($C$28:C331, $B$29:$B$553&amp;"") + IF($B$29:$B$553="",1,0), 0)), "")</f>
        <v/>
      </c>
      <c r="D332" s="421" t="s">
        <v>3417</v>
      </c>
    </row>
    <row r="333" spans="1:4" s="11" customFormat="1" x14ac:dyDescent="0.2">
      <c r="A333" s="422" t="s">
        <v>3418</v>
      </c>
      <c r="B333" s="421" t="s">
        <v>3220</v>
      </c>
      <c r="C333" s="421" t="str">
        <f t="array" ref="C333">IFERROR(INDEX($B$29:$B$553, MATCH(0, COUNTIF($C$28:C332, $B$29:$B$553&amp;"") + IF($B$29:$B$553="",1,0), 0)), "")</f>
        <v/>
      </c>
      <c r="D333" s="421" t="s">
        <v>3419</v>
      </c>
    </row>
    <row r="334" spans="1:4" s="11" customFormat="1" x14ac:dyDescent="0.2">
      <c r="A334" s="422" t="s">
        <v>3420</v>
      </c>
      <c r="B334" s="421" t="s">
        <v>3220</v>
      </c>
      <c r="C334" s="421" t="str">
        <f t="array" ref="C334">IFERROR(INDEX($B$29:$B$553, MATCH(0, COUNTIF($C$28:C333, $B$29:$B$553&amp;"") + IF($B$29:$B$553="",1,0), 0)), "")</f>
        <v/>
      </c>
      <c r="D334" s="421" t="s">
        <v>3419</v>
      </c>
    </row>
    <row r="335" spans="1:4" s="11" customFormat="1" x14ac:dyDescent="0.2">
      <c r="A335" s="422" t="s">
        <v>3421</v>
      </c>
      <c r="B335" s="421" t="s">
        <v>3220</v>
      </c>
      <c r="C335" s="421" t="str">
        <f t="array" ref="C335">IFERROR(INDEX($B$29:$B$553, MATCH(0, COUNTIF($C$28:C334, $B$29:$B$553&amp;"") + IF($B$29:$B$553="",1,0), 0)), "")</f>
        <v/>
      </c>
      <c r="D335" s="421" t="s">
        <v>3419</v>
      </c>
    </row>
    <row r="336" spans="1:4" s="11" customFormat="1" x14ac:dyDescent="0.2">
      <c r="A336" s="422" t="s">
        <v>3422</v>
      </c>
      <c r="B336" s="421" t="s">
        <v>3220</v>
      </c>
      <c r="C336" s="421" t="str">
        <f t="array" ref="C336">IFERROR(INDEX($B$29:$B$553, MATCH(0, COUNTIF($C$28:C335, $B$29:$B$553&amp;"") + IF($B$29:$B$553="",1,0), 0)), "")</f>
        <v/>
      </c>
      <c r="D336" s="421" t="s">
        <v>3419</v>
      </c>
    </row>
    <row r="337" spans="1:4" s="11" customFormat="1" x14ac:dyDescent="0.2">
      <c r="A337" s="422" t="s">
        <v>3423</v>
      </c>
      <c r="B337" s="421" t="s">
        <v>3220</v>
      </c>
      <c r="C337" s="421" t="str">
        <f t="array" ref="C337">IFERROR(INDEX($B$29:$B$553, MATCH(0, COUNTIF($C$28:C336, $B$29:$B$553&amp;"") + IF($B$29:$B$553="",1,0), 0)), "")</f>
        <v/>
      </c>
      <c r="D337" s="421" t="s">
        <v>3424</v>
      </c>
    </row>
    <row r="338" spans="1:4" s="11" customFormat="1" x14ac:dyDescent="0.2">
      <c r="A338" s="422" t="s">
        <v>3425</v>
      </c>
      <c r="B338" s="421" t="s">
        <v>3220</v>
      </c>
      <c r="C338" s="421" t="str">
        <f t="array" ref="C338">IFERROR(INDEX($B$29:$B$553, MATCH(0, COUNTIF($C$28:C337, $B$29:$B$553&amp;"") + IF($B$29:$B$553="",1,0), 0)), "")</f>
        <v/>
      </c>
      <c r="D338" s="421" t="s">
        <v>3424</v>
      </c>
    </row>
    <row r="339" spans="1:4" s="11" customFormat="1" x14ac:dyDescent="0.2">
      <c r="A339" s="422" t="s">
        <v>3426</v>
      </c>
      <c r="B339" s="421" t="s">
        <v>3288</v>
      </c>
      <c r="C339" s="421" t="str">
        <f t="array" ref="C339">IFERROR(INDEX($B$29:$B$553, MATCH(0, COUNTIF($C$28:C338, $B$29:$B$553&amp;"") + IF($B$29:$B$553="",1,0), 0)), "")</f>
        <v/>
      </c>
      <c r="D339" s="421" t="s">
        <v>3427</v>
      </c>
    </row>
    <row r="340" spans="1:4" s="11" customFormat="1" x14ac:dyDescent="0.2">
      <c r="A340" s="422" t="s">
        <v>3428</v>
      </c>
      <c r="B340" s="421" t="s">
        <v>3220</v>
      </c>
      <c r="C340" s="421" t="str">
        <f t="array" ref="C340">IFERROR(INDEX($B$29:$B$553, MATCH(0, COUNTIF($C$28:C339, $B$29:$B$553&amp;"") + IF($B$29:$B$553="",1,0), 0)), "")</f>
        <v/>
      </c>
      <c r="D340" s="421" t="s">
        <v>3429</v>
      </c>
    </row>
    <row r="341" spans="1:4" s="11" customFormat="1" x14ac:dyDescent="0.2">
      <c r="A341" s="422" t="s">
        <v>3430</v>
      </c>
      <c r="B341" s="421" t="s">
        <v>3220</v>
      </c>
      <c r="C341" s="421" t="str">
        <f t="array" ref="C341">IFERROR(INDEX($B$29:$B$553, MATCH(0, COUNTIF($C$28:C340, $B$29:$B$553&amp;"") + IF($B$29:$B$553="",1,0), 0)), "")</f>
        <v/>
      </c>
      <c r="D341" s="421" t="s">
        <v>3429</v>
      </c>
    </row>
    <row r="342" spans="1:4" s="11" customFormat="1" x14ac:dyDescent="0.2">
      <c r="A342" s="422" t="s">
        <v>3431</v>
      </c>
      <c r="B342" s="421" t="s">
        <v>3216</v>
      </c>
      <c r="C342" s="421" t="str">
        <f t="array" ref="C342">IFERROR(INDEX($B$29:$B$553, MATCH(0, COUNTIF($C$28:C341, $B$29:$B$553&amp;"") + IF($B$29:$B$553="",1,0), 0)), "")</f>
        <v/>
      </c>
      <c r="D342" s="421" t="s">
        <v>3432</v>
      </c>
    </row>
    <row r="343" spans="1:4" s="11" customFormat="1" x14ac:dyDescent="0.2">
      <c r="A343" s="422" t="s">
        <v>3433</v>
      </c>
      <c r="B343" s="421" t="s">
        <v>3273</v>
      </c>
      <c r="C343" s="421" t="str">
        <f t="array" ref="C343">IFERROR(INDEX($B$29:$B$553, MATCH(0, COUNTIF($C$28:C342, $B$29:$B$553&amp;"") + IF($B$29:$B$553="",1,0), 0)), "")</f>
        <v/>
      </c>
      <c r="D343" s="421" t="s">
        <v>3274</v>
      </c>
    </row>
    <row r="344" spans="1:4" s="11" customFormat="1" x14ac:dyDescent="0.2">
      <c r="A344" s="422" t="s">
        <v>3434</v>
      </c>
      <c r="B344" s="421" t="s">
        <v>3234</v>
      </c>
      <c r="C344" s="421" t="str">
        <f t="array" ref="C344">IFERROR(INDEX($B$29:$B$553, MATCH(0, COUNTIF($C$28:C343, $B$29:$B$553&amp;"") + IF($B$29:$B$553="",1,0), 0)), "")</f>
        <v/>
      </c>
      <c r="D344" s="421" t="s">
        <v>3235</v>
      </c>
    </row>
    <row r="345" spans="1:4" s="11" customFormat="1" x14ac:dyDescent="0.2">
      <c r="A345" s="422" t="s">
        <v>3435</v>
      </c>
      <c r="B345" s="421" t="s">
        <v>3220</v>
      </c>
      <c r="C345" s="421" t="str">
        <f t="array" ref="C345">IFERROR(INDEX($B$29:$B$553, MATCH(0, COUNTIF($C$28:C344, $B$29:$B$553&amp;"") + IF($B$29:$B$553="",1,0), 0)), "")</f>
        <v/>
      </c>
      <c r="D345" s="421" t="s">
        <v>3436</v>
      </c>
    </row>
    <row r="346" spans="1:4" s="11" customFormat="1" x14ac:dyDescent="0.2">
      <c r="A346" s="422" t="s">
        <v>3437</v>
      </c>
      <c r="B346" s="421" t="s">
        <v>3220</v>
      </c>
      <c r="C346" s="421" t="str">
        <f t="array" ref="C346">IFERROR(INDEX($B$29:$B$553, MATCH(0, COUNTIF($C$28:C345, $B$29:$B$553&amp;"") + IF($B$29:$B$553="",1,0), 0)), "")</f>
        <v/>
      </c>
      <c r="D346" s="421" t="s">
        <v>3436</v>
      </c>
    </row>
    <row r="347" spans="1:4" s="11" customFormat="1" x14ac:dyDescent="0.2">
      <c r="A347" s="422" t="s">
        <v>3438</v>
      </c>
      <c r="B347" s="421" t="s">
        <v>3220</v>
      </c>
      <c r="C347" s="421" t="str">
        <f t="array" ref="C347">IFERROR(INDEX($B$29:$B$553, MATCH(0, COUNTIF($C$28:C346, $B$29:$B$553&amp;"") + IF($B$29:$B$553="",1,0), 0)), "")</f>
        <v/>
      </c>
      <c r="D347" s="421" t="s">
        <v>3358</v>
      </c>
    </row>
    <row r="348" spans="1:4" s="11" customFormat="1" x14ac:dyDescent="0.2">
      <c r="A348" s="422" t="s">
        <v>3439</v>
      </c>
      <c r="B348" s="421" t="s">
        <v>3220</v>
      </c>
      <c r="C348" s="421" t="str">
        <f t="array" ref="C348">IFERROR(INDEX($B$29:$B$553, MATCH(0, COUNTIF($C$28:C347, $B$29:$B$553&amp;"") + IF($B$29:$B$553="",1,0), 0)), "")</f>
        <v/>
      </c>
      <c r="D348" s="421" t="s">
        <v>3358</v>
      </c>
    </row>
    <row r="349" spans="1:4" s="11" customFormat="1" x14ac:dyDescent="0.2">
      <c r="A349" s="422" t="s">
        <v>3440</v>
      </c>
      <c r="B349" s="421" t="s">
        <v>3321</v>
      </c>
      <c r="C349" s="421" t="str">
        <f t="array" ref="C349">IFERROR(INDEX($B$29:$B$553, MATCH(0, COUNTIF($C$28:C348, $B$29:$B$553&amp;"") + IF($B$29:$B$553="",1,0), 0)), "")</f>
        <v/>
      </c>
      <c r="D349" s="421" t="s">
        <v>3322</v>
      </c>
    </row>
    <row r="350" spans="1:4" s="11" customFormat="1" x14ac:dyDescent="0.2">
      <c r="A350" s="422" t="s">
        <v>3441</v>
      </c>
      <c r="B350" s="421" t="s">
        <v>3273</v>
      </c>
      <c r="C350" s="421" t="str">
        <f t="array" ref="C350">IFERROR(INDEX($B$29:$B$553, MATCH(0, COUNTIF($C$28:C349, $B$29:$B$553&amp;"") + IF($B$29:$B$553="",1,0), 0)), "")</f>
        <v/>
      </c>
      <c r="D350" s="421" t="s">
        <v>3442</v>
      </c>
    </row>
    <row r="351" spans="1:4" s="11" customFormat="1" x14ac:dyDescent="0.2">
      <c r="A351" s="422" t="s">
        <v>3443</v>
      </c>
      <c r="B351" s="421" t="s">
        <v>3361</v>
      </c>
      <c r="C351" s="421" t="str">
        <f t="array" ref="C351">IFERROR(INDEX($B$29:$B$553, MATCH(0, COUNTIF($C$28:C350, $B$29:$B$553&amp;"") + IF($B$29:$B$553="",1,0), 0)), "")</f>
        <v/>
      </c>
      <c r="D351" s="421" t="s">
        <v>3362</v>
      </c>
    </row>
    <row r="352" spans="1:4" s="11" customFormat="1" x14ac:dyDescent="0.2">
      <c r="A352" s="422" t="s">
        <v>3444</v>
      </c>
      <c r="B352" s="421" t="s">
        <v>3361</v>
      </c>
      <c r="C352" s="421" t="str">
        <f t="array" ref="C352">IFERROR(INDEX($B$29:$B$553, MATCH(0, COUNTIF($C$28:C351, $B$29:$B$553&amp;"") + IF($B$29:$B$553="",1,0), 0)), "")</f>
        <v/>
      </c>
      <c r="D352" s="421" t="s">
        <v>3362</v>
      </c>
    </row>
    <row r="353" spans="1:4" s="11" customFormat="1" x14ac:dyDescent="0.2">
      <c r="A353" s="422" t="s">
        <v>3445</v>
      </c>
      <c r="B353" s="421" t="s">
        <v>3361</v>
      </c>
      <c r="C353" s="421" t="str">
        <f t="array" ref="C353">IFERROR(INDEX($B$29:$B$553, MATCH(0, COUNTIF($C$28:C352, $B$29:$B$553&amp;"") + IF($B$29:$B$553="",1,0), 0)), "")</f>
        <v/>
      </c>
      <c r="D353" s="421" t="s">
        <v>3362</v>
      </c>
    </row>
    <row r="354" spans="1:4" s="11" customFormat="1" x14ac:dyDescent="0.2">
      <c r="A354" s="422" t="s">
        <v>3446</v>
      </c>
      <c r="B354" s="421" t="s">
        <v>3361</v>
      </c>
      <c r="C354" s="421" t="str">
        <f t="array" ref="C354">IFERROR(INDEX($B$29:$B$553, MATCH(0, COUNTIF($C$28:C353, $B$29:$B$553&amp;"") + IF($B$29:$B$553="",1,0), 0)), "")</f>
        <v/>
      </c>
      <c r="D354" s="421" t="s">
        <v>3362</v>
      </c>
    </row>
    <row r="355" spans="1:4" s="11" customFormat="1" x14ac:dyDescent="0.2">
      <c r="A355" s="422" t="s">
        <v>3447</v>
      </c>
      <c r="B355" s="421" t="s">
        <v>3361</v>
      </c>
      <c r="C355" s="421" t="str">
        <f t="array" ref="C355">IFERROR(INDEX($B$29:$B$553, MATCH(0, COUNTIF($C$28:C354, $B$29:$B$553&amp;"") + IF($B$29:$B$553="",1,0), 0)), "")</f>
        <v/>
      </c>
      <c r="D355" s="421" t="s">
        <v>3362</v>
      </c>
    </row>
    <row r="356" spans="1:4" s="11" customFormat="1" x14ac:dyDescent="0.2">
      <c r="A356" s="422" t="s">
        <v>3448</v>
      </c>
      <c r="B356" s="421" t="s">
        <v>3361</v>
      </c>
      <c r="C356" s="421" t="str">
        <f t="array" ref="C356">IFERROR(INDEX($B$29:$B$553, MATCH(0, COUNTIF($C$28:C355, $B$29:$B$553&amp;"") + IF($B$29:$B$553="",1,0), 0)), "")</f>
        <v/>
      </c>
      <c r="D356" s="421" t="s">
        <v>3362</v>
      </c>
    </row>
    <row r="357" spans="1:4" s="11" customFormat="1" x14ac:dyDescent="0.2">
      <c r="A357" s="422" t="s">
        <v>3449</v>
      </c>
      <c r="B357" s="421" t="s">
        <v>3361</v>
      </c>
      <c r="C357" s="421" t="str">
        <f t="array" ref="C357">IFERROR(INDEX($B$29:$B$553, MATCH(0, COUNTIF($C$28:C356, $B$29:$B$553&amp;"") + IF($B$29:$B$553="",1,0), 0)), "")</f>
        <v/>
      </c>
      <c r="D357" s="421" t="s">
        <v>3362</v>
      </c>
    </row>
    <row r="358" spans="1:4" s="11" customFormat="1" x14ac:dyDescent="0.2">
      <c r="A358" s="422" t="s">
        <v>2552</v>
      </c>
      <c r="B358" s="421" t="s">
        <v>2553</v>
      </c>
      <c r="C358" s="421" t="str">
        <f t="array" ref="C358">IFERROR(INDEX($B$29:$B$553, MATCH(0, COUNTIF($C$28:C357, $B$29:$B$553&amp;"") + IF($B$29:$B$553="",1,0), 0)), "")</f>
        <v/>
      </c>
      <c r="D358" s="421" t="s">
        <v>2554</v>
      </c>
    </row>
    <row r="359" spans="1:4" s="11" customFormat="1" x14ac:dyDescent="0.2">
      <c r="A359" s="422" t="s">
        <v>3450</v>
      </c>
      <c r="B359" s="421" t="s">
        <v>3220</v>
      </c>
      <c r="C359" s="421" t="str">
        <f t="array" ref="C359">IFERROR(INDEX($B$29:$B$553, MATCH(0, COUNTIF($C$28:C358, $B$29:$B$553&amp;"") + IF($B$29:$B$553="",1,0), 0)), "")</f>
        <v/>
      </c>
      <c r="D359" s="421" t="s">
        <v>3451</v>
      </c>
    </row>
    <row r="360" spans="1:4" s="11" customFormat="1" x14ac:dyDescent="0.2">
      <c r="A360" s="422" t="s">
        <v>3452</v>
      </c>
      <c r="B360" s="421" t="s">
        <v>3220</v>
      </c>
      <c r="C360" s="421" t="str">
        <f t="array" ref="C360">IFERROR(INDEX($B$29:$B$553, MATCH(0, COUNTIF($C$28:C359, $B$29:$B$553&amp;"") + IF($B$29:$B$553="",1,0), 0)), "")</f>
        <v/>
      </c>
      <c r="D360" s="421" t="s">
        <v>3451</v>
      </c>
    </row>
    <row r="361" spans="1:4" s="11" customFormat="1" x14ac:dyDescent="0.2">
      <c r="A361" s="422" t="s">
        <v>3453</v>
      </c>
      <c r="B361" s="421" t="s">
        <v>3220</v>
      </c>
      <c r="C361" s="421" t="str">
        <f t="array" ref="C361">IFERROR(INDEX($B$29:$B$553, MATCH(0, COUNTIF($C$28:C360, $B$29:$B$553&amp;"") + IF($B$29:$B$553="",1,0), 0)), "")</f>
        <v/>
      </c>
      <c r="D361" s="421" t="s">
        <v>3454</v>
      </c>
    </row>
    <row r="362" spans="1:4" s="11" customFormat="1" x14ac:dyDescent="0.2">
      <c r="A362" s="422" t="s">
        <v>3455</v>
      </c>
      <c r="B362" s="421" t="s">
        <v>3220</v>
      </c>
      <c r="C362" s="421" t="str">
        <f t="array" ref="C362">IFERROR(INDEX($B$29:$B$553, MATCH(0, COUNTIF($C$28:C361, $B$29:$B$553&amp;"") + IF($B$29:$B$553="",1,0), 0)), "")</f>
        <v/>
      </c>
      <c r="D362" s="421" t="s">
        <v>3454</v>
      </c>
    </row>
    <row r="363" spans="1:4" s="11" customFormat="1" x14ac:dyDescent="0.2">
      <c r="A363" s="422" t="s">
        <v>3456</v>
      </c>
      <c r="B363" s="421" t="s">
        <v>3220</v>
      </c>
      <c r="C363" s="421" t="str">
        <f t="array" ref="C363">IFERROR(INDEX($B$29:$B$553, MATCH(0, COUNTIF($C$28:C362, $B$29:$B$553&amp;"") + IF($B$29:$B$553="",1,0), 0)), "")</f>
        <v/>
      </c>
      <c r="D363" s="421" t="s">
        <v>3454</v>
      </c>
    </row>
    <row r="364" spans="1:4" s="11" customFormat="1" x14ac:dyDescent="0.2">
      <c r="A364" s="422" t="s">
        <v>3457</v>
      </c>
      <c r="B364" s="421" t="s">
        <v>3220</v>
      </c>
      <c r="C364" s="421" t="str">
        <f t="array" ref="C364">IFERROR(INDEX($B$29:$B$553, MATCH(0, COUNTIF($C$28:C363, $B$29:$B$553&amp;"") + IF($B$29:$B$553="",1,0), 0)), "")</f>
        <v/>
      </c>
      <c r="D364" s="421" t="s">
        <v>3454</v>
      </c>
    </row>
    <row r="365" spans="1:4" s="11" customFormat="1" x14ac:dyDescent="0.2">
      <c r="A365" s="422" t="s">
        <v>3458</v>
      </c>
      <c r="B365" s="421" t="s">
        <v>3459</v>
      </c>
      <c r="C365" s="421" t="str">
        <f t="array" ref="C365">IFERROR(INDEX($B$29:$B$553, MATCH(0, COUNTIF($C$28:C364, $B$29:$B$553&amp;"") + IF($B$29:$B$553="",1,0), 0)), "")</f>
        <v/>
      </c>
      <c r="D365" s="421" t="s">
        <v>3460</v>
      </c>
    </row>
    <row r="366" spans="1:4" s="11" customFormat="1" x14ac:dyDescent="0.2">
      <c r="A366" s="422" t="s">
        <v>3461</v>
      </c>
      <c r="B366" s="421" t="s">
        <v>3459</v>
      </c>
      <c r="C366" s="421" t="str">
        <f t="array" ref="C366">IFERROR(INDEX($B$29:$B$553, MATCH(0, COUNTIF($C$28:C365, $B$29:$B$553&amp;"") + IF($B$29:$B$553="",1,0), 0)), "")</f>
        <v/>
      </c>
      <c r="D366" s="421" t="s">
        <v>3462</v>
      </c>
    </row>
    <row r="367" spans="1:4" s="11" customFormat="1" x14ac:dyDescent="0.2">
      <c r="A367" s="422" t="s">
        <v>3463</v>
      </c>
      <c r="B367" s="421" t="s">
        <v>3459</v>
      </c>
      <c r="C367" s="421" t="str">
        <f t="array" ref="C367">IFERROR(INDEX($B$29:$B$553, MATCH(0, COUNTIF($C$28:C366, $B$29:$B$553&amp;"") + IF($B$29:$B$553="",1,0), 0)), "")</f>
        <v/>
      </c>
      <c r="D367" s="421" t="s">
        <v>3462</v>
      </c>
    </row>
    <row r="368" spans="1:4" s="11" customFormat="1" x14ac:dyDescent="0.2">
      <c r="A368" s="422" t="s">
        <v>3464</v>
      </c>
      <c r="B368" s="421" t="s">
        <v>3459</v>
      </c>
      <c r="C368" s="421" t="str">
        <f t="array" ref="C368">IFERROR(INDEX($B$29:$B$553, MATCH(0, COUNTIF($C$28:C367, $B$29:$B$553&amp;"") + IF($B$29:$B$553="",1,0), 0)), "")</f>
        <v/>
      </c>
      <c r="D368" s="421" t="s">
        <v>3462</v>
      </c>
    </row>
    <row r="369" spans="1:4" s="11" customFormat="1" x14ac:dyDescent="0.2">
      <c r="A369" s="422" t="s">
        <v>3465</v>
      </c>
      <c r="B369" s="421" t="s">
        <v>3361</v>
      </c>
      <c r="C369" s="421" t="str">
        <f t="array" ref="C369">IFERROR(INDEX($B$29:$B$553, MATCH(0, COUNTIF($C$28:C368, $B$29:$B$553&amp;"") + IF($B$29:$B$553="",1,0), 0)), "")</f>
        <v/>
      </c>
      <c r="D369" s="421" t="s">
        <v>3362</v>
      </c>
    </row>
    <row r="370" spans="1:4" s="11" customFormat="1" x14ac:dyDescent="0.2">
      <c r="A370" s="422" t="s">
        <v>3466</v>
      </c>
      <c r="B370" s="421" t="s">
        <v>3273</v>
      </c>
      <c r="C370" s="421" t="str">
        <f t="array" ref="C370">IFERROR(INDEX($B$29:$B$553, MATCH(0, COUNTIF($C$28:C369, $B$29:$B$553&amp;"") + IF($B$29:$B$553="",1,0), 0)), "")</f>
        <v/>
      </c>
      <c r="D370" s="421" t="s">
        <v>3467</v>
      </c>
    </row>
    <row r="371" spans="1:4" s="11" customFormat="1" x14ac:dyDescent="0.2">
      <c r="A371" s="422" t="s">
        <v>3468</v>
      </c>
      <c r="B371" s="421" t="s">
        <v>3273</v>
      </c>
      <c r="C371" s="421" t="str">
        <f t="array" ref="C371">IFERROR(INDEX($B$29:$B$553, MATCH(0, COUNTIF($C$28:C370, $B$29:$B$553&amp;"") + IF($B$29:$B$553="",1,0), 0)), "")</f>
        <v/>
      </c>
      <c r="D371" s="421" t="s">
        <v>3404</v>
      </c>
    </row>
    <row r="372" spans="1:4" s="11" customFormat="1" x14ac:dyDescent="0.2">
      <c r="A372" s="422" t="s">
        <v>3469</v>
      </c>
      <c r="B372" s="421" t="s">
        <v>3386</v>
      </c>
      <c r="C372" s="421" t="str">
        <f t="array" ref="C372">IFERROR(INDEX($B$29:$B$553, MATCH(0, COUNTIF($C$28:C371, $B$29:$B$553&amp;"") + IF($B$29:$B$553="",1,0), 0)), "")</f>
        <v/>
      </c>
      <c r="D372" s="421" t="s">
        <v>3470</v>
      </c>
    </row>
    <row r="373" spans="1:4" s="11" customFormat="1" x14ac:dyDescent="0.2">
      <c r="A373" s="422" t="s">
        <v>3471</v>
      </c>
      <c r="B373" s="421" t="s">
        <v>3389</v>
      </c>
      <c r="C373" s="421" t="str">
        <f t="array" ref="C373">IFERROR(INDEX($B$29:$B$553, MATCH(0, COUNTIF($C$28:C372, $B$29:$B$553&amp;"") + IF($B$29:$B$553="",1,0), 0)), "")</f>
        <v/>
      </c>
      <c r="D373" s="421" t="s">
        <v>3390</v>
      </c>
    </row>
    <row r="374" spans="1:4" s="11" customFormat="1" x14ac:dyDescent="0.2">
      <c r="A374" s="422" t="s">
        <v>3472</v>
      </c>
      <c r="B374" s="421" t="s">
        <v>3377</v>
      </c>
      <c r="C374" s="421" t="str">
        <f t="array" ref="C374">IFERROR(INDEX($B$29:$B$553, MATCH(0, COUNTIF($C$28:C373, $B$29:$B$553&amp;"") + IF($B$29:$B$553="",1,0), 0)), "")</f>
        <v/>
      </c>
      <c r="D374" s="421" t="s">
        <v>3378</v>
      </c>
    </row>
    <row r="375" spans="1:4" s="11" customFormat="1" x14ac:dyDescent="0.2">
      <c r="A375" s="422" t="s">
        <v>3473</v>
      </c>
      <c r="B375" s="421" t="s">
        <v>3018</v>
      </c>
      <c r="C375" s="421" t="str">
        <f t="array" ref="C375">IFERROR(INDEX($B$29:$B$553, MATCH(0, COUNTIF($C$28:C374, $B$29:$B$553&amp;"") + IF($B$29:$B$553="",1,0), 0)), "")</f>
        <v/>
      </c>
      <c r="D375" s="421" t="s">
        <v>3019</v>
      </c>
    </row>
    <row r="376" spans="1:4" s="11" customFormat="1" x14ac:dyDescent="0.2">
      <c r="A376" s="422" t="s">
        <v>3474</v>
      </c>
      <c r="B376" s="421" t="s">
        <v>3475</v>
      </c>
      <c r="C376" s="421" t="str">
        <f t="array" ref="C376">IFERROR(INDEX($B$29:$B$553, MATCH(0, COUNTIF($C$28:C375, $B$29:$B$553&amp;"") + IF($B$29:$B$553="",1,0), 0)), "")</f>
        <v/>
      </c>
      <c r="D376" s="421" t="s">
        <v>3476</v>
      </c>
    </row>
    <row r="377" spans="1:4" s="11" customFormat="1" x14ac:dyDescent="0.2">
      <c r="A377" s="422" t="s">
        <v>3477</v>
      </c>
      <c r="B377" s="421" t="s">
        <v>3475</v>
      </c>
      <c r="C377" s="421" t="str">
        <f t="array" ref="C377">IFERROR(INDEX($B$29:$B$553, MATCH(0, COUNTIF($C$28:C376, $B$29:$B$553&amp;"") + IF($B$29:$B$553="",1,0), 0)), "")</f>
        <v/>
      </c>
      <c r="D377" s="421" t="s">
        <v>3476</v>
      </c>
    </row>
    <row r="378" spans="1:4" s="11" customFormat="1" x14ac:dyDescent="0.2">
      <c r="A378" s="422" t="s">
        <v>3478</v>
      </c>
      <c r="B378" s="421" t="s">
        <v>3479</v>
      </c>
      <c r="C378" s="421" t="str">
        <f t="array" ref="C378">IFERROR(INDEX($B$29:$B$553, MATCH(0, COUNTIF($C$28:C377, $B$29:$B$553&amp;"") + IF($B$29:$B$553="",1,0), 0)), "")</f>
        <v/>
      </c>
      <c r="D378" s="421" t="s">
        <v>3480</v>
      </c>
    </row>
    <row r="379" spans="1:4" s="11" customFormat="1" x14ac:dyDescent="0.2">
      <c r="A379" s="422" t="s">
        <v>3481</v>
      </c>
      <c r="B379" s="421" t="s">
        <v>3479</v>
      </c>
      <c r="C379" s="421" t="str">
        <f t="array" ref="C379">IFERROR(INDEX($B$29:$B$553, MATCH(0, COUNTIF($C$28:C378, $B$29:$B$553&amp;"") + IF($B$29:$B$553="",1,0), 0)), "")</f>
        <v/>
      </c>
      <c r="D379" s="421" t="s">
        <v>3480</v>
      </c>
    </row>
    <row r="380" spans="1:4" s="11" customFormat="1" x14ac:dyDescent="0.2">
      <c r="A380" s="422" t="s">
        <v>3482</v>
      </c>
      <c r="B380" s="421" t="s">
        <v>3483</v>
      </c>
      <c r="C380" s="421" t="str">
        <f t="array" ref="C380">IFERROR(INDEX($B$29:$B$553, MATCH(0, COUNTIF($C$28:C379, $B$29:$B$553&amp;"") + IF($B$29:$B$553="",1,0), 0)), "")</f>
        <v/>
      </c>
      <c r="D380" s="421" t="s">
        <v>3484</v>
      </c>
    </row>
    <row r="381" spans="1:4" s="11" customFormat="1" x14ac:dyDescent="0.2">
      <c r="A381" s="422" t="s">
        <v>3485</v>
      </c>
      <c r="B381" s="421" t="s">
        <v>3483</v>
      </c>
      <c r="C381" s="421" t="str">
        <f t="array" ref="C381">IFERROR(INDEX($B$29:$B$553, MATCH(0, COUNTIF($C$28:C380, $B$29:$B$553&amp;"") + IF($B$29:$B$553="",1,0), 0)), "")</f>
        <v/>
      </c>
      <c r="D381" s="421" t="s">
        <v>3484</v>
      </c>
    </row>
    <row r="382" spans="1:4" s="11" customFormat="1" x14ac:dyDescent="0.2">
      <c r="A382" s="422" t="s">
        <v>3486</v>
      </c>
      <c r="B382" s="421" t="s">
        <v>3487</v>
      </c>
      <c r="C382" s="421" t="str">
        <f t="array" ref="C382">IFERROR(INDEX($B$29:$B$553, MATCH(0, COUNTIF($C$28:C381, $B$29:$B$553&amp;"") + IF($B$29:$B$553="",1,0), 0)), "")</f>
        <v/>
      </c>
      <c r="D382" s="421" t="s">
        <v>3488</v>
      </c>
    </row>
    <row r="383" spans="1:4" s="11" customFormat="1" x14ac:dyDescent="0.2">
      <c r="A383" s="422" t="s">
        <v>3489</v>
      </c>
      <c r="B383" s="421" t="s">
        <v>3487</v>
      </c>
      <c r="C383" s="421" t="str">
        <f t="array" ref="C383">IFERROR(INDEX($B$29:$B$553, MATCH(0, COUNTIF($C$28:C382, $B$29:$B$553&amp;"") + IF($B$29:$B$553="",1,0), 0)), "")</f>
        <v/>
      </c>
      <c r="D383" s="421" t="s">
        <v>3488</v>
      </c>
    </row>
    <row r="384" spans="1:4" s="11" customFormat="1" x14ac:dyDescent="0.2">
      <c r="A384" s="422" t="s">
        <v>3490</v>
      </c>
      <c r="B384" s="421" t="s">
        <v>3491</v>
      </c>
      <c r="C384" s="421" t="str">
        <f t="array" ref="C384">IFERROR(INDEX($B$29:$B$553, MATCH(0, COUNTIF($C$28:C383, $B$29:$B$553&amp;"") + IF($B$29:$B$553="",1,0), 0)), "")</f>
        <v/>
      </c>
      <c r="D384" s="421" t="s">
        <v>3492</v>
      </c>
    </row>
    <row r="385" spans="1:4" s="11" customFormat="1" x14ac:dyDescent="0.2">
      <c r="A385" s="422" t="s">
        <v>3493</v>
      </c>
      <c r="B385" s="421" t="s">
        <v>3494</v>
      </c>
      <c r="C385" s="421" t="str">
        <f t="array" ref="C385">IFERROR(INDEX($B$29:$B$553, MATCH(0, COUNTIF($C$28:C384, $B$29:$B$553&amp;"") + IF($B$29:$B$553="",1,0), 0)), "")</f>
        <v/>
      </c>
      <c r="D385" s="421" t="s">
        <v>3495</v>
      </c>
    </row>
    <row r="386" spans="1:4" s="11" customFormat="1" x14ac:dyDescent="0.2">
      <c r="A386" s="422" t="s">
        <v>3496</v>
      </c>
      <c r="B386" s="421" t="s">
        <v>3130</v>
      </c>
      <c r="C386" s="421" t="str">
        <f t="array" ref="C386">IFERROR(INDEX($B$29:$B$553, MATCH(0, COUNTIF($C$28:C385, $B$29:$B$553&amp;"") + IF($B$29:$B$553="",1,0), 0)), "")</f>
        <v/>
      </c>
      <c r="D386" s="421" t="s">
        <v>3131</v>
      </c>
    </row>
    <row r="387" spans="1:4" s="11" customFormat="1" x14ac:dyDescent="0.2">
      <c r="A387" s="422" t="s">
        <v>3497</v>
      </c>
      <c r="B387" s="421" t="s">
        <v>2982</v>
      </c>
      <c r="C387" s="421" t="str">
        <f t="array" ref="C387">IFERROR(INDEX($B$29:$B$553, MATCH(0, COUNTIF($C$28:C386, $B$29:$B$553&amp;"") + IF($B$29:$B$553="",1,0), 0)), "")</f>
        <v/>
      </c>
      <c r="D387" s="421" t="s">
        <v>3498</v>
      </c>
    </row>
    <row r="388" spans="1:4" s="11" customFormat="1" x14ac:dyDescent="0.2">
      <c r="A388" s="422" t="s">
        <v>3499</v>
      </c>
      <c r="B388" s="421" t="s">
        <v>3500</v>
      </c>
      <c r="C388" s="421" t="str">
        <f t="array" ref="C388">IFERROR(INDEX($B$29:$B$553, MATCH(0, COUNTIF($C$28:C387, $B$29:$B$553&amp;"") + IF($B$29:$B$553="",1,0), 0)), "")</f>
        <v/>
      </c>
      <c r="D388" s="421" t="s">
        <v>3501</v>
      </c>
    </row>
    <row r="389" spans="1:4" s="11" customFormat="1" x14ac:dyDescent="0.2">
      <c r="A389" s="422" t="s">
        <v>3502</v>
      </c>
      <c r="B389" s="421" t="s">
        <v>3503</v>
      </c>
      <c r="C389" s="421" t="str">
        <f t="array" ref="C389">IFERROR(INDEX($B$29:$B$553, MATCH(0, COUNTIF($C$28:C388, $B$29:$B$553&amp;"") + IF($B$29:$B$553="",1,0), 0)), "")</f>
        <v/>
      </c>
      <c r="D389" s="421" t="s">
        <v>3504</v>
      </c>
    </row>
    <row r="390" spans="1:4" s="11" customFormat="1" x14ac:dyDescent="0.2">
      <c r="A390" s="422" t="s">
        <v>3505</v>
      </c>
      <c r="B390" s="421" t="s">
        <v>3210</v>
      </c>
      <c r="C390" s="421" t="str">
        <f t="array" ref="C390">IFERROR(INDEX($B$29:$B$553, MATCH(0, COUNTIF($C$28:C389, $B$29:$B$553&amp;"") + IF($B$29:$B$553="",1,0), 0)), "")</f>
        <v/>
      </c>
      <c r="D390" s="421" t="s">
        <v>3211</v>
      </c>
    </row>
    <row r="391" spans="1:4" s="11" customFormat="1" x14ac:dyDescent="0.2">
      <c r="A391" s="422" t="s">
        <v>3506</v>
      </c>
      <c r="B391" s="421" t="s">
        <v>3210</v>
      </c>
      <c r="C391" s="421" t="str">
        <f t="array" ref="C391">IFERROR(INDEX($B$29:$B$553, MATCH(0, COUNTIF($C$28:C390, $B$29:$B$553&amp;"") + IF($B$29:$B$553="",1,0), 0)), "")</f>
        <v/>
      </c>
      <c r="D391" s="421" t="s">
        <v>3211</v>
      </c>
    </row>
    <row r="392" spans="1:4" s="11" customFormat="1" x14ac:dyDescent="0.2">
      <c r="A392" s="422" t="s">
        <v>3507</v>
      </c>
      <c r="B392" s="421" t="s">
        <v>3210</v>
      </c>
      <c r="C392" s="421" t="str">
        <f t="array" ref="C392">IFERROR(INDEX($B$29:$B$553, MATCH(0, COUNTIF($C$28:C391, $B$29:$B$553&amp;"") + IF($B$29:$B$553="",1,0), 0)), "")</f>
        <v/>
      </c>
      <c r="D392" s="421" t="s">
        <v>3211</v>
      </c>
    </row>
    <row r="393" spans="1:4" s="11" customFormat="1" x14ac:dyDescent="0.2">
      <c r="A393" s="422" t="s">
        <v>3508</v>
      </c>
      <c r="B393" s="421" t="s">
        <v>3509</v>
      </c>
      <c r="C393" s="421" t="str">
        <f t="array" ref="C393">IFERROR(INDEX($B$29:$B$553, MATCH(0, COUNTIF($C$28:C392, $B$29:$B$553&amp;"") + IF($B$29:$B$553="",1,0), 0)), "")</f>
        <v/>
      </c>
      <c r="D393" s="421" t="s">
        <v>3510</v>
      </c>
    </row>
    <row r="394" spans="1:4" s="11" customFormat="1" x14ac:dyDescent="0.2">
      <c r="A394" s="422" t="s">
        <v>3511</v>
      </c>
      <c r="B394" s="421" t="s">
        <v>3512</v>
      </c>
      <c r="C394" s="421" t="str">
        <f t="array" ref="C394">IFERROR(INDEX($B$29:$B$553, MATCH(0, COUNTIF($C$28:C393, $B$29:$B$553&amp;"") + IF($B$29:$B$553="",1,0), 0)), "")</f>
        <v/>
      </c>
      <c r="D394" s="421" t="s">
        <v>3513</v>
      </c>
    </row>
    <row r="395" spans="1:4" s="11" customFormat="1" x14ac:dyDescent="0.2">
      <c r="A395" s="422" t="s">
        <v>3514</v>
      </c>
      <c r="B395" s="421" t="s">
        <v>3512</v>
      </c>
      <c r="C395" s="421" t="str">
        <f t="array" ref="C395">IFERROR(INDEX($B$29:$B$553, MATCH(0, COUNTIF($C$28:C394, $B$29:$B$553&amp;"") + IF($B$29:$B$553="",1,0), 0)), "")</f>
        <v/>
      </c>
      <c r="D395" s="421" t="s">
        <v>3513</v>
      </c>
    </row>
    <row r="396" spans="1:4" s="11" customFormat="1" x14ac:dyDescent="0.2">
      <c r="A396" s="422" t="s">
        <v>3515</v>
      </c>
      <c r="B396" s="421" t="s">
        <v>3512</v>
      </c>
      <c r="C396" s="421" t="str">
        <f t="array" ref="C396">IFERROR(INDEX($B$29:$B$553, MATCH(0, COUNTIF($C$28:C395, $B$29:$B$553&amp;"") + IF($B$29:$B$553="",1,0), 0)), "")</f>
        <v/>
      </c>
      <c r="D396" s="421" t="s">
        <v>3513</v>
      </c>
    </row>
    <row r="397" spans="1:4" s="11" customFormat="1" x14ac:dyDescent="0.2">
      <c r="A397" s="422" t="s">
        <v>3516</v>
      </c>
      <c r="B397" s="421" t="s">
        <v>3517</v>
      </c>
      <c r="C397" s="421" t="str">
        <f t="array" ref="C397">IFERROR(INDEX($B$29:$B$553, MATCH(0, COUNTIF($C$28:C396, $B$29:$B$553&amp;"") + IF($B$29:$B$553="",1,0), 0)), "")</f>
        <v/>
      </c>
      <c r="D397" s="421" t="s">
        <v>3518</v>
      </c>
    </row>
    <row r="398" spans="1:4" s="11" customFormat="1" x14ac:dyDescent="0.2">
      <c r="A398" s="422" t="s">
        <v>3519</v>
      </c>
      <c r="B398" s="421" t="s">
        <v>3517</v>
      </c>
      <c r="C398" s="421" t="str">
        <f t="array" ref="C398">IFERROR(INDEX($B$29:$B$553, MATCH(0, COUNTIF($C$28:C397, $B$29:$B$553&amp;"") + IF($B$29:$B$553="",1,0), 0)), "")</f>
        <v/>
      </c>
      <c r="D398" s="421" t="s">
        <v>3518</v>
      </c>
    </row>
    <row r="399" spans="1:4" s="11" customFormat="1" x14ac:dyDescent="0.2">
      <c r="A399" s="422" t="s">
        <v>3520</v>
      </c>
      <c r="B399" s="421" t="s">
        <v>3517</v>
      </c>
      <c r="C399" s="421" t="str">
        <f t="array" ref="C399">IFERROR(INDEX($B$29:$B$553, MATCH(0, COUNTIF($C$28:C398, $B$29:$B$553&amp;"") + IF($B$29:$B$553="",1,0), 0)), "")</f>
        <v/>
      </c>
      <c r="D399" s="421" t="s">
        <v>3518</v>
      </c>
    </row>
    <row r="400" spans="1:4" s="11" customFormat="1" x14ac:dyDescent="0.2">
      <c r="A400" s="422" t="s">
        <v>3521</v>
      </c>
      <c r="B400" s="421" t="s">
        <v>3517</v>
      </c>
      <c r="C400" s="421" t="str">
        <f t="array" ref="C400">IFERROR(INDEX($B$29:$B$553, MATCH(0, COUNTIF($C$28:C399, $B$29:$B$553&amp;"") + IF($B$29:$B$553="",1,0), 0)), "")</f>
        <v/>
      </c>
      <c r="D400" s="421" t="s">
        <v>3518</v>
      </c>
    </row>
    <row r="401" spans="1:4" s="11" customFormat="1" x14ac:dyDescent="0.2">
      <c r="A401" s="422" t="s">
        <v>3522</v>
      </c>
      <c r="B401" s="421" t="s">
        <v>3517</v>
      </c>
      <c r="C401" s="421" t="str">
        <f t="array" ref="C401">IFERROR(INDEX($B$29:$B$553, MATCH(0, COUNTIF($C$28:C400, $B$29:$B$553&amp;"") + IF($B$29:$B$553="",1,0), 0)), "")</f>
        <v/>
      </c>
      <c r="D401" s="421" t="s">
        <v>3518</v>
      </c>
    </row>
    <row r="402" spans="1:4" s="11" customFormat="1" x14ac:dyDescent="0.2">
      <c r="A402" s="422" t="s">
        <v>3523</v>
      </c>
      <c r="B402" s="421" t="s">
        <v>3524</v>
      </c>
      <c r="C402" s="421" t="str">
        <f t="array" ref="C402">IFERROR(INDEX($B$29:$B$553, MATCH(0, COUNTIF($C$28:C401, $B$29:$B$553&amp;"") + IF($B$29:$B$553="",1,0), 0)), "")</f>
        <v/>
      </c>
      <c r="D402" s="421" t="s">
        <v>3525</v>
      </c>
    </row>
    <row r="403" spans="1:4" s="11" customFormat="1" x14ac:dyDescent="0.2">
      <c r="A403" s="422" t="s">
        <v>3526</v>
      </c>
      <c r="B403" s="421" t="s">
        <v>3524</v>
      </c>
      <c r="C403" s="421" t="str">
        <f t="array" ref="C403">IFERROR(INDEX($B$29:$B$553, MATCH(0, COUNTIF($C$28:C402, $B$29:$B$553&amp;"") + IF($B$29:$B$553="",1,0), 0)), "")</f>
        <v/>
      </c>
      <c r="D403" s="421" t="s">
        <v>3525</v>
      </c>
    </row>
    <row r="404" spans="1:4" s="11" customFormat="1" x14ac:dyDescent="0.2">
      <c r="A404" s="422" t="s">
        <v>3527</v>
      </c>
      <c r="B404" s="421" t="s">
        <v>3528</v>
      </c>
      <c r="C404" s="421" t="str">
        <f t="array" ref="C404">IFERROR(INDEX($B$29:$B$553, MATCH(0, COUNTIF($C$28:C403, $B$29:$B$553&amp;"") + IF($B$29:$B$553="",1,0), 0)), "")</f>
        <v/>
      </c>
      <c r="D404" s="421" t="s">
        <v>3529</v>
      </c>
    </row>
    <row r="405" spans="1:4" s="11" customFormat="1" x14ac:dyDescent="0.2">
      <c r="A405" s="422" t="s">
        <v>3530</v>
      </c>
      <c r="B405" s="421" t="s">
        <v>3531</v>
      </c>
      <c r="C405" s="421" t="str">
        <f t="array" ref="C405">IFERROR(INDEX($B$29:$B$553, MATCH(0, COUNTIF($C$28:C404, $B$29:$B$553&amp;"") + IF($B$29:$B$553="",1,0), 0)), "")</f>
        <v/>
      </c>
      <c r="D405" s="421" t="s">
        <v>3532</v>
      </c>
    </row>
    <row r="406" spans="1:4" s="11" customFormat="1" x14ac:dyDescent="0.2">
      <c r="A406" s="422" t="s">
        <v>3533</v>
      </c>
      <c r="B406" s="421" t="s">
        <v>3534</v>
      </c>
      <c r="C406" s="421" t="str">
        <f t="array" ref="C406">IFERROR(INDEX($B$29:$B$553, MATCH(0, COUNTIF($C$28:C405, $B$29:$B$553&amp;"") + IF($B$29:$B$553="",1,0), 0)), "")</f>
        <v/>
      </c>
      <c r="D406" s="421" t="s">
        <v>3535</v>
      </c>
    </row>
    <row r="407" spans="1:4" s="11" customFormat="1" x14ac:dyDescent="0.2">
      <c r="A407" s="422" t="s">
        <v>3536</v>
      </c>
      <c r="B407" s="421" t="s">
        <v>3537</v>
      </c>
      <c r="C407" s="421" t="str">
        <f t="array" ref="C407">IFERROR(INDEX($B$29:$B$553, MATCH(0, COUNTIF($C$28:C406, $B$29:$B$553&amp;"") + IF($B$29:$B$553="",1,0), 0)), "")</f>
        <v/>
      </c>
      <c r="D407" s="421" t="s">
        <v>3538</v>
      </c>
    </row>
    <row r="408" spans="1:4" s="11" customFormat="1" x14ac:dyDescent="0.2">
      <c r="A408" s="422" t="s">
        <v>3539</v>
      </c>
      <c r="B408" s="421" t="s">
        <v>3537</v>
      </c>
      <c r="C408" s="421" t="str">
        <f t="array" ref="C408">IFERROR(INDEX($B$29:$B$553, MATCH(0, COUNTIF($C$28:C407, $B$29:$B$553&amp;"") + IF($B$29:$B$553="",1,0), 0)), "")</f>
        <v/>
      </c>
      <c r="D408" s="421" t="s">
        <v>3538</v>
      </c>
    </row>
    <row r="409" spans="1:4" s="11" customFormat="1" x14ac:dyDescent="0.2">
      <c r="A409" s="422" t="s">
        <v>3540</v>
      </c>
      <c r="B409" s="421" t="s">
        <v>3541</v>
      </c>
      <c r="C409" s="421" t="str">
        <f t="array" ref="C409">IFERROR(INDEX($B$29:$B$553, MATCH(0, COUNTIF($C$28:C408, $B$29:$B$553&amp;"") + IF($B$29:$B$553="",1,0), 0)), "")</f>
        <v/>
      </c>
      <c r="D409" s="421" t="s">
        <v>3542</v>
      </c>
    </row>
    <row r="410" spans="1:4" s="11" customFormat="1" x14ac:dyDescent="0.2">
      <c r="A410" s="422" t="s">
        <v>3543</v>
      </c>
      <c r="B410" s="421" t="s">
        <v>3541</v>
      </c>
      <c r="C410" s="421" t="str">
        <f t="array" ref="C410">IFERROR(INDEX($B$29:$B$553, MATCH(0, COUNTIF($C$28:C409, $B$29:$B$553&amp;"") + IF($B$29:$B$553="",1,0), 0)), "")</f>
        <v/>
      </c>
      <c r="D410" s="421" t="s">
        <v>3542</v>
      </c>
    </row>
    <row r="411" spans="1:4" s="11" customFormat="1" x14ac:dyDescent="0.2">
      <c r="A411" s="422" t="s">
        <v>3544</v>
      </c>
      <c r="B411" s="421" t="s">
        <v>3545</v>
      </c>
      <c r="C411" s="421" t="str">
        <f t="array" ref="C411">IFERROR(INDEX($B$29:$B$553, MATCH(0, COUNTIF($C$28:C410, $B$29:$B$553&amp;"") + IF($B$29:$B$553="",1,0), 0)), "")</f>
        <v/>
      </c>
      <c r="D411" s="421" t="s">
        <v>3546</v>
      </c>
    </row>
    <row r="412" spans="1:4" s="11" customFormat="1" x14ac:dyDescent="0.2">
      <c r="A412" s="422" t="s">
        <v>3547</v>
      </c>
      <c r="B412" s="421" t="s">
        <v>3545</v>
      </c>
      <c r="C412" s="421" t="str">
        <f t="array" ref="C412">IFERROR(INDEX($B$29:$B$553, MATCH(0, COUNTIF($C$28:C411, $B$29:$B$553&amp;"") + IF($B$29:$B$553="",1,0), 0)), "")</f>
        <v/>
      </c>
      <c r="D412" s="421" t="s">
        <v>3546</v>
      </c>
    </row>
    <row r="413" spans="1:4" s="11" customFormat="1" x14ac:dyDescent="0.2">
      <c r="A413" s="422" t="s">
        <v>3548</v>
      </c>
      <c r="B413" s="421" t="s">
        <v>3545</v>
      </c>
      <c r="C413" s="421" t="str">
        <f t="array" ref="C413">IFERROR(INDEX($B$29:$B$553, MATCH(0, COUNTIF($C$28:C412, $B$29:$B$553&amp;"") + IF($B$29:$B$553="",1,0), 0)), "")</f>
        <v/>
      </c>
      <c r="D413" s="421" t="s">
        <v>3546</v>
      </c>
    </row>
    <row r="414" spans="1:4" s="11" customFormat="1" x14ac:dyDescent="0.2">
      <c r="A414" s="422" t="s">
        <v>3549</v>
      </c>
      <c r="B414" s="421" t="s">
        <v>3550</v>
      </c>
      <c r="C414" s="421" t="str">
        <f t="array" ref="C414">IFERROR(INDEX($B$29:$B$553, MATCH(0, COUNTIF($C$28:C413, $B$29:$B$553&amp;"") + IF($B$29:$B$553="",1,0), 0)), "")</f>
        <v/>
      </c>
      <c r="D414" s="421" t="s">
        <v>3551</v>
      </c>
    </row>
    <row r="415" spans="1:4" s="11" customFormat="1" x14ac:dyDescent="0.2">
      <c r="A415" s="422" t="s">
        <v>3552</v>
      </c>
      <c r="B415" s="421" t="s">
        <v>3553</v>
      </c>
      <c r="C415" s="421" t="str">
        <f t="array" ref="C415">IFERROR(INDEX($B$29:$B$553, MATCH(0, COUNTIF($C$28:C414, $B$29:$B$553&amp;"") + IF($B$29:$B$553="",1,0), 0)), "")</f>
        <v/>
      </c>
      <c r="D415" s="421" t="s">
        <v>3554</v>
      </c>
    </row>
    <row r="416" spans="1:4" s="11" customFormat="1" x14ac:dyDescent="0.2">
      <c r="A416" s="422" t="s">
        <v>3555</v>
      </c>
      <c r="B416" s="421" t="s">
        <v>3553</v>
      </c>
      <c r="C416" s="421" t="str">
        <f t="array" ref="C416">IFERROR(INDEX($B$29:$B$553, MATCH(0, COUNTIF($C$28:C415, $B$29:$B$553&amp;"") + IF($B$29:$B$553="",1,0), 0)), "")</f>
        <v/>
      </c>
      <c r="D416" s="421" t="s">
        <v>3554</v>
      </c>
    </row>
    <row r="417" spans="1:4" s="11" customFormat="1" x14ac:dyDescent="0.2">
      <c r="A417" s="422" t="s">
        <v>3556</v>
      </c>
      <c r="B417" s="421" t="s">
        <v>3553</v>
      </c>
      <c r="C417" s="421" t="str">
        <f t="array" ref="C417">IFERROR(INDEX($B$29:$B$553, MATCH(0, COUNTIF($C$28:C416, $B$29:$B$553&amp;"") + IF($B$29:$B$553="",1,0), 0)), "")</f>
        <v/>
      </c>
      <c r="D417" s="421" t="s">
        <v>3554</v>
      </c>
    </row>
    <row r="418" spans="1:4" s="11" customFormat="1" x14ac:dyDescent="0.2">
      <c r="A418" s="422" t="s">
        <v>3557</v>
      </c>
      <c r="B418" s="421" t="s">
        <v>3491</v>
      </c>
      <c r="C418" s="421" t="str">
        <f t="array" ref="C418">IFERROR(INDEX($B$29:$B$553, MATCH(0, COUNTIF($C$28:C417, $B$29:$B$553&amp;"") + IF($B$29:$B$553="",1,0), 0)), "")</f>
        <v/>
      </c>
      <c r="D418" s="421" t="s">
        <v>3492</v>
      </c>
    </row>
    <row r="419" spans="1:4" s="11" customFormat="1" x14ac:dyDescent="0.2">
      <c r="A419" s="422" t="s">
        <v>3558</v>
      </c>
      <c r="B419" s="421" t="s">
        <v>3491</v>
      </c>
      <c r="C419" s="421" t="str">
        <f t="array" ref="C419">IFERROR(INDEX($B$29:$B$553, MATCH(0, COUNTIF($C$28:C418, $B$29:$B$553&amp;"") + IF($B$29:$B$553="",1,0), 0)), "")</f>
        <v/>
      </c>
      <c r="D419" s="421" t="s">
        <v>3492</v>
      </c>
    </row>
    <row r="420" spans="1:4" s="11" customFormat="1" x14ac:dyDescent="0.2">
      <c r="A420" s="422" t="s">
        <v>3559</v>
      </c>
      <c r="B420" s="421" t="s">
        <v>3560</v>
      </c>
      <c r="C420" s="421" t="str">
        <f t="array" ref="C420">IFERROR(INDEX($B$29:$B$553, MATCH(0, COUNTIF($C$28:C419, $B$29:$B$553&amp;"") + IF($B$29:$B$553="",1,0), 0)), "")</f>
        <v/>
      </c>
      <c r="D420" s="421" t="s">
        <v>3561</v>
      </c>
    </row>
    <row r="421" spans="1:4" s="11" customFormat="1" x14ac:dyDescent="0.2">
      <c r="A421" s="422" t="s">
        <v>3562</v>
      </c>
      <c r="B421" s="421" t="s">
        <v>3560</v>
      </c>
      <c r="C421" s="421" t="str">
        <f t="array" ref="C421">IFERROR(INDEX($B$29:$B$553, MATCH(0, COUNTIF($C$28:C420, $B$29:$B$553&amp;"") + IF($B$29:$B$553="",1,0), 0)), "")</f>
        <v/>
      </c>
      <c r="D421" s="421" t="s">
        <v>3561</v>
      </c>
    </row>
    <row r="422" spans="1:4" s="11" customFormat="1" x14ac:dyDescent="0.2">
      <c r="A422" s="422" t="s">
        <v>3563</v>
      </c>
      <c r="B422" s="421" t="s">
        <v>3560</v>
      </c>
      <c r="C422" s="421" t="str">
        <f t="array" ref="C422">IFERROR(INDEX($B$29:$B$553, MATCH(0, COUNTIF($C$28:C421, $B$29:$B$553&amp;"") + IF($B$29:$B$553="",1,0), 0)), "")</f>
        <v/>
      </c>
      <c r="D422" s="421" t="s">
        <v>3561</v>
      </c>
    </row>
    <row r="423" spans="1:4" s="11" customFormat="1" x14ac:dyDescent="0.2">
      <c r="A423" s="422" t="s">
        <v>3564</v>
      </c>
      <c r="B423" s="421" t="s">
        <v>3560</v>
      </c>
      <c r="C423" s="421" t="str">
        <f t="array" ref="C423">IFERROR(INDEX($B$29:$B$553, MATCH(0, COUNTIF($C$28:C422, $B$29:$B$553&amp;"") + IF($B$29:$B$553="",1,0), 0)), "")</f>
        <v/>
      </c>
      <c r="D423" s="421" t="s">
        <v>3561</v>
      </c>
    </row>
    <row r="424" spans="1:4" s="11" customFormat="1" x14ac:dyDescent="0.2">
      <c r="A424" s="422" t="s">
        <v>3565</v>
      </c>
      <c r="B424" s="421" t="s">
        <v>3560</v>
      </c>
      <c r="C424" s="421" t="str">
        <f t="array" ref="C424">IFERROR(INDEX($B$29:$B$553, MATCH(0, COUNTIF($C$28:C423, $B$29:$B$553&amp;"") + IF($B$29:$B$553="",1,0), 0)), "")</f>
        <v/>
      </c>
      <c r="D424" s="421" t="s">
        <v>3561</v>
      </c>
    </row>
    <row r="425" spans="1:4" s="11" customFormat="1" x14ac:dyDescent="0.2">
      <c r="A425" s="422" t="s">
        <v>3566</v>
      </c>
      <c r="B425" s="421" t="s">
        <v>3560</v>
      </c>
      <c r="C425" s="421" t="str">
        <f t="array" ref="C425">IFERROR(INDEX($B$29:$B$553, MATCH(0, COUNTIF($C$28:C424, $B$29:$B$553&amp;"") + IF($B$29:$B$553="",1,0), 0)), "")</f>
        <v/>
      </c>
      <c r="D425" s="421" t="s">
        <v>3561</v>
      </c>
    </row>
    <row r="426" spans="1:4" s="11" customFormat="1" x14ac:dyDescent="0.2">
      <c r="A426" s="422" t="s">
        <v>3567</v>
      </c>
      <c r="B426" s="421" t="s">
        <v>3568</v>
      </c>
      <c r="C426" s="421" t="str">
        <f t="array" ref="C426">IFERROR(INDEX($B$29:$B$553, MATCH(0, COUNTIF($C$28:C425, $B$29:$B$553&amp;"") + IF($B$29:$B$553="",1,0), 0)), "")</f>
        <v/>
      </c>
      <c r="D426" s="421" t="s">
        <v>3569</v>
      </c>
    </row>
    <row r="427" spans="1:4" s="11" customFormat="1" x14ac:dyDescent="0.2">
      <c r="A427" s="422" t="s">
        <v>3570</v>
      </c>
      <c r="B427" s="421" t="s">
        <v>3568</v>
      </c>
      <c r="C427" s="421" t="str">
        <f t="array" ref="C427">IFERROR(INDEX($B$29:$B$553, MATCH(0, COUNTIF($C$28:C426, $B$29:$B$553&amp;"") + IF($B$29:$B$553="",1,0), 0)), "")</f>
        <v/>
      </c>
      <c r="D427" s="421" t="s">
        <v>3569</v>
      </c>
    </row>
    <row r="428" spans="1:4" s="11" customFormat="1" x14ac:dyDescent="0.2">
      <c r="A428" s="422" t="s">
        <v>3571</v>
      </c>
      <c r="B428" s="421" t="s">
        <v>3572</v>
      </c>
      <c r="C428" s="421" t="str">
        <f t="array" ref="C428">IFERROR(INDEX($B$29:$B$553, MATCH(0, COUNTIF($C$28:C427, $B$29:$B$553&amp;"") + IF($B$29:$B$553="",1,0), 0)), "")</f>
        <v/>
      </c>
      <c r="D428" s="421" t="s">
        <v>3573</v>
      </c>
    </row>
    <row r="429" spans="1:4" s="11" customFormat="1" x14ac:dyDescent="0.2">
      <c r="A429" s="422" t="s">
        <v>3574</v>
      </c>
      <c r="B429" s="421" t="s">
        <v>3572</v>
      </c>
      <c r="C429" s="421" t="str">
        <f t="array" ref="C429">IFERROR(INDEX($B$29:$B$553, MATCH(0, COUNTIF($C$28:C428, $B$29:$B$553&amp;"") + IF($B$29:$B$553="",1,0), 0)), "")</f>
        <v/>
      </c>
      <c r="D429" s="421" t="s">
        <v>3573</v>
      </c>
    </row>
    <row r="430" spans="1:4" s="11" customFormat="1" x14ac:dyDescent="0.2">
      <c r="A430" s="422" t="s">
        <v>3575</v>
      </c>
      <c r="B430" s="421" t="s">
        <v>3576</v>
      </c>
      <c r="C430" s="421" t="str">
        <f t="array" ref="C430">IFERROR(INDEX($B$29:$B$553, MATCH(0, COUNTIF($C$28:C429, $B$29:$B$553&amp;"") + IF($B$29:$B$553="",1,0), 0)), "")</f>
        <v/>
      </c>
      <c r="D430" s="421" t="s">
        <v>3577</v>
      </c>
    </row>
    <row r="431" spans="1:4" s="11" customFormat="1" x14ac:dyDescent="0.2">
      <c r="A431" s="422" t="s">
        <v>3578</v>
      </c>
      <c r="B431" s="421" t="s">
        <v>3576</v>
      </c>
      <c r="C431" s="421" t="str">
        <f t="array" ref="C431">IFERROR(INDEX($B$29:$B$553, MATCH(0, COUNTIF($C$28:C430, $B$29:$B$553&amp;"") + IF($B$29:$B$553="",1,0), 0)), "")</f>
        <v/>
      </c>
      <c r="D431" s="421" t="s">
        <v>3577</v>
      </c>
    </row>
    <row r="432" spans="1:4" s="11" customFormat="1" x14ac:dyDescent="0.2">
      <c r="A432" s="422" t="s">
        <v>3579</v>
      </c>
      <c r="B432" s="421" t="s">
        <v>3580</v>
      </c>
      <c r="C432" s="421" t="str">
        <f t="array" ref="C432">IFERROR(INDEX($B$29:$B$553, MATCH(0, COUNTIF($C$28:C431, $B$29:$B$553&amp;"") + IF($B$29:$B$553="",1,0), 0)), "")</f>
        <v/>
      </c>
      <c r="D432" s="421" t="s">
        <v>3581</v>
      </c>
    </row>
    <row r="433" spans="1:4" s="11" customFormat="1" x14ac:dyDescent="0.2">
      <c r="A433" s="422" t="s">
        <v>3582</v>
      </c>
      <c r="B433" s="421" t="s">
        <v>3545</v>
      </c>
      <c r="C433" s="421" t="str">
        <f t="array" ref="C433">IFERROR(INDEX($B$29:$B$553, MATCH(0, COUNTIF($C$28:C432, $B$29:$B$553&amp;"") + IF($B$29:$B$553="",1,0), 0)), "")</f>
        <v/>
      </c>
      <c r="D433" s="421" t="s">
        <v>3546</v>
      </c>
    </row>
    <row r="434" spans="1:4" s="11" customFormat="1" x14ac:dyDescent="0.2">
      <c r="A434" s="422" t="s">
        <v>3583</v>
      </c>
      <c r="B434" s="421" t="s">
        <v>3545</v>
      </c>
      <c r="C434" s="421" t="str">
        <f t="array" ref="C434">IFERROR(INDEX($B$29:$B$553, MATCH(0, COUNTIF($C$28:C433, $B$29:$B$553&amp;"") + IF($B$29:$B$553="",1,0), 0)), "")</f>
        <v/>
      </c>
      <c r="D434" s="421" t="s">
        <v>3546</v>
      </c>
    </row>
    <row r="435" spans="1:4" s="11" customFormat="1" x14ac:dyDescent="0.2">
      <c r="A435" s="422" t="s">
        <v>3584</v>
      </c>
      <c r="B435" s="421" t="s">
        <v>3585</v>
      </c>
      <c r="C435" s="421" t="str">
        <f t="array" ref="C435">IFERROR(INDEX($B$29:$B$553, MATCH(0, COUNTIF($C$28:C434, $B$29:$B$553&amp;"") + IF($B$29:$B$553="",1,0), 0)), "")</f>
        <v/>
      </c>
      <c r="D435" s="421" t="s">
        <v>3586</v>
      </c>
    </row>
    <row r="436" spans="1:4" s="11" customFormat="1" x14ac:dyDescent="0.2">
      <c r="A436" s="422" t="s">
        <v>3587</v>
      </c>
      <c r="B436" s="421" t="s">
        <v>3588</v>
      </c>
      <c r="C436" s="421" t="str">
        <f t="array" ref="C436">IFERROR(INDEX($B$29:$B$553, MATCH(0, COUNTIF($C$28:C435, $B$29:$B$553&amp;"") + IF($B$29:$B$553="",1,0), 0)), "")</f>
        <v/>
      </c>
      <c r="D436" s="421" t="s">
        <v>3589</v>
      </c>
    </row>
    <row r="437" spans="1:4" s="11" customFormat="1" x14ac:dyDescent="0.2">
      <c r="A437" s="422" t="s">
        <v>3590</v>
      </c>
      <c r="B437" s="421" t="s">
        <v>3588</v>
      </c>
      <c r="C437" s="421" t="str">
        <f t="array" ref="C437">IFERROR(INDEX($B$29:$B$553, MATCH(0, COUNTIF($C$28:C436, $B$29:$B$553&amp;"") + IF($B$29:$B$553="",1,0), 0)), "")</f>
        <v/>
      </c>
      <c r="D437" s="421" t="s">
        <v>3589</v>
      </c>
    </row>
    <row r="438" spans="1:4" s="11" customFormat="1" x14ac:dyDescent="0.2">
      <c r="A438" s="422" t="s">
        <v>3591</v>
      </c>
      <c r="B438" s="421" t="s">
        <v>3588</v>
      </c>
      <c r="C438" s="421" t="str">
        <f t="array" ref="C438">IFERROR(INDEX($B$29:$B$553, MATCH(0, COUNTIF($C$28:C437, $B$29:$B$553&amp;"") + IF($B$29:$B$553="",1,0), 0)), "")</f>
        <v/>
      </c>
      <c r="D438" s="421" t="s">
        <v>3589</v>
      </c>
    </row>
    <row r="439" spans="1:4" s="11" customFormat="1" x14ac:dyDescent="0.2">
      <c r="A439" s="422" t="s">
        <v>3592</v>
      </c>
      <c r="B439" s="421" t="s">
        <v>3593</v>
      </c>
      <c r="C439" s="421" t="str">
        <f t="array" ref="C439">IFERROR(INDEX($B$29:$B$553, MATCH(0, COUNTIF($C$28:C438, $B$29:$B$553&amp;"") + IF($B$29:$B$553="",1,0), 0)), "")</f>
        <v/>
      </c>
      <c r="D439" s="421" t="s">
        <v>3594</v>
      </c>
    </row>
    <row r="440" spans="1:4" s="11" customFormat="1" x14ac:dyDescent="0.2">
      <c r="A440" s="422" t="s">
        <v>3595</v>
      </c>
      <c r="B440" s="421" t="s">
        <v>3593</v>
      </c>
      <c r="C440" s="421" t="str">
        <f t="array" ref="C440">IFERROR(INDEX($B$29:$B$553, MATCH(0, COUNTIF($C$28:C439, $B$29:$B$553&amp;"") + IF($B$29:$B$553="",1,0), 0)), "")</f>
        <v/>
      </c>
      <c r="D440" s="421" t="s">
        <v>3594</v>
      </c>
    </row>
    <row r="441" spans="1:4" s="11" customFormat="1" x14ac:dyDescent="0.2">
      <c r="A441" s="422" t="s">
        <v>3596</v>
      </c>
      <c r="B441" s="421" t="s">
        <v>3597</v>
      </c>
      <c r="C441" s="421" t="str">
        <f t="array" ref="C441">IFERROR(INDEX($B$29:$B$553, MATCH(0, COUNTIF($C$28:C440, $B$29:$B$553&amp;"") + IF($B$29:$B$553="",1,0), 0)), "")</f>
        <v/>
      </c>
      <c r="D441" s="421" t="s">
        <v>3598</v>
      </c>
    </row>
    <row r="442" spans="1:4" s="11" customFormat="1" x14ac:dyDescent="0.2">
      <c r="A442" s="422" t="s">
        <v>3599</v>
      </c>
      <c r="B442" s="421" t="s">
        <v>3597</v>
      </c>
      <c r="C442" s="421" t="str">
        <f t="array" ref="C442">IFERROR(INDEX($B$29:$B$553, MATCH(0, COUNTIF($C$28:C441, $B$29:$B$553&amp;"") + IF($B$29:$B$553="",1,0), 0)), "")</f>
        <v/>
      </c>
      <c r="D442" s="421" t="s">
        <v>3598</v>
      </c>
    </row>
    <row r="443" spans="1:4" s="11" customFormat="1" x14ac:dyDescent="0.2">
      <c r="A443" s="422" t="s">
        <v>3600</v>
      </c>
      <c r="B443" s="421" t="s">
        <v>3601</v>
      </c>
      <c r="C443" s="421" t="str">
        <f t="array" ref="C443">IFERROR(INDEX($B$29:$B$553, MATCH(0, COUNTIF($C$28:C442, $B$29:$B$553&amp;"") + IF($B$29:$B$553="",1,0), 0)), "")</f>
        <v/>
      </c>
      <c r="D443" s="421" t="s">
        <v>3602</v>
      </c>
    </row>
    <row r="444" spans="1:4" s="11" customFormat="1" x14ac:dyDescent="0.2">
      <c r="A444" s="422" t="s">
        <v>3603</v>
      </c>
      <c r="B444" s="421" t="s">
        <v>3604</v>
      </c>
      <c r="C444" s="421" t="str">
        <f t="array" ref="C444">IFERROR(INDEX($B$29:$B$553, MATCH(0, COUNTIF($C$28:C443, $B$29:$B$553&amp;"") + IF($B$29:$B$553="",1,0), 0)), "")</f>
        <v/>
      </c>
      <c r="D444" s="421" t="s">
        <v>3605</v>
      </c>
    </row>
    <row r="445" spans="1:4" s="11" customFormat="1" x14ac:dyDescent="0.2">
      <c r="A445" s="422" t="s">
        <v>3606</v>
      </c>
      <c r="B445" s="421" t="s">
        <v>3604</v>
      </c>
      <c r="C445" s="421" t="str">
        <f t="array" ref="C445">IFERROR(INDEX($B$29:$B$553, MATCH(0, COUNTIF($C$28:C444, $B$29:$B$553&amp;"") + IF($B$29:$B$553="",1,0), 0)), "")</f>
        <v/>
      </c>
      <c r="D445" s="421" t="s">
        <v>3605</v>
      </c>
    </row>
    <row r="446" spans="1:4" s="11" customFormat="1" x14ac:dyDescent="0.2">
      <c r="A446" s="422" t="s">
        <v>3607</v>
      </c>
      <c r="B446" s="421" t="s">
        <v>3608</v>
      </c>
      <c r="C446" s="421" t="str">
        <f t="array" ref="C446">IFERROR(INDEX($B$29:$B$553, MATCH(0, COUNTIF($C$28:C445, $B$29:$B$553&amp;"") + IF($B$29:$B$553="",1,0), 0)), "")</f>
        <v/>
      </c>
      <c r="D446" s="421" t="s">
        <v>3609</v>
      </c>
    </row>
    <row r="447" spans="1:4" s="11" customFormat="1" x14ac:dyDescent="0.2">
      <c r="A447" s="422" t="s">
        <v>3610</v>
      </c>
      <c r="B447" s="421" t="s">
        <v>3601</v>
      </c>
      <c r="C447" s="421" t="str">
        <f t="array" ref="C447">IFERROR(INDEX($B$29:$B$553, MATCH(0, COUNTIF($C$28:C446, $B$29:$B$553&amp;"") + IF($B$29:$B$553="",1,0), 0)), "")</f>
        <v/>
      </c>
      <c r="D447" s="421" t="s">
        <v>3602</v>
      </c>
    </row>
    <row r="448" spans="1:4" s="11" customFormat="1" x14ac:dyDescent="0.2">
      <c r="A448" s="422" t="s">
        <v>3611</v>
      </c>
      <c r="B448" s="421" t="s">
        <v>3612</v>
      </c>
      <c r="C448" s="421" t="str">
        <f t="array" ref="C448">IFERROR(INDEX($B$29:$B$553, MATCH(0, COUNTIF($C$28:C447, $B$29:$B$553&amp;"") + IF($B$29:$B$553="",1,0), 0)), "")</f>
        <v/>
      </c>
      <c r="D448" s="421" t="s">
        <v>3613</v>
      </c>
    </row>
    <row r="449" spans="1:4" s="11" customFormat="1" x14ac:dyDescent="0.2">
      <c r="A449" s="422" t="s">
        <v>3614</v>
      </c>
      <c r="B449" s="421" t="s">
        <v>3615</v>
      </c>
      <c r="C449" s="421" t="str">
        <f t="array" ref="C449">IFERROR(INDEX($B$29:$B$553, MATCH(0, COUNTIF($C$28:C448, $B$29:$B$553&amp;"") + IF($B$29:$B$553="",1,0), 0)), "")</f>
        <v/>
      </c>
      <c r="D449" s="421" t="s">
        <v>3616</v>
      </c>
    </row>
    <row r="450" spans="1:4" s="11" customFormat="1" x14ac:dyDescent="0.2">
      <c r="A450" s="422" t="s">
        <v>3617</v>
      </c>
      <c r="B450" s="421" t="s">
        <v>3615</v>
      </c>
      <c r="C450" s="421" t="str">
        <f t="array" ref="C450">IFERROR(INDEX($B$29:$B$553, MATCH(0, COUNTIF($C$28:C449, $B$29:$B$553&amp;"") + IF($B$29:$B$553="",1,0), 0)), "")</f>
        <v/>
      </c>
      <c r="D450" s="421" t="s">
        <v>3616</v>
      </c>
    </row>
    <row r="451" spans="1:4" s="11" customFormat="1" x14ac:dyDescent="0.2">
      <c r="A451" s="422" t="s">
        <v>3618</v>
      </c>
      <c r="B451" s="421" t="s">
        <v>3615</v>
      </c>
      <c r="C451" s="421" t="str">
        <f t="array" ref="C451">IFERROR(INDEX($B$29:$B$553, MATCH(0, COUNTIF($C$28:C450, $B$29:$B$553&amp;"") + IF($B$29:$B$553="",1,0), 0)), "")</f>
        <v/>
      </c>
      <c r="D451" s="421" t="s">
        <v>3616</v>
      </c>
    </row>
    <row r="452" spans="1:4" s="11" customFormat="1" x14ac:dyDescent="0.2">
      <c r="A452" s="422" t="s">
        <v>3619</v>
      </c>
      <c r="B452" s="421" t="s">
        <v>3615</v>
      </c>
      <c r="C452" s="421" t="str">
        <f t="array" ref="C452">IFERROR(INDEX($B$29:$B$553, MATCH(0, COUNTIF($C$28:C451, $B$29:$B$553&amp;"") + IF($B$29:$B$553="",1,0), 0)), "")</f>
        <v/>
      </c>
      <c r="D452" s="421" t="s">
        <v>3616</v>
      </c>
    </row>
    <row r="453" spans="1:4" s="11" customFormat="1" x14ac:dyDescent="0.2">
      <c r="A453" s="422" t="s">
        <v>3620</v>
      </c>
      <c r="B453" s="421" t="s">
        <v>3621</v>
      </c>
      <c r="C453" s="421" t="str">
        <f t="array" ref="C453">IFERROR(INDEX($B$29:$B$553, MATCH(0, COUNTIF($C$28:C452, $B$29:$B$553&amp;"") + IF($B$29:$B$553="",1,0), 0)), "")</f>
        <v/>
      </c>
      <c r="D453" s="421" t="s">
        <v>3622</v>
      </c>
    </row>
    <row r="454" spans="1:4" s="11" customFormat="1" x14ac:dyDescent="0.2">
      <c r="A454" s="422" t="s">
        <v>3623</v>
      </c>
      <c r="B454" s="421" t="s">
        <v>3624</v>
      </c>
      <c r="C454" s="421" t="str">
        <f t="array" ref="C454">IFERROR(INDEX($B$29:$B$553, MATCH(0, COUNTIF($C$28:C453, $B$29:$B$553&amp;"") + IF($B$29:$B$553="",1,0), 0)), "")</f>
        <v/>
      </c>
      <c r="D454" s="421" t="s">
        <v>3625</v>
      </c>
    </row>
    <row r="455" spans="1:4" s="11" customFormat="1" x14ac:dyDescent="0.2">
      <c r="A455" s="422" t="s">
        <v>3626</v>
      </c>
      <c r="B455" s="421" t="s">
        <v>3624</v>
      </c>
      <c r="C455" s="421" t="str">
        <f t="array" ref="C455">IFERROR(INDEX($B$29:$B$553, MATCH(0, COUNTIF($C$28:C454, $B$29:$B$553&amp;"") + IF($B$29:$B$553="",1,0), 0)), "")</f>
        <v/>
      </c>
      <c r="D455" s="421" t="s">
        <v>3625</v>
      </c>
    </row>
    <row r="456" spans="1:4" s="11" customFormat="1" x14ac:dyDescent="0.2">
      <c r="A456" s="422" t="s">
        <v>3627</v>
      </c>
      <c r="B456" s="421" t="s">
        <v>3624</v>
      </c>
      <c r="C456" s="421" t="str">
        <f t="array" ref="C456">IFERROR(INDEX($B$29:$B$553, MATCH(0, COUNTIF($C$28:C455, $B$29:$B$553&amp;"") + IF($B$29:$B$553="",1,0), 0)), "")</f>
        <v/>
      </c>
      <c r="D456" s="421" t="s">
        <v>3625</v>
      </c>
    </row>
    <row r="457" spans="1:4" s="11" customFormat="1" x14ac:dyDescent="0.2">
      <c r="A457" s="422" t="s">
        <v>3628</v>
      </c>
      <c r="B457" s="421" t="s">
        <v>3629</v>
      </c>
      <c r="C457" s="421" t="str">
        <f t="array" ref="C457">IFERROR(INDEX($B$29:$B$553, MATCH(0, COUNTIF($C$28:C456, $B$29:$B$553&amp;"") + IF($B$29:$B$553="",1,0), 0)), "")</f>
        <v/>
      </c>
      <c r="D457" s="421" t="s">
        <v>3630</v>
      </c>
    </row>
    <row r="458" spans="1:4" s="11" customFormat="1" x14ac:dyDescent="0.2">
      <c r="A458" s="422" t="s">
        <v>3631</v>
      </c>
      <c r="B458" s="421" t="s">
        <v>3494</v>
      </c>
      <c r="C458" s="421" t="str">
        <f t="array" ref="C458">IFERROR(INDEX($B$29:$B$553, MATCH(0, COUNTIF($C$28:C457, $B$29:$B$553&amp;"") + IF($B$29:$B$553="",1,0), 0)), "")</f>
        <v/>
      </c>
      <c r="D458" s="421" t="s">
        <v>3632</v>
      </c>
    </row>
    <row r="459" spans="1:4" s="11" customFormat="1" x14ac:dyDescent="0.2">
      <c r="A459" s="422" t="s">
        <v>3633</v>
      </c>
      <c r="B459" s="421" t="s">
        <v>3634</v>
      </c>
      <c r="C459" s="421" t="str">
        <f t="array" ref="C459">IFERROR(INDEX($B$29:$B$553, MATCH(0, COUNTIF($C$28:C458, $B$29:$B$553&amp;"") + IF($B$29:$B$553="",1,0), 0)), "")</f>
        <v/>
      </c>
      <c r="D459" s="421" t="s">
        <v>3635</v>
      </c>
    </row>
    <row r="460" spans="1:4" s="11" customFormat="1" x14ac:dyDescent="0.2">
      <c r="A460" s="422" t="s">
        <v>3636</v>
      </c>
      <c r="B460" s="421" t="s">
        <v>3637</v>
      </c>
      <c r="C460" s="421" t="str">
        <f t="array" ref="C460">IFERROR(INDEX($B$29:$B$553, MATCH(0, COUNTIF($C$28:C459, $B$29:$B$553&amp;"") + IF($B$29:$B$553="",1,0), 0)), "")</f>
        <v/>
      </c>
      <c r="D460" s="421" t="s">
        <v>3638</v>
      </c>
    </row>
    <row r="461" spans="1:4" s="11" customFormat="1" x14ac:dyDescent="0.2">
      <c r="A461" s="422" t="s">
        <v>3639</v>
      </c>
      <c r="B461" s="421" t="s">
        <v>3494</v>
      </c>
      <c r="C461" s="421" t="str">
        <f t="array" ref="C461">IFERROR(INDEX($B$29:$B$553, MATCH(0, COUNTIF($C$28:C460, $B$29:$B$553&amp;"") + IF($B$29:$B$553="",1,0), 0)), "")</f>
        <v/>
      </c>
      <c r="D461" s="421" t="s">
        <v>3640</v>
      </c>
    </row>
    <row r="462" spans="1:4" s="11" customFormat="1" x14ac:dyDescent="0.2">
      <c r="A462" s="422" t="s">
        <v>3641</v>
      </c>
      <c r="B462" s="421" t="s">
        <v>3642</v>
      </c>
      <c r="C462" s="421" t="str">
        <f t="array" ref="C462">IFERROR(INDEX($B$29:$B$553, MATCH(0, COUNTIF($C$28:C461, $B$29:$B$553&amp;"") + IF($B$29:$B$553="",1,0), 0)), "")</f>
        <v/>
      </c>
      <c r="D462" s="421" t="s">
        <v>3643</v>
      </c>
    </row>
    <row r="463" spans="1:4" s="11" customFormat="1" x14ac:dyDescent="0.2">
      <c r="A463" s="422" t="s">
        <v>3644</v>
      </c>
      <c r="B463" s="421" t="s">
        <v>3645</v>
      </c>
      <c r="C463" s="421" t="str">
        <f t="array" ref="C463">IFERROR(INDEX($B$29:$B$553, MATCH(0, COUNTIF($C$28:C462, $B$29:$B$553&amp;"") + IF($B$29:$B$553="",1,0), 0)), "")</f>
        <v/>
      </c>
      <c r="D463" s="421" t="s">
        <v>3646</v>
      </c>
    </row>
    <row r="464" spans="1:4" s="11" customFormat="1" x14ac:dyDescent="0.2">
      <c r="A464" s="422" t="s">
        <v>3647</v>
      </c>
      <c r="B464" s="421" t="s">
        <v>3637</v>
      </c>
      <c r="C464" s="421" t="str">
        <f t="array" ref="C464">IFERROR(INDEX($B$29:$B$553, MATCH(0, COUNTIF($C$28:C463, $B$29:$B$553&amp;"") + IF($B$29:$B$553="",1,0), 0)), "")</f>
        <v/>
      </c>
      <c r="D464" s="421" t="s">
        <v>3638</v>
      </c>
    </row>
    <row r="465" spans="1:4" s="11" customFormat="1" x14ac:dyDescent="0.2">
      <c r="A465" s="422" t="s">
        <v>3648</v>
      </c>
      <c r="B465" s="421" t="s">
        <v>3649</v>
      </c>
      <c r="C465" s="421" t="str">
        <f t="array" ref="C465">IFERROR(INDEX($B$29:$B$553, MATCH(0, COUNTIF($C$28:C464, $B$29:$B$553&amp;"") + IF($B$29:$B$553="",1,0), 0)), "")</f>
        <v/>
      </c>
      <c r="D465" s="421" t="s">
        <v>3650</v>
      </c>
    </row>
    <row r="466" spans="1:4" s="11" customFormat="1" x14ac:dyDescent="0.2">
      <c r="A466" s="422" t="s">
        <v>3651</v>
      </c>
      <c r="B466" s="421" t="s">
        <v>3652</v>
      </c>
      <c r="C466" s="421" t="str">
        <f t="array" ref="C466">IFERROR(INDEX($B$29:$B$553, MATCH(0, COUNTIF($C$28:C465, $B$29:$B$553&amp;"") + IF($B$29:$B$553="",1,0), 0)), "")</f>
        <v/>
      </c>
      <c r="D466" s="421" t="s">
        <v>3653</v>
      </c>
    </row>
    <row r="467" spans="1:4" s="11" customFormat="1" x14ac:dyDescent="0.2">
      <c r="A467" s="422" t="s">
        <v>3654</v>
      </c>
      <c r="B467" s="421" t="s">
        <v>3655</v>
      </c>
      <c r="C467" s="421" t="str">
        <f t="array" ref="C467">IFERROR(INDEX($B$29:$B$553, MATCH(0, COUNTIF($C$28:C466, $B$29:$B$553&amp;"") + IF($B$29:$B$553="",1,0), 0)), "")</f>
        <v/>
      </c>
      <c r="D467" s="421" t="s">
        <v>3656</v>
      </c>
    </row>
    <row r="468" spans="1:4" s="11" customFormat="1" x14ac:dyDescent="0.2">
      <c r="A468" s="422" t="s">
        <v>3657</v>
      </c>
      <c r="B468" s="421" t="s">
        <v>3655</v>
      </c>
      <c r="C468" s="421" t="str">
        <f t="array" ref="C468">IFERROR(INDEX($B$29:$B$553, MATCH(0, COUNTIF($C$28:C467, $B$29:$B$553&amp;"") + IF($B$29:$B$553="",1,0), 0)), "")</f>
        <v/>
      </c>
      <c r="D468" s="421" t="s">
        <v>3656</v>
      </c>
    </row>
    <row r="469" spans="1:4" s="11" customFormat="1" x14ac:dyDescent="0.2">
      <c r="A469" s="422" t="s">
        <v>3658</v>
      </c>
      <c r="B469" s="421" t="s">
        <v>3659</v>
      </c>
      <c r="C469" s="421" t="str">
        <f t="array" ref="C469">IFERROR(INDEX($B$29:$B$553, MATCH(0, COUNTIF($C$28:C468, $B$29:$B$553&amp;"") + IF($B$29:$B$553="",1,0), 0)), "")</f>
        <v/>
      </c>
      <c r="D469" s="421" t="s">
        <v>3660</v>
      </c>
    </row>
    <row r="470" spans="1:4" s="11" customFormat="1" x14ac:dyDescent="0.2">
      <c r="A470" s="422" t="s">
        <v>3661</v>
      </c>
      <c r="B470" s="421" t="s">
        <v>3662</v>
      </c>
      <c r="C470" s="421" t="str">
        <f t="array" ref="C470">IFERROR(INDEX($B$29:$B$553, MATCH(0, COUNTIF($C$28:C469, $B$29:$B$553&amp;"") + IF($B$29:$B$553="",1,0), 0)), "")</f>
        <v/>
      </c>
      <c r="D470" s="421" t="s">
        <v>3663</v>
      </c>
    </row>
    <row r="471" spans="1:4" s="11" customFormat="1" x14ac:dyDescent="0.2">
      <c r="A471" s="422" t="s">
        <v>3664</v>
      </c>
      <c r="B471" s="421" t="s">
        <v>3665</v>
      </c>
      <c r="C471" s="421" t="str">
        <f t="array" ref="C471">IFERROR(INDEX($B$29:$B$553, MATCH(0, COUNTIF($C$28:C470, $B$29:$B$553&amp;"") + IF($B$29:$B$553="",1,0), 0)), "")</f>
        <v/>
      </c>
      <c r="D471" s="421" t="s">
        <v>3666</v>
      </c>
    </row>
    <row r="472" spans="1:4" s="11" customFormat="1" x14ac:dyDescent="0.2">
      <c r="A472" s="422" t="s">
        <v>3667</v>
      </c>
      <c r="B472" s="421" t="s">
        <v>3668</v>
      </c>
      <c r="C472" s="421" t="str">
        <f t="array" ref="C472">IFERROR(INDEX($B$29:$B$553, MATCH(0, COUNTIF($C$28:C471, $B$29:$B$553&amp;"") + IF($B$29:$B$553="",1,0), 0)), "")</f>
        <v/>
      </c>
      <c r="D472" s="421" t="s">
        <v>3669</v>
      </c>
    </row>
    <row r="473" spans="1:4" s="11" customFormat="1" x14ac:dyDescent="0.2">
      <c r="A473" s="422" t="s">
        <v>3670</v>
      </c>
      <c r="B473" s="421" t="s">
        <v>3671</v>
      </c>
      <c r="C473" s="421" t="str">
        <f t="array" ref="C473">IFERROR(INDEX($B$29:$B$553, MATCH(0, COUNTIF($C$28:C472, $B$29:$B$553&amp;"") + IF($B$29:$B$553="",1,0), 0)), "")</f>
        <v/>
      </c>
      <c r="D473" s="421" t="s">
        <v>3672</v>
      </c>
    </row>
    <row r="474" spans="1:4" s="11" customFormat="1" x14ac:dyDescent="0.2">
      <c r="A474" s="422" t="s">
        <v>3673</v>
      </c>
      <c r="B474" s="421" t="s">
        <v>3671</v>
      </c>
      <c r="C474" s="421" t="str">
        <f t="array" ref="C474">IFERROR(INDEX($B$29:$B$553, MATCH(0, COUNTIF($C$28:C473, $B$29:$B$553&amp;"") + IF($B$29:$B$553="",1,0), 0)), "")</f>
        <v/>
      </c>
      <c r="D474" s="421" t="s">
        <v>3672</v>
      </c>
    </row>
    <row r="475" spans="1:4" s="11" customFormat="1" x14ac:dyDescent="0.2">
      <c r="A475" s="422" t="s">
        <v>3674</v>
      </c>
      <c r="B475" s="421" t="s">
        <v>3671</v>
      </c>
      <c r="C475" s="421" t="str">
        <f t="array" ref="C475">IFERROR(INDEX($B$29:$B$553, MATCH(0, COUNTIF($C$28:C474, $B$29:$B$553&amp;"") + IF($B$29:$B$553="",1,0), 0)), "")</f>
        <v/>
      </c>
      <c r="D475" s="421" t="s">
        <v>3672</v>
      </c>
    </row>
    <row r="476" spans="1:4" s="11" customFormat="1" x14ac:dyDescent="0.2">
      <c r="A476" s="422" t="s">
        <v>3675</v>
      </c>
      <c r="B476" s="421" t="s">
        <v>3676</v>
      </c>
      <c r="C476" s="421" t="str">
        <f t="array" ref="C476">IFERROR(INDEX($B$29:$B$553, MATCH(0, COUNTIF($C$28:C475, $B$29:$B$553&amp;"") + IF($B$29:$B$553="",1,0), 0)), "")</f>
        <v/>
      </c>
      <c r="D476" s="421" t="s">
        <v>3677</v>
      </c>
    </row>
    <row r="477" spans="1:4" s="11" customFormat="1" x14ac:dyDescent="0.2">
      <c r="A477" s="422" t="s">
        <v>3678</v>
      </c>
      <c r="B477" s="421" t="s">
        <v>3679</v>
      </c>
      <c r="C477" s="421" t="str">
        <f t="array" ref="C477">IFERROR(INDEX($B$29:$B$553, MATCH(0, COUNTIF($C$28:C476, $B$29:$B$553&amp;"") + IF($B$29:$B$553="",1,0), 0)), "")</f>
        <v/>
      </c>
      <c r="D477" s="421" t="s">
        <v>3680</v>
      </c>
    </row>
    <row r="478" spans="1:4" s="11" customFormat="1" x14ac:dyDescent="0.2">
      <c r="A478" s="422" t="s">
        <v>3681</v>
      </c>
      <c r="B478" s="421" t="s">
        <v>3679</v>
      </c>
      <c r="C478" s="421" t="str">
        <f t="array" ref="C478">IFERROR(INDEX($B$29:$B$553, MATCH(0, COUNTIF($C$28:C477, $B$29:$B$553&amp;"") + IF($B$29:$B$553="",1,0), 0)), "")</f>
        <v/>
      </c>
      <c r="D478" s="421" t="s">
        <v>3680</v>
      </c>
    </row>
    <row r="479" spans="1:4" s="11" customFormat="1" x14ac:dyDescent="0.2">
      <c r="A479" s="422" t="s">
        <v>3682</v>
      </c>
      <c r="B479" s="421" t="s">
        <v>3683</v>
      </c>
      <c r="C479" s="421" t="str">
        <f t="array" ref="C479">IFERROR(INDEX($B$29:$B$553, MATCH(0, COUNTIF($C$28:C478, $B$29:$B$553&amp;"") + IF($B$29:$B$553="",1,0), 0)), "")</f>
        <v/>
      </c>
      <c r="D479" s="421" t="s">
        <v>3684</v>
      </c>
    </row>
    <row r="480" spans="1:4" s="11" customFormat="1" x14ac:dyDescent="0.2">
      <c r="A480" s="422" t="s">
        <v>3685</v>
      </c>
      <c r="B480" s="421" t="s">
        <v>3683</v>
      </c>
      <c r="C480" s="421" t="str">
        <f t="array" ref="C480">IFERROR(INDEX($B$29:$B$553, MATCH(0, COUNTIF($C$28:C479, $B$29:$B$553&amp;"") + IF($B$29:$B$553="",1,0), 0)), "")</f>
        <v/>
      </c>
      <c r="D480" s="421" t="s">
        <v>3684</v>
      </c>
    </row>
    <row r="481" spans="1:4" s="11" customFormat="1" x14ac:dyDescent="0.2">
      <c r="A481" s="422" t="s">
        <v>3686</v>
      </c>
      <c r="B481" s="421" t="s">
        <v>3687</v>
      </c>
      <c r="C481" s="421" t="str">
        <f t="array" ref="C481">IFERROR(INDEX($B$29:$B$553, MATCH(0, COUNTIF($C$28:C480, $B$29:$B$553&amp;"") + IF($B$29:$B$553="",1,0), 0)), "")</f>
        <v/>
      </c>
      <c r="D481" s="421" t="s">
        <v>3688</v>
      </c>
    </row>
    <row r="482" spans="1:4" s="11" customFormat="1" x14ac:dyDescent="0.2">
      <c r="A482" s="422" t="s">
        <v>3689</v>
      </c>
      <c r="B482" s="421" t="s">
        <v>3690</v>
      </c>
      <c r="C482" s="421" t="str">
        <f t="array" ref="C482">IFERROR(INDEX($B$29:$B$553, MATCH(0, COUNTIF($C$28:C481, $B$29:$B$553&amp;"") + IF($B$29:$B$553="",1,0), 0)), "")</f>
        <v/>
      </c>
      <c r="D482" s="421" t="s">
        <v>3691</v>
      </c>
    </row>
    <row r="483" spans="1:4" s="11" customFormat="1" x14ac:dyDescent="0.2">
      <c r="A483" s="422" t="s">
        <v>3692</v>
      </c>
      <c r="B483" s="421" t="s">
        <v>3690</v>
      </c>
      <c r="C483" s="421" t="str">
        <f t="array" ref="C483">IFERROR(INDEX($B$29:$B$553, MATCH(0, COUNTIF($C$28:C482, $B$29:$B$553&amp;"") + IF($B$29:$B$553="",1,0), 0)), "")</f>
        <v/>
      </c>
      <c r="D483" s="421" t="s">
        <v>3691</v>
      </c>
    </row>
    <row r="484" spans="1:4" s="11" customFormat="1" x14ac:dyDescent="0.2">
      <c r="A484" s="422" t="s">
        <v>3693</v>
      </c>
      <c r="B484" s="421" t="s">
        <v>3690</v>
      </c>
      <c r="C484" s="421" t="str">
        <f t="array" ref="C484">IFERROR(INDEX($B$29:$B$553, MATCH(0, COUNTIF($C$28:C483, $B$29:$B$553&amp;"") + IF($B$29:$B$553="",1,0), 0)), "")</f>
        <v/>
      </c>
      <c r="D484" s="421" t="s">
        <v>3691</v>
      </c>
    </row>
    <row r="485" spans="1:4" s="11" customFormat="1" x14ac:dyDescent="0.2">
      <c r="A485" s="422" t="s">
        <v>3694</v>
      </c>
      <c r="B485" s="421" t="s">
        <v>3690</v>
      </c>
      <c r="C485" s="421" t="str">
        <f t="array" ref="C485">IFERROR(INDEX($B$29:$B$553, MATCH(0, COUNTIF($C$28:C484, $B$29:$B$553&amp;"") + IF($B$29:$B$553="",1,0), 0)), "")</f>
        <v/>
      </c>
      <c r="D485" s="421" t="s">
        <v>3691</v>
      </c>
    </row>
    <row r="486" spans="1:4" s="11" customFormat="1" x14ac:dyDescent="0.2">
      <c r="A486" s="422" t="s">
        <v>3695</v>
      </c>
      <c r="B486" s="421" t="s">
        <v>3696</v>
      </c>
      <c r="C486" s="421" t="str">
        <f t="array" ref="C486">IFERROR(INDEX($B$29:$B$553, MATCH(0, COUNTIF($C$28:C485, $B$29:$B$553&amp;"") + IF($B$29:$B$553="",1,0), 0)), "")</f>
        <v/>
      </c>
      <c r="D486" s="421" t="s">
        <v>3697</v>
      </c>
    </row>
    <row r="487" spans="1:4" s="11" customFormat="1" x14ac:dyDescent="0.2">
      <c r="A487" s="422" t="s">
        <v>3698</v>
      </c>
      <c r="B487" s="421" t="s">
        <v>3699</v>
      </c>
      <c r="C487" s="421" t="str">
        <f t="array" ref="C487">IFERROR(INDEX($B$29:$B$553, MATCH(0, COUNTIF($C$28:C486, $B$29:$B$553&amp;"") + IF($B$29:$B$553="",1,0), 0)), "")</f>
        <v/>
      </c>
      <c r="D487" s="421" t="s">
        <v>3700</v>
      </c>
    </row>
    <row r="488" spans="1:4" s="11" customFormat="1" x14ac:dyDescent="0.2">
      <c r="A488" s="422" t="s">
        <v>3701</v>
      </c>
      <c r="B488" s="421" t="s">
        <v>3702</v>
      </c>
      <c r="C488" s="421" t="str">
        <f t="array" ref="C488">IFERROR(INDEX($B$29:$B$553, MATCH(0, COUNTIF($C$28:C487, $B$29:$B$553&amp;"") + IF($B$29:$B$553="",1,0), 0)), "")</f>
        <v/>
      </c>
      <c r="D488" s="421" t="s">
        <v>3703</v>
      </c>
    </row>
    <row r="489" spans="1:4" s="11" customFormat="1" x14ac:dyDescent="0.2">
      <c r="A489" s="422" t="s">
        <v>3704</v>
      </c>
      <c r="B489" s="421" t="s">
        <v>3705</v>
      </c>
      <c r="C489" s="421" t="str">
        <f t="array" ref="C489">IFERROR(INDEX($B$29:$B$553, MATCH(0, COUNTIF($C$28:C488, $B$29:$B$553&amp;"") + IF($B$29:$B$553="",1,0), 0)), "")</f>
        <v/>
      </c>
      <c r="D489" s="421" t="s">
        <v>3706</v>
      </c>
    </row>
    <row r="490" spans="1:4" s="11" customFormat="1" x14ac:dyDescent="0.2">
      <c r="A490" s="422" t="s">
        <v>3707</v>
      </c>
      <c r="B490" s="421" t="s">
        <v>3708</v>
      </c>
      <c r="C490" s="421" t="str">
        <f t="array" ref="C490">IFERROR(INDEX($B$29:$B$553, MATCH(0, COUNTIF($C$28:C489, $B$29:$B$553&amp;"") + IF($B$29:$B$553="",1,0), 0)), "")</f>
        <v/>
      </c>
      <c r="D490" s="421" t="s">
        <v>3709</v>
      </c>
    </row>
    <row r="491" spans="1:4" s="11" customFormat="1" x14ac:dyDescent="0.2">
      <c r="A491" s="422" t="s">
        <v>3710</v>
      </c>
      <c r="B491" s="421" t="s">
        <v>3708</v>
      </c>
      <c r="C491" s="421" t="str">
        <f t="array" ref="C491">IFERROR(INDEX($B$29:$B$553, MATCH(0, COUNTIF($C$28:C490, $B$29:$B$553&amp;"") + IF($B$29:$B$553="",1,0), 0)), "")</f>
        <v/>
      </c>
      <c r="D491" s="421" t="s">
        <v>3709</v>
      </c>
    </row>
    <row r="492" spans="1:4" s="11" customFormat="1" x14ac:dyDescent="0.2">
      <c r="A492" s="422" t="s">
        <v>3711</v>
      </c>
      <c r="B492" s="421" t="s">
        <v>3708</v>
      </c>
      <c r="C492" s="421" t="str">
        <f t="array" ref="C492">IFERROR(INDEX($B$29:$B$553, MATCH(0, COUNTIF($C$28:C491, $B$29:$B$553&amp;"") + IF($B$29:$B$553="",1,0), 0)), "")</f>
        <v/>
      </c>
      <c r="D492" s="421" t="s">
        <v>3709</v>
      </c>
    </row>
    <row r="493" spans="1:4" s="11" customFormat="1" x14ac:dyDescent="0.2">
      <c r="A493" s="422" t="s">
        <v>3712</v>
      </c>
      <c r="B493" s="421" t="s">
        <v>3392</v>
      </c>
      <c r="C493" s="421" t="str">
        <f t="array" ref="C493">IFERROR(INDEX($B$29:$B$553, MATCH(0, COUNTIF($C$28:C492, $B$29:$B$553&amp;"") + IF($B$29:$B$553="",1,0), 0)), "")</f>
        <v/>
      </c>
      <c r="D493" s="421" t="s">
        <v>3393</v>
      </c>
    </row>
    <row r="494" spans="1:4" s="11" customFormat="1" x14ac:dyDescent="0.2">
      <c r="A494" s="422" t="s">
        <v>3713</v>
      </c>
      <c r="B494" s="421" t="s">
        <v>3392</v>
      </c>
      <c r="C494" s="421" t="str">
        <f t="array" ref="C494">IFERROR(INDEX($B$29:$B$553, MATCH(0, COUNTIF($C$28:C493, $B$29:$B$553&amp;"") + IF($B$29:$B$553="",1,0), 0)), "")</f>
        <v/>
      </c>
      <c r="D494" s="421" t="s">
        <v>3393</v>
      </c>
    </row>
    <row r="495" spans="1:4" s="11" customFormat="1" x14ac:dyDescent="0.2">
      <c r="A495" s="422" t="s">
        <v>3714</v>
      </c>
      <c r="B495" s="421" t="s">
        <v>3392</v>
      </c>
      <c r="C495" s="421" t="str">
        <f t="array" ref="C495">IFERROR(INDEX($B$29:$B$553, MATCH(0, COUNTIF($C$28:C494, $B$29:$B$553&amp;"") + IF($B$29:$B$553="",1,0), 0)), "")</f>
        <v/>
      </c>
      <c r="D495" s="421" t="s">
        <v>3393</v>
      </c>
    </row>
    <row r="496" spans="1:4" s="11" customFormat="1" x14ac:dyDescent="0.2">
      <c r="A496" s="422" t="s">
        <v>3715</v>
      </c>
      <c r="B496" s="421" t="s">
        <v>3716</v>
      </c>
      <c r="C496" s="421" t="str">
        <f t="array" ref="C496">IFERROR(INDEX($B$29:$B$553, MATCH(0, COUNTIF($C$28:C495, $B$29:$B$553&amp;"") + IF($B$29:$B$553="",1,0), 0)), "")</f>
        <v/>
      </c>
      <c r="D496" s="421" t="s">
        <v>3717</v>
      </c>
    </row>
    <row r="497" spans="1:4" s="11" customFormat="1" x14ac:dyDescent="0.2">
      <c r="A497" s="422" t="s">
        <v>3718</v>
      </c>
      <c r="B497" s="421" t="s">
        <v>3702</v>
      </c>
      <c r="C497" s="421" t="str">
        <f t="array" ref="C497">IFERROR(INDEX($B$29:$B$553, MATCH(0, COUNTIF($C$28:C496, $B$29:$B$553&amp;"") + IF($B$29:$B$553="",1,0), 0)), "")</f>
        <v/>
      </c>
      <c r="D497" s="421" t="s">
        <v>3703</v>
      </c>
    </row>
    <row r="498" spans="1:4" s="11" customFormat="1" x14ac:dyDescent="0.2">
      <c r="A498" s="422" t="s">
        <v>3719</v>
      </c>
      <c r="B498" s="421" t="s">
        <v>3702</v>
      </c>
      <c r="C498" s="421" t="str">
        <f t="array" ref="C498">IFERROR(INDEX($B$29:$B$553, MATCH(0, COUNTIF($C$28:C497, $B$29:$B$553&amp;"") + IF($B$29:$B$553="",1,0), 0)), "")</f>
        <v/>
      </c>
      <c r="D498" s="421" t="s">
        <v>3703</v>
      </c>
    </row>
    <row r="499" spans="1:4" s="11" customFormat="1" x14ac:dyDescent="0.2">
      <c r="A499" s="422" t="s">
        <v>3720</v>
      </c>
      <c r="B499" s="421" t="s">
        <v>3702</v>
      </c>
      <c r="C499" s="421" t="str">
        <f t="array" ref="C499">IFERROR(INDEX($B$29:$B$553, MATCH(0, COUNTIF($C$28:C498, $B$29:$B$553&amp;"") + IF($B$29:$B$553="",1,0), 0)), "")</f>
        <v/>
      </c>
      <c r="D499" s="421" t="s">
        <v>3703</v>
      </c>
    </row>
    <row r="500" spans="1:4" s="11" customFormat="1" x14ac:dyDescent="0.2">
      <c r="A500" s="422" t="s">
        <v>3721</v>
      </c>
      <c r="B500" s="421" t="s">
        <v>3512</v>
      </c>
      <c r="C500" s="421" t="str">
        <f t="array" ref="C500">IFERROR(INDEX($B$29:$B$553, MATCH(0, COUNTIF($C$28:C499, $B$29:$B$553&amp;"") + IF($B$29:$B$553="",1,0), 0)), "")</f>
        <v/>
      </c>
      <c r="D500" s="421" t="s">
        <v>3513</v>
      </c>
    </row>
    <row r="501" spans="1:4" s="11" customFormat="1" x14ac:dyDescent="0.2">
      <c r="A501" s="422" t="s">
        <v>3722</v>
      </c>
      <c r="B501" s="421" t="s">
        <v>3723</v>
      </c>
      <c r="C501" s="421" t="str">
        <f t="array" ref="C501">IFERROR(INDEX($B$29:$B$553, MATCH(0, COUNTIF($C$28:C500, $B$29:$B$553&amp;"") + IF($B$29:$B$553="",1,0), 0)), "")</f>
        <v/>
      </c>
      <c r="D501" s="421" t="s">
        <v>3724</v>
      </c>
    </row>
    <row r="502" spans="1:4" s="11" customFormat="1" x14ac:dyDescent="0.2">
      <c r="A502" s="422" t="s">
        <v>3725</v>
      </c>
      <c r="B502" s="421" t="s">
        <v>3723</v>
      </c>
      <c r="C502" s="421" t="str">
        <f t="array" ref="C502">IFERROR(INDEX($B$29:$B$553, MATCH(0, COUNTIF($C$28:C501, $B$29:$B$553&amp;"") + IF($B$29:$B$553="",1,0), 0)), "")</f>
        <v/>
      </c>
      <c r="D502" s="421" t="s">
        <v>3724</v>
      </c>
    </row>
    <row r="503" spans="1:4" s="11" customFormat="1" x14ac:dyDescent="0.2">
      <c r="A503" s="422" t="s">
        <v>3726</v>
      </c>
      <c r="B503" s="421" t="s">
        <v>3727</v>
      </c>
      <c r="C503" s="421" t="str">
        <f t="array" ref="C503">IFERROR(INDEX($B$29:$B$553, MATCH(0, COUNTIF($C$28:C502, $B$29:$B$553&amp;"") + IF($B$29:$B$553="",1,0), 0)), "")</f>
        <v/>
      </c>
      <c r="D503" s="421" t="s">
        <v>3728</v>
      </c>
    </row>
    <row r="504" spans="1:4" s="11" customFormat="1" x14ac:dyDescent="0.2">
      <c r="A504" s="422" t="s">
        <v>3729</v>
      </c>
      <c r="B504" s="421" t="s">
        <v>3727</v>
      </c>
      <c r="C504" s="421" t="str">
        <f t="array" ref="C504">IFERROR(INDEX($B$29:$B$553, MATCH(0, COUNTIF($C$28:C503, $B$29:$B$553&amp;"") + IF($B$29:$B$553="",1,0), 0)), "")</f>
        <v/>
      </c>
      <c r="D504" s="421" t="s">
        <v>3728</v>
      </c>
    </row>
    <row r="505" spans="1:4" s="11" customFormat="1" x14ac:dyDescent="0.2">
      <c r="A505" s="422" t="s">
        <v>3730</v>
      </c>
      <c r="B505" s="421" t="s">
        <v>3727</v>
      </c>
      <c r="C505" s="421" t="str">
        <f t="array" ref="C505">IFERROR(INDEX($B$29:$B$553, MATCH(0, COUNTIF($C$28:C504, $B$29:$B$553&amp;"") + IF($B$29:$B$553="",1,0), 0)), "")</f>
        <v/>
      </c>
      <c r="D505" s="421" t="s">
        <v>3728</v>
      </c>
    </row>
    <row r="506" spans="1:4" s="11" customFormat="1" x14ac:dyDescent="0.2">
      <c r="A506" s="422" t="s">
        <v>3731</v>
      </c>
      <c r="B506" s="421" t="s">
        <v>3727</v>
      </c>
      <c r="C506" s="421" t="str">
        <f t="array" ref="C506">IFERROR(INDEX($B$29:$B$553, MATCH(0, COUNTIF($C$28:C505, $B$29:$B$553&amp;"") + IF($B$29:$B$553="",1,0), 0)), "")</f>
        <v/>
      </c>
      <c r="D506" s="421" t="s">
        <v>3728</v>
      </c>
    </row>
    <row r="507" spans="1:4" s="11" customFormat="1" x14ac:dyDescent="0.2">
      <c r="A507" s="422" t="s">
        <v>3732</v>
      </c>
      <c r="B507" s="421" t="s">
        <v>3727</v>
      </c>
      <c r="C507" s="421" t="str">
        <f t="array" ref="C507">IFERROR(INDEX($B$29:$B$553, MATCH(0, COUNTIF($C$28:C506, $B$29:$B$553&amp;"") + IF($B$29:$B$553="",1,0), 0)), "")</f>
        <v/>
      </c>
      <c r="D507" s="421" t="s">
        <v>3728</v>
      </c>
    </row>
    <row r="508" spans="1:4" s="11" customFormat="1" x14ac:dyDescent="0.2">
      <c r="A508" s="422" t="s">
        <v>3733</v>
      </c>
      <c r="B508" s="421" t="s">
        <v>3734</v>
      </c>
      <c r="C508" s="421" t="str">
        <f t="array" ref="C508">IFERROR(INDEX($B$29:$B$553, MATCH(0, COUNTIF($C$28:C507, $B$29:$B$553&amp;"") + IF($B$29:$B$553="",1,0), 0)), "")</f>
        <v/>
      </c>
      <c r="D508" s="421" t="s">
        <v>3735</v>
      </c>
    </row>
    <row r="509" spans="1:4" s="11" customFormat="1" x14ac:dyDescent="0.2">
      <c r="A509" s="422" t="s">
        <v>3736</v>
      </c>
      <c r="B509" s="421" t="s">
        <v>3737</v>
      </c>
      <c r="C509" s="421" t="str">
        <f t="array" ref="C509">IFERROR(INDEX($B$29:$B$553, MATCH(0, COUNTIF($C$28:C508, $B$29:$B$553&amp;"") + IF($B$29:$B$553="",1,0), 0)), "")</f>
        <v/>
      </c>
      <c r="D509" s="421" t="s">
        <v>3738</v>
      </c>
    </row>
    <row r="510" spans="1:4" s="11" customFormat="1" x14ac:dyDescent="0.2">
      <c r="A510" s="422" t="s">
        <v>3739</v>
      </c>
      <c r="B510" s="421" t="s">
        <v>3737</v>
      </c>
      <c r="C510" s="421" t="str">
        <f t="array" ref="C510">IFERROR(INDEX($B$29:$B$553, MATCH(0, COUNTIF($C$28:C509, $B$29:$B$553&amp;"") + IF($B$29:$B$553="",1,0), 0)), "")</f>
        <v/>
      </c>
      <c r="D510" s="421" t="s">
        <v>3738</v>
      </c>
    </row>
    <row r="511" spans="1:4" s="11" customFormat="1" x14ac:dyDescent="0.2">
      <c r="A511" s="422" t="s">
        <v>3740</v>
      </c>
      <c r="B511" s="421" t="s">
        <v>3741</v>
      </c>
      <c r="C511" s="421" t="str">
        <f t="array" ref="C511">IFERROR(INDEX($B$29:$B$553, MATCH(0, COUNTIF($C$28:C510, $B$29:$B$553&amp;"") + IF($B$29:$B$553="",1,0), 0)), "")</f>
        <v/>
      </c>
      <c r="D511" s="421" t="s">
        <v>3742</v>
      </c>
    </row>
    <row r="512" spans="1:4" s="11" customFormat="1" x14ac:dyDescent="0.2">
      <c r="A512" s="422" t="s">
        <v>3743</v>
      </c>
      <c r="B512" s="421" t="s">
        <v>3737</v>
      </c>
      <c r="C512" s="421" t="str">
        <f t="array" ref="C512">IFERROR(INDEX($B$29:$B$553, MATCH(0, COUNTIF($C$28:C511, $B$29:$B$553&amp;"") + IF($B$29:$B$553="",1,0), 0)), "")</f>
        <v/>
      </c>
      <c r="D512" s="421" t="s">
        <v>3738</v>
      </c>
    </row>
    <row r="513" spans="1:4" s="11" customFormat="1" x14ac:dyDescent="0.2">
      <c r="A513" s="422" t="s">
        <v>3744</v>
      </c>
      <c r="B513" s="421" t="s">
        <v>3188</v>
      </c>
      <c r="C513" s="421" t="str">
        <f t="array" ref="C513">IFERROR(INDEX($B$29:$B$553, MATCH(0, COUNTIF($C$28:C512, $B$29:$B$553&amp;"") + IF($B$29:$B$553="",1,0), 0)), "")</f>
        <v/>
      </c>
      <c r="D513" s="421" t="s">
        <v>3745</v>
      </c>
    </row>
    <row r="514" spans="1:4" s="11" customFormat="1" x14ac:dyDescent="0.2">
      <c r="A514" s="422" t="s">
        <v>3746</v>
      </c>
      <c r="B514" s="421" t="s">
        <v>3188</v>
      </c>
      <c r="C514" s="421" t="str">
        <f t="array" ref="C514">IFERROR(INDEX($B$29:$B$553, MATCH(0, COUNTIF($C$28:C513, $B$29:$B$553&amp;"") + IF($B$29:$B$553="",1,0), 0)), "")</f>
        <v/>
      </c>
      <c r="D514" s="421" t="s">
        <v>3745</v>
      </c>
    </row>
    <row r="515" spans="1:4" s="11" customFormat="1" x14ac:dyDescent="0.2">
      <c r="A515" s="422" t="s">
        <v>3747</v>
      </c>
      <c r="B515" s="421" t="s">
        <v>3188</v>
      </c>
      <c r="C515" s="421" t="str">
        <f t="array" ref="C515">IFERROR(INDEX($B$29:$B$553, MATCH(0, COUNTIF($C$28:C514, $B$29:$B$553&amp;"") + IF($B$29:$B$553="",1,0), 0)), "")</f>
        <v/>
      </c>
      <c r="D515" s="421" t="s">
        <v>3745</v>
      </c>
    </row>
    <row r="516" spans="1:4" s="11" customFormat="1" x14ac:dyDescent="0.2">
      <c r="A516" s="422" t="s">
        <v>3748</v>
      </c>
      <c r="B516" s="421" t="s">
        <v>3749</v>
      </c>
      <c r="C516" s="421" t="str">
        <f t="array" ref="C516">IFERROR(INDEX($B$29:$B$553, MATCH(0, COUNTIF($C$28:C515, $B$29:$B$553&amp;"") + IF($B$29:$B$553="",1,0), 0)), "")</f>
        <v/>
      </c>
      <c r="D516" s="421" t="s">
        <v>3750</v>
      </c>
    </row>
    <row r="517" spans="1:4" s="11" customFormat="1" x14ac:dyDescent="0.2">
      <c r="A517" s="422" t="s">
        <v>3751</v>
      </c>
      <c r="B517" s="421" t="s">
        <v>3752</v>
      </c>
      <c r="C517" s="421" t="str">
        <f t="array" ref="C517">IFERROR(INDEX($B$29:$B$553, MATCH(0, COUNTIF($C$28:C516, $B$29:$B$553&amp;"") + IF($B$29:$B$553="",1,0), 0)), "")</f>
        <v/>
      </c>
      <c r="D517" s="421" t="s">
        <v>3753</v>
      </c>
    </row>
    <row r="518" spans="1:4" s="11" customFormat="1" x14ac:dyDescent="0.2">
      <c r="A518" s="422" t="s">
        <v>3754</v>
      </c>
      <c r="B518" s="421" t="s">
        <v>3752</v>
      </c>
      <c r="C518" s="421" t="str">
        <f t="array" ref="C518">IFERROR(INDEX($B$29:$B$553, MATCH(0, COUNTIF($C$28:C517, $B$29:$B$553&amp;"") + IF($B$29:$B$553="",1,0), 0)), "")</f>
        <v/>
      </c>
      <c r="D518" s="421" t="s">
        <v>3753</v>
      </c>
    </row>
    <row r="519" spans="1:4" s="11" customFormat="1" x14ac:dyDescent="0.2">
      <c r="A519" s="422" t="s">
        <v>3755</v>
      </c>
      <c r="B519" s="421" t="s">
        <v>3752</v>
      </c>
      <c r="C519" s="421" t="str">
        <f t="array" ref="C519">IFERROR(INDEX($B$29:$B$553, MATCH(0, COUNTIF($C$28:C518, $B$29:$B$553&amp;"") + IF($B$29:$B$553="",1,0), 0)), "")</f>
        <v/>
      </c>
      <c r="D519" s="421" t="s">
        <v>3753</v>
      </c>
    </row>
    <row r="520" spans="1:4" s="11" customFormat="1" x14ac:dyDescent="0.2">
      <c r="A520" s="422" t="s">
        <v>3756</v>
      </c>
      <c r="B520" s="421" t="s">
        <v>3757</v>
      </c>
      <c r="C520" s="421" t="str">
        <f t="array" ref="C520">IFERROR(INDEX($B$29:$B$553, MATCH(0, COUNTIF($C$28:C519, $B$29:$B$553&amp;"") + IF($B$29:$B$553="",1,0), 0)), "")</f>
        <v/>
      </c>
      <c r="D520" s="421" t="s">
        <v>3758</v>
      </c>
    </row>
    <row r="521" spans="1:4" s="11" customFormat="1" x14ac:dyDescent="0.2">
      <c r="A521" s="422" t="s">
        <v>3759</v>
      </c>
      <c r="B521" s="421" t="s">
        <v>3760</v>
      </c>
      <c r="C521" s="421" t="str">
        <f t="array" ref="C521">IFERROR(INDEX($B$29:$B$553, MATCH(0, COUNTIF($C$28:C520, $B$29:$B$553&amp;"") + IF($B$29:$B$553="",1,0), 0)), "")</f>
        <v/>
      </c>
      <c r="D521" s="421" t="s">
        <v>3761</v>
      </c>
    </row>
    <row r="522" spans="1:4" s="11" customFormat="1" x14ac:dyDescent="0.2">
      <c r="A522" s="422" t="s">
        <v>3762</v>
      </c>
      <c r="B522" s="421" t="s">
        <v>3763</v>
      </c>
      <c r="C522" s="421" t="str">
        <f t="array" ref="C522">IFERROR(INDEX($B$29:$B$553, MATCH(0, COUNTIF($C$28:C521, $B$29:$B$553&amp;"") + IF($B$29:$B$553="",1,0), 0)), "")</f>
        <v/>
      </c>
      <c r="D522" s="421" t="s">
        <v>3764</v>
      </c>
    </row>
    <row r="523" spans="1:4" s="11" customFormat="1" x14ac:dyDescent="0.2">
      <c r="A523" s="422" t="s">
        <v>3765</v>
      </c>
      <c r="B523" s="421" t="s">
        <v>3763</v>
      </c>
      <c r="C523" s="421" t="str">
        <f t="array" ref="C523">IFERROR(INDEX($B$29:$B$553, MATCH(0, COUNTIF($C$28:C522, $B$29:$B$553&amp;"") + IF($B$29:$B$553="",1,0), 0)), "")</f>
        <v/>
      </c>
      <c r="D523" s="421" t="s">
        <v>3764</v>
      </c>
    </row>
    <row r="524" spans="1:4" s="11" customFormat="1" x14ac:dyDescent="0.2">
      <c r="A524" s="422" t="s">
        <v>3766</v>
      </c>
      <c r="B524" s="421" t="s">
        <v>3767</v>
      </c>
      <c r="C524" s="421" t="str">
        <f t="array" ref="C524">IFERROR(INDEX($B$29:$B$553, MATCH(0, COUNTIF($C$28:C523, $B$29:$B$553&amp;"") + IF($B$29:$B$553="",1,0), 0)), "")</f>
        <v/>
      </c>
      <c r="D524" s="421" t="s">
        <v>3768</v>
      </c>
    </row>
    <row r="525" spans="1:4" s="11" customFormat="1" x14ac:dyDescent="0.2">
      <c r="A525" s="422" t="s">
        <v>3769</v>
      </c>
      <c r="B525" s="421" t="s">
        <v>3767</v>
      </c>
      <c r="C525" s="421" t="str">
        <f t="array" ref="C525">IFERROR(INDEX($B$29:$B$553, MATCH(0, COUNTIF($C$28:C524, $B$29:$B$553&amp;"") + IF($B$29:$B$553="",1,0), 0)), "")</f>
        <v/>
      </c>
      <c r="D525" s="421" t="s">
        <v>3768</v>
      </c>
    </row>
    <row r="526" spans="1:4" s="11" customFormat="1" x14ac:dyDescent="0.2">
      <c r="A526" s="422" t="s">
        <v>3770</v>
      </c>
      <c r="B526" s="421" t="s">
        <v>3767</v>
      </c>
      <c r="C526" s="421" t="str">
        <f t="array" ref="C526">IFERROR(INDEX($B$29:$B$553, MATCH(0, COUNTIF($C$28:C525, $B$29:$B$553&amp;"") + IF($B$29:$B$553="",1,0), 0)), "")</f>
        <v/>
      </c>
      <c r="D526" s="421" t="s">
        <v>3768</v>
      </c>
    </row>
    <row r="527" spans="1:4" s="11" customFormat="1" x14ac:dyDescent="0.2">
      <c r="A527" s="422" t="s">
        <v>3771</v>
      </c>
      <c r="B527" s="421" t="s">
        <v>3772</v>
      </c>
      <c r="C527" s="421" t="str">
        <f t="array" ref="C527">IFERROR(INDEX($B$29:$B$553, MATCH(0, COUNTIF($C$28:C526, $B$29:$B$553&amp;"") + IF($B$29:$B$553="",1,0), 0)), "")</f>
        <v/>
      </c>
      <c r="D527" s="421" t="s">
        <v>3773</v>
      </c>
    </row>
    <row r="528" spans="1:4" s="11" customFormat="1" x14ac:dyDescent="0.2">
      <c r="A528" s="422" t="s">
        <v>3774</v>
      </c>
      <c r="B528" s="421" t="s">
        <v>3775</v>
      </c>
      <c r="C528" s="421" t="str">
        <f t="array" ref="C528">IFERROR(INDEX($B$29:$B$553, MATCH(0, COUNTIF($C$28:C527, $B$29:$B$553&amp;"") + IF($B$29:$B$553="",1,0), 0)), "")</f>
        <v/>
      </c>
      <c r="D528" s="421" t="s">
        <v>3776</v>
      </c>
    </row>
    <row r="529" spans="1:4" s="11" customFormat="1" x14ac:dyDescent="0.2">
      <c r="A529" s="422" t="s">
        <v>3777</v>
      </c>
      <c r="B529" s="421" t="s">
        <v>3775</v>
      </c>
      <c r="C529" s="421" t="str">
        <f t="array" ref="C529">IFERROR(INDEX($B$29:$B$553, MATCH(0, COUNTIF($C$28:C528, $B$29:$B$553&amp;"") + IF($B$29:$B$553="",1,0), 0)), "")</f>
        <v/>
      </c>
      <c r="D529" s="421" t="s">
        <v>3776</v>
      </c>
    </row>
    <row r="530" spans="1:4" s="11" customFormat="1" x14ac:dyDescent="0.2">
      <c r="A530" s="422" t="s">
        <v>3778</v>
      </c>
      <c r="B530" s="421" t="s">
        <v>3775</v>
      </c>
      <c r="C530" s="421" t="str">
        <f t="array" ref="C530">IFERROR(INDEX($B$29:$B$553, MATCH(0, COUNTIF($C$28:C529, $B$29:$B$553&amp;"") + IF($B$29:$B$553="",1,0), 0)), "")</f>
        <v/>
      </c>
      <c r="D530" s="421" t="s">
        <v>3776</v>
      </c>
    </row>
    <row r="531" spans="1:4" s="11" customFormat="1" x14ac:dyDescent="0.2">
      <c r="A531" s="422" t="s">
        <v>3779</v>
      </c>
      <c r="B531" s="421" t="s">
        <v>3780</v>
      </c>
      <c r="C531" s="421" t="str">
        <f t="array" ref="C531">IFERROR(INDEX($B$29:$B$553, MATCH(0, COUNTIF($C$28:C530, $B$29:$B$553&amp;"") + IF($B$29:$B$553="",1,0), 0)), "")</f>
        <v/>
      </c>
      <c r="D531" s="421" t="s">
        <v>3781</v>
      </c>
    </row>
    <row r="532" spans="1:4" s="11" customFormat="1" x14ac:dyDescent="0.2">
      <c r="A532" s="422" t="s">
        <v>3782</v>
      </c>
      <c r="B532" s="421" t="s">
        <v>3780</v>
      </c>
      <c r="C532" s="421" t="str">
        <f t="array" ref="C532">IFERROR(INDEX($B$29:$B$553, MATCH(0, COUNTIF($C$28:C531, $B$29:$B$553&amp;"") + IF($B$29:$B$553="",1,0), 0)), "")</f>
        <v/>
      </c>
      <c r="D532" s="421" t="s">
        <v>3781</v>
      </c>
    </row>
    <row r="533" spans="1:4" s="11" customFormat="1" x14ac:dyDescent="0.2">
      <c r="A533" s="422" t="s">
        <v>3783</v>
      </c>
      <c r="B533" s="421" t="s">
        <v>3772</v>
      </c>
      <c r="C533" s="421" t="str">
        <f t="array" ref="C533">IFERROR(INDEX($B$29:$B$553, MATCH(0, COUNTIF($C$28:C532, $B$29:$B$553&amp;"") + IF($B$29:$B$553="",1,0), 0)), "")</f>
        <v/>
      </c>
      <c r="D533" s="421" t="s">
        <v>3773</v>
      </c>
    </row>
    <row r="534" spans="1:4" s="11" customFormat="1" x14ac:dyDescent="0.2">
      <c r="A534" s="422" t="s">
        <v>3784</v>
      </c>
      <c r="B534" s="421" t="s">
        <v>3416</v>
      </c>
      <c r="C534" s="421" t="str">
        <f t="array" ref="C534">IFERROR(INDEX($B$29:$B$553, MATCH(0, COUNTIF($C$28:C533, $B$29:$B$553&amp;"") + IF($B$29:$B$553="",1,0), 0)), "")</f>
        <v/>
      </c>
      <c r="D534" s="421" t="s">
        <v>3417</v>
      </c>
    </row>
    <row r="535" spans="1:4" s="11" customFormat="1" x14ac:dyDescent="0.2">
      <c r="A535" s="422" t="s">
        <v>3785</v>
      </c>
      <c r="B535" s="421" t="s">
        <v>3786</v>
      </c>
      <c r="C535" s="421" t="str">
        <f t="array" ref="C535">IFERROR(INDEX($B$29:$B$553, MATCH(0, COUNTIF($C$28:C534, $B$29:$B$553&amp;"") + IF($B$29:$B$553="",1,0), 0)), "")</f>
        <v/>
      </c>
      <c r="D535" s="421" t="s">
        <v>3787</v>
      </c>
    </row>
    <row r="536" spans="1:4" s="11" customFormat="1" x14ac:dyDescent="0.2">
      <c r="A536" s="422" t="s">
        <v>3788</v>
      </c>
      <c r="B536" s="421" t="s">
        <v>3786</v>
      </c>
      <c r="C536" s="421" t="str">
        <f t="array" ref="C536">IFERROR(INDEX($B$29:$B$553, MATCH(0, COUNTIF($C$28:C535, $B$29:$B$553&amp;"") + IF($B$29:$B$553="",1,0), 0)), "")</f>
        <v/>
      </c>
      <c r="D536" s="421" t="s">
        <v>3787</v>
      </c>
    </row>
    <row r="537" spans="1:4" s="11" customFormat="1" x14ac:dyDescent="0.2">
      <c r="A537" s="422" t="s">
        <v>3789</v>
      </c>
      <c r="B537" s="421" t="s">
        <v>3790</v>
      </c>
      <c r="C537" s="421" t="str">
        <f t="array" ref="C537">IFERROR(INDEX($B$29:$B$553, MATCH(0, COUNTIF($C$28:C536, $B$29:$B$553&amp;"") + IF($B$29:$B$553="",1,0), 0)), "")</f>
        <v/>
      </c>
      <c r="D537" s="421" t="s">
        <v>3791</v>
      </c>
    </row>
    <row r="538" spans="1:4" s="11" customFormat="1" x14ac:dyDescent="0.2">
      <c r="A538" s="422" t="s">
        <v>3792</v>
      </c>
      <c r="B538" s="421" t="s">
        <v>3793</v>
      </c>
      <c r="C538" s="421" t="str">
        <f t="array" ref="C538">IFERROR(INDEX($B$29:$B$553, MATCH(0, COUNTIF($C$28:C537, $B$29:$B$553&amp;"") + IF($B$29:$B$553="",1,0), 0)), "")</f>
        <v/>
      </c>
      <c r="D538" s="421" t="s">
        <v>3794</v>
      </c>
    </row>
    <row r="539" spans="1:4" s="11" customFormat="1" x14ac:dyDescent="0.2">
      <c r="A539" s="422" t="s">
        <v>3795</v>
      </c>
      <c r="B539" s="421" t="s">
        <v>3796</v>
      </c>
      <c r="C539" s="421" t="str">
        <f t="array" ref="C539">IFERROR(INDEX($B$29:$B$553, MATCH(0, COUNTIF($C$28:C538, $B$29:$B$553&amp;"") + IF($B$29:$B$553="",1,0), 0)), "")</f>
        <v/>
      </c>
      <c r="D539" s="421" t="s">
        <v>3797</v>
      </c>
    </row>
    <row r="540" spans="1:4" s="11" customFormat="1" x14ac:dyDescent="0.2">
      <c r="A540" s="422" t="s">
        <v>3798</v>
      </c>
      <c r="B540" s="421" t="s">
        <v>3799</v>
      </c>
      <c r="C540" s="421" t="str">
        <f t="array" ref="C540">IFERROR(INDEX($B$29:$B$553, MATCH(0, COUNTIF($C$28:C539, $B$29:$B$553&amp;"") + IF($B$29:$B$553="",1,0), 0)), "")</f>
        <v/>
      </c>
      <c r="D540" s="421" t="s">
        <v>3800</v>
      </c>
    </row>
    <row r="541" spans="1:4" s="11" customFormat="1" x14ac:dyDescent="0.2">
      <c r="A541" s="422" t="s">
        <v>3801</v>
      </c>
      <c r="B541" s="421" t="s">
        <v>3802</v>
      </c>
      <c r="C541" s="421" t="str">
        <f t="array" ref="C541">IFERROR(INDEX($B$29:$B$553, MATCH(0, COUNTIF($C$28:C540, $B$29:$B$553&amp;"") + IF($B$29:$B$553="",1,0), 0)), "")</f>
        <v/>
      </c>
      <c r="D541" s="421" t="s">
        <v>3803</v>
      </c>
    </row>
    <row r="542" spans="1:4" s="11" customFormat="1" x14ac:dyDescent="0.2">
      <c r="A542" s="422" t="s">
        <v>3804</v>
      </c>
      <c r="B542" s="421" t="s">
        <v>3799</v>
      </c>
      <c r="C542" s="421" t="str">
        <f t="array" ref="C542">IFERROR(INDEX($B$29:$B$553, MATCH(0, COUNTIF($C$28:C541, $B$29:$B$553&amp;"") + IF($B$29:$B$553="",1,0), 0)), "")</f>
        <v/>
      </c>
      <c r="D542" s="421" t="s">
        <v>3800</v>
      </c>
    </row>
    <row r="543" spans="1:4" s="11" customFormat="1" x14ac:dyDescent="0.2">
      <c r="A543" s="422" t="s">
        <v>3805</v>
      </c>
      <c r="B543" s="421" t="s">
        <v>3806</v>
      </c>
      <c r="C543" s="421" t="str">
        <f t="array" ref="C543">IFERROR(INDEX($B$29:$B$553, MATCH(0, COUNTIF($C$28:C542, $B$29:$B$553&amp;"") + IF($B$29:$B$553="",1,0), 0)), "")</f>
        <v/>
      </c>
      <c r="D543" s="421" t="s">
        <v>3807</v>
      </c>
    </row>
    <row r="544" spans="1:4" s="11" customFormat="1" x14ac:dyDescent="0.2">
      <c r="A544" s="422" t="s">
        <v>3808</v>
      </c>
      <c r="B544" s="421" t="s">
        <v>3809</v>
      </c>
      <c r="C544" s="421" t="str">
        <f t="array" ref="C544">IFERROR(INDEX($B$29:$B$553, MATCH(0, COUNTIF($C$28:C543, $B$29:$B$553&amp;"") + IF($B$29:$B$553="",1,0), 0)), "")</f>
        <v/>
      </c>
      <c r="D544" s="421" t="s">
        <v>3810</v>
      </c>
    </row>
    <row r="545" spans="1:4" s="11" customFormat="1" x14ac:dyDescent="0.2">
      <c r="A545" s="422" t="s">
        <v>3811</v>
      </c>
      <c r="B545" s="421" t="s">
        <v>3809</v>
      </c>
      <c r="C545" s="421" t="str">
        <f t="array" ref="C545">IFERROR(INDEX($B$29:$B$553, MATCH(0, COUNTIF($C$28:C544, $B$29:$B$553&amp;"") + IF($B$29:$B$553="",1,0), 0)), "")</f>
        <v/>
      </c>
      <c r="D545" s="421" t="s">
        <v>3810</v>
      </c>
    </row>
    <row r="546" spans="1:4" s="11" customFormat="1" x14ac:dyDescent="0.2">
      <c r="A546" s="422" t="s">
        <v>3812</v>
      </c>
      <c r="B546" s="421" t="s">
        <v>3813</v>
      </c>
      <c r="C546" s="421" t="str">
        <f t="array" ref="C546">IFERROR(INDEX($B$29:$B$553, MATCH(0, COUNTIF($C$28:C545, $B$29:$B$553&amp;"") + IF($B$29:$B$553="",1,0), 0)), "")</f>
        <v/>
      </c>
      <c r="D546" s="421" t="s">
        <v>3814</v>
      </c>
    </row>
    <row r="547" spans="1:4" s="11" customFormat="1" x14ac:dyDescent="0.2">
      <c r="A547" s="422" t="s">
        <v>3815</v>
      </c>
      <c r="B547" s="421" t="s">
        <v>3816</v>
      </c>
      <c r="C547" s="421" t="str">
        <f t="array" ref="C547">IFERROR(INDEX($B$29:$B$553, MATCH(0, COUNTIF($C$28:C546, $B$29:$B$553&amp;"") + IF($B$29:$B$553="",1,0), 0)), "")</f>
        <v/>
      </c>
      <c r="D547" s="421" t="s">
        <v>3817</v>
      </c>
    </row>
    <row r="548" spans="1:4" s="11" customFormat="1" x14ac:dyDescent="0.2">
      <c r="A548" s="422" t="s">
        <v>3818</v>
      </c>
      <c r="B548" s="421" t="s">
        <v>3819</v>
      </c>
      <c r="C548" s="421" t="str">
        <f t="array" ref="C548">IFERROR(INDEX($B$29:$B$553, MATCH(0, COUNTIF($C$28:C547, $B$29:$B$553&amp;"") + IF($B$29:$B$553="",1,0), 0)), "")</f>
        <v/>
      </c>
      <c r="D548" s="421" t="s">
        <v>3820</v>
      </c>
    </row>
    <row r="549" spans="1:4" s="11" customFormat="1" x14ac:dyDescent="0.2">
      <c r="A549" s="422" t="s">
        <v>3821</v>
      </c>
      <c r="B549" s="421" t="s">
        <v>3822</v>
      </c>
      <c r="C549" s="421" t="str">
        <f t="array" ref="C549">IFERROR(INDEX($B$29:$B$553, MATCH(0, COUNTIF($C$28:C548, $B$29:$B$553&amp;"") + IF($B$29:$B$553="",1,0), 0)), "")</f>
        <v/>
      </c>
      <c r="D549" s="421" t="s">
        <v>3823</v>
      </c>
    </row>
    <row r="550" spans="1:4" s="11" customFormat="1" x14ac:dyDescent="0.2">
      <c r="A550" s="422" t="s">
        <v>3824</v>
      </c>
      <c r="B550" s="421" t="s">
        <v>3825</v>
      </c>
      <c r="C550" s="421" t="str">
        <f t="array" ref="C550">IFERROR(INDEX($B$29:$B$553, MATCH(0, COUNTIF($C$28:C549, $B$29:$B$553&amp;"") + IF($B$29:$B$553="",1,0), 0)), "")</f>
        <v/>
      </c>
      <c r="D550" s="421" t="s">
        <v>3826</v>
      </c>
    </row>
    <row r="551" spans="1:4" s="11" customFormat="1" x14ac:dyDescent="0.2">
      <c r="A551" s="422" t="s">
        <v>3827</v>
      </c>
      <c r="B551" s="421" t="s">
        <v>3380</v>
      </c>
      <c r="C551" s="421" t="str">
        <f t="array" ref="C551">IFERROR(INDEX($B$29:$B$553, MATCH(0, COUNTIF($C$28:C550, $B$29:$B$553&amp;"") + IF($B$29:$B$553="",1,0), 0)), "")</f>
        <v/>
      </c>
      <c r="D551" s="421" t="s">
        <v>3381</v>
      </c>
    </row>
    <row r="552" spans="1:4" s="11" customFormat="1" x14ac:dyDescent="0.2">
      <c r="A552" s="422" t="s">
        <v>3828</v>
      </c>
      <c r="B552" s="421" t="s">
        <v>3383</v>
      </c>
      <c r="C552" s="421" t="str">
        <f t="array" ref="C552">IFERROR(INDEX($B$29:$B$553, MATCH(0, COUNTIF($C$28:C551, $B$29:$B$553&amp;"") + IF($B$29:$B$553="",1,0), 0)), "")</f>
        <v/>
      </c>
      <c r="D552" s="421" t="s">
        <v>3384</v>
      </c>
    </row>
    <row r="556" spans="1:4" x14ac:dyDescent="0.2">
      <c r="B556" s="10"/>
    </row>
    <row r="557" spans="1:4" x14ac:dyDescent="0.2">
      <c r="A557" s="11"/>
      <c r="B557" s="10"/>
    </row>
    <row r="558" spans="1:4" x14ac:dyDescent="0.2">
      <c r="A558" s="11"/>
      <c r="B558" s="10"/>
    </row>
    <row r="559" spans="1:4" x14ac:dyDescent="0.2">
      <c r="A559" s="11"/>
      <c r="B559" s="10"/>
    </row>
    <row r="560" spans="1:4" x14ac:dyDescent="0.2">
      <c r="A560" s="11"/>
      <c r="B560" s="10"/>
    </row>
    <row r="561" spans="1:2" x14ac:dyDescent="0.2">
      <c r="A561" s="11"/>
      <c r="B561" s="10"/>
    </row>
    <row r="562" spans="1:2" x14ac:dyDescent="0.2">
      <c r="A562" s="11"/>
      <c r="B562" s="10"/>
    </row>
    <row r="563" spans="1:2" x14ac:dyDescent="0.2">
      <c r="A563" s="11"/>
      <c r="B563" s="10"/>
    </row>
    <row r="564" spans="1:2" x14ac:dyDescent="0.2">
      <c r="A564" s="11"/>
      <c r="B564" s="10"/>
    </row>
    <row r="565" spans="1:2" x14ac:dyDescent="0.2">
      <c r="A565" s="11"/>
      <c r="B565" s="10"/>
    </row>
    <row r="566" spans="1:2" x14ac:dyDescent="0.2">
      <c r="A566" s="11"/>
      <c r="B566" s="10"/>
    </row>
    <row r="567" spans="1:2" x14ac:dyDescent="0.2">
      <c r="A567" s="11"/>
      <c r="B567" s="10"/>
    </row>
    <row r="568" spans="1:2" x14ac:dyDescent="0.2">
      <c r="A568" s="11"/>
      <c r="B568" s="10"/>
    </row>
    <row r="569" spans="1:2" x14ac:dyDescent="0.2">
      <c r="A569" s="11"/>
      <c r="B569" s="10"/>
    </row>
    <row r="570" spans="1:2" x14ac:dyDescent="0.2">
      <c r="A570" s="11"/>
      <c r="B570" s="10"/>
    </row>
    <row r="571" spans="1:2" x14ac:dyDescent="0.2">
      <c r="A571" s="11"/>
      <c r="B571" s="10"/>
    </row>
    <row r="572" spans="1:2" x14ac:dyDescent="0.2">
      <c r="A572" s="11"/>
      <c r="B572" s="10"/>
    </row>
    <row r="573" spans="1:2" x14ac:dyDescent="0.2">
      <c r="A573" s="11"/>
      <c r="B573" s="10"/>
    </row>
    <row r="574" spans="1:2" x14ac:dyDescent="0.2">
      <c r="A574" s="11"/>
      <c r="B574" s="10"/>
    </row>
    <row r="575" spans="1:2" x14ac:dyDescent="0.2">
      <c r="A575" s="11"/>
      <c r="B575" s="10"/>
    </row>
    <row r="576" spans="1:2" x14ac:dyDescent="0.2">
      <c r="A576" s="11"/>
      <c r="B576" s="10"/>
    </row>
    <row r="577" spans="1:2" x14ac:dyDescent="0.2">
      <c r="A577" s="11"/>
      <c r="B577" s="10"/>
    </row>
    <row r="578" spans="1:2" x14ac:dyDescent="0.2">
      <c r="A578" s="11"/>
      <c r="B578" s="10"/>
    </row>
    <row r="579" spans="1:2" x14ac:dyDescent="0.2">
      <c r="A579" s="11"/>
      <c r="B579" s="10"/>
    </row>
    <row r="580" spans="1:2" x14ac:dyDescent="0.2">
      <c r="A580" s="11"/>
      <c r="B580" s="10"/>
    </row>
    <row r="581" spans="1:2" x14ac:dyDescent="0.2">
      <c r="A581" s="11"/>
      <c r="B581" s="10"/>
    </row>
    <row r="582" spans="1:2" x14ac:dyDescent="0.2">
      <c r="A582" s="11"/>
      <c r="B582" s="10"/>
    </row>
    <row r="583" spans="1:2" x14ac:dyDescent="0.2">
      <c r="A583" s="11"/>
      <c r="B583" s="10"/>
    </row>
    <row r="584" spans="1:2" x14ac:dyDescent="0.2">
      <c r="A584" s="11"/>
      <c r="B584" s="10"/>
    </row>
    <row r="585" spans="1:2" x14ac:dyDescent="0.2">
      <c r="A585" s="11"/>
      <c r="B585" s="10"/>
    </row>
    <row r="586" spans="1:2" x14ac:dyDescent="0.2">
      <c r="A586" s="11"/>
      <c r="B586" s="10"/>
    </row>
    <row r="587" spans="1:2" x14ac:dyDescent="0.2">
      <c r="A587" s="11"/>
      <c r="B587" s="10"/>
    </row>
    <row r="588" spans="1:2" x14ac:dyDescent="0.2">
      <c r="A588" s="11"/>
      <c r="B588" s="10"/>
    </row>
    <row r="589" spans="1:2" x14ac:dyDescent="0.2">
      <c r="A589" s="11"/>
      <c r="B589" s="10"/>
    </row>
    <row r="590" spans="1:2" x14ac:dyDescent="0.2">
      <c r="A590" s="11"/>
      <c r="B590" s="10"/>
    </row>
    <row r="591" spans="1:2" x14ac:dyDescent="0.2">
      <c r="A591" s="11"/>
      <c r="B591" s="10"/>
    </row>
    <row r="592" spans="1:2" x14ac:dyDescent="0.2">
      <c r="A592" s="11"/>
      <c r="B592" s="10"/>
    </row>
    <row r="593" spans="1:2" x14ac:dyDescent="0.2">
      <c r="A593" s="11"/>
      <c r="B593" s="10"/>
    </row>
    <row r="594" spans="1:2" x14ac:dyDescent="0.2">
      <c r="A594" s="11"/>
      <c r="B594" s="10"/>
    </row>
    <row r="595" spans="1:2" x14ac:dyDescent="0.2">
      <c r="A595" s="11"/>
      <c r="B595" s="10"/>
    </row>
    <row r="596" spans="1:2" x14ac:dyDescent="0.2">
      <c r="A596" s="11"/>
      <c r="B596" s="10"/>
    </row>
    <row r="597" spans="1:2" x14ac:dyDescent="0.2">
      <c r="A597" s="11"/>
      <c r="B597" s="10"/>
    </row>
    <row r="598" spans="1:2" x14ac:dyDescent="0.2">
      <c r="A598" s="11"/>
      <c r="B598" s="10"/>
    </row>
    <row r="599" spans="1:2" x14ac:dyDescent="0.2">
      <c r="A599" s="11"/>
      <c r="B599" s="10"/>
    </row>
    <row r="600" spans="1:2" x14ac:dyDescent="0.2">
      <c r="A600" s="11"/>
      <c r="B600" s="10"/>
    </row>
    <row r="601" spans="1:2" x14ac:dyDescent="0.2">
      <c r="A601" s="11"/>
      <c r="B601" s="10"/>
    </row>
    <row r="602" spans="1:2" x14ac:dyDescent="0.2">
      <c r="A602" s="11"/>
      <c r="B602" s="10"/>
    </row>
    <row r="603" spans="1:2" x14ac:dyDescent="0.2">
      <c r="A603" s="11"/>
      <c r="B603" s="10"/>
    </row>
    <row r="604" spans="1:2" x14ac:dyDescent="0.2">
      <c r="A604" s="11"/>
      <c r="B604" s="10"/>
    </row>
    <row r="605" spans="1:2" x14ac:dyDescent="0.2">
      <c r="A605" s="11"/>
      <c r="B605" s="10"/>
    </row>
    <row r="606" spans="1:2" x14ac:dyDescent="0.2">
      <c r="A606" s="11"/>
      <c r="B606" s="10"/>
    </row>
    <row r="607" spans="1:2" x14ac:dyDescent="0.2">
      <c r="A607" s="11"/>
      <c r="B607" s="10"/>
    </row>
    <row r="608" spans="1:2" x14ac:dyDescent="0.2">
      <c r="A608" s="11"/>
      <c r="B608" s="10"/>
    </row>
    <row r="609" spans="1:2" x14ac:dyDescent="0.2">
      <c r="A609" s="11"/>
      <c r="B609" s="10"/>
    </row>
    <row r="610" spans="1:2" x14ac:dyDescent="0.2">
      <c r="A610" s="11"/>
      <c r="B610" s="10"/>
    </row>
    <row r="611" spans="1:2" x14ac:dyDescent="0.2">
      <c r="A611" s="11"/>
      <c r="B611" s="10"/>
    </row>
    <row r="612" spans="1:2" x14ac:dyDescent="0.2">
      <c r="A612" s="11"/>
      <c r="B612" s="10"/>
    </row>
    <row r="613" spans="1:2" x14ac:dyDescent="0.2">
      <c r="A613" s="11"/>
      <c r="B613" s="10"/>
    </row>
    <row r="614" spans="1:2" x14ac:dyDescent="0.2">
      <c r="A614" s="11"/>
      <c r="B614" s="10"/>
    </row>
    <row r="615" spans="1:2" x14ac:dyDescent="0.2">
      <c r="A615" s="11"/>
      <c r="B615" s="10"/>
    </row>
    <row r="616" spans="1:2" x14ac:dyDescent="0.2">
      <c r="A616" s="11"/>
      <c r="B616" s="10"/>
    </row>
    <row r="617" spans="1:2" x14ac:dyDescent="0.2">
      <c r="A617" s="11"/>
      <c r="B617" s="10"/>
    </row>
    <row r="618" spans="1:2" x14ac:dyDescent="0.2">
      <c r="A618" s="11"/>
      <c r="B618" s="10"/>
    </row>
    <row r="619" spans="1:2" x14ac:dyDescent="0.2">
      <c r="A619" s="11"/>
      <c r="B619" s="10"/>
    </row>
    <row r="620" spans="1:2" x14ac:dyDescent="0.2">
      <c r="A620" s="11"/>
      <c r="B620" s="10"/>
    </row>
    <row r="621" spans="1:2" x14ac:dyDescent="0.2">
      <c r="A621" s="11"/>
      <c r="B621" s="10"/>
    </row>
    <row r="622" spans="1:2" x14ac:dyDescent="0.2">
      <c r="A622" s="11"/>
      <c r="B622" s="10"/>
    </row>
    <row r="623" spans="1:2" x14ac:dyDescent="0.2">
      <c r="A623" s="11"/>
      <c r="B623" s="10"/>
    </row>
    <row r="624" spans="1:2" x14ac:dyDescent="0.2">
      <c r="A624" s="11"/>
      <c r="B624" s="10"/>
    </row>
    <row r="625" spans="1:2" x14ac:dyDescent="0.2">
      <c r="A625" s="11"/>
      <c r="B625" s="10"/>
    </row>
    <row r="626" spans="1:2" x14ac:dyDescent="0.2">
      <c r="A626" s="11"/>
      <c r="B626" s="10"/>
    </row>
    <row r="627" spans="1:2" x14ac:dyDescent="0.2">
      <c r="A627" s="11"/>
      <c r="B627" s="10"/>
    </row>
    <row r="628" spans="1:2" x14ac:dyDescent="0.2">
      <c r="A628" s="11"/>
      <c r="B628" s="10"/>
    </row>
    <row r="629" spans="1:2" x14ac:dyDescent="0.2">
      <c r="A629" s="11"/>
      <c r="B629" s="10"/>
    </row>
    <row r="630" spans="1:2" x14ac:dyDescent="0.2">
      <c r="A630" s="11"/>
      <c r="B630" s="10"/>
    </row>
    <row r="631" spans="1:2" x14ac:dyDescent="0.2">
      <c r="A631" s="11"/>
      <c r="B631" s="10"/>
    </row>
    <row r="632" spans="1:2" x14ac:dyDescent="0.2">
      <c r="A632" s="11"/>
      <c r="B632" s="10"/>
    </row>
    <row r="633" spans="1:2" x14ac:dyDescent="0.2">
      <c r="A633" s="11"/>
      <c r="B633" s="10"/>
    </row>
    <row r="634" spans="1:2" x14ac:dyDescent="0.2">
      <c r="A634" s="11"/>
      <c r="B634" s="10"/>
    </row>
    <row r="635" spans="1:2" x14ac:dyDescent="0.2">
      <c r="A635" s="11"/>
      <c r="B635" s="10"/>
    </row>
    <row r="636" spans="1:2" x14ac:dyDescent="0.2">
      <c r="A636" s="11"/>
      <c r="B636" s="10"/>
    </row>
    <row r="637" spans="1:2" x14ac:dyDescent="0.2">
      <c r="A637" s="11"/>
      <c r="B637" s="10"/>
    </row>
    <row r="638" spans="1:2" x14ac:dyDescent="0.2">
      <c r="A638" s="11"/>
      <c r="B638" s="10"/>
    </row>
    <row r="639" spans="1:2" x14ac:dyDescent="0.2">
      <c r="A639" s="11"/>
      <c r="B639" s="10"/>
    </row>
    <row r="640" spans="1:2" x14ac:dyDescent="0.2">
      <c r="A640" s="11"/>
      <c r="B640" s="10"/>
    </row>
    <row r="641" spans="1:2" x14ac:dyDescent="0.2">
      <c r="A641" s="11"/>
      <c r="B641" s="10"/>
    </row>
    <row r="642" spans="1:2" x14ac:dyDescent="0.2">
      <c r="A642" s="11"/>
      <c r="B642" s="10"/>
    </row>
    <row r="643" spans="1:2" x14ac:dyDescent="0.2">
      <c r="A643" s="11"/>
      <c r="B643" s="10"/>
    </row>
    <row r="644" spans="1:2" x14ac:dyDescent="0.2">
      <c r="A644" s="11"/>
      <c r="B644" s="10"/>
    </row>
    <row r="645" spans="1:2" x14ac:dyDescent="0.2">
      <c r="A645" s="11"/>
      <c r="B645" s="10"/>
    </row>
    <row r="646" spans="1:2" x14ac:dyDescent="0.2">
      <c r="A646" s="11"/>
      <c r="B646" s="10"/>
    </row>
    <row r="647" spans="1:2" x14ac:dyDescent="0.2">
      <c r="A647" s="11"/>
      <c r="B647" s="10"/>
    </row>
    <row r="648" spans="1:2" x14ac:dyDescent="0.2">
      <c r="A648" s="11"/>
      <c r="B648" s="10"/>
    </row>
    <row r="649" spans="1:2" x14ac:dyDescent="0.2">
      <c r="A649" s="11"/>
      <c r="B649" s="10"/>
    </row>
    <row r="650" spans="1:2" x14ac:dyDescent="0.2">
      <c r="A650" s="11"/>
      <c r="B650" s="10"/>
    </row>
    <row r="651" spans="1:2" x14ac:dyDescent="0.2">
      <c r="A651" s="11"/>
      <c r="B651" s="10"/>
    </row>
    <row r="652" spans="1:2" x14ac:dyDescent="0.2">
      <c r="A652" s="11"/>
      <c r="B652" s="10"/>
    </row>
    <row r="653" spans="1:2" x14ac:dyDescent="0.2">
      <c r="A653" s="11"/>
      <c r="B653" s="10"/>
    </row>
    <row r="654" spans="1:2" x14ac:dyDescent="0.2">
      <c r="A654" s="11"/>
      <c r="B654" s="10"/>
    </row>
    <row r="655" spans="1:2" x14ac:dyDescent="0.2">
      <c r="A655" s="11"/>
      <c r="B655" s="10"/>
    </row>
    <row r="656" spans="1:2" x14ac:dyDescent="0.2">
      <c r="A656" s="11"/>
      <c r="B656" s="10"/>
    </row>
    <row r="657" spans="1:2" x14ac:dyDescent="0.2">
      <c r="A657" s="11"/>
      <c r="B657" s="10"/>
    </row>
    <row r="658" spans="1:2" x14ac:dyDescent="0.2">
      <c r="A658" s="11"/>
      <c r="B658" s="10"/>
    </row>
    <row r="659" spans="1:2" x14ac:dyDescent="0.2">
      <c r="A659" s="11"/>
      <c r="B659" s="10"/>
    </row>
    <row r="660" spans="1:2" x14ac:dyDescent="0.2">
      <c r="A660" s="11"/>
      <c r="B660" s="10"/>
    </row>
    <row r="661" spans="1:2" x14ac:dyDescent="0.2">
      <c r="A661" s="11"/>
      <c r="B661" s="10"/>
    </row>
    <row r="662" spans="1:2" x14ac:dyDescent="0.2">
      <c r="A662" s="11"/>
      <c r="B662" s="10"/>
    </row>
    <row r="663" spans="1:2" x14ac:dyDescent="0.2">
      <c r="A663" s="11"/>
      <c r="B663" s="10"/>
    </row>
    <row r="664" spans="1:2" x14ac:dyDescent="0.2">
      <c r="A664" s="11"/>
      <c r="B664" s="10"/>
    </row>
    <row r="665" spans="1:2" x14ac:dyDescent="0.2">
      <c r="A665" s="11"/>
      <c r="B665" s="10"/>
    </row>
    <row r="666" spans="1:2" x14ac:dyDescent="0.2">
      <c r="A666" s="11"/>
      <c r="B666" s="10"/>
    </row>
    <row r="667" spans="1:2" x14ac:dyDescent="0.2">
      <c r="A667" s="11"/>
      <c r="B667" s="10"/>
    </row>
    <row r="668" spans="1:2" x14ac:dyDescent="0.2">
      <c r="A668" s="11"/>
      <c r="B668" s="10"/>
    </row>
    <row r="669" spans="1:2" x14ac:dyDescent="0.2">
      <c r="A669" s="11"/>
      <c r="B669" s="10"/>
    </row>
    <row r="670" spans="1:2" x14ac:dyDescent="0.2">
      <c r="A670" s="11"/>
      <c r="B670" s="10"/>
    </row>
    <row r="671" spans="1:2" x14ac:dyDescent="0.2">
      <c r="A671" s="11"/>
      <c r="B671" s="10"/>
    </row>
    <row r="672" spans="1:2" x14ac:dyDescent="0.2">
      <c r="A672" s="11"/>
      <c r="B672" s="10"/>
    </row>
    <row r="673" spans="1:2" x14ac:dyDescent="0.2">
      <c r="A673" s="11"/>
      <c r="B673" s="10"/>
    </row>
    <row r="674" spans="1:2" x14ac:dyDescent="0.2">
      <c r="A674" s="11"/>
      <c r="B674" s="10"/>
    </row>
    <row r="675" spans="1:2" x14ac:dyDescent="0.2">
      <c r="A675" s="11"/>
      <c r="B675" s="10"/>
    </row>
    <row r="676" spans="1:2" x14ac:dyDescent="0.2">
      <c r="A676" s="11"/>
      <c r="B676" s="10"/>
    </row>
    <row r="677" spans="1:2" x14ac:dyDescent="0.2">
      <c r="A677" s="11"/>
      <c r="B677" s="10"/>
    </row>
    <row r="678" spans="1:2" x14ac:dyDescent="0.2">
      <c r="A678" s="11"/>
      <c r="B678" s="10"/>
    </row>
    <row r="679" spans="1:2" x14ac:dyDescent="0.2">
      <c r="A679" s="11"/>
      <c r="B679" s="10"/>
    </row>
    <row r="680" spans="1:2" x14ac:dyDescent="0.2">
      <c r="A680" s="11"/>
      <c r="B680" s="10"/>
    </row>
    <row r="681" spans="1:2" x14ac:dyDescent="0.2">
      <c r="A681" s="11"/>
      <c r="B681" s="10"/>
    </row>
    <row r="682" spans="1:2" x14ac:dyDescent="0.2">
      <c r="A682" s="11"/>
      <c r="B682" s="10"/>
    </row>
    <row r="683" spans="1:2" x14ac:dyDescent="0.2">
      <c r="A683" s="11"/>
      <c r="B683" s="10"/>
    </row>
    <row r="684" spans="1:2" x14ac:dyDescent="0.2">
      <c r="A684" s="11"/>
      <c r="B684" s="10"/>
    </row>
    <row r="685" spans="1:2" x14ac:dyDescent="0.2">
      <c r="A685" s="11"/>
      <c r="B685" s="10"/>
    </row>
    <row r="686" spans="1:2" x14ac:dyDescent="0.2">
      <c r="A686" s="11"/>
      <c r="B686" s="10"/>
    </row>
    <row r="687" spans="1:2" x14ac:dyDescent="0.2">
      <c r="A687" s="11"/>
      <c r="B687" s="10"/>
    </row>
    <row r="688" spans="1:2" x14ac:dyDescent="0.2">
      <c r="A688" s="11"/>
      <c r="B688" s="10"/>
    </row>
    <row r="689" spans="1:2" x14ac:dyDescent="0.2">
      <c r="A689" s="11"/>
      <c r="B689" s="10"/>
    </row>
    <row r="690" spans="1:2" x14ac:dyDescent="0.2">
      <c r="A690" s="11"/>
      <c r="B690" s="10"/>
    </row>
    <row r="691" spans="1:2" x14ac:dyDescent="0.2">
      <c r="A691" s="11"/>
      <c r="B691" s="10"/>
    </row>
    <row r="692" spans="1:2" x14ac:dyDescent="0.2">
      <c r="A692" s="11"/>
      <c r="B692" s="10"/>
    </row>
    <row r="693" spans="1:2" x14ac:dyDescent="0.2">
      <c r="A693" s="11"/>
      <c r="B693" s="10"/>
    </row>
    <row r="694" spans="1:2" x14ac:dyDescent="0.2">
      <c r="A694" s="11"/>
      <c r="B694" s="10"/>
    </row>
    <row r="695" spans="1:2" x14ac:dyDescent="0.2">
      <c r="A695" s="11"/>
      <c r="B695" s="10"/>
    </row>
    <row r="696" spans="1:2" x14ac:dyDescent="0.2">
      <c r="A696" s="11"/>
      <c r="B696" s="10"/>
    </row>
    <row r="697" spans="1:2" x14ac:dyDescent="0.2">
      <c r="A697" s="11"/>
      <c r="B697" s="10"/>
    </row>
    <row r="698" spans="1:2" x14ac:dyDescent="0.2">
      <c r="A698" s="11"/>
      <c r="B698" s="10"/>
    </row>
    <row r="699" spans="1:2" x14ac:dyDescent="0.2">
      <c r="A699" s="11"/>
      <c r="B699" s="10"/>
    </row>
    <row r="700" spans="1:2" x14ac:dyDescent="0.2">
      <c r="A700" s="11"/>
      <c r="B700" s="10"/>
    </row>
    <row r="701" spans="1:2" x14ac:dyDescent="0.2">
      <c r="A701" s="11"/>
      <c r="B701" s="10"/>
    </row>
    <row r="702" spans="1:2" x14ac:dyDescent="0.2">
      <c r="A702" s="11"/>
      <c r="B702" s="10"/>
    </row>
    <row r="703" spans="1:2" x14ac:dyDescent="0.2">
      <c r="A703" s="11"/>
      <c r="B703" s="10"/>
    </row>
    <row r="704" spans="1:2" x14ac:dyDescent="0.2">
      <c r="A704" s="11"/>
      <c r="B704" s="10"/>
    </row>
    <row r="705" spans="1:2" x14ac:dyDescent="0.2">
      <c r="A705" s="11"/>
      <c r="B705" s="10"/>
    </row>
    <row r="706" spans="1:2" x14ac:dyDescent="0.2">
      <c r="A706" s="11"/>
      <c r="B706" s="10"/>
    </row>
    <row r="707" spans="1:2" x14ac:dyDescent="0.2">
      <c r="A707" s="11"/>
      <c r="B707" s="10"/>
    </row>
    <row r="708" spans="1:2" x14ac:dyDescent="0.2">
      <c r="A708" s="11"/>
      <c r="B708" s="10"/>
    </row>
    <row r="709" spans="1:2" x14ac:dyDescent="0.2">
      <c r="A709" s="11"/>
      <c r="B709" s="10"/>
    </row>
    <row r="710" spans="1:2" x14ac:dyDescent="0.2">
      <c r="A710" s="11"/>
      <c r="B710" s="10"/>
    </row>
    <row r="711" spans="1:2" x14ac:dyDescent="0.2">
      <c r="A711" s="11"/>
      <c r="B711" s="10"/>
    </row>
    <row r="712" spans="1:2" x14ac:dyDescent="0.2">
      <c r="A712" s="11"/>
      <c r="B712" s="10"/>
    </row>
    <row r="713" spans="1:2" x14ac:dyDescent="0.2">
      <c r="A713" s="11"/>
      <c r="B713" s="10"/>
    </row>
    <row r="714" spans="1:2" x14ac:dyDescent="0.2">
      <c r="A714" s="11"/>
      <c r="B714" s="10"/>
    </row>
    <row r="715" spans="1:2" x14ac:dyDescent="0.2">
      <c r="A715" s="11"/>
      <c r="B715" s="10"/>
    </row>
    <row r="716" spans="1:2" x14ac:dyDescent="0.2">
      <c r="A716" s="11"/>
      <c r="B716" s="10"/>
    </row>
    <row r="717" spans="1:2" x14ac:dyDescent="0.2">
      <c r="A717" s="11"/>
      <c r="B717" s="10"/>
    </row>
    <row r="718" spans="1:2" x14ac:dyDescent="0.2">
      <c r="A718" s="11"/>
      <c r="B718" s="10"/>
    </row>
    <row r="719" spans="1:2" x14ac:dyDescent="0.2">
      <c r="A719" s="11"/>
      <c r="B719" s="10"/>
    </row>
    <row r="720" spans="1:2" x14ac:dyDescent="0.2">
      <c r="A720" s="11"/>
      <c r="B720" s="10"/>
    </row>
    <row r="721" spans="1:2" x14ac:dyDescent="0.2">
      <c r="A721" s="11"/>
      <c r="B721" s="10"/>
    </row>
    <row r="722" spans="1:2" x14ac:dyDescent="0.2">
      <c r="A722" s="11"/>
      <c r="B722" s="10"/>
    </row>
    <row r="723" spans="1:2" x14ac:dyDescent="0.2">
      <c r="A723" s="11"/>
      <c r="B723" s="10"/>
    </row>
    <row r="724" spans="1:2" x14ac:dyDescent="0.2">
      <c r="A724" s="11"/>
      <c r="B724" s="10"/>
    </row>
    <row r="725" spans="1:2" x14ac:dyDescent="0.2">
      <c r="A725" s="11"/>
      <c r="B725" s="10"/>
    </row>
    <row r="726" spans="1:2" x14ac:dyDescent="0.2">
      <c r="A726" s="11"/>
      <c r="B726" s="10"/>
    </row>
    <row r="727" spans="1:2" x14ac:dyDescent="0.2">
      <c r="A727" s="11"/>
      <c r="B727" s="10"/>
    </row>
    <row r="728" spans="1:2" x14ac:dyDescent="0.2">
      <c r="A728" s="11"/>
      <c r="B728" s="10"/>
    </row>
    <row r="729" spans="1:2" x14ac:dyDescent="0.2">
      <c r="A729" s="11"/>
      <c r="B729" s="10"/>
    </row>
    <row r="730" spans="1:2" x14ac:dyDescent="0.2">
      <c r="A730" s="11"/>
      <c r="B730" s="10"/>
    </row>
    <row r="731" spans="1:2" x14ac:dyDescent="0.2">
      <c r="A731" s="11"/>
      <c r="B731" s="10"/>
    </row>
    <row r="732" spans="1:2" x14ac:dyDescent="0.2">
      <c r="A732" s="11"/>
      <c r="B732" s="10"/>
    </row>
    <row r="733" spans="1:2" x14ac:dyDescent="0.2">
      <c r="A733" s="11"/>
      <c r="B733" s="10"/>
    </row>
    <row r="734" spans="1:2" x14ac:dyDescent="0.2">
      <c r="A734" s="11"/>
      <c r="B734" s="10"/>
    </row>
    <row r="735" spans="1:2" x14ac:dyDescent="0.2">
      <c r="A735" s="11"/>
      <c r="B735" s="10"/>
    </row>
    <row r="736" spans="1:2" x14ac:dyDescent="0.2">
      <c r="A736" s="11"/>
      <c r="B736" s="10"/>
    </row>
    <row r="737" spans="1:2" x14ac:dyDescent="0.2">
      <c r="A737" s="11"/>
      <c r="B737" s="10"/>
    </row>
    <row r="738" spans="1:2" x14ac:dyDescent="0.2">
      <c r="A738" s="11"/>
      <c r="B738" s="10"/>
    </row>
    <row r="739" spans="1:2" x14ac:dyDescent="0.2">
      <c r="A739" s="11"/>
      <c r="B739" s="10"/>
    </row>
    <row r="740" spans="1:2" x14ac:dyDescent="0.2">
      <c r="A740" s="11"/>
      <c r="B740" s="10"/>
    </row>
    <row r="741" spans="1:2" x14ac:dyDescent="0.2">
      <c r="A741" s="11"/>
      <c r="B741" s="10"/>
    </row>
    <row r="742" spans="1:2" x14ac:dyDescent="0.2">
      <c r="A742" s="11"/>
      <c r="B742" s="10"/>
    </row>
    <row r="743" spans="1:2" x14ac:dyDescent="0.2">
      <c r="A743" s="11"/>
      <c r="B743" s="10"/>
    </row>
    <row r="744" spans="1:2" x14ac:dyDescent="0.2">
      <c r="A744" s="11"/>
      <c r="B744" s="10"/>
    </row>
    <row r="745" spans="1:2" x14ac:dyDescent="0.2">
      <c r="A745" s="11"/>
      <c r="B745" s="10"/>
    </row>
    <row r="746" spans="1:2" x14ac:dyDescent="0.2">
      <c r="A746" s="11"/>
      <c r="B746" s="10"/>
    </row>
    <row r="747" spans="1:2" x14ac:dyDescent="0.2">
      <c r="A747" s="11"/>
      <c r="B747" s="10"/>
    </row>
    <row r="748" spans="1:2" x14ac:dyDescent="0.2">
      <c r="A748" s="11"/>
      <c r="B748" s="10"/>
    </row>
    <row r="749" spans="1:2" x14ac:dyDescent="0.2">
      <c r="A749" s="11"/>
      <c r="B749" s="10"/>
    </row>
    <row r="750" spans="1:2" x14ac:dyDescent="0.2">
      <c r="A750" s="11"/>
      <c r="B750" s="10"/>
    </row>
    <row r="751" spans="1:2" x14ac:dyDescent="0.2">
      <c r="A751" s="11"/>
      <c r="B751" s="10"/>
    </row>
    <row r="752" spans="1:2" x14ac:dyDescent="0.2">
      <c r="A752" s="11"/>
      <c r="B752" s="10"/>
    </row>
    <row r="753" spans="1:2" x14ac:dyDescent="0.2">
      <c r="A753" s="11"/>
      <c r="B753" s="10"/>
    </row>
    <row r="754" spans="1:2" x14ac:dyDescent="0.2">
      <c r="A754" s="11"/>
      <c r="B754" s="10"/>
    </row>
    <row r="755" spans="1:2" x14ac:dyDescent="0.2">
      <c r="A755" s="11"/>
      <c r="B755" s="10"/>
    </row>
    <row r="756" spans="1:2" x14ac:dyDescent="0.2">
      <c r="A756" s="11"/>
      <c r="B756" s="10"/>
    </row>
    <row r="757" spans="1:2" x14ac:dyDescent="0.2">
      <c r="A757" s="11"/>
      <c r="B757" s="10"/>
    </row>
    <row r="758" spans="1:2" x14ac:dyDescent="0.2">
      <c r="A758" s="11"/>
      <c r="B758" s="10"/>
    </row>
    <row r="759" spans="1:2" x14ac:dyDescent="0.2">
      <c r="A759" s="11"/>
      <c r="B759" s="10"/>
    </row>
    <row r="760" spans="1:2" x14ac:dyDescent="0.2">
      <c r="A760" s="11"/>
      <c r="B760" s="10"/>
    </row>
    <row r="761" spans="1:2" x14ac:dyDescent="0.2">
      <c r="A761" s="11"/>
      <c r="B761" s="10"/>
    </row>
    <row r="762" spans="1:2" x14ac:dyDescent="0.2">
      <c r="A762" s="11"/>
      <c r="B762" s="10"/>
    </row>
    <row r="763" spans="1:2" x14ac:dyDescent="0.2">
      <c r="A763" s="11"/>
      <c r="B763" s="10"/>
    </row>
    <row r="764" spans="1:2" x14ac:dyDescent="0.2">
      <c r="A764" s="11"/>
      <c r="B764" s="10"/>
    </row>
    <row r="765" spans="1:2" x14ac:dyDescent="0.2">
      <c r="A765" s="11"/>
      <c r="B765" s="10"/>
    </row>
    <row r="766" spans="1:2" x14ac:dyDescent="0.2">
      <c r="A766" s="11"/>
      <c r="B766" s="10"/>
    </row>
    <row r="767" spans="1:2" x14ac:dyDescent="0.2">
      <c r="A767" s="11"/>
      <c r="B767" s="10"/>
    </row>
    <row r="768" spans="1:2" x14ac:dyDescent="0.2">
      <c r="A768" s="11"/>
      <c r="B768" s="10"/>
    </row>
    <row r="769" spans="1:2" x14ac:dyDescent="0.2">
      <c r="A769" s="11"/>
      <c r="B769" s="10"/>
    </row>
    <row r="770" spans="1:2" x14ac:dyDescent="0.2">
      <c r="A770" s="11"/>
      <c r="B770" s="10"/>
    </row>
    <row r="771" spans="1:2" x14ac:dyDescent="0.2">
      <c r="A771" s="11"/>
      <c r="B771" s="10"/>
    </row>
    <row r="772" spans="1:2" x14ac:dyDescent="0.2">
      <c r="A772" s="11"/>
      <c r="B772" s="10"/>
    </row>
    <row r="773" spans="1:2" x14ac:dyDescent="0.2">
      <c r="A773" s="11"/>
      <c r="B773" s="10"/>
    </row>
    <row r="774" spans="1:2" x14ac:dyDescent="0.2">
      <c r="A774" s="11"/>
      <c r="B774" s="10"/>
    </row>
    <row r="775" spans="1:2" x14ac:dyDescent="0.2">
      <c r="A775" s="11"/>
      <c r="B775" s="10"/>
    </row>
    <row r="776" spans="1:2" x14ac:dyDescent="0.2">
      <c r="A776" s="11"/>
      <c r="B776" s="10"/>
    </row>
    <row r="777" spans="1:2" x14ac:dyDescent="0.2">
      <c r="A777" s="11"/>
      <c r="B777" s="10"/>
    </row>
    <row r="778" spans="1:2" x14ac:dyDescent="0.2">
      <c r="A778" s="11"/>
      <c r="B778" s="10"/>
    </row>
    <row r="779" spans="1:2" x14ac:dyDescent="0.2">
      <c r="A779" s="11"/>
      <c r="B779" s="10"/>
    </row>
    <row r="780" spans="1:2" x14ac:dyDescent="0.2">
      <c r="A780" s="11"/>
      <c r="B780" s="10"/>
    </row>
    <row r="781" spans="1:2" x14ac:dyDescent="0.2">
      <c r="A781" s="11"/>
      <c r="B781" s="10"/>
    </row>
    <row r="782" spans="1:2" x14ac:dyDescent="0.2">
      <c r="A782" s="11"/>
      <c r="B782" s="10"/>
    </row>
    <row r="783" spans="1:2" x14ac:dyDescent="0.2">
      <c r="A783" s="11"/>
      <c r="B783" s="10"/>
    </row>
    <row r="784" spans="1:2" x14ac:dyDescent="0.2">
      <c r="A784" s="11"/>
      <c r="B784" s="10"/>
    </row>
    <row r="785" spans="1:2" x14ac:dyDescent="0.2">
      <c r="A785" s="11"/>
      <c r="B785" s="10"/>
    </row>
    <row r="786" spans="1:2" x14ac:dyDescent="0.2">
      <c r="A786" s="11"/>
      <c r="B786" s="10"/>
    </row>
    <row r="787" spans="1:2" x14ac:dyDescent="0.2">
      <c r="A787" s="11"/>
      <c r="B787" s="10"/>
    </row>
    <row r="788" spans="1:2" x14ac:dyDescent="0.2">
      <c r="A788" s="11"/>
      <c r="B788" s="10"/>
    </row>
    <row r="789" spans="1:2" x14ac:dyDescent="0.2">
      <c r="A789" s="11"/>
      <c r="B789" s="10"/>
    </row>
    <row r="790" spans="1:2" x14ac:dyDescent="0.2">
      <c r="A790" s="11"/>
      <c r="B790" s="10"/>
    </row>
    <row r="791" spans="1:2" x14ac:dyDescent="0.2">
      <c r="A791" s="11"/>
      <c r="B791" s="10"/>
    </row>
    <row r="792" spans="1:2" x14ac:dyDescent="0.2">
      <c r="A792" s="11"/>
      <c r="B792" s="10"/>
    </row>
    <row r="793" spans="1:2" x14ac:dyDescent="0.2">
      <c r="A793" s="11"/>
      <c r="B793" s="10"/>
    </row>
    <row r="794" spans="1:2" x14ac:dyDescent="0.2">
      <c r="A794" s="11"/>
      <c r="B794" s="10"/>
    </row>
    <row r="795" spans="1:2" x14ac:dyDescent="0.2">
      <c r="A795" s="11"/>
      <c r="B795" s="10"/>
    </row>
    <row r="796" spans="1:2" x14ac:dyDescent="0.2">
      <c r="A796" s="11"/>
      <c r="B796" s="10"/>
    </row>
    <row r="797" spans="1:2" x14ac:dyDescent="0.2">
      <c r="A797" s="11"/>
      <c r="B797" s="10"/>
    </row>
    <row r="798" spans="1:2" x14ac:dyDescent="0.2">
      <c r="A798" s="11"/>
      <c r="B798" s="10"/>
    </row>
    <row r="799" spans="1:2" x14ac:dyDescent="0.2">
      <c r="A799" s="11"/>
      <c r="B799" s="10"/>
    </row>
    <row r="800" spans="1:2" x14ac:dyDescent="0.2">
      <c r="A800" s="11"/>
      <c r="B800" s="10"/>
    </row>
    <row r="801" spans="1:2" x14ac:dyDescent="0.2">
      <c r="A801" s="11"/>
      <c r="B801" s="10"/>
    </row>
    <row r="802" spans="1:2" x14ac:dyDescent="0.2">
      <c r="A802" s="11"/>
      <c r="B802" s="10"/>
    </row>
    <row r="803" spans="1:2" x14ac:dyDescent="0.2">
      <c r="A803" s="11"/>
      <c r="B803" s="10"/>
    </row>
    <row r="804" spans="1:2" x14ac:dyDescent="0.2">
      <c r="A804" s="11"/>
      <c r="B804" s="10"/>
    </row>
    <row r="805" spans="1:2" x14ac:dyDescent="0.2">
      <c r="A805" s="11"/>
      <c r="B805" s="10"/>
    </row>
    <row r="806" spans="1:2" x14ac:dyDescent="0.2">
      <c r="A806" s="11"/>
      <c r="B806" s="10"/>
    </row>
    <row r="807" spans="1:2" x14ac:dyDescent="0.2">
      <c r="A807" s="11"/>
      <c r="B807" s="10"/>
    </row>
    <row r="808" spans="1:2" x14ac:dyDescent="0.2">
      <c r="A808" s="11"/>
      <c r="B808" s="10"/>
    </row>
    <row r="809" spans="1:2" x14ac:dyDescent="0.2">
      <c r="A809" s="11"/>
      <c r="B809" s="10"/>
    </row>
    <row r="810" spans="1:2" x14ac:dyDescent="0.2">
      <c r="A810" s="11"/>
      <c r="B810" s="10"/>
    </row>
    <row r="811" spans="1:2" x14ac:dyDescent="0.2">
      <c r="A811" s="11"/>
      <c r="B811" s="10"/>
    </row>
    <row r="812" spans="1:2" x14ac:dyDescent="0.2">
      <c r="A812" s="11"/>
      <c r="B812" s="10"/>
    </row>
    <row r="813" spans="1:2" x14ac:dyDescent="0.2">
      <c r="A813" s="11"/>
      <c r="B813" s="10"/>
    </row>
    <row r="814" spans="1:2" x14ac:dyDescent="0.2">
      <c r="A814" s="11"/>
      <c r="B814" s="10"/>
    </row>
    <row r="815" spans="1:2" x14ac:dyDescent="0.2">
      <c r="A815" s="11"/>
      <c r="B815" s="10"/>
    </row>
    <row r="816" spans="1:2" x14ac:dyDescent="0.2">
      <c r="A816" s="11"/>
      <c r="B816" s="10"/>
    </row>
    <row r="817" spans="1:2" x14ac:dyDescent="0.2">
      <c r="A817" s="11"/>
      <c r="B817" s="10"/>
    </row>
    <row r="818" spans="1:2" x14ac:dyDescent="0.2">
      <c r="A818" s="11"/>
      <c r="B818" s="10"/>
    </row>
    <row r="819" spans="1:2" x14ac:dyDescent="0.2">
      <c r="A819" s="11"/>
      <c r="B819" s="10"/>
    </row>
    <row r="820" spans="1:2" x14ac:dyDescent="0.2">
      <c r="A820" s="11"/>
      <c r="B820" s="10"/>
    </row>
    <row r="821" spans="1:2" x14ac:dyDescent="0.2">
      <c r="A821" s="11"/>
      <c r="B821" s="10"/>
    </row>
    <row r="822" spans="1:2" x14ac:dyDescent="0.2">
      <c r="A822" s="11"/>
      <c r="B822" s="10"/>
    </row>
    <row r="823" spans="1:2" x14ac:dyDescent="0.2">
      <c r="A823" s="11"/>
      <c r="B823" s="10"/>
    </row>
    <row r="824" spans="1:2" x14ac:dyDescent="0.2">
      <c r="A824" s="11"/>
      <c r="B824" s="10"/>
    </row>
    <row r="825" spans="1:2" x14ac:dyDescent="0.2">
      <c r="A825" s="11"/>
      <c r="B825" s="10"/>
    </row>
    <row r="826" spans="1:2" x14ac:dyDescent="0.2">
      <c r="A826" s="11"/>
      <c r="B826" s="10"/>
    </row>
    <row r="827" spans="1:2" x14ac:dyDescent="0.2">
      <c r="A827" s="11"/>
      <c r="B827" s="10"/>
    </row>
    <row r="828" spans="1:2" x14ac:dyDescent="0.2">
      <c r="A828" s="11"/>
      <c r="B828" s="10"/>
    </row>
    <row r="829" spans="1:2" x14ac:dyDescent="0.2">
      <c r="A829" s="11"/>
      <c r="B829" s="10"/>
    </row>
    <row r="830" spans="1:2" x14ac:dyDescent="0.2">
      <c r="A830" s="11"/>
      <c r="B830" s="10"/>
    </row>
    <row r="831" spans="1:2" x14ac:dyDescent="0.2">
      <c r="A831" s="11"/>
      <c r="B831" s="10"/>
    </row>
    <row r="832" spans="1:2" x14ac:dyDescent="0.2">
      <c r="A832" s="11"/>
      <c r="B832" s="10"/>
    </row>
    <row r="833" spans="1:2" x14ac:dyDescent="0.2">
      <c r="A833" s="11"/>
      <c r="B833" s="10"/>
    </row>
    <row r="834" spans="1:2" x14ac:dyDescent="0.2">
      <c r="A834" s="11"/>
      <c r="B834" s="10"/>
    </row>
    <row r="835" spans="1:2" x14ac:dyDescent="0.2">
      <c r="A835" s="11"/>
      <c r="B835" s="10"/>
    </row>
    <row r="836" spans="1:2" x14ac:dyDescent="0.2">
      <c r="A836" s="11"/>
      <c r="B836" s="10"/>
    </row>
    <row r="837" spans="1:2" x14ac:dyDescent="0.2">
      <c r="A837" s="11"/>
      <c r="B837" s="10"/>
    </row>
    <row r="838" spans="1:2" x14ac:dyDescent="0.2">
      <c r="A838" s="11"/>
      <c r="B838" s="10"/>
    </row>
    <row r="839" spans="1:2" x14ac:dyDescent="0.2">
      <c r="A839" s="11"/>
      <c r="B839" s="10"/>
    </row>
    <row r="840" spans="1:2" x14ac:dyDescent="0.2">
      <c r="A840" s="11"/>
      <c r="B840" s="10"/>
    </row>
    <row r="841" spans="1:2" x14ac:dyDescent="0.2">
      <c r="A841" s="11"/>
      <c r="B841" s="10"/>
    </row>
    <row r="842" spans="1:2" x14ac:dyDescent="0.2">
      <c r="A842" s="11"/>
      <c r="B842" s="10"/>
    </row>
    <row r="843" spans="1:2" x14ac:dyDescent="0.2">
      <c r="A843" s="11"/>
      <c r="B843" s="10"/>
    </row>
    <row r="844" spans="1:2" x14ac:dyDescent="0.2">
      <c r="A844" s="11"/>
      <c r="B844" s="10"/>
    </row>
    <row r="845" spans="1:2" x14ac:dyDescent="0.2">
      <c r="A845" s="11"/>
      <c r="B845" s="10"/>
    </row>
    <row r="846" spans="1:2" x14ac:dyDescent="0.2">
      <c r="A846" s="11"/>
      <c r="B846" s="10"/>
    </row>
    <row r="847" spans="1:2" x14ac:dyDescent="0.2">
      <c r="A847" s="11"/>
      <c r="B847" s="10"/>
    </row>
    <row r="848" spans="1:2" x14ac:dyDescent="0.2">
      <c r="A848" s="11"/>
      <c r="B848" s="10"/>
    </row>
    <row r="849" spans="1:2" x14ac:dyDescent="0.2">
      <c r="A849" s="11"/>
      <c r="B849" s="10"/>
    </row>
    <row r="850" spans="1:2" x14ac:dyDescent="0.2">
      <c r="A850" s="11"/>
      <c r="B850" s="10"/>
    </row>
    <row r="851" spans="1:2" x14ac:dyDescent="0.2">
      <c r="A851" s="11"/>
      <c r="B851" s="10"/>
    </row>
    <row r="852" spans="1:2" x14ac:dyDescent="0.2">
      <c r="A852" s="11"/>
      <c r="B852" s="10"/>
    </row>
    <row r="853" spans="1:2" x14ac:dyDescent="0.2">
      <c r="A853" s="11"/>
      <c r="B853" s="10"/>
    </row>
    <row r="854" spans="1:2" x14ac:dyDescent="0.2">
      <c r="A854" s="11"/>
      <c r="B854" s="10"/>
    </row>
    <row r="855" spans="1:2" x14ac:dyDescent="0.2">
      <c r="A855" s="11"/>
      <c r="B855" s="10"/>
    </row>
    <row r="856" spans="1:2" x14ac:dyDescent="0.2">
      <c r="A856" s="11"/>
      <c r="B856" s="10"/>
    </row>
    <row r="857" spans="1:2" x14ac:dyDescent="0.2">
      <c r="A857" s="11"/>
      <c r="B857" s="10"/>
    </row>
    <row r="858" spans="1:2" x14ac:dyDescent="0.2">
      <c r="A858" s="11"/>
      <c r="B858" s="10"/>
    </row>
    <row r="859" spans="1:2" x14ac:dyDescent="0.2">
      <c r="A859" s="11"/>
      <c r="B859" s="10"/>
    </row>
    <row r="860" spans="1:2" x14ac:dyDescent="0.2">
      <c r="A860" s="11"/>
      <c r="B860" s="10"/>
    </row>
    <row r="861" spans="1:2" x14ac:dyDescent="0.2">
      <c r="A861" s="11"/>
      <c r="B861" s="10"/>
    </row>
    <row r="862" spans="1:2" x14ac:dyDescent="0.2">
      <c r="A862" s="11"/>
      <c r="B862" s="10"/>
    </row>
    <row r="863" spans="1:2" x14ac:dyDescent="0.2">
      <c r="A863" s="11"/>
      <c r="B863" s="10"/>
    </row>
    <row r="864" spans="1:2" x14ac:dyDescent="0.2">
      <c r="A864" s="11"/>
      <c r="B864" s="10"/>
    </row>
    <row r="865" spans="1:2" x14ac:dyDescent="0.2">
      <c r="A865" s="11"/>
      <c r="B865" s="10"/>
    </row>
    <row r="866" spans="1:2" x14ac:dyDescent="0.2">
      <c r="A866" s="11"/>
      <c r="B866" s="10"/>
    </row>
    <row r="867" spans="1:2" x14ac:dyDescent="0.2">
      <c r="A867" s="11"/>
      <c r="B867" s="10"/>
    </row>
    <row r="868" spans="1:2" x14ac:dyDescent="0.2">
      <c r="A868" s="11"/>
      <c r="B868" s="10"/>
    </row>
    <row r="869" spans="1:2" x14ac:dyDescent="0.2">
      <c r="A869" s="11"/>
      <c r="B869" s="10"/>
    </row>
    <row r="870" spans="1:2" x14ac:dyDescent="0.2">
      <c r="A870" s="11"/>
      <c r="B870" s="10"/>
    </row>
    <row r="871" spans="1:2" x14ac:dyDescent="0.2">
      <c r="A871" s="11"/>
      <c r="B871" s="10"/>
    </row>
    <row r="872" spans="1:2" x14ac:dyDescent="0.2">
      <c r="A872" s="11"/>
      <c r="B872" s="10"/>
    </row>
    <row r="873" spans="1:2" x14ac:dyDescent="0.2">
      <c r="A873" s="11"/>
      <c r="B873" s="10"/>
    </row>
    <row r="874" spans="1:2" x14ac:dyDescent="0.2">
      <c r="A874" s="11"/>
      <c r="B874" s="10"/>
    </row>
    <row r="875" spans="1:2" x14ac:dyDescent="0.2">
      <c r="A875" s="11"/>
      <c r="B875" s="10"/>
    </row>
    <row r="876" spans="1:2" x14ac:dyDescent="0.2">
      <c r="A876" s="11"/>
      <c r="B876" s="10"/>
    </row>
    <row r="877" spans="1:2" x14ac:dyDescent="0.2">
      <c r="A877" s="11"/>
      <c r="B877" s="10"/>
    </row>
    <row r="878" spans="1:2" x14ac:dyDescent="0.2">
      <c r="A878" s="11"/>
      <c r="B878" s="10"/>
    </row>
    <row r="879" spans="1:2" x14ac:dyDescent="0.2">
      <c r="A879" s="11"/>
      <c r="B879" s="10"/>
    </row>
    <row r="880" spans="1:2" x14ac:dyDescent="0.2">
      <c r="A880" s="11"/>
      <c r="B880" s="10"/>
    </row>
    <row r="881" spans="1:2" x14ac:dyDescent="0.2">
      <c r="A881" s="11"/>
      <c r="B881" s="10"/>
    </row>
    <row r="882" spans="1:2" x14ac:dyDescent="0.2">
      <c r="A882" s="11"/>
      <c r="B882" s="10"/>
    </row>
    <row r="883" spans="1:2" x14ac:dyDescent="0.2">
      <c r="A883" s="11"/>
      <c r="B883" s="10"/>
    </row>
    <row r="884" spans="1:2" x14ac:dyDescent="0.2">
      <c r="A884" s="11"/>
      <c r="B884" s="10"/>
    </row>
    <row r="885" spans="1:2" x14ac:dyDescent="0.2">
      <c r="A885" s="11"/>
      <c r="B885" s="10"/>
    </row>
    <row r="886" spans="1:2" x14ac:dyDescent="0.2">
      <c r="A886" s="11"/>
      <c r="B886" s="10"/>
    </row>
    <row r="887" spans="1:2" x14ac:dyDescent="0.2">
      <c r="A887" s="11"/>
      <c r="B887" s="10"/>
    </row>
    <row r="888" spans="1:2" x14ac:dyDescent="0.2">
      <c r="A888" s="11"/>
      <c r="B888" s="10"/>
    </row>
    <row r="889" spans="1:2" x14ac:dyDescent="0.2">
      <c r="A889" s="11"/>
      <c r="B889" s="10"/>
    </row>
    <row r="890" spans="1:2" x14ac:dyDescent="0.2">
      <c r="A890" s="11"/>
      <c r="B890" s="10"/>
    </row>
    <row r="891" spans="1:2" x14ac:dyDescent="0.2">
      <c r="A891" s="11"/>
      <c r="B891" s="10"/>
    </row>
    <row r="892" spans="1:2" x14ac:dyDescent="0.2">
      <c r="A892" s="11"/>
      <c r="B892" s="10"/>
    </row>
    <row r="893" spans="1:2" x14ac:dyDescent="0.2">
      <c r="A893" s="11"/>
      <c r="B893" s="10"/>
    </row>
    <row r="894" spans="1:2" x14ac:dyDescent="0.2">
      <c r="A894" s="11"/>
      <c r="B894" s="10"/>
    </row>
    <row r="895" spans="1:2" x14ac:dyDescent="0.2">
      <c r="A895" s="11"/>
      <c r="B895" s="10"/>
    </row>
    <row r="896" spans="1:2" x14ac:dyDescent="0.2">
      <c r="A896" s="11"/>
      <c r="B896" s="10"/>
    </row>
    <row r="897" spans="1:2" x14ac:dyDescent="0.2">
      <c r="A897" s="11"/>
      <c r="B897" s="10"/>
    </row>
    <row r="898" spans="1:2" x14ac:dyDescent="0.2">
      <c r="A898" s="11"/>
      <c r="B898" s="10"/>
    </row>
    <row r="899" spans="1:2" x14ac:dyDescent="0.2">
      <c r="A899" s="11"/>
      <c r="B899" s="10"/>
    </row>
    <row r="900" spans="1:2" x14ac:dyDescent="0.2">
      <c r="A900" s="11"/>
      <c r="B900" s="10"/>
    </row>
    <row r="901" spans="1:2" x14ac:dyDescent="0.2">
      <c r="A901" s="11"/>
      <c r="B901" s="10"/>
    </row>
    <row r="902" spans="1:2" x14ac:dyDescent="0.2">
      <c r="A902" s="11"/>
      <c r="B902" s="10"/>
    </row>
    <row r="903" spans="1:2" x14ac:dyDescent="0.2">
      <c r="A903" s="11"/>
      <c r="B903" s="10"/>
    </row>
    <row r="904" spans="1:2" x14ac:dyDescent="0.2">
      <c r="A904" s="11"/>
      <c r="B904" s="10"/>
    </row>
    <row r="905" spans="1:2" x14ac:dyDescent="0.2">
      <c r="A905" s="11"/>
      <c r="B905" s="10"/>
    </row>
    <row r="906" spans="1:2" x14ac:dyDescent="0.2">
      <c r="A906" s="11"/>
      <c r="B906" s="10"/>
    </row>
    <row r="907" spans="1:2" x14ac:dyDescent="0.2">
      <c r="A907" s="11"/>
      <c r="B907" s="10"/>
    </row>
    <row r="908" spans="1:2" x14ac:dyDescent="0.2">
      <c r="A908" s="11"/>
      <c r="B908" s="10"/>
    </row>
    <row r="909" spans="1:2" x14ac:dyDescent="0.2">
      <c r="A909" s="11"/>
      <c r="B909" s="10"/>
    </row>
    <row r="910" spans="1:2" x14ac:dyDescent="0.2">
      <c r="A910" s="11"/>
      <c r="B910" s="10"/>
    </row>
    <row r="911" spans="1:2" x14ac:dyDescent="0.2">
      <c r="A911" s="11"/>
      <c r="B911" s="10"/>
    </row>
    <row r="912" spans="1:2" x14ac:dyDescent="0.2">
      <c r="A912" s="11"/>
      <c r="B912" s="10"/>
    </row>
    <row r="913" spans="1:2" x14ac:dyDescent="0.2">
      <c r="A913" s="11"/>
      <c r="B913" s="10"/>
    </row>
    <row r="914" spans="1:2" x14ac:dyDescent="0.2">
      <c r="A914" s="11"/>
      <c r="B914" s="10"/>
    </row>
    <row r="915" spans="1:2" x14ac:dyDescent="0.2">
      <c r="A915" s="11"/>
      <c r="B915" s="10"/>
    </row>
    <row r="916" spans="1:2" x14ac:dyDescent="0.2">
      <c r="A916" s="11"/>
      <c r="B916" s="10"/>
    </row>
    <row r="917" spans="1:2" x14ac:dyDescent="0.2">
      <c r="A917" s="11"/>
      <c r="B917" s="10"/>
    </row>
    <row r="918" spans="1:2" x14ac:dyDescent="0.2">
      <c r="A918" s="11"/>
      <c r="B918" s="10"/>
    </row>
    <row r="919" spans="1:2" x14ac:dyDescent="0.2">
      <c r="A919" s="11"/>
      <c r="B919" s="10"/>
    </row>
    <row r="920" spans="1:2" x14ac:dyDescent="0.2">
      <c r="A920" s="11"/>
      <c r="B920" s="10"/>
    </row>
    <row r="921" spans="1:2" x14ac:dyDescent="0.2">
      <c r="A921" s="11"/>
      <c r="B921" s="10"/>
    </row>
    <row r="922" spans="1:2" x14ac:dyDescent="0.2">
      <c r="A922" s="11"/>
      <c r="B922" s="10"/>
    </row>
    <row r="923" spans="1:2" x14ac:dyDescent="0.2">
      <c r="A923" s="11"/>
      <c r="B923" s="10"/>
    </row>
    <row r="924" spans="1:2" x14ac:dyDescent="0.2">
      <c r="A924" s="11"/>
      <c r="B924" s="10"/>
    </row>
    <row r="925" spans="1:2" x14ac:dyDescent="0.2">
      <c r="A925" s="11"/>
      <c r="B925" s="10"/>
    </row>
    <row r="926" spans="1:2" x14ac:dyDescent="0.2">
      <c r="A926" s="11"/>
      <c r="B926" s="10"/>
    </row>
    <row r="927" spans="1:2" x14ac:dyDescent="0.2">
      <c r="A927" s="11"/>
      <c r="B927" s="10"/>
    </row>
    <row r="928" spans="1:2" x14ac:dyDescent="0.2">
      <c r="A928" s="11"/>
      <c r="B928" s="10"/>
    </row>
    <row r="929" spans="1:2" x14ac:dyDescent="0.2">
      <c r="A929" s="11"/>
      <c r="B929" s="10"/>
    </row>
    <row r="930" spans="1:2" x14ac:dyDescent="0.2">
      <c r="A930" s="11"/>
      <c r="B930" s="10"/>
    </row>
    <row r="931" spans="1:2" x14ac:dyDescent="0.2">
      <c r="A931" s="11"/>
      <c r="B931" s="10"/>
    </row>
    <row r="932" spans="1:2" x14ac:dyDescent="0.2">
      <c r="A932" s="11"/>
      <c r="B932" s="10"/>
    </row>
    <row r="933" spans="1:2" x14ac:dyDescent="0.2">
      <c r="A933" s="11"/>
      <c r="B933" s="10"/>
    </row>
    <row r="934" spans="1:2" x14ac:dyDescent="0.2">
      <c r="A934" s="11"/>
      <c r="B934" s="10"/>
    </row>
    <row r="935" spans="1:2" x14ac:dyDescent="0.2">
      <c r="A935" s="11"/>
      <c r="B935" s="10"/>
    </row>
    <row r="936" spans="1:2" x14ac:dyDescent="0.2">
      <c r="A936" s="11"/>
      <c r="B936" s="10"/>
    </row>
    <row r="937" spans="1:2" x14ac:dyDescent="0.2">
      <c r="A937" s="11"/>
      <c r="B937" s="10"/>
    </row>
    <row r="938" spans="1:2" x14ac:dyDescent="0.2">
      <c r="A938" s="11"/>
      <c r="B938" s="10"/>
    </row>
    <row r="939" spans="1:2" x14ac:dyDescent="0.2">
      <c r="A939" s="11"/>
      <c r="B939" s="10"/>
    </row>
    <row r="940" spans="1:2" x14ac:dyDescent="0.2">
      <c r="A940" s="11"/>
      <c r="B940" s="10"/>
    </row>
    <row r="941" spans="1:2" x14ac:dyDescent="0.2">
      <c r="A941" s="11"/>
      <c r="B941" s="10"/>
    </row>
    <row r="942" spans="1:2" x14ac:dyDescent="0.2">
      <c r="A942" s="11"/>
      <c r="B942" s="10"/>
    </row>
    <row r="943" spans="1:2" x14ac:dyDescent="0.2">
      <c r="A943" s="11"/>
      <c r="B943" s="10"/>
    </row>
    <row r="944" spans="1:2" x14ac:dyDescent="0.2">
      <c r="A944" s="11"/>
      <c r="B944" s="10"/>
    </row>
    <row r="945" spans="1:2" x14ac:dyDescent="0.2">
      <c r="A945" s="11"/>
      <c r="B945" s="10"/>
    </row>
    <row r="946" spans="1:2" x14ac:dyDescent="0.2">
      <c r="A946" s="11"/>
      <c r="B946" s="10"/>
    </row>
    <row r="947" spans="1:2" x14ac:dyDescent="0.2">
      <c r="A947" s="11"/>
      <c r="B947" s="10"/>
    </row>
    <row r="948" spans="1:2" x14ac:dyDescent="0.2">
      <c r="A948" s="11"/>
      <c r="B948" s="10"/>
    </row>
    <row r="949" spans="1:2" x14ac:dyDescent="0.2">
      <c r="A949" s="11"/>
      <c r="B949" s="10"/>
    </row>
    <row r="950" spans="1:2" x14ac:dyDescent="0.2">
      <c r="A950" s="11"/>
      <c r="B950" s="10"/>
    </row>
    <row r="951" spans="1:2" x14ac:dyDescent="0.2">
      <c r="A951" s="11"/>
      <c r="B951" s="10"/>
    </row>
    <row r="952" spans="1:2" x14ac:dyDescent="0.2">
      <c r="A952" s="11"/>
      <c r="B952" s="10"/>
    </row>
    <row r="953" spans="1:2" x14ac:dyDescent="0.2">
      <c r="A953" s="11"/>
      <c r="B953" s="10"/>
    </row>
    <row r="954" spans="1:2" x14ac:dyDescent="0.2">
      <c r="A954" s="11"/>
      <c r="B954" s="10"/>
    </row>
    <row r="955" spans="1:2" x14ac:dyDescent="0.2">
      <c r="A955" s="11"/>
      <c r="B955" s="10"/>
    </row>
    <row r="956" spans="1:2" x14ac:dyDescent="0.2">
      <c r="A956" s="11"/>
      <c r="B956" s="10"/>
    </row>
    <row r="957" spans="1:2" x14ac:dyDescent="0.2">
      <c r="A957" s="11"/>
      <c r="B957" s="10"/>
    </row>
    <row r="958" spans="1:2" x14ac:dyDescent="0.2">
      <c r="A958" s="11"/>
      <c r="B958" s="10"/>
    </row>
    <row r="959" spans="1:2" x14ac:dyDescent="0.2">
      <c r="A959" s="11"/>
      <c r="B959" s="10"/>
    </row>
    <row r="960" spans="1:2" x14ac:dyDescent="0.2">
      <c r="A960" s="11"/>
      <c r="B960" s="10"/>
    </row>
    <row r="961" spans="1:2" x14ac:dyDescent="0.2">
      <c r="A961" s="11"/>
      <c r="B961" s="10"/>
    </row>
    <row r="962" spans="1:2" x14ac:dyDescent="0.2">
      <c r="A962" s="11"/>
      <c r="B962" s="10"/>
    </row>
    <row r="963" spans="1:2" x14ac:dyDescent="0.2">
      <c r="A963" s="11"/>
      <c r="B963" s="10"/>
    </row>
    <row r="964" spans="1:2" x14ac:dyDescent="0.2">
      <c r="A964" s="11"/>
      <c r="B964" s="10"/>
    </row>
    <row r="965" spans="1:2" x14ac:dyDescent="0.2">
      <c r="A965" s="11"/>
      <c r="B965" s="10"/>
    </row>
    <row r="966" spans="1:2" x14ac:dyDescent="0.2">
      <c r="A966" s="11"/>
      <c r="B966" s="10"/>
    </row>
    <row r="967" spans="1:2" x14ac:dyDescent="0.2">
      <c r="A967" s="11"/>
      <c r="B967" s="10"/>
    </row>
    <row r="968" spans="1:2" x14ac:dyDescent="0.2">
      <c r="A968" s="11"/>
      <c r="B968" s="10"/>
    </row>
    <row r="969" spans="1:2" x14ac:dyDescent="0.2">
      <c r="A969" s="11"/>
      <c r="B969" s="10"/>
    </row>
    <row r="970" spans="1:2" x14ac:dyDescent="0.2">
      <c r="A970" s="11"/>
      <c r="B970" s="10"/>
    </row>
    <row r="971" spans="1:2" x14ac:dyDescent="0.2">
      <c r="A971" s="11"/>
      <c r="B971" s="10"/>
    </row>
    <row r="972" spans="1:2" x14ac:dyDescent="0.2">
      <c r="A972" s="11"/>
      <c r="B972" s="10"/>
    </row>
    <row r="973" spans="1:2" x14ac:dyDescent="0.2">
      <c r="A973" s="11"/>
      <c r="B973" s="10"/>
    </row>
    <row r="974" spans="1:2" x14ac:dyDescent="0.2">
      <c r="A974" s="11"/>
      <c r="B974" s="10"/>
    </row>
    <row r="975" spans="1:2" x14ac:dyDescent="0.2">
      <c r="A975" s="11"/>
      <c r="B975" s="10"/>
    </row>
    <row r="976" spans="1:2" x14ac:dyDescent="0.2">
      <c r="A976" s="11"/>
      <c r="B976" s="10"/>
    </row>
    <row r="977" spans="1:2" x14ac:dyDescent="0.2">
      <c r="A977" s="11"/>
      <c r="B977" s="10"/>
    </row>
    <row r="978" spans="1:2" x14ac:dyDescent="0.2">
      <c r="A978" s="11"/>
      <c r="B978" s="10"/>
    </row>
    <row r="979" spans="1:2" x14ac:dyDescent="0.2">
      <c r="A979" s="11"/>
      <c r="B979" s="10"/>
    </row>
    <row r="980" spans="1:2" x14ac:dyDescent="0.2">
      <c r="A980" s="11"/>
      <c r="B980" s="10"/>
    </row>
    <row r="981" spans="1:2" x14ac:dyDescent="0.2">
      <c r="A981" s="11"/>
      <c r="B981" s="10"/>
    </row>
    <row r="982" spans="1:2" x14ac:dyDescent="0.2">
      <c r="A982" s="11"/>
      <c r="B982" s="10"/>
    </row>
    <row r="983" spans="1:2" x14ac:dyDescent="0.2">
      <c r="A983" s="11"/>
      <c r="B983" s="10"/>
    </row>
    <row r="984" spans="1:2" x14ac:dyDescent="0.2">
      <c r="A984" s="11"/>
      <c r="B984" s="10"/>
    </row>
    <row r="985" spans="1:2" x14ac:dyDescent="0.2">
      <c r="A985" s="11"/>
      <c r="B985" s="10"/>
    </row>
    <row r="986" spans="1:2" x14ac:dyDescent="0.2">
      <c r="A986" s="11"/>
      <c r="B986" s="10"/>
    </row>
    <row r="987" spans="1:2" x14ac:dyDescent="0.2">
      <c r="A987" s="11"/>
      <c r="B987" s="10"/>
    </row>
    <row r="988" spans="1:2" x14ac:dyDescent="0.2">
      <c r="A988" s="11"/>
      <c r="B988" s="10"/>
    </row>
    <row r="989" spans="1:2" x14ac:dyDescent="0.2">
      <c r="A989" s="11"/>
      <c r="B989" s="10"/>
    </row>
    <row r="990" spans="1:2" x14ac:dyDescent="0.2">
      <c r="A990" s="11"/>
      <c r="B990" s="10"/>
    </row>
    <row r="991" spans="1:2" x14ac:dyDescent="0.2">
      <c r="A991" s="11"/>
      <c r="B991" s="10"/>
    </row>
    <row r="992" spans="1:2" x14ac:dyDescent="0.2">
      <c r="A992" s="11"/>
      <c r="B992" s="10"/>
    </row>
    <row r="993" spans="1:2" x14ac:dyDescent="0.2">
      <c r="A993" s="11"/>
      <c r="B993" s="10"/>
    </row>
    <row r="994" spans="1:2" x14ac:dyDescent="0.2">
      <c r="A994" s="11"/>
      <c r="B994" s="10"/>
    </row>
    <row r="995" spans="1:2" x14ac:dyDescent="0.2">
      <c r="A995" s="11"/>
      <c r="B995" s="10"/>
    </row>
    <row r="996" spans="1:2" x14ac:dyDescent="0.2">
      <c r="A996" s="11"/>
      <c r="B996" s="10"/>
    </row>
    <row r="997" spans="1:2" x14ac:dyDescent="0.2">
      <c r="A997" s="11"/>
      <c r="B997" s="10"/>
    </row>
    <row r="998" spans="1:2" x14ac:dyDescent="0.2">
      <c r="A998" s="11"/>
      <c r="B998" s="10"/>
    </row>
    <row r="999" spans="1:2" x14ac:dyDescent="0.2">
      <c r="A999" s="11"/>
      <c r="B999" s="10"/>
    </row>
    <row r="1000" spans="1:2" x14ac:dyDescent="0.2">
      <c r="A1000" s="11"/>
      <c r="B1000" s="10"/>
    </row>
    <row r="1001" spans="1:2" x14ac:dyDescent="0.2">
      <c r="A1001" s="11"/>
      <c r="B1001" s="10"/>
    </row>
    <row r="1002" spans="1:2" x14ac:dyDescent="0.2">
      <c r="A1002" s="11"/>
      <c r="B1002" s="10"/>
    </row>
    <row r="1003" spans="1:2" x14ac:dyDescent="0.2">
      <c r="A1003" s="11"/>
      <c r="B1003" s="10"/>
    </row>
    <row r="1004" spans="1:2" x14ac:dyDescent="0.2">
      <c r="A1004" s="11"/>
      <c r="B1004" s="10"/>
    </row>
    <row r="1005" spans="1:2" x14ac:dyDescent="0.2">
      <c r="A1005" s="11"/>
      <c r="B1005" s="10"/>
    </row>
    <row r="1006" spans="1:2" x14ac:dyDescent="0.2">
      <c r="A1006" s="11"/>
      <c r="B1006" s="10"/>
    </row>
    <row r="1007" spans="1:2" x14ac:dyDescent="0.2">
      <c r="A1007" s="11"/>
      <c r="B1007" s="10"/>
    </row>
    <row r="1008" spans="1:2" x14ac:dyDescent="0.2">
      <c r="A1008" s="11"/>
      <c r="B1008" s="10"/>
    </row>
    <row r="1009" spans="1:2" x14ac:dyDescent="0.2">
      <c r="A1009" s="11"/>
      <c r="B1009" s="10"/>
    </row>
    <row r="1010" spans="1:2" x14ac:dyDescent="0.2">
      <c r="A1010" s="11"/>
      <c r="B1010" s="10"/>
    </row>
    <row r="1011" spans="1:2" x14ac:dyDescent="0.2">
      <c r="A1011" s="11"/>
      <c r="B1011" s="10"/>
    </row>
    <row r="1012" spans="1:2" x14ac:dyDescent="0.2">
      <c r="A1012" s="11"/>
      <c r="B1012" s="10"/>
    </row>
    <row r="1013" spans="1:2" x14ac:dyDescent="0.2">
      <c r="A1013" s="11"/>
      <c r="B1013" s="10"/>
    </row>
    <row r="1014" spans="1:2" x14ac:dyDescent="0.2">
      <c r="A1014" s="11"/>
      <c r="B1014" s="10"/>
    </row>
    <row r="1015" spans="1:2" x14ac:dyDescent="0.2">
      <c r="A1015" s="11"/>
      <c r="B1015" s="10"/>
    </row>
    <row r="1016" spans="1:2" x14ac:dyDescent="0.2">
      <c r="A1016" s="11"/>
      <c r="B1016" s="10"/>
    </row>
    <row r="1017" spans="1:2" x14ac:dyDescent="0.2">
      <c r="A1017" s="11"/>
      <c r="B1017" s="10"/>
    </row>
    <row r="1018" spans="1:2" x14ac:dyDescent="0.2">
      <c r="A1018" s="11"/>
      <c r="B1018" s="10"/>
    </row>
    <row r="1019" spans="1:2" x14ac:dyDescent="0.2">
      <c r="A1019" s="11"/>
      <c r="B1019" s="10"/>
    </row>
    <row r="1020" spans="1:2" x14ac:dyDescent="0.2">
      <c r="A1020" s="11"/>
      <c r="B1020" s="10"/>
    </row>
    <row r="1021" spans="1:2" x14ac:dyDescent="0.2">
      <c r="A1021" s="11"/>
      <c r="B1021" s="10"/>
    </row>
    <row r="1022" spans="1:2" x14ac:dyDescent="0.2">
      <c r="A1022" s="11"/>
      <c r="B1022" s="10"/>
    </row>
    <row r="1023" spans="1:2" x14ac:dyDescent="0.2">
      <c r="A1023" s="11"/>
      <c r="B1023" s="10"/>
    </row>
    <row r="1024" spans="1:2" x14ac:dyDescent="0.2">
      <c r="A1024" s="11"/>
      <c r="B1024" s="10"/>
    </row>
    <row r="1025" spans="1:2" x14ac:dyDescent="0.2">
      <c r="A1025" s="11"/>
      <c r="B1025" s="10"/>
    </row>
    <row r="1026" spans="1:2" x14ac:dyDescent="0.2">
      <c r="A1026" s="11"/>
      <c r="B1026" s="10"/>
    </row>
    <row r="1027" spans="1:2" x14ac:dyDescent="0.2">
      <c r="A1027" s="11"/>
      <c r="B1027" s="10"/>
    </row>
    <row r="1028" spans="1:2" x14ac:dyDescent="0.2">
      <c r="A1028" s="11"/>
      <c r="B1028" s="10"/>
    </row>
    <row r="1029" spans="1:2" x14ac:dyDescent="0.2">
      <c r="A1029" s="11"/>
      <c r="B1029" s="10"/>
    </row>
    <row r="1030" spans="1:2" x14ac:dyDescent="0.2">
      <c r="A1030" s="11"/>
      <c r="B1030" s="10"/>
    </row>
    <row r="1031" spans="1:2" x14ac:dyDescent="0.2">
      <c r="A1031" s="11"/>
      <c r="B1031" s="10"/>
    </row>
    <row r="1032" spans="1:2" x14ac:dyDescent="0.2">
      <c r="A1032" s="11"/>
      <c r="B1032" s="10"/>
    </row>
    <row r="1033" spans="1:2" x14ac:dyDescent="0.2">
      <c r="A1033" s="11"/>
      <c r="B1033" s="10"/>
    </row>
    <row r="1034" spans="1:2" x14ac:dyDescent="0.2">
      <c r="A1034" s="11"/>
      <c r="B1034" s="10"/>
    </row>
    <row r="1035" spans="1:2" x14ac:dyDescent="0.2">
      <c r="A1035" s="11"/>
      <c r="B1035" s="10"/>
    </row>
    <row r="1036" spans="1:2" x14ac:dyDescent="0.2">
      <c r="A1036" s="11"/>
      <c r="B1036" s="10"/>
    </row>
    <row r="1037" spans="1:2" x14ac:dyDescent="0.2">
      <c r="A1037" s="11"/>
      <c r="B1037" s="10"/>
    </row>
    <row r="1038" spans="1:2" x14ac:dyDescent="0.2">
      <c r="A1038" s="11"/>
      <c r="B1038" s="10"/>
    </row>
    <row r="1039" spans="1:2" x14ac:dyDescent="0.2">
      <c r="A1039" s="11"/>
      <c r="B1039" s="10"/>
    </row>
    <row r="1040" spans="1:2" x14ac:dyDescent="0.2">
      <c r="A1040" s="11"/>
      <c r="B1040" s="10"/>
    </row>
    <row r="1041" spans="1:2" x14ac:dyDescent="0.2">
      <c r="A1041" s="11"/>
      <c r="B1041" s="10"/>
    </row>
    <row r="1042" spans="1:2" x14ac:dyDescent="0.2">
      <c r="A1042" s="11"/>
      <c r="B1042" s="10"/>
    </row>
    <row r="1043" spans="1:2" x14ac:dyDescent="0.2">
      <c r="A1043" s="11"/>
      <c r="B1043" s="10"/>
    </row>
    <row r="1044" spans="1:2" x14ac:dyDescent="0.2">
      <c r="A1044" s="11"/>
      <c r="B1044" s="10"/>
    </row>
    <row r="1045" spans="1:2" x14ac:dyDescent="0.2">
      <c r="A1045" s="11"/>
      <c r="B1045" s="10"/>
    </row>
    <row r="1046" spans="1:2" x14ac:dyDescent="0.2">
      <c r="A1046" s="11"/>
      <c r="B1046" s="10"/>
    </row>
    <row r="1047" spans="1:2" x14ac:dyDescent="0.2">
      <c r="A1047" s="11"/>
      <c r="B1047" s="10"/>
    </row>
    <row r="1048" spans="1:2" x14ac:dyDescent="0.2">
      <c r="A1048" s="11"/>
      <c r="B1048" s="10"/>
    </row>
    <row r="1049" spans="1:2" x14ac:dyDescent="0.2">
      <c r="A1049" s="11"/>
      <c r="B1049" s="10"/>
    </row>
    <row r="1050" spans="1:2" x14ac:dyDescent="0.2">
      <c r="A1050" s="11"/>
      <c r="B1050" s="10"/>
    </row>
    <row r="1051" spans="1:2" x14ac:dyDescent="0.2">
      <c r="A1051" s="11"/>
      <c r="B1051" s="10"/>
    </row>
    <row r="1052" spans="1:2" x14ac:dyDescent="0.2">
      <c r="A1052" s="11"/>
      <c r="B1052" s="10"/>
    </row>
    <row r="1053" spans="1:2" x14ac:dyDescent="0.2">
      <c r="A1053" s="11"/>
      <c r="B1053" s="10"/>
    </row>
    <row r="1054" spans="1:2" x14ac:dyDescent="0.2">
      <c r="A1054" s="11"/>
      <c r="B1054" s="10"/>
    </row>
    <row r="1055" spans="1:2" x14ac:dyDescent="0.2">
      <c r="A1055" s="11"/>
      <c r="B1055" s="10"/>
    </row>
    <row r="1056" spans="1:2" x14ac:dyDescent="0.2">
      <c r="A1056" s="11"/>
      <c r="B1056" s="10"/>
    </row>
    <row r="1057" spans="1:2" x14ac:dyDescent="0.2">
      <c r="A1057" s="11"/>
      <c r="B1057" s="10"/>
    </row>
    <row r="1058" spans="1:2" x14ac:dyDescent="0.2">
      <c r="A1058" s="11"/>
      <c r="B1058" s="10"/>
    </row>
    <row r="1059" spans="1:2" x14ac:dyDescent="0.2">
      <c r="A1059" s="11"/>
      <c r="B1059" s="10"/>
    </row>
    <row r="1060" spans="1:2" x14ac:dyDescent="0.2">
      <c r="A1060" s="11"/>
      <c r="B1060" s="10"/>
    </row>
    <row r="1061" spans="1:2" x14ac:dyDescent="0.2">
      <c r="A1061" s="11"/>
      <c r="B1061" s="10"/>
    </row>
    <row r="1062" spans="1:2" x14ac:dyDescent="0.2">
      <c r="A1062" s="11"/>
      <c r="B1062" s="10"/>
    </row>
    <row r="1063" spans="1:2" x14ac:dyDescent="0.2">
      <c r="A1063" s="11"/>
      <c r="B1063" s="10"/>
    </row>
    <row r="1064" spans="1:2" x14ac:dyDescent="0.2">
      <c r="A1064" s="11"/>
      <c r="B1064" s="10"/>
    </row>
    <row r="1065" spans="1:2" x14ac:dyDescent="0.2">
      <c r="A1065" s="11"/>
      <c r="B1065" s="10"/>
    </row>
    <row r="1066" spans="1:2" x14ac:dyDescent="0.2">
      <c r="A1066" s="11"/>
      <c r="B1066" s="10"/>
    </row>
    <row r="1067" spans="1:2" x14ac:dyDescent="0.2">
      <c r="A1067" s="11"/>
      <c r="B1067" s="10"/>
    </row>
    <row r="1068" spans="1:2" x14ac:dyDescent="0.2">
      <c r="A1068" s="11"/>
      <c r="B1068" s="10"/>
    </row>
    <row r="1069" spans="1:2" x14ac:dyDescent="0.2">
      <c r="A1069" s="11"/>
      <c r="B1069" s="10"/>
    </row>
    <row r="1070" spans="1:2" x14ac:dyDescent="0.2">
      <c r="A1070" s="11"/>
      <c r="B1070" s="10"/>
    </row>
    <row r="1071" spans="1:2" x14ac:dyDescent="0.2">
      <c r="A1071" s="11"/>
      <c r="B1071" s="10"/>
    </row>
    <row r="1072" spans="1:2" x14ac:dyDescent="0.2">
      <c r="A1072" s="11"/>
      <c r="B1072" s="10"/>
    </row>
    <row r="1073" spans="1:2" x14ac:dyDescent="0.2">
      <c r="A1073" s="11"/>
      <c r="B1073" s="10"/>
    </row>
    <row r="1074" spans="1:2" x14ac:dyDescent="0.2">
      <c r="A1074" s="11"/>
      <c r="B1074" s="10"/>
    </row>
    <row r="1075" spans="1:2" x14ac:dyDescent="0.2">
      <c r="A1075" s="11"/>
      <c r="B1075" s="10"/>
    </row>
    <row r="1076" spans="1:2" x14ac:dyDescent="0.2">
      <c r="A1076" s="11"/>
      <c r="B1076" s="10"/>
    </row>
    <row r="1077" spans="1:2" x14ac:dyDescent="0.2">
      <c r="A1077" s="11"/>
      <c r="B1077" s="10"/>
    </row>
    <row r="1078" spans="1:2" x14ac:dyDescent="0.2">
      <c r="A1078" s="11"/>
      <c r="B1078" s="10"/>
    </row>
    <row r="1079" spans="1:2" x14ac:dyDescent="0.2">
      <c r="A1079" s="11"/>
      <c r="B1079" s="10"/>
    </row>
    <row r="1080" spans="1:2" x14ac:dyDescent="0.2">
      <c r="A1080" s="11"/>
      <c r="B1080" s="10"/>
    </row>
    <row r="1081" spans="1:2" x14ac:dyDescent="0.2">
      <c r="A1081" s="11"/>
      <c r="B1081" s="10"/>
    </row>
    <row r="1082" spans="1:2" x14ac:dyDescent="0.2">
      <c r="A1082" s="11"/>
      <c r="B1082" s="10"/>
    </row>
    <row r="1083" spans="1:2" x14ac:dyDescent="0.2">
      <c r="A1083" s="11"/>
      <c r="B1083" s="10"/>
    </row>
    <row r="1084" spans="1:2" x14ac:dyDescent="0.2">
      <c r="A1084" s="11"/>
      <c r="B1084" s="10"/>
    </row>
    <row r="1085" spans="1:2" x14ac:dyDescent="0.2">
      <c r="A1085" s="11"/>
      <c r="B1085" s="10"/>
    </row>
    <row r="1086" spans="1:2" x14ac:dyDescent="0.2">
      <c r="A1086" s="11"/>
      <c r="B1086" s="10"/>
    </row>
    <row r="1087" spans="1:2" x14ac:dyDescent="0.2">
      <c r="A1087" s="11"/>
      <c r="B1087" s="10"/>
    </row>
    <row r="1088" spans="1:2" x14ac:dyDescent="0.2">
      <c r="A1088" s="11"/>
      <c r="B1088" s="10"/>
    </row>
    <row r="1089" spans="1:2" x14ac:dyDescent="0.2">
      <c r="A1089" s="11"/>
      <c r="B1089" s="10"/>
    </row>
    <row r="1090" spans="1:2" x14ac:dyDescent="0.2">
      <c r="A1090" s="11"/>
      <c r="B1090" s="10"/>
    </row>
    <row r="1091" spans="1:2" x14ac:dyDescent="0.2">
      <c r="A1091" s="11"/>
      <c r="B1091" s="10"/>
    </row>
    <row r="1092" spans="1:2" x14ac:dyDescent="0.2">
      <c r="A1092" s="11"/>
      <c r="B1092" s="10"/>
    </row>
    <row r="1093" spans="1:2" x14ac:dyDescent="0.2">
      <c r="A1093" s="11"/>
      <c r="B1093" s="10"/>
    </row>
    <row r="1094" spans="1:2" x14ac:dyDescent="0.2">
      <c r="A1094" s="11"/>
      <c r="B1094" s="10"/>
    </row>
    <row r="1095" spans="1:2" x14ac:dyDescent="0.2">
      <c r="A1095" s="11"/>
      <c r="B1095" s="10"/>
    </row>
    <row r="1096" spans="1:2" x14ac:dyDescent="0.2">
      <c r="A1096" s="11"/>
      <c r="B1096" s="10"/>
    </row>
    <row r="1097" spans="1:2" x14ac:dyDescent="0.2">
      <c r="A1097" s="11"/>
      <c r="B1097" s="10"/>
    </row>
    <row r="1098" spans="1:2" x14ac:dyDescent="0.2">
      <c r="A1098" s="11"/>
      <c r="B1098" s="10"/>
    </row>
    <row r="1099" spans="1:2" x14ac:dyDescent="0.2">
      <c r="A1099" s="11"/>
      <c r="B1099" s="10"/>
    </row>
    <row r="1100" spans="1:2" x14ac:dyDescent="0.2">
      <c r="A1100" s="11"/>
      <c r="B1100" s="10"/>
    </row>
    <row r="1101" spans="1:2" x14ac:dyDescent="0.2">
      <c r="A1101" s="11"/>
      <c r="B1101" s="10"/>
    </row>
    <row r="1102" spans="1:2" x14ac:dyDescent="0.2">
      <c r="A1102" s="11"/>
      <c r="B1102" s="10"/>
    </row>
    <row r="1103" spans="1:2" x14ac:dyDescent="0.2">
      <c r="A1103" s="11"/>
      <c r="B1103" s="10"/>
    </row>
    <row r="1104" spans="1:2" x14ac:dyDescent="0.2">
      <c r="A1104" s="11"/>
      <c r="B1104" s="10"/>
    </row>
    <row r="1105" spans="1:2" x14ac:dyDescent="0.2">
      <c r="A1105" s="11"/>
      <c r="B1105" s="10"/>
    </row>
    <row r="1106" spans="1:2" x14ac:dyDescent="0.2">
      <c r="A1106" s="11"/>
      <c r="B1106" s="10"/>
    </row>
    <row r="1107" spans="1:2" x14ac:dyDescent="0.2">
      <c r="A1107" s="11"/>
      <c r="B1107" s="10"/>
    </row>
    <row r="1108" spans="1:2" x14ac:dyDescent="0.2">
      <c r="A1108" s="11"/>
      <c r="B1108" s="10"/>
    </row>
    <row r="1109" spans="1:2" x14ac:dyDescent="0.2">
      <c r="A1109" s="11"/>
      <c r="B1109" s="10"/>
    </row>
    <row r="1110" spans="1:2" x14ac:dyDescent="0.2">
      <c r="A1110" s="11"/>
      <c r="B1110" s="10"/>
    </row>
    <row r="1111" spans="1:2" x14ac:dyDescent="0.2">
      <c r="A1111" s="11"/>
      <c r="B1111" s="10"/>
    </row>
    <row r="1112" spans="1:2" x14ac:dyDescent="0.2">
      <c r="A1112" s="11"/>
      <c r="B1112" s="10"/>
    </row>
    <row r="1113" spans="1:2" x14ac:dyDescent="0.2">
      <c r="A1113" s="11"/>
      <c r="B1113" s="10"/>
    </row>
    <row r="1114" spans="1:2" x14ac:dyDescent="0.2">
      <c r="A1114" s="11"/>
      <c r="B1114" s="10"/>
    </row>
    <row r="1115" spans="1:2" x14ac:dyDescent="0.2">
      <c r="A1115" s="11"/>
      <c r="B1115" s="10"/>
    </row>
    <row r="1116" spans="1:2" x14ac:dyDescent="0.2">
      <c r="A1116" s="11"/>
      <c r="B1116" s="10"/>
    </row>
    <row r="1117" spans="1:2" x14ac:dyDescent="0.2">
      <c r="A1117" s="11"/>
      <c r="B1117" s="10"/>
    </row>
    <row r="1118" spans="1:2" x14ac:dyDescent="0.2">
      <c r="A1118" s="11"/>
      <c r="B1118" s="10"/>
    </row>
    <row r="1119" spans="1:2" x14ac:dyDescent="0.2">
      <c r="A1119" s="11"/>
      <c r="B1119" s="10"/>
    </row>
    <row r="1120" spans="1:2" x14ac:dyDescent="0.2">
      <c r="A1120" s="11"/>
      <c r="B1120" s="10"/>
    </row>
    <row r="1121" spans="1:2" x14ac:dyDescent="0.2">
      <c r="A1121" s="11"/>
      <c r="B1121" s="10"/>
    </row>
    <row r="1122" spans="1:2" x14ac:dyDescent="0.2">
      <c r="A1122" s="11"/>
      <c r="B1122" s="10"/>
    </row>
    <row r="1123" spans="1:2" x14ac:dyDescent="0.2">
      <c r="A1123" s="11"/>
      <c r="B1123" s="10"/>
    </row>
    <row r="1124" spans="1:2" x14ac:dyDescent="0.2">
      <c r="A1124" s="11"/>
      <c r="B1124" s="10"/>
    </row>
    <row r="1125" spans="1:2" x14ac:dyDescent="0.2">
      <c r="A1125" s="11"/>
      <c r="B1125" s="10"/>
    </row>
    <row r="1126" spans="1:2" x14ac:dyDescent="0.2">
      <c r="A1126" s="11"/>
      <c r="B1126" s="10"/>
    </row>
    <row r="1127" spans="1:2" x14ac:dyDescent="0.2">
      <c r="A1127" s="11"/>
      <c r="B1127" s="10"/>
    </row>
    <row r="1128" spans="1:2" x14ac:dyDescent="0.2">
      <c r="A1128" s="11"/>
      <c r="B1128" s="10"/>
    </row>
    <row r="1129" spans="1:2" x14ac:dyDescent="0.2">
      <c r="A1129" s="11"/>
      <c r="B1129" s="10"/>
    </row>
    <row r="1130" spans="1:2" x14ac:dyDescent="0.2">
      <c r="A1130" s="11"/>
      <c r="B1130" s="10"/>
    </row>
    <row r="1131" spans="1:2" x14ac:dyDescent="0.2">
      <c r="A1131" s="11"/>
      <c r="B1131" s="10"/>
    </row>
    <row r="1132" spans="1:2" x14ac:dyDescent="0.2">
      <c r="A1132" s="11"/>
      <c r="B1132" s="10"/>
    </row>
    <row r="1133" spans="1:2" x14ac:dyDescent="0.2">
      <c r="A1133" s="11"/>
      <c r="B1133" s="10"/>
    </row>
    <row r="1134" spans="1:2" x14ac:dyDescent="0.2">
      <c r="A1134" s="11"/>
      <c r="B1134" s="10"/>
    </row>
    <row r="1135" spans="1:2" x14ac:dyDescent="0.2">
      <c r="A1135" s="11"/>
      <c r="B1135" s="10"/>
    </row>
    <row r="1136" spans="1:2" x14ac:dyDescent="0.2">
      <c r="A1136" s="11"/>
      <c r="B1136" s="10"/>
    </row>
    <row r="1137" spans="1:2" x14ac:dyDescent="0.2">
      <c r="A1137" s="11"/>
      <c r="B1137" s="10"/>
    </row>
    <row r="1138" spans="1:2" x14ac:dyDescent="0.2">
      <c r="A1138" s="11"/>
      <c r="B1138" s="10"/>
    </row>
    <row r="1139" spans="1:2" x14ac:dyDescent="0.2">
      <c r="A1139" s="11"/>
      <c r="B1139" s="10"/>
    </row>
    <row r="1140" spans="1:2" x14ac:dyDescent="0.2">
      <c r="A1140" s="11"/>
      <c r="B1140" s="10"/>
    </row>
    <row r="1141" spans="1:2" x14ac:dyDescent="0.2">
      <c r="A1141" s="11"/>
      <c r="B1141" s="10"/>
    </row>
    <row r="1142" spans="1:2" x14ac:dyDescent="0.2">
      <c r="A1142" s="11"/>
      <c r="B1142" s="10"/>
    </row>
    <row r="1143" spans="1:2" x14ac:dyDescent="0.2">
      <c r="A1143" s="11"/>
      <c r="B1143" s="10"/>
    </row>
    <row r="1144" spans="1:2" x14ac:dyDescent="0.2">
      <c r="A1144" s="11"/>
      <c r="B1144" s="10"/>
    </row>
    <row r="1145" spans="1:2" x14ac:dyDescent="0.2">
      <c r="A1145" s="11"/>
      <c r="B1145" s="10"/>
    </row>
    <row r="1146" spans="1:2" x14ac:dyDescent="0.2">
      <c r="A1146" s="11"/>
      <c r="B1146" s="10"/>
    </row>
    <row r="1147" spans="1:2" x14ac:dyDescent="0.2">
      <c r="A1147" s="11"/>
      <c r="B1147" s="10"/>
    </row>
    <row r="1148" spans="1:2" x14ac:dyDescent="0.2">
      <c r="A1148" s="11"/>
      <c r="B1148" s="10"/>
    </row>
    <row r="1149" spans="1:2" x14ac:dyDescent="0.2">
      <c r="A1149" s="11"/>
      <c r="B1149" s="10"/>
    </row>
    <row r="1150" spans="1:2" x14ac:dyDescent="0.2">
      <c r="A1150" s="11"/>
      <c r="B1150" s="10"/>
    </row>
    <row r="1151" spans="1:2" x14ac:dyDescent="0.2">
      <c r="A1151" s="11"/>
      <c r="B1151" s="10"/>
    </row>
    <row r="1152" spans="1:2" x14ac:dyDescent="0.2">
      <c r="A1152" s="11"/>
      <c r="B1152" s="10"/>
    </row>
    <row r="1153" spans="1:2" x14ac:dyDescent="0.2">
      <c r="A1153" s="11"/>
      <c r="B1153" s="10"/>
    </row>
    <row r="1154" spans="1:2" x14ac:dyDescent="0.2">
      <c r="A1154" s="11"/>
      <c r="B1154" s="10"/>
    </row>
    <row r="1155" spans="1:2" x14ac:dyDescent="0.2">
      <c r="A1155" s="11"/>
      <c r="B1155" s="10"/>
    </row>
    <row r="1156" spans="1:2" x14ac:dyDescent="0.2">
      <c r="A1156" s="11"/>
      <c r="B1156" s="10"/>
    </row>
    <row r="1157" spans="1:2" x14ac:dyDescent="0.2">
      <c r="A1157" s="11"/>
      <c r="B1157" s="10"/>
    </row>
    <row r="1158" spans="1:2" x14ac:dyDescent="0.2">
      <c r="A1158" s="11"/>
      <c r="B1158" s="10"/>
    </row>
    <row r="1159" spans="1:2" x14ac:dyDescent="0.2">
      <c r="A1159" s="11"/>
      <c r="B1159" s="10"/>
    </row>
    <row r="1160" spans="1:2" x14ac:dyDescent="0.2">
      <c r="A1160" s="11"/>
      <c r="B1160" s="10"/>
    </row>
    <row r="1161" spans="1:2" x14ac:dyDescent="0.2">
      <c r="A1161" s="11"/>
      <c r="B1161" s="10"/>
    </row>
    <row r="1162" spans="1:2" x14ac:dyDescent="0.2">
      <c r="A1162" s="11"/>
      <c r="B1162" s="10"/>
    </row>
    <row r="1163" spans="1:2" x14ac:dyDescent="0.2">
      <c r="A1163" s="11"/>
      <c r="B1163" s="10"/>
    </row>
    <row r="1164" spans="1:2" x14ac:dyDescent="0.2">
      <c r="A1164" s="11"/>
      <c r="B1164" s="10"/>
    </row>
    <row r="1165" spans="1:2" x14ac:dyDescent="0.2">
      <c r="A1165" s="11"/>
      <c r="B1165" s="10"/>
    </row>
    <row r="1166" spans="1:2" x14ac:dyDescent="0.2">
      <c r="A1166" s="11"/>
      <c r="B1166" s="10"/>
    </row>
    <row r="1167" spans="1:2" x14ac:dyDescent="0.2">
      <c r="A1167" s="11"/>
      <c r="B1167" s="10"/>
    </row>
    <row r="1168" spans="1:2" x14ac:dyDescent="0.2">
      <c r="A1168" s="11"/>
      <c r="B1168" s="10"/>
    </row>
    <row r="1169" spans="1:2" x14ac:dyDescent="0.2">
      <c r="A1169" s="11"/>
      <c r="B1169" s="10"/>
    </row>
    <row r="1170" spans="1:2" x14ac:dyDescent="0.2">
      <c r="A1170" s="11"/>
      <c r="B1170" s="10"/>
    </row>
    <row r="1171" spans="1:2" x14ac:dyDescent="0.2">
      <c r="A1171" s="11"/>
      <c r="B1171" s="10"/>
    </row>
    <row r="1172" spans="1:2" x14ac:dyDescent="0.2">
      <c r="A1172" s="11"/>
      <c r="B1172" s="10"/>
    </row>
    <row r="1173" spans="1:2" x14ac:dyDescent="0.2">
      <c r="A1173" s="11"/>
      <c r="B1173" s="10"/>
    </row>
    <row r="1174" spans="1:2" x14ac:dyDescent="0.2">
      <c r="A1174" s="11"/>
      <c r="B1174" s="10"/>
    </row>
    <row r="1175" spans="1:2" x14ac:dyDescent="0.2">
      <c r="A1175" s="11"/>
      <c r="B1175" s="10"/>
    </row>
    <row r="1176" spans="1:2" x14ac:dyDescent="0.2">
      <c r="A1176" s="11"/>
      <c r="B1176" s="10"/>
    </row>
    <row r="1177" spans="1:2" x14ac:dyDescent="0.2">
      <c r="A1177" s="11"/>
      <c r="B1177" s="10"/>
    </row>
    <row r="1178" spans="1:2" x14ac:dyDescent="0.2">
      <c r="A1178" s="11"/>
      <c r="B1178" s="10"/>
    </row>
    <row r="1179" spans="1:2" x14ac:dyDescent="0.2">
      <c r="A1179" s="11"/>
      <c r="B1179" s="10"/>
    </row>
    <row r="1180" spans="1:2" x14ac:dyDescent="0.2">
      <c r="A1180" s="11"/>
      <c r="B1180" s="10"/>
    </row>
    <row r="1181" spans="1:2" x14ac:dyDescent="0.2">
      <c r="A1181" s="11"/>
      <c r="B1181" s="10"/>
    </row>
    <row r="1182" spans="1:2" x14ac:dyDescent="0.2">
      <c r="A1182" s="11"/>
      <c r="B1182" s="10"/>
    </row>
    <row r="1183" spans="1:2" x14ac:dyDescent="0.2">
      <c r="A1183" s="11"/>
      <c r="B1183" s="10"/>
    </row>
    <row r="1184" spans="1:2" x14ac:dyDescent="0.2">
      <c r="A1184" s="11"/>
      <c r="B1184" s="10"/>
    </row>
    <row r="1185" spans="1:2" x14ac:dyDescent="0.2">
      <c r="A1185" s="11"/>
      <c r="B1185" s="10"/>
    </row>
    <row r="1186" spans="1:2" x14ac:dyDescent="0.2">
      <c r="A1186" s="11"/>
      <c r="B1186" s="10"/>
    </row>
    <row r="1187" spans="1:2" x14ac:dyDescent="0.2">
      <c r="A1187" s="11"/>
      <c r="B1187" s="10"/>
    </row>
    <row r="1188" spans="1:2" x14ac:dyDescent="0.2">
      <c r="A1188" s="11"/>
      <c r="B1188" s="10"/>
    </row>
    <row r="1189" spans="1:2" x14ac:dyDescent="0.2">
      <c r="A1189" s="11"/>
      <c r="B1189" s="10"/>
    </row>
    <row r="1190" spans="1:2" x14ac:dyDescent="0.2">
      <c r="A1190" s="11"/>
      <c r="B1190" s="10"/>
    </row>
    <row r="1191" spans="1:2" x14ac:dyDescent="0.2">
      <c r="A1191" s="11"/>
      <c r="B1191" s="10"/>
    </row>
    <row r="1192" spans="1:2" x14ac:dyDescent="0.2">
      <c r="A1192" s="11"/>
      <c r="B1192" s="10"/>
    </row>
    <row r="1193" spans="1:2" x14ac:dyDescent="0.2">
      <c r="A1193" s="11"/>
      <c r="B1193" s="10"/>
    </row>
    <row r="1194" spans="1:2" x14ac:dyDescent="0.2">
      <c r="A1194" s="11"/>
      <c r="B1194" s="10"/>
    </row>
    <row r="1195" spans="1:2" x14ac:dyDescent="0.2">
      <c r="A1195" s="11"/>
      <c r="B1195" s="10"/>
    </row>
    <row r="1196" spans="1:2" x14ac:dyDescent="0.2">
      <c r="A1196" s="11"/>
      <c r="B1196" s="10"/>
    </row>
    <row r="1197" spans="1:2" x14ac:dyDescent="0.2">
      <c r="A1197" s="11"/>
      <c r="B1197" s="10"/>
    </row>
    <row r="1198" spans="1:2" x14ac:dyDescent="0.2">
      <c r="A1198" s="11"/>
      <c r="B1198" s="10"/>
    </row>
    <row r="1199" spans="1:2" x14ac:dyDescent="0.2">
      <c r="A1199" s="11"/>
      <c r="B1199" s="10"/>
    </row>
    <row r="1200" spans="1:2" x14ac:dyDescent="0.2">
      <c r="A1200" s="11"/>
      <c r="B1200" s="10"/>
    </row>
    <row r="1201" spans="1:2" x14ac:dyDescent="0.2">
      <c r="A1201" s="11"/>
      <c r="B1201" s="10"/>
    </row>
    <row r="1202" spans="1:2" x14ac:dyDescent="0.2">
      <c r="A1202" s="11"/>
      <c r="B1202" s="10"/>
    </row>
    <row r="1203" spans="1:2" x14ac:dyDescent="0.2">
      <c r="A1203" s="11"/>
      <c r="B1203" s="10"/>
    </row>
    <row r="1204" spans="1:2" x14ac:dyDescent="0.2">
      <c r="A1204" s="11"/>
      <c r="B1204" s="10"/>
    </row>
    <row r="1205" spans="1:2" x14ac:dyDescent="0.2">
      <c r="A1205" s="11"/>
      <c r="B1205" s="10"/>
    </row>
    <row r="1206" spans="1:2" x14ac:dyDescent="0.2">
      <c r="A1206" s="11"/>
      <c r="B1206" s="10"/>
    </row>
    <row r="1207" spans="1:2" x14ac:dyDescent="0.2">
      <c r="A1207" s="11"/>
      <c r="B1207" s="10"/>
    </row>
    <row r="1208" spans="1:2" x14ac:dyDescent="0.2">
      <c r="A1208" s="11"/>
      <c r="B1208" s="10"/>
    </row>
    <row r="1209" spans="1:2" x14ac:dyDescent="0.2">
      <c r="A1209" s="11"/>
      <c r="B1209" s="10"/>
    </row>
    <row r="1210" spans="1:2" x14ac:dyDescent="0.2">
      <c r="A1210" s="11"/>
      <c r="B1210" s="10"/>
    </row>
    <row r="1211" spans="1:2" x14ac:dyDescent="0.2">
      <c r="A1211" s="11"/>
      <c r="B1211" s="10"/>
    </row>
    <row r="1212" spans="1:2" x14ac:dyDescent="0.2">
      <c r="A1212" s="11"/>
      <c r="B1212" s="10"/>
    </row>
    <row r="1213" spans="1:2" x14ac:dyDescent="0.2">
      <c r="A1213" s="11"/>
      <c r="B1213" s="10"/>
    </row>
    <row r="1214" spans="1:2" x14ac:dyDescent="0.2">
      <c r="A1214" s="11"/>
      <c r="B1214" s="10"/>
    </row>
    <row r="1215" spans="1:2" x14ac:dyDescent="0.2">
      <c r="A1215" s="11"/>
      <c r="B1215" s="10"/>
    </row>
    <row r="1216" spans="1:2" x14ac:dyDescent="0.2">
      <c r="A1216" s="11"/>
      <c r="B1216" s="10"/>
    </row>
    <row r="1217" spans="1:2" x14ac:dyDescent="0.2">
      <c r="A1217" s="11"/>
      <c r="B1217" s="10"/>
    </row>
    <row r="1218" spans="1:2" x14ac:dyDescent="0.2">
      <c r="A1218" s="11"/>
      <c r="B1218" s="10"/>
    </row>
    <row r="1219" spans="1:2" x14ac:dyDescent="0.2">
      <c r="A1219" s="11"/>
      <c r="B1219" s="10"/>
    </row>
    <row r="1220" spans="1:2" x14ac:dyDescent="0.2">
      <c r="A1220" s="11"/>
      <c r="B1220" s="10"/>
    </row>
    <row r="1221" spans="1:2" x14ac:dyDescent="0.2">
      <c r="A1221" s="11"/>
      <c r="B1221" s="10"/>
    </row>
    <row r="1222" spans="1:2" x14ac:dyDescent="0.2">
      <c r="A1222" s="11"/>
      <c r="B1222" s="10"/>
    </row>
    <row r="1223" spans="1:2" x14ac:dyDescent="0.2">
      <c r="A1223" s="11"/>
      <c r="B1223" s="10"/>
    </row>
    <row r="1224" spans="1:2" x14ac:dyDescent="0.2">
      <c r="A1224" s="11"/>
      <c r="B1224" s="10"/>
    </row>
    <row r="1225" spans="1:2" x14ac:dyDescent="0.2">
      <c r="A1225" s="11"/>
      <c r="B1225" s="10"/>
    </row>
    <row r="1226" spans="1:2" x14ac:dyDescent="0.2">
      <c r="A1226" s="11"/>
      <c r="B1226" s="10"/>
    </row>
    <row r="1227" spans="1:2" x14ac:dyDescent="0.2">
      <c r="A1227" s="11"/>
      <c r="B1227" s="10"/>
    </row>
    <row r="1228" spans="1:2" x14ac:dyDescent="0.2">
      <c r="A1228" s="11"/>
      <c r="B1228" s="10"/>
    </row>
    <row r="1229" spans="1:2" x14ac:dyDescent="0.2">
      <c r="A1229" s="11"/>
      <c r="B1229" s="10"/>
    </row>
    <row r="1230" spans="1:2" x14ac:dyDescent="0.2">
      <c r="A1230" s="11"/>
      <c r="B1230" s="10"/>
    </row>
    <row r="1231" spans="1:2" x14ac:dyDescent="0.2">
      <c r="A1231" s="11"/>
      <c r="B1231" s="10"/>
    </row>
    <row r="1232" spans="1:2" x14ac:dyDescent="0.2">
      <c r="A1232" s="11"/>
      <c r="B1232" s="10"/>
    </row>
    <row r="1233" spans="1:2" x14ac:dyDescent="0.2">
      <c r="A1233" s="11"/>
      <c r="B1233" s="10"/>
    </row>
    <row r="1234" spans="1:2" x14ac:dyDescent="0.2">
      <c r="A1234" s="11"/>
      <c r="B1234" s="10"/>
    </row>
    <row r="1235" spans="1:2" x14ac:dyDescent="0.2">
      <c r="A1235" s="11"/>
      <c r="B1235" s="10"/>
    </row>
    <row r="1236" spans="1:2" x14ac:dyDescent="0.2">
      <c r="A1236" s="11"/>
      <c r="B1236" s="10"/>
    </row>
    <row r="1237" spans="1:2" x14ac:dyDescent="0.2">
      <c r="A1237" s="11"/>
      <c r="B1237" s="10"/>
    </row>
    <row r="1238" spans="1:2" x14ac:dyDescent="0.2">
      <c r="A1238" s="11"/>
      <c r="B1238" s="10"/>
    </row>
    <row r="1239" spans="1:2" x14ac:dyDescent="0.2">
      <c r="A1239" s="11"/>
      <c r="B1239" s="10"/>
    </row>
    <row r="1240" spans="1:2" x14ac:dyDescent="0.2">
      <c r="A1240" s="11"/>
      <c r="B1240" s="10"/>
    </row>
    <row r="1241" spans="1:2" x14ac:dyDescent="0.2">
      <c r="A1241" s="11"/>
      <c r="B1241" s="10"/>
    </row>
    <row r="1242" spans="1:2" x14ac:dyDescent="0.2">
      <c r="A1242" s="11"/>
      <c r="B1242" s="10"/>
    </row>
    <row r="1243" spans="1:2" x14ac:dyDescent="0.2">
      <c r="A1243" s="11"/>
      <c r="B1243" s="10"/>
    </row>
    <row r="1244" spans="1:2" x14ac:dyDescent="0.2">
      <c r="A1244" s="11"/>
      <c r="B1244" s="10"/>
    </row>
    <row r="1245" spans="1:2" x14ac:dyDescent="0.2">
      <c r="A1245" s="11"/>
      <c r="B1245" s="10"/>
    </row>
    <row r="1246" spans="1:2" x14ac:dyDescent="0.2">
      <c r="A1246" s="11"/>
      <c r="B1246" s="10"/>
    </row>
    <row r="1247" spans="1:2" x14ac:dyDescent="0.2">
      <c r="A1247" s="11"/>
      <c r="B1247" s="10"/>
    </row>
    <row r="1248" spans="1:2" x14ac:dyDescent="0.2">
      <c r="A1248" s="11"/>
      <c r="B1248" s="10"/>
    </row>
    <row r="1249" spans="1:2" x14ac:dyDescent="0.2">
      <c r="A1249" s="11"/>
      <c r="B1249" s="10"/>
    </row>
    <row r="1250" spans="1:2" x14ac:dyDescent="0.2">
      <c r="A1250" s="11"/>
      <c r="B1250" s="10"/>
    </row>
    <row r="1251" spans="1:2" x14ac:dyDescent="0.2">
      <c r="A1251" s="11"/>
      <c r="B1251" s="10"/>
    </row>
    <row r="1252" spans="1:2" x14ac:dyDescent="0.2">
      <c r="A1252" s="11"/>
      <c r="B1252" s="10"/>
    </row>
    <row r="1253" spans="1:2" x14ac:dyDescent="0.2">
      <c r="A1253" s="11"/>
      <c r="B1253" s="10"/>
    </row>
    <row r="1254" spans="1:2" x14ac:dyDescent="0.2">
      <c r="A1254" s="11"/>
      <c r="B1254" s="10"/>
    </row>
    <row r="1255" spans="1:2" x14ac:dyDescent="0.2">
      <c r="A1255" s="11"/>
      <c r="B1255" s="10"/>
    </row>
    <row r="1256" spans="1:2" x14ac:dyDescent="0.2">
      <c r="A1256" s="11"/>
      <c r="B1256" s="10"/>
    </row>
    <row r="1257" spans="1:2" x14ac:dyDescent="0.2">
      <c r="A1257" s="11"/>
      <c r="B1257" s="10"/>
    </row>
    <row r="1258" spans="1:2" x14ac:dyDescent="0.2">
      <c r="A1258" s="11"/>
      <c r="B1258" s="10"/>
    </row>
    <row r="1259" spans="1:2" x14ac:dyDescent="0.2">
      <c r="A1259" s="11"/>
      <c r="B1259" s="10"/>
    </row>
    <row r="1260" spans="1:2" x14ac:dyDescent="0.2">
      <c r="A1260" s="11"/>
      <c r="B1260" s="10"/>
    </row>
    <row r="1261" spans="1:2" x14ac:dyDescent="0.2">
      <c r="A1261" s="11"/>
      <c r="B1261" s="10"/>
    </row>
    <row r="1262" spans="1:2" x14ac:dyDescent="0.2">
      <c r="A1262" s="11"/>
      <c r="B1262" s="10"/>
    </row>
    <row r="1263" spans="1:2" x14ac:dyDescent="0.2">
      <c r="A1263" s="11"/>
      <c r="B1263" s="10"/>
    </row>
    <row r="1264" spans="1:2" x14ac:dyDescent="0.2">
      <c r="A1264" s="11"/>
      <c r="B1264" s="10"/>
    </row>
    <row r="1265" spans="1:2" x14ac:dyDescent="0.2">
      <c r="A1265" s="11"/>
      <c r="B1265" s="10"/>
    </row>
    <row r="1266" spans="1:2" x14ac:dyDescent="0.2">
      <c r="A1266" s="11"/>
      <c r="B1266" s="10"/>
    </row>
    <row r="1267" spans="1:2" x14ac:dyDescent="0.2">
      <c r="A1267" s="11"/>
      <c r="B1267" s="10"/>
    </row>
    <row r="1268" spans="1:2" x14ac:dyDescent="0.2">
      <c r="A1268" s="11"/>
      <c r="B1268" s="10"/>
    </row>
    <row r="1269" spans="1:2" x14ac:dyDescent="0.2">
      <c r="A1269" s="11"/>
      <c r="B1269" s="10"/>
    </row>
    <row r="1270" spans="1:2" x14ac:dyDescent="0.2">
      <c r="A1270" s="11"/>
      <c r="B1270" s="10"/>
    </row>
    <row r="1271" spans="1:2" x14ac:dyDescent="0.2">
      <c r="A1271" s="11"/>
      <c r="B1271" s="10"/>
    </row>
    <row r="1272" spans="1:2" x14ac:dyDescent="0.2">
      <c r="A1272" s="11"/>
      <c r="B1272" s="10"/>
    </row>
    <row r="1273" spans="1:2" x14ac:dyDescent="0.2">
      <c r="A1273" s="11"/>
      <c r="B1273" s="10"/>
    </row>
    <row r="1274" spans="1:2" x14ac:dyDescent="0.2">
      <c r="A1274" s="11"/>
      <c r="B1274" s="10"/>
    </row>
    <row r="1275" spans="1:2" x14ac:dyDescent="0.2">
      <c r="A1275" s="11"/>
      <c r="B1275" s="10"/>
    </row>
    <row r="1276" spans="1:2" x14ac:dyDescent="0.2">
      <c r="A1276" s="11"/>
      <c r="B1276" s="10"/>
    </row>
    <row r="1277" spans="1:2" x14ac:dyDescent="0.2">
      <c r="A1277" s="11"/>
      <c r="B1277" s="10"/>
    </row>
    <row r="1278" spans="1:2" x14ac:dyDescent="0.2">
      <c r="A1278" s="11"/>
      <c r="B1278" s="10"/>
    </row>
    <row r="1279" spans="1:2" x14ac:dyDescent="0.2">
      <c r="A1279" s="11"/>
      <c r="B1279" s="10"/>
    </row>
    <row r="1280" spans="1:2" x14ac:dyDescent="0.2">
      <c r="A1280" s="11"/>
      <c r="B1280" s="10"/>
    </row>
    <row r="1281" spans="1:2" x14ac:dyDescent="0.2">
      <c r="A1281" s="11"/>
      <c r="B1281" s="10"/>
    </row>
    <row r="1282" spans="1:2" x14ac:dyDescent="0.2">
      <c r="A1282" s="11"/>
      <c r="B1282" s="10"/>
    </row>
    <row r="1283" spans="1:2" x14ac:dyDescent="0.2">
      <c r="A1283" s="11"/>
      <c r="B1283" s="10"/>
    </row>
    <row r="1284" spans="1:2" x14ac:dyDescent="0.2">
      <c r="A1284" s="11"/>
      <c r="B1284" s="10"/>
    </row>
    <row r="1285" spans="1:2" x14ac:dyDescent="0.2">
      <c r="A1285" s="11"/>
      <c r="B1285" s="10"/>
    </row>
    <row r="1286" spans="1:2" x14ac:dyDescent="0.2">
      <c r="A1286" s="11"/>
      <c r="B1286" s="10"/>
    </row>
    <row r="1287" spans="1:2" x14ac:dyDescent="0.2">
      <c r="A1287" s="11"/>
      <c r="B1287" s="10"/>
    </row>
    <row r="1288" spans="1:2" x14ac:dyDescent="0.2">
      <c r="A1288" s="11"/>
      <c r="B1288" s="10"/>
    </row>
    <row r="1289" spans="1:2" x14ac:dyDescent="0.2">
      <c r="A1289" s="11"/>
      <c r="B1289" s="10"/>
    </row>
    <row r="1290" spans="1:2" x14ac:dyDescent="0.2">
      <c r="A1290" s="11"/>
      <c r="B1290" s="10"/>
    </row>
    <row r="1291" spans="1:2" x14ac:dyDescent="0.2">
      <c r="A1291" s="11"/>
      <c r="B1291" s="10"/>
    </row>
    <row r="1292" spans="1:2" x14ac:dyDescent="0.2">
      <c r="A1292" s="11"/>
      <c r="B1292" s="10"/>
    </row>
    <row r="1293" spans="1:2" x14ac:dyDescent="0.2">
      <c r="A1293" s="11"/>
      <c r="B1293" s="10"/>
    </row>
    <row r="1294" spans="1:2" x14ac:dyDescent="0.2">
      <c r="A1294" s="11"/>
      <c r="B1294" s="10"/>
    </row>
    <row r="1295" spans="1:2" x14ac:dyDescent="0.2">
      <c r="A1295" s="11"/>
      <c r="B1295" s="10"/>
    </row>
    <row r="1296" spans="1:2" x14ac:dyDescent="0.2">
      <c r="A1296" s="11"/>
      <c r="B1296" s="10"/>
    </row>
    <row r="1297" spans="1:2" x14ac:dyDescent="0.2">
      <c r="A1297" s="11"/>
      <c r="B1297" s="10"/>
    </row>
    <row r="1298" spans="1:2" x14ac:dyDescent="0.2">
      <c r="A1298" s="11"/>
      <c r="B1298" s="10"/>
    </row>
    <row r="1299" spans="1:2" x14ac:dyDescent="0.2">
      <c r="A1299" s="11"/>
      <c r="B1299" s="10"/>
    </row>
    <row r="1300" spans="1:2" x14ac:dyDescent="0.2">
      <c r="A1300" s="11"/>
      <c r="B1300" s="10"/>
    </row>
    <row r="1301" spans="1:2" x14ac:dyDescent="0.2">
      <c r="A1301" s="11"/>
      <c r="B1301" s="10"/>
    </row>
    <row r="1302" spans="1:2" x14ac:dyDescent="0.2">
      <c r="A1302" s="11"/>
      <c r="B1302" s="10"/>
    </row>
    <row r="1303" spans="1:2" x14ac:dyDescent="0.2">
      <c r="A1303" s="11"/>
      <c r="B1303" s="10"/>
    </row>
    <row r="1304" spans="1:2" x14ac:dyDescent="0.2">
      <c r="A1304" s="11"/>
      <c r="B1304" s="10"/>
    </row>
    <row r="1305" spans="1:2" x14ac:dyDescent="0.2">
      <c r="A1305" s="11"/>
      <c r="B1305" s="10"/>
    </row>
    <row r="1306" spans="1:2" x14ac:dyDescent="0.2">
      <c r="A1306" s="11"/>
      <c r="B1306" s="10"/>
    </row>
    <row r="1307" spans="1:2" x14ac:dyDescent="0.2">
      <c r="A1307" s="11"/>
      <c r="B1307" s="10"/>
    </row>
    <row r="1308" spans="1:2" x14ac:dyDescent="0.2">
      <c r="A1308" s="11"/>
      <c r="B1308" s="10"/>
    </row>
    <row r="1309" spans="1:2" x14ac:dyDescent="0.2">
      <c r="A1309" s="11"/>
      <c r="B1309" s="10"/>
    </row>
    <row r="1310" spans="1:2" x14ac:dyDescent="0.2">
      <c r="A1310" s="11"/>
      <c r="B1310" s="10"/>
    </row>
    <row r="1311" spans="1:2" x14ac:dyDescent="0.2">
      <c r="A1311" s="11"/>
      <c r="B1311" s="10"/>
    </row>
    <row r="1312" spans="1:2" x14ac:dyDescent="0.2">
      <c r="A1312" s="11"/>
      <c r="B1312" s="10"/>
    </row>
    <row r="1313" spans="1:2" x14ac:dyDescent="0.2">
      <c r="A1313" s="11"/>
      <c r="B1313" s="10"/>
    </row>
    <row r="1314" spans="1:2" x14ac:dyDescent="0.2">
      <c r="A1314" s="11"/>
      <c r="B1314" s="10"/>
    </row>
    <row r="1315" spans="1:2" x14ac:dyDescent="0.2">
      <c r="A1315" s="11"/>
      <c r="B1315" s="10"/>
    </row>
    <row r="1316" spans="1:2" x14ac:dyDescent="0.2">
      <c r="A1316" s="11"/>
      <c r="B1316" s="10"/>
    </row>
    <row r="1317" spans="1:2" x14ac:dyDescent="0.2">
      <c r="A1317" s="11"/>
      <c r="B1317" s="10"/>
    </row>
    <row r="1318" spans="1:2" x14ac:dyDescent="0.2">
      <c r="A1318" s="11"/>
      <c r="B1318" s="10"/>
    </row>
    <row r="1319" spans="1:2" x14ac:dyDescent="0.2">
      <c r="A1319" s="11"/>
      <c r="B1319" s="10"/>
    </row>
    <row r="1320" spans="1:2" x14ac:dyDescent="0.2">
      <c r="A1320" s="11"/>
      <c r="B1320" s="10"/>
    </row>
    <row r="1321" spans="1:2" x14ac:dyDescent="0.2">
      <c r="A1321" s="11"/>
      <c r="B1321" s="10"/>
    </row>
    <row r="1322" spans="1:2" x14ac:dyDescent="0.2">
      <c r="A1322" s="11"/>
      <c r="B1322" s="10"/>
    </row>
    <row r="1323" spans="1:2" x14ac:dyDescent="0.2">
      <c r="A1323" s="11"/>
      <c r="B1323" s="10"/>
    </row>
    <row r="1324" spans="1:2" x14ac:dyDescent="0.2">
      <c r="A1324" s="11"/>
      <c r="B1324" s="10"/>
    </row>
    <row r="1325" spans="1:2" x14ac:dyDescent="0.2">
      <c r="A1325" s="11"/>
      <c r="B1325" s="10"/>
    </row>
    <row r="1326" spans="1:2" x14ac:dyDescent="0.2">
      <c r="A1326" s="11"/>
      <c r="B1326" s="10"/>
    </row>
    <row r="1327" spans="1:2" x14ac:dyDescent="0.2">
      <c r="A1327" s="11"/>
      <c r="B1327" s="10"/>
    </row>
    <row r="1328" spans="1:2" x14ac:dyDescent="0.2">
      <c r="A1328" s="11"/>
      <c r="B1328" s="10"/>
    </row>
    <row r="1329" spans="1:2" x14ac:dyDescent="0.2">
      <c r="A1329" s="11"/>
      <c r="B1329" s="10"/>
    </row>
    <row r="1330" spans="1:2" x14ac:dyDescent="0.2">
      <c r="A1330" s="11"/>
      <c r="B1330" s="10"/>
    </row>
    <row r="1331" spans="1:2" x14ac:dyDescent="0.2">
      <c r="A1331" s="11"/>
      <c r="B1331" s="10"/>
    </row>
    <row r="1332" spans="1:2" x14ac:dyDescent="0.2">
      <c r="A1332" s="11"/>
      <c r="B1332" s="10"/>
    </row>
    <row r="1333" spans="1:2" x14ac:dyDescent="0.2">
      <c r="A1333" s="11"/>
      <c r="B1333" s="10"/>
    </row>
    <row r="1334" spans="1:2" x14ac:dyDescent="0.2">
      <c r="A1334" s="11"/>
      <c r="B1334" s="10"/>
    </row>
    <row r="1335" spans="1:2" x14ac:dyDescent="0.2">
      <c r="A1335" s="11"/>
      <c r="B1335" s="10"/>
    </row>
    <row r="1336" spans="1:2" x14ac:dyDescent="0.2">
      <c r="A1336" s="11"/>
      <c r="B1336" s="10"/>
    </row>
    <row r="1337" spans="1:2" x14ac:dyDescent="0.2">
      <c r="A1337" s="11"/>
      <c r="B1337" s="10"/>
    </row>
    <row r="1338" spans="1:2" x14ac:dyDescent="0.2">
      <c r="A1338" s="11"/>
      <c r="B1338" s="10"/>
    </row>
    <row r="1339" spans="1:2" x14ac:dyDescent="0.2">
      <c r="A1339" s="11"/>
      <c r="B1339" s="10"/>
    </row>
    <row r="1340" spans="1:2" x14ac:dyDescent="0.2">
      <c r="A1340" s="11"/>
      <c r="B1340" s="10"/>
    </row>
    <row r="1341" spans="1:2" x14ac:dyDescent="0.2">
      <c r="A1341" s="11"/>
      <c r="B1341" s="10"/>
    </row>
    <row r="1342" spans="1:2" x14ac:dyDescent="0.2">
      <c r="A1342" s="11"/>
      <c r="B1342" s="10"/>
    </row>
    <row r="1343" spans="1:2" x14ac:dyDescent="0.2">
      <c r="A1343" s="11"/>
      <c r="B1343" s="10"/>
    </row>
    <row r="1344" spans="1:2" x14ac:dyDescent="0.2">
      <c r="A1344" s="11"/>
      <c r="B1344" s="10"/>
    </row>
    <row r="1345" spans="1:2" x14ac:dyDescent="0.2">
      <c r="A1345" s="11"/>
      <c r="B1345" s="10"/>
    </row>
    <row r="1346" spans="1:2" x14ac:dyDescent="0.2">
      <c r="A1346" s="11"/>
      <c r="B1346" s="10"/>
    </row>
    <row r="1347" spans="1:2" x14ac:dyDescent="0.2">
      <c r="A1347" s="11"/>
      <c r="B1347" s="10"/>
    </row>
    <row r="1348" spans="1:2" x14ac:dyDescent="0.2">
      <c r="A1348" s="11"/>
      <c r="B1348" s="10"/>
    </row>
    <row r="1349" spans="1:2" x14ac:dyDescent="0.2">
      <c r="A1349" s="11"/>
      <c r="B1349" s="10"/>
    </row>
    <row r="1350" spans="1:2" x14ac:dyDescent="0.2">
      <c r="A1350" s="11"/>
      <c r="B1350" s="10"/>
    </row>
    <row r="1351" spans="1:2" x14ac:dyDescent="0.2">
      <c r="A1351" s="11"/>
      <c r="B1351" s="10"/>
    </row>
    <row r="1352" spans="1:2" x14ac:dyDescent="0.2">
      <c r="A1352" s="11"/>
      <c r="B1352" s="10"/>
    </row>
    <row r="1353" spans="1:2" x14ac:dyDescent="0.2">
      <c r="A1353" s="11"/>
      <c r="B1353" s="10"/>
    </row>
    <row r="1354" spans="1:2" x14ac:dyDescent="0.2">
      <c r="A1354" s="11"/>
      <c r="B1354" s="10"/>
    </row>
    <row r="1355" spans="1:2" x14ac:dyDescent="0.2">
      <c r="A1355" s="11"/>
      <c r="B1355" s="10"/>
    </row>
    <row r="1356" spans="1:2" x14ac:dyDescent="0.2">
      <c r="A1356" s="11"/>
      <c r="B1356" s="10"/>
    </row>
    <row r="1357" spans="1:2" x14ac:dyDescent="0.2">
      <c r="A1357" s="11"/>
      <c r="B1357" s="10"/>
    </row>
    <row r="1358" spans="1:2" x14ac:dyDescent="0.2">
      <c r="A1358" s="11"/>
      <c r="B1358" s="10"/>
    </row>
    <row r="1359" spans="1:2" x14ac:dyDescent="0.2">
      <c r="A1359" s="11"/>
      <c r="B1359" s="10"/>
    </row>
    <row r="1360" spans="1:2" x14ac:dyDescent="0.2">
      <c r="A1360" s="11"/>
      <c r="B1360" s="10"/>
    </row>
    <row r="1361" spans="1:2" x14ac:dyDescent="0.2">
      <c r="A1361" s="11"/>
      <c r="B1361" s="10"/>
    </row>
    <row r="1362" spans="1:2" x14ac:dyDescent="0.2">
      <c r="A1362" s="11"/>
      <c r="B1362" s="10"/>
    </row>
    <row r="1363" spans="1:2" x14ac:dyDescent="0.2">
      <c r="A1363" s="11"/>
      <c r="B1363" s="10"/>
    </row>
    <row r="1364" spans="1:2" x14ac:dyDescent="0.2">
      <c r="A1364" s="11"/>
      <c r="B1364" s="10"/>
    </row>
    <row r="1365" spans="1:2" x14ac:dyDescent="0.2">
      <c r="A1365" s="11"/>
      <c r="B1365" s="10"/>
    </row>
    <row r="1366" spans="1:2" x14ac:dyDescent="0.2">
      <c r="A1366" s="11" t="e">
        <f t="array" ref="A1366">IF(ISERROR(INDEX(List,MATCH(0,COUNTIF(List,"&lt;"&amp;List)-SUM(COUNTIF(List,$A$555:A1365)),0))),"",INDEX(List,MATCH(0,COUNTIF(List,"&lt;"&amp;List)-SUM(COUNTIF(List,$A$555:A1365),0))))</f>
        <v>#N/A</v>
      </c>
      <c r="B1366" s="10" t="e">
        <f>IF(A1366="","",MAX(B$555:B1365)+1)</f>
        <v>#N/A</v>
      </c>
    </row>
    <row r="1367" spans="1:2" x14ac:dyDescent="0.2">
      <c r="A1367" s="11" t="e">
        <f t="array" ref="A1367">IF(ISERROR(INDEX(List,MATCH(0,COUNTIF(List,"&lt;"&amp;List)-SUM(COUNTIF(List,$A$555:A1366)),0))),"",INDEX(List,MATCH(0,COUNTIF(List,"&lt;"&amp;List)-SUM(COUNTIF(List,$A$555:A1366),0))))</f>
        <v>#N/A</v>
      </c>
      <c r="B1367" s="10" t="e">
        <f>IF(A1367="","",MAX(B$555:B1366)+1)</f>
        <v>#N/A</v>
      </c>
    </row>
    <row r="1368" spans="1:2" x14ac:dyDescent="0.2">
      <c r="A1368" s="11" t="e">
        <f t="array" ref="A1368">IF(ISERROR(INDEX(List,MATCH(0,COUNTIF(List,"&lt;"&amp;List)-SUM(COUNTIF(List,$A$555:A1367)),0))),"",INDEX(List,MATCH(0,COUNTIF(List,"&lt;"&amp;List)-SUM(COUNTIF(List,$A$555:A1367),0))))</f>
        <v>#N/A</v>
      </c>
      <c r="B1368" s="10" t="e">
        <f>IF(A1368="","",MAX(B$555:B1367)+1)</f>
        <v>#N/A</v>
      </c>
    </row>
    <row r="1369" spans="1:2" x14ac:dyDescent="0.2">
      <c r="A1369" s="11" t="e">
        <f t="array" ref="A1369">IF(ISERROR(INDEX(List,MATCH(0,COUNTIF(List,"&lt;"&amp;List)-SUM(COUNTIF(List,$A$555:A1368)),0))),"",INDEX(List,MATCH(0,COUNTIF(List,"&lt;"&amp;List)-SUM(COUNTIF(List,$A$555:A1368),0))))</f>
        <v>#N/A</v>
      </c>
      <c r="B1369" s="10" t="e">
        <f>IF(A1369="","",MAX(B$555:B1368)+1)</f>
        <v>#N/A</v>
      </c>
    </row>
  </sheetData>
  <sheetProtection algorithmName="SHA-512" hashValue="K7DQRlmRyXp2jOE9C4PzVTyABkbFsZSkeqBc9L7gVCfb7vso9l86usTkXj3nibc4j8nI9E4IG87hCByjbtPpcQ==" saltValue="l2YmjuzyB956xk0NP3T2Jg==" spinCount="100000" sheet="1" objects="1" scenarios="1" selectLockedCells="1" selectUnlockedCells="1"/>
  <mergeCells count="2">
    <mergeCell ref="A1:D1"/>
    <mergeCell ref="A27:D27"/>
  </mergeCells>
  <dataValidations count="1">
    <dataValidation type="custom" allowBlank="1" showInputMessage="1" showErrorMessage="1" errorTitle="X-Author for Excel" error="Id and Lookup fields are not editable." promptTitle="X-Author for Excel" sqref="D3:D20 D29:D552">
      <formula1>""</formula1>
    </dataValidation>
  </dataValidations>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dimension ref="A1:AK25"/>
  <sheetViews>
    <sheetView workbookViewId="0"/>
  </sheetViews>
  <sheetFormatPr defaultColWidth="8.875" defaultRowHeight="15.75" x14ac:dyDescent="0.25"/>
  <sheetData>
    <row r="1" spans="1:37" x14ac:dyDescent="0.25">
      <c r="A1" t="s">
        <v>234</v>
      </c>
      <c r="B1" t="s">
        <v>235</v>
      </c>
      <c r="Y1" s="308" t="s">
        <v>278</v>
      </c>
      <c r="Z1" s="308" t="s">
        <v>279</v>
      </c>
      <c r="AA1" t="s">
        <v>236</v>
      </c>
      <c r="AB1" t="s">
        <v>239</v>
      </c>
      <c r="AC1" t="s">
        <v>244</v>
      </c>
      <c r="AD1" t="s">
        <v>269</v>
      </c>
      <c r="AE1" t="s">
        <v>271</v>
      </c>
      <c r="AF1" t="s">
        <v>272</v>
      </c>
      <c r="AG1" t="s">
        <v>273</v>
      </c>
      <c r="AH1" t="s">
        <v>274</v>
      </c>
      <c r="AI1" t="s">
        <v>275</v>
      </c>
      <c r="AJ1" t="s">
        <v>276</v>
      </c>
      <c r="AK1" t="s">
        <v>277</v>
      </c>
    </row>
    <row r="2" spans="1:37" x14ac:dyDescent="0.25">
      <c r="Y2" s="308"/>
      <c r="Z2" s="308"/>
      <c r="AA2" s="308" t="s">
        <v>237</v>
      </c>
      <c r="AB2" s="308" t="s">
        <v>240</v>
      </c>
      <c r="AC2" s="308" t="s">
        <v>245</v>
      </c>
      <c r="AD2" s="308" t="s">
        <v>270</v>
      </c>
      <c r="AE2" s="308" t="s">
        <v>245</v>
      </c>
      <c r="AF2" s="308" t="s">
        <v>245</v>
      </c>
      <c r="AG2" s="308" t="s">
        <v>270</v>
      </c>
      <c r="AH2" s="308" t="s">
        <v>245</v>
      </c>
      <c r="AI2" s="308" t="s">
        <v>245</v>
      </c>
      <c r="AJ2" s="308" t="s">
        <v>245</v>
      </c>
      <c r="AK2" s="308" t="s">
        <v>270</v>
      </c>
    </row>
    <row r="3" spans="1:37" x14ac:dyDescent="0.25">
      <c r="AA3" s="308" t="s">
        <v>238</v>
      </c>
      <c r="AB3" s="308" t="s">
        <v>241</v>
      </c>
      <c r="AC3" s="308" t="s">
        <v>246</v>
      </c>
      <c r="AE3" s="308" t="s">
        <v>246</v>
      </c>
      <c r="AF3" s="308" t="s">
        <v>246</v>
      </c>
      <c r="AH3" s="308" t="s">
        <v>246</v>
      </c>
      <c r="AI3" s="308" t="s">
        <v>246</v>
      </c>
      <c r="AJ3" s="308" t="s">
        <v>246</v>
      </c>
    </row>
    <row r="4" spans="1:37" x14ac:dyDescent="0.25">
      <c r="AB4" s="308" t="s">
        <v>242</v>
      </c>
      <c r="AC4" s="308" t="s">
        <v>247</v>
      </c>
      <c r="AE4" s="308" t="s">
        <v>247</v>
      </c>
      <c r="AF4" s="308" t="s">
        <v>247</v>
      </c>
      <c r="AH4" s="308" t="s">
        <v>247</v>
      </c>
      <c r="AI4" s="308" t="s">
        <v>247</v>
      </c>
      <c r="AJ4" s="308" t="s">
        <v>247</v>
      </c>
    </row>
    <row r="5" spans="1:37" x14ac:dyDescent="0.25">
      <c r="AB5" s="308" t="s">
        <v>243</v>
      </c>
      <c r="AC5" s="308" t="s">
        <v>248</v>
      </c>
      <c r="AE5" s="308" t="s">
        <v>248</v>
      </c>
      <c r="AF5" s="308" t="s">
        <v>248</v>
      </c>
      <c r="AH5" s="308" t="s">
        <v>248</v>
      </c>
      <c r="AI5" s="308" t="s">
        <v>248</v>
      </c>
      <c r="AJ5" s="308" t="s">
        <v>248</v>
      </c>
    </row>
    <row r="6" spans="1:37" x14ac:dyDescent="0.25">
      <c r="AC6" s="308" t="s">
        <v>249</v>
      </c>
      <c r="AE6" s="308" t="s">
        <v>249</v>
      </c>
      <c r="AF6" s="308" t="s">
        <v>249</v>
      </c>
      <c r="AH6" s="308" t="s">
        <v>249</v>
      </c>
      <c r="AI6" s="308" t="s">
        <v>249</v>
      </c>
      <c r="AJ6" s="308" t="s">
        <v>249</v>
      </c>
    </row>
    <row r="7" spans="1:37" x14ac:dyDescent="0.25">
      <c r="AC7" s="308" t="s">
        <v>250</v>
      </c>
      <c r="AE7" s="308" t="s">
        <v>250</v>
      </c>
      <c r="AF7" s="308" t="s">
        <v>250</v>
      </c>
      <c r="AH7" s="308" t="s">
        <v>250</v>
      </c>
      <c r="AI7" s="308" t="s">
        <v>250</v>
      </c>
      <c r="AJ7" s="308" t="s">
        <v>250</v>
      </c>
    </row>
    <row r="8" spans="1:37" x14ac:dyDescent="0.25">
      <c r="AC8" s="308" t="s">
        <v>251</v>
      </c>
      <c r="AE8" s="308" t="s">
        <v>251</v>
      </c>
      <c r="AF8" s="308" t="s">
        <v>251</v>
      </c>
      <c r="AH8" s="308" t="s">
        <v>251</v>
      </c>
      <c r="AI8" s="308" t="s">
        <v>251</v>
      </c>
      <c r="AJ8" s="308" t="s">
        <v>251</v>
      </c>
    </row>
    <row r="9" spans="1:37" x14ac:dyDescent="0.25">
      <c r="AC9" s="308" t="s">
        <v>252</v>
      </c>
      <c r="AE9" s="308" t="s">
        <v>252</v>
      </c>
      <c r="AF9" s="308" t="s">
        <v>252</v>
      </c>
      <c r="AH9" s="308" t="s">
        <v>252</v>
      </c>
      <c r="AI9" s="308" t="s">
        <v>252</v>
      </c>
      <c r="AJ9" s="308" t="s">
        <v>252</v>
      </c>
    </row>
    <row r="10" spans="1:37" x14ac:dyDescent="0.25">
      <c r="AC10" s="308" t="s">
        <v>253</v>
      </c>
      <c r="AE10" s="308" t="s">
        <v>253</v>
      </c>
      <c r="AF10" s="308" t="s">
        <v>253</v>
      </c>
      <c r="AH10" s="308" t="s">
        <v>253</v>
      </c>
      <c r="AI10" s="308" t="s">
        <v>253</v>
      </c>
      <c r="AJ10" s="308" t="s">
        <v>253</v>
      </c>
    </row>
    <row r="11" spans="1:37" x14ac:dyDescent="0.25">
      <c r="AC11" s="308" t="s">
        <v>254</v>
      </c>
      <c r="AE11" s="308" t="s">
        <v>254</v>
      </c>
      <c r="AF11" s="308" t="s">
        <v>254</v>
      </c>
      <c r="AH11" s="308" t="s">
        <v>254</v>
      </c>
      <c r="AI11" s="308" t="s">
        <v>254</v>
      </c>
      <c r="AJ11" s="308" t="s">
        <v>254</v>
      </c>
    </row>
    <row r="12" spans="1:37" x14ac:dyDescent="0.25">
      <c r="AC12" s="308" t="s">
        <v>255</v>
      </c>
      <c r="AE12" s="308" t="s">
        <v>255</v>
      </c>
      <c r="AF12" s="308" t="s">
        <v>255</v>
      </c>
      <c r="AH12" s="308" t="s">
        <v>255</v>
      </c>
      <c r="AI12" s="308" t="s">
        <v>255</v>
      </c>
      <c r="AJ12" s="308" t="s">
        <v>255</v>
      </c>
    </row>
    <row r="13" spans="1:37" x14ac:dyDescent="0.25">
      <c r="AC13" s="308" t="s">
        <v>256</v>
      </c>
      <c r="AE13" s="308" t="s">
        <v>256</v>
      </c>
      <c r="AF13" s="308" t="s">
        <v>256</v>
      </c>
      <c r="AH13" s="308" t="s">
        <v>256</v>
      </c>
      <c r="AI13" s="308" t="s">
        <v>256</v>
      </c>
      <c r="AJ13" s="308" t="s">
        <v>256</v>
      </c>
    </row>
    <row r="14" spans="1:37" x14ac:dyDescent="0.25">
      <c r="AC14" s="308" t="s">
        <v>257</v>
      </c>
      <c r="AE14" s="308" t="s">
        <v>257</v>
      </c>
      <c r="AF14" s="308" t="s">
        <v>257</v>
      </c>
      <c r="AH14" s="308" t="s">
        <v>257</v>
      </c>
      <c r="AI14" s="308" t="s">
        <v>257</v>
      </c>
      <c r="AJ14" s="308" t="s">
        <v>257</v>
      </c>
    </row>
    <row r="15" spans="1:37" x14ac:dyDescent="0.25">
      <c r="AC15" s="308" t="s">
        <v>258</v>
      </c>
      <c r="AE15" s="308" t="s">
        <v>258</v>
      </c>
      <c r="AF15" s="308" t="s">
        <v>258</v>
      </c>
      <c r="AH15" s="308" t="s">
        <v>258</v>
      </c>
      <c r="AI15" s="308" t="s">
        <v>258</v>
      </c>
      <c r="AJ15" s="308" t="s">
        <v>258</v>
      </c>
    </row>
    <row r="16" spans="1:37" x14ac:dyDescent="0.25">
      <c r="AC16" s="308" t="s">
        <v>259</v>
      </c>
      <c r="AE16" s="308" t="s">
        <v>259</v>
      </c>
      <c r="AF16" s="308" t="s">
        <v>259</v>
      </c>
      <c r="AH16" s="308" t="s">
        <v>259</v>
      </c>
      <c r="AI16" s="308" t="s">
        <v>259</v>
      </c>
      <c r="AJ16" s="308" t="s">
        <v>259</v>
      </c>
    </row>
    <row r="17" spans="29:36" x14ac:dyDescent="0.25">
      <c r="AC17" s="308" t="s">
        <v>260</v>
      </c>
      <c r="AE17" s="308" t="s">
        <v>260</v>
      </c>
      <c r="AF17" s="308" t="s">
        <v>260</v>
      </c>
      <c r="AH17" s="308" t="s">
        <v>260</v>
      </c>
      <c r="AI17" s="308" t="s">
        <v>260</v>
      </c>
      <c r="AJ17" s="308" t="s">
        <v>260</v>
      </c>
    </row>
    <row r="18" spans="29:36" x14ac:dyDescent="0.25">
      <c r="AC18" s="308" t="s">
        <v>261</v>
      </c>
      <c r="AE18" s="308" t="s">
        <v>261</v>
      </c>
      <c r="AF18" s="308" t="s">
        <v>261</v>
      </c>
      <c r="AH18" s="308" t="s">
        <v>261</v>
      </c>
      <c r="AI18" s="308" t="s">
        <v>261</v>
      </c>
      <c r="AJ18" s="308" t="s">
        <v>261</v>
      </c>
    </row>
    <row r="19" spans="29:36" x14ac:dyDescent="0.25">
      <c r="AC19" s="308" t="s">
        <v>262</v>
      </c>
      <c r="AE19" s="308" t="s">
        <v>262</v>
      </c>
      <c r="AF19" s="308" t="s">
        <v>262</v>
      </c>
      <c r="AH19" s="308" t="s">
        <v>262</v>
      </c>
      <c r="AI19" s="308" t="s">
        <v>262</v>
      </c>
      <c r="AJ19" s="308" t="s">
        <v>262</v>
      </c>
    </row>
    <row r="20" spans="29:36" x14ac:dyDescent="0.25">
      <c r="AC20" s="308" t="s">
        <v>263</v>
      </c>
      <c r="AE20" s="308" t="s">
        <v>263</v>
      </c>
      <c r="AF20" s="308" t="s">
        <v>263</v>
      </c>
      <c r="AH20" s="308" t="s">
        <v>263</v>
      </c>
      <c r="AI20" s="308" t="s">
        <v>263</v>
      </c>
      <c r="AJ20" s="308" t="s">
        <v>263</v>
      </c>
    </row>
    <row r="21" spans="29:36" x14ac:dyDescent="0.25">
      <c r="AC21" s="308" t="s">
        <v>264</v>
      </c>
      <c r="AE21" s="308" t="s">
        <v>264</v>
      </c>
      <c r="AF21" s="308" t="s">
        <v>264</v>
      </c>
      <c r="AH21" s="308" t="s">
        <v>264</v>
      </c>
      <c r="AI21" s="308" t="s">
        <v>264</v>
      </c>
      <c r="AJ21" s="308" t="s">
        <v>264</v>
      </c>
    </row>
    <row r="22" spans="29:36" x14ac:dyDescent="0.25">
      <c r="AC22" s="308" t="s">
        <v>265</v>
      </c>
      <c r="AE22" s="308" t="s">
        <v>265</v>
      </c>
      <c r="AF22" s="308" t="s">
        <v>265</v>
      </c>
      <c r="AH22" s="308" t="s">
        <v>265</v>
      </c>
      <c r="AI22" s="308" t="s">
        <v>265</v>
      </c>
      <c r="AJ22" s="308" t="s">
        <v>265</v>
      </c>
    </row>
    <row r="23" spans="29:36" x14ac:dyDescent="0.25">
      <c r="AC23" s="308" t="s">
        <v>266</v>
      </c>
      <c r="AE23" s="308" t="s">
        <v>266</v>
      </c>
      <c r="AF23" s="308" t="s">
        <v>266</v>
      </c>
      <c r="AH23" s="308" t="s">
        <v>266</v>
      </c>
      <c r="AI23" s="308" t="s">
        <v>266</v>
      </c>
      <c r="AJ23" s="308" t="s">
        <v>266</v>
      </c>
    </row>
    <row r="24" spans="29:36" x14ac:dyDescent="0.25">
      <c r="AC24" s="308" t="s">
        <v>267</v>
      </c>
      <c r="AE24" s="308" t="s">
        <v>267</v>
      </c>
      <c r="AF24" s="308" t="s">
        <v>267</v>
      </c>
      <c r="AH24" s="308" t="s">
        <v>267</v>
      </c>
      <c r="AI24" s="308" t="s">
        <v>267</v>
      </c>
      <c r="AJ24" s="308" t="s">
        <v>267</v>
      </c>
    </row>
    <row r="25" spans="29:36" x14ac:dyDescent="0.25">
      <c r="AC25" s="308" t="s">
        <v>268</v>
      </c>
      <c r="AE25" s="308" t="s">
        <v>268</v>
      </c>
      <c r="AF25" s="308" t="s">
        <v>268</v>
      </c>
      <c r="AH25" s="308" t="s">
        <v>268</v>
      </c>
      <c r="AI25" s="308" t="s">
        <v>268</v>
      </c>
      <c r="AJ25" s="308" t="s">
        <v>268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1265" r:id="rId4">
          <objectPr defaultSize="0" r:id="rId5">
            <anchor moveWithCells="1">
              <from>
                <xdr:col>0</xdr:col>
                <xdr:colOff>0</xdr:colOff>
                <xdr:row>0</xdr:row>
                <xdr:rowOff>0</xdr:rowOff>
              </from>
              <to>
                <xdr:col>6</xdr:col>
                <xdr:colOff>180975</xdr:colOff>
                <xdr:row>2</xdr:row>
                <xdr:rowOff>114300</xdr:rowOff>
              </to>
            </anchor>
          </objectPr>
        </oleObject>
      </mc:Choice>
      <mc:Fallback>
        <oleObject progId="Packager Shell Object" dvAspect="DVASPECT_ICON" shapeId="11265" r:id="rId4"/>
      </mc:Fallback>
    </mc:AlternateContent>
    <mc:AlternateContent xmlns:mc="http://schemas.openxmlformats.org/markup-compatibility/2006">
      <mc:Choice Requires="x14">
        <oleObject progId="Packager Shell Object" dvAspect="DVASPECT_ICON" shapeId="11272" r:id="rId6">
          <objectPr defaultSize="0" r:id="rId7">
            <anchor moveWithCells="1">
              <from>
                <xdr:col>0</xdr:col>
                <xdr:colOff>0</xdr:colOff>
                <xdr:row>0</xdr:row>
                <xdr:rowOff>0</xdr:rowOff>
              </from>
              <to>
                <xdr:col>0</xdr:col>
                <xdr:colOff>561975</xdr:colOff>
                <xdr:row>2</xdr:row>
                <xdr:rowOff>114300</xdr:rowOff>
              </to>
            </anchor>
          </objectPr>
        </oleObject>
      </mc:Choice>
      <mc:Fallback>
        <oleObject progId="Packager Shell Object" dvAspect="DVASPECT_ICON" shapeId="11272" r:id="rId6"/>
      </mc:Fallback>
    </mc:AlternateContent>
    <mc:AlternateContent xmlns:mc="http://schemas.openxmlformats.org/markup-compatibility/2006">
      <mc:Choice Requires="x14">
        <oleObject progId="Packager Shell Object" dvAspect="DVASPECT_ICON" shapeId="11273" r:id="rId8">
          <objectPr defaultSize="0" r:id="rId9">
            <anchor moveWithCells="1">
              <from>
                <xdr:col>0</xdr:col>
                <xdr:colOff>0</xdr:colOff>
                <xdr:row>0</xdr:row>
                <xdr:rowOff>0</xdr:rowOff>
              </from>
              <to>
                <xdr:col>1</xdr:col>
                <xdr:colOff>333375</xdr:colOff>
                <xdr:row>2</xdr:row>
                <xdr:rowOff>114300</xdr:rowOff>
              </to>
            </anchor>
          </objectPr>
        </oleObject>
      </mc:Choice>
      <mc:Fallback>
        <oleObject progId="Packager Shell Object" dvAspect="DVASPECT_ICON" shapeId="11273"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CBA53402ABCB43BB147A5E0B9BDFED" ma:contentTypeVersion="68" ma:contentTypeDescription="Create a new document." ma:contentTypeScope="" ma:versionID="2b7dd1a5025363c22db846ec8b5889ca">
  <xsd:schema xmlns:xsd="http://www.w3.org/2001/XMLSchema" xmlns:xs="http://www.w3.org/2001/XMLSchema" xmlns:p="http://schemas.microsoft.com/office/2006/metadata/properties" xmlns:ns2="6a6644d3-f248-4067-83c6-e7eac864ebba" xmlns:ns3="e809b279-1100-4bb0-a551-872a8498fc5a" xmlns:ns4="http://schemas.microsoft.com/sharepoint/v4" targetNamespace="http://schemas.microsoft.com/office/2006/metadata/properties" ma:root="true" ma:fieldsID="6bd2a6100e56bb165c931624efe5e9ec" ns2:_="" ns3:_="" ns4:_="">
    <xsd:import namespace="6a6644d3-f248-4067-83c6-e7eac864ebba"/>
    <xsd:import namespace="e809b279-1100-4bb0-a551-872a8498fc5a"/>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4:IconOverlay"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644d3-f248-4067-83c6-e7eac864eb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e809b279-1100-4bb0-a551-872a8498fc5a"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5"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c097f1e6-5941-48e7-ac45-8c5509127d4f" ContentTypeId="0x01010014768F94803F42BEA62C5B7969543DC7"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file>

<file path=customXml/item5.xml><?xml version="1.0" encoding="utf-8"?>
<p:properties xmlns:p="http://schemas.microsoft.com/office/2006/metadata/properties" xmlns:xsi="http://www.w3.org/2001/XMLSchema-instance" xmlns:pc="http://schemas.microsoft.com/office/infopath/2007/PartnerControls">
  <documentManagement>
    <_dlc_DocId xmlns="6a6644d3-f248-4067-83c6-e7eac864ebba">NAXEWDDVUNHE-1196408984-6751</_dlc_DocId>
    <_dlc_DocIdUrl xmlns="6a6644d3-f248-4067-83c6-e7eac864ebba">
      <Url>https://tgf.sharepoint.com/sites/ESA2F1/GACE/_layouts/15/DocIdRedir.aspx?ID=NAXEWDDVUNHE-1196408984-6751</Url>
      <Description>NAXEWDDVUNHE-1196408984-6751</Description>
    </_dlc_DocIdUrl>
    <_dlc_DocIdPersistId xmlns="6a6644d3-f248-4067-83c6-e7eac864ebba" xsi:nil="true"/>
    <IconOverlay xmlns="http://schemas.microsoft.com/sharepoint/v4" xsi:nil="true"/>
  </documentManagement>
</p:properties>
</file>

<file path=customXml/itemProps1.xml><?xml version="1.0" encoding="utf-8"?>
<ds:datastoreItem xmlns:ds="http://schemas.openxmlformats.org/officeDocument/2006/customXml" ds:itemID="{521DB89F-01D5-4456-815D-CC93FC61430B}"/>
</file>

<file path=customXml/itemProps2.xml><?xml version="1.0" encoding="utf-8"?>
<ds:datastoreItem xmlns:ds="http://schemas.openxmlformats.org/officeDocument/2006/customXml" ds:itemID="{91C2FA6A-65A4-4A33-929C-DDA2D66E68B3}"/>
</file>

<file path=customXml/itemProps3.xml><?xml version="1.0" encoding="utf-8"?>
<ds:datastoreItem xmlns:ds="http://schemas.openxmlformats.org/officeDocument/2006/customXml" ds:itemID="{07A2F650-6A3A-4DDD-97AE-74B39D1807B0}"/>
</file>

<file path=customXml/itemProps4.xml><?xml version="1.0" encoding="utf-8"?>
<ds:datastoreItem xmlns:ds="http://schemas.openxmlformats.org/officeDocument/2006/customXml" ds:itemID="{A03DA6DC-16AE-41D4-8EA9-CACAE9397C65}"/>
</file>

<file path=customXml/itemProps5.xml><?xml version="1.0" encoding="utf-8"?>
<ds:datastoreItem xmlns:ds="http://schemas.openxmlformats.org/officeDocument/2006/customXml" ds:itemID="{CF6AE890-789D-4247-A59A-2E9BB1F9DF5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294</vt:i4>
      </vt:variant>
    </vt:vector>
  </HeadingPairs>
  <TitlesOfParts>
    <vt:vector size="304" baseType="lpstr">
      <vt:lpstr>Overview - Section A</vt:lpstr>
      <vt:lpstr>Impact Indicators - Section B</vt:lpstr>
      <vt:lpstr>Outcome Indicators - Section C</vt:lpstr>
      <vt:lpstr>Sheet1</vt:lpstr>
      <vt:lpstr>Coverage Indicators - Section D</vt:lpstr>
      <vt:lpstr> Disaggregation - Section E</vt:lpstr>
      <vt:lpstr>WPTM - Section F</vt:lpstr>
      <vt:lpstr>Sheet2</vt:lpstr>
      <vt:lpstr>Print View</vt:lpstr>
      <vt:lpstr>Sheet3</vt:lpstr>
      <vt:lpstr>_001c6892_fd78_44a6_85a8_ff1c01700cc0</vt:lpstr>
      <vt:lpstr>_00455285_97f3_4265_9156_a310f1d2bf7a</vt:lpstr>
      <vt:lpstr>_01cccfef_5573_4d36_b9d3_e32bd9199c70</vt:lpstr>
      <vt:lpstr>_0215c642_4079_4a66_b33f_02948e5b161c</vt:lpstr>
      <vt:lpstr>_0278b5de_0da4_4498_a134_99a2744a9fab</vt:lpstr>
      <vt:lpstr>_06a30c86_360f_426e_8e45_34c8bc342561</vt:lpstr>
      <vt:lpstr>_0883281e_e21d_43ef_9187_230346f845f9</vt:lpstr>
      <vt:lpstr>_0e3c3e65_3a29_4922_a0c9_f3ec51b7a324</vt:lpstr>
      <vt:lpstr>_12d36ead_3b18_48aa_99d4_80149bed2ddf</vt:lpstr>
      <vt:lpstr>_1345e61d_a8fe_4213_85d7_1db0d6d6f5c1</vt:lpstr>
      <vt:lpstr>_13d458ac_77c9_4e6a_a147_5af884e6c4ac</vt:lpstr>
      <vt:lpstr>_13f5bbc3_a06d_4a3e_b75e_ac6929e1cb91</vt:lpstr>
      <vt:lpstr>_1431f82b_522f_43df_b2d3_994f0389b028</vt:lpstr>
      <vt:lpstr>_15d23191_61cc_42d1_9dac_fbdc3cccac55</vt:lpstr>
      <vt:lpstr>_1634fc88_93cd_4404_9900_542a3d171cb8</vt:lpstr>
      <vt:lpstr>_164e6d09_185f_4eb7_8d48_b40f818dce2a</vt:lpstr>
      <vt:lpstr>_18f86b5a_b47f_41ce_9c9a_1d1ee819627b</vt:lpstr>
      <vt:lpstr>_1adee5ff_c5c9_43db_9c1e_bb4129b790bf</vt:lpstr>
      <vt:lpstr>_1afa72c9_dc27_4c9f_b1ac_7f8bc7410cff</vt:lpstr>
      <vt:lpstr>_1b8aaee3_08fa_47b6_9b44_c592025d5948</vt:lpstr>
      <vt:lpstr>_1bcbb583_e5a9_4a6b_8584_0d82f680244f</vt:lpstr>
      <vt:lpstr>_1cfaffa5_a1e7_40ad_a8cc_cbc751be15bf</vt:lpstr>
      <vt:lpstr>_1e67ed6e_f8e7_4233_8edd_7517e4657684</vt:lpstr>
      <vt:lpstr>_2053b682_1861_471c_93f5_942820d208c6</vt:lpstr>
      <vt:lpstr>_21546636_20c6_4878_ba5b_6cb3d96028d3</vt:lpstr>
      <vt:lpstr>_21e79bef_aeed_4e3b_a2f8_653b27dca3bb</vt:lpstr>
      <vt:lpstr>_23382548_19c5_4f72_b575_25dbca7b1362</vt:lpstr>
      <vt:lpstr>_23debc6e_f89a_4d49_93e8_506d71c4cbb7</vt:lpstr>
      <vt:lpstr>_25903c5a_79da_48aa_a73a_0efa3fa709b3</vt:lpstr>
      <vt:lpstr>_26136ea7_aadc_4ebb_8566_3952be290e1d</vt:lpstr>
      <vt:lpstr>_26874af8_f15f_4555_b6ba_d39eb5bc132c</vt:lpstr>
      <vt:lpstr>_298c6d39_0bd4_41f0_944a_d4ae2b25324e</vt:lpstr>
      <vt:lpstr>_29de1210_4fea_46a8_ac63_eb3a3734b209</vt:lpstr>
      <vt:lpstr>_2c6b8785_2f7e_4ce5_948e_2066c6838182</vt:lpstr>
      <vt:lpstr>_2d70cea4_4aa4_4f76_a44a_d82296fda664</vt:lpstr>
      <vt:lpstr>_2ef5dfde_8ec5_4b0f_b79e_1e3da16c9079</vt:lpstr>
      <vt:lpstr>_2f779270_bafb_4509_b7c1_f9f5a5f6b50c</vt:lpstr>
      <vt:lpstr>_304a4b38_aadb_465f_bec4_ede79462324a</vt:lpstr>
      <vt:lpstr>_305eb9b9_f26b_4f8d_b39a_48a5ef44a883</vt:lpstr>
      <vt:lpstr>_309cb4e6_0866_4b59_9ad8_dce9deb459a4</vt:lpstr>
      <vt:lpstr>_33898a8c_e55b_4fb6_a523_fc8d172930cd</vt:lpstr>
      <vt:lpstr>_339d96ff_1502_408b_8b62_a0d2a6d2aa31</vt:lpstr>
      <vt:lpstr>_33fed0b9_fc27_4763_9047_689a322df055</vt:lpstr>
      <vt:lpstr>_359b0f72_ed0e_44ca_a640_07ddf6593469</vt:lpstr>
      <vt:lpstr>_36760ff8_71ac_4804_83a7_bece45c85ebb</vt:lpstr>
      <vt:lpstr>_3679d719_018c_46c1_a6c9_f5cb6af28e82</vt:lpstr>
      <vt:lpstr>_3753db18_a6c5_4659_9a7b_6f3e612294c8</vt:lpstr>
      <vt:lpstr>_375d0b85_cee6_4f09_8149_d0cb44f763c3</vt:lpstr>
      <vt:lpstr>_376d09b9_13da_4234_ac68_70f4056f39d5</vt:lpstr>
      <vt:lpstr>_38047978_a1a7_461a_87eb_fa3e058626f6</vt:lpstr>
      <vt:lpstr>_3a54c0cb_5d61_44ab_9f5f_59c0b83c7017</vt:lpstr>
      <vt:lpstr>_3bcdfaf5_b271_49d0_bd36_4a3396322792</vt:lpstr>
      <vt:lpstr>_3c2344d6_25d2_47b1_b174_e16f09cd5031</vt:lpstr>
      <vt:lpstr>_3c45532e_4503_44c3_aed1_88e3c7145bca</vt:lpstr>
      <vt:lpstr>_3d3c76b6_9fcf_4cb5_b2a3_ba632337362e</vt:lpstr>
      <vt:lpstr>_3d4133d5_383c_4a50_aac6_5c005d62eb60</vt:lpstr>
      <vt:lpstr>_3f450a54_eabe_42be_b6a5_18c086a5d786</vt:lpstr>
      <vt:lpstr>_3f5bc5e8_4a3f_44a3_957f_8c557ebfc227</vt:lpstr>
      <vt:lpstr>_401f5dde_c830_4e36_aa50_755b94089973</vt:lpstr>
      <vt:lpstr>_44e69fde_25b9_445d_a789_b274cefe8c85</vt:lpstr>
      <vt:lpstr>_47deab8b_5576_4154_a23c_955e1b8ae87d</vt:lpstr>
      <vt:lpstr>_48c10acb_0239_43bd_b1e5_78cda5a58d6a</vt:lpstr>
      <vt:lpstr>_495f6c6d_af8a_4571_9bad_207f51a6daa3</vt:lpstr>
      <vt:lpstr>_4a9781ea_cb28_45a4_8bf0_5c0208bcf490</vt:lpstr>
      <vt:lpstr>_4b36df75_ea3b_4116_b8ac_4a66abe762ad</vt:lpstr>
      <vt:lpstr>_4b7bb144_c4f2_43ec_aa53_4cd0ce38b239</vt:lpstr>
      <vt:lpstr>_4b8d00e4_3b44_4af0_94c2_6912b8089f7c</vt:lpstr>
      <vt:lpstr>_4cad3db9_25d4_4d90_9cfa_f7648bdc2dcd</vt:lpstr>
      <vt:lpstr>_4e28d14a_809b_451a_94f7_5adb1a78a192</vt:lpstr>
      <vt:lpstr>_4e3ce3cc_8312_431b_a087_d993964fb260</vt:lpstr>
      <vt:lpstr>_4ede0df7_bdae_485c_a6aa_cd381b32466f</vt:lpstr>
      <vt:lpstr>_4f36af19_06bf_4c59_990d_586822b3d259</vt:lpstr>
      <vt:lpstr>_51b611bd_a560_42d0_9976_577e62d2b71d</vt:lpstr>
      <vt:lpstr>_52d6fc62_59f3_4757_a084_a8aeafb48d9b</vt:lpstr>
      <vt:lpstr>_53066892_24de_428a_ae98_ea86638a4c62</vt:lpstr>
      <vt:lpstr>_5486feae_3dbd_4704_9f21_63bc76d59ea7</vt:lpstr>
      <vt:lpstr>_54a6d417_0f88_419b_b432_0cc200aa6916</vt:lpstr>
      <vt:lpstr>_56054dfa_b687_4a06_b8be_e876776b18ab</vt:lpstr>
      <vt:lpstr>_5b7646f1_deb1_444c_8f7b_face02ce60fb</vt:lpstr>
      <vt:lpstr>_5bdd240d_fc66_4b36_8d87_3013bbac9fbc</vt:lpstr>
      <vt:lpstr>_5f13bfaa_aeeb_4829_86ea_2f5ba79220b2</vt:lpstr>
      <vt:lpstr>_6017e447_f4b2_4605_8be3_67be82447dcf</vt:lpstr>
      <vt:lpstr>_616adcc7_34de_4b6d_b9e7_5b8149c795b2</vt:lpstr>
      <vt:lpstr>_6183a324_5987_4313_bf0b_c4cb232c1541</vt:lpstr>
      <vt:lpstr>_62c70513_beef_429b_9eed_4a067e91b0bf</vt:lpstr>
      <vt:lpstr>_63de57f1_547d_4bd8_8c72_4f7979df3206</vt:lpstr>
      <vt:lpstr>_651c1cff_29dc_4f61_8994_ff4aa592187f</vt:lpstr>
      <vt:lpstr>_654bca83_10b5_4fb3_962f_80e82dfc63ce</vt:lpstr>
      <vt:lpstr>_661b52bf_a29e_4aa2_a778_97206df48679</vt:lpstr>
      <vt:lpstr>_6834aec6_db58_4138_a983_eb16ae5d5835</vt:lpstr>
      <vt:lpstr>_6b7b095a_5e69_4c56_b186_9b24f30d5a48</vt:lpstr>
      <vt:lpstr>_6bfbc2ef_76fe_410c_bf4f_994b5f823aa4</vt:lpstr>
      <vt:lpstr>_6d5159db_9889_4f1d_af47_2635874bd376</vt:lpstr>
      <vt:lpstr>_6e6943dc_a39b_4021_932f_cfd2e12ee608</vt:lpstr>
      <vt:lpstr>_6eba2265_9c0a_4fa8_b215_4631c12b72cc</vt:lpstr>
      <vt:lpstr>_701f0c03_9414_4eed_aa90_d3a25a219442</vt:lpstr>
      <vt:lpstr>_71b6afba_85be_4c4b_9b19_636242058b4f</vt:lpstr>
      <vt:lpstr>_7229c5f0_1cfd_41e2_b5fe_a739cdd4cb93</vt:lpstr>
      <vt:lpstr>_72f52029_1603_4455_a732_551994875f57</vt:lpstr>
      <vt:lpstr>_73b8f8b2_6e79_470e_91d5_fe608e8a3a44</vt:lpstr>
      <vt:lpstr>_73e7dab0_4f37_4b6e_8769_8e6f73bb0e93</vt:lpstr>
      <vt:lpstr>_75ababd8_1698_4952_b223_40ced6310282</vt:lpstr>
      <vt:lpstr>_75d9aa75_b8d8_4651_8804_27fca496d650</vt:lpstr>
      <vt:lpstr>_7638a94a_e06b_4d66_97b8_ac609d3da203</vt:lpstr>
      <vt:lpstr>_76ec722d_231e_43e2_a272_cb3feef456da</vt:lpstr>
      <vt:lpstr>_77290f0f_e3b8_410c_9e2a_f33b99973795</vt:lpstr>
      <vt:lpstr>_779b0207_1267_4760_b2e2_850e0608884a</vt:lpstr>
      <vt:lpstr>_79f2b382_fc32_4a0d_a81d_a7737cdf93b9</vt:lpstr>
      <vt:lpstr>_7abccd6d_b26a_464a_a34f_823b62ef9461</vt:lpstr>
      <vt:lpstr>_7cdc6ffc_7316_43a3_8c10_94815252d4bc</vt:lpstr>
      <vt:lpstr>_7dd1a1e8_b3e5_4977_b435_92933762fedb</vt:lpstr>
      <vt:lpstr>_7de09912_e7b9_48e5_b4a3_1bd0d462b523</vt:lpstr>
      <vt:lpstr>_7e0af408_1d4d_4918_a66a_00c5cfa30842</vt:lpstr>
      <vt:lpstr>_7ea43aa2_3fad_4650_821c_ea2dc5b2b6d6</vt:lpstr>
      <vt:lpstr>_7eb4c845_5a41_40d0_9d14_14e87d96cf8b</vt:lpstr>
      <vt:lpstr>_8273a11c_a030_45ba_bf8f_2b577e1aa93b</vt:lpstr>
      <vt:lpstr>_82b810a8_4ed0_4323_bc38_7e1a937be1f8</vt:lpstr>
      <vt:lpstr>_83998ab1_4075_4c07_9dc0_ddad2642fdb3</vt:lpstr>
      <vt:lpstr>_83a8b122_8cd9_4c5d_9e26_19949421dbb8</vt:lpstr>
      <vt:lpstr>_83be5d15_62e9_4a5e_bc77_b4f672b561a7</vt:lpstr>
      <vt:lpstr>_83f715f3_c05f_4638_9164_afea41293c9f</vt:lpstr>
      <vt:lpstr>_85309e65_0086_4de6_bacc_f6933ab3af57</vt:lpstr>
      <vt:lpstr>_85dddee6_5e50_414d_af9f_ec761d50a3f0</vt:lpstr>
      <vt:lpstr>_862ffe01_c829_453b_8951_9acfdd7e0f24</vt:lpstr>
      <vt:lpstr>_864425d0_252a_4246_909e_cc0826e707f2</vt:lpstr>
      <vt:lpstr>_864a610c_7ddb_4dd2_ada2_66e0cf299993</vt:lpstr>
      <vt:lpstr>_872311fc_11bb_401c_8b93_291ded9ec451</vt:lpstr>
      <vt:lpstr>_88ed285f_de91_449e_84a4_7a52aed0ebf3</vt:lpstr>
      <vt:lpstr>_8945f316_fd9d_4e19_b3cd_c0c8202a52db</vt:lpstr>
      <vt:lpstr>_8b18b770_efb1_48d9_b29d_e5cd963495d7</vt:lpstr>
      <vt:lpstr>_8d9f9399_d674_44d3_98fa_9bdc7c2dff17</vt:lpstr>
      <vt:lpstr>_8db12a94_6c80_4faf_a302_903e25bd6f79</vt:lpstr>
      <vt:lpstr>_8fa4d884_a5b1_4041_8cad_fbf4720a13d4</vt:lpstr>
      <vt:lpstr>_9087c8c2_884b_4622_8f2d_57b54106821e</vt:lpstr>
      <vt:lpstr>_9163a4e6_3076_442b_bf37_db0a0a62793a</vt:lpstr>
      <vt:lpstr>_92f1cb30_b2ad_4daf_95b0_119c0d135fd1</vt:lpstr>
      <vt:lpstr>_930b7851_3ac3_4bcf_9e4b_22a06ac50203</vt:lpstr>
      <vt:lpstr>_94d3282f_3684_49c4_abb1_f025fe07131b</vt:lpstr>
      <vt:lpstr>_95a49378_9a3f_4412_a549_0577663ad28e</vt:lpstr>
      <vt:lpstr>_967a12c6_2ed8_4791_b4cb_55f0a388626b</vt:lpstr>
      <vt:lpstr>_96ec92fb_3071_400a_b07e_18bb253f93d4</vt:lpstr>
      <vt:lpstr>_979ccfd5_b55a_4492_8e26_a6633c09ca4c</vt:lpstr>
      <vt:lpstr>_97db3924_742c_4f61_af12_dab7752ccc44</vt:lpstr>
      <vt:lpstr>_98dd2794_3fe3_445a_8e9e_0ebaa7f08eb6</vt:lpstr>
      <vt:lpstr>_99c3b064_facc_46ff_8835_927313074f4d</vt:lpstr>
      <vt:lpstr>_9a975b68_4a25_421c_bf56_ce3e9602ca12</vt:lpstr>
      <vt:lpstr>_9b1ce367_9e63_45e5_8881_b07da8f64aba</vt:lpstr>
      <vt:lpstr>_9bca454b_cfcc_4af5_ace0_6d8efc367b3f</vt:lpstr>
      <vt:lpstr>_9c8612d6_cb9f_4fcd_b707_4fdfc8d07b47</vt:lpstr>
      <vt:lpstr>_9d5a644f_9e3c_487b_9af4_779a60541f4e</vt:lpstr>
      <vt:lpstr>_9d6a5d82_356c_4557_b100_0ad2bb784173</vt:lpstr>
      <vt:lpstr>_9f9fdd59_86c9_4295_b308_3619d68d6aaf</vt:lpstr>
      <vt:lpstr>_a03a6191_0fac_4b3d_8708_48fbb91918a6</vt:lpstr>
      <vt:lpstr>_a06ae70f_aaf6_4179_9a0c_964df3537fbf</vt:lpstr>
      <vt:lpstr>_a06d7903_f4dc_429c_b13c_c30db338eb1e</vt:lpstr>
      <vt:lpstr>_a0c17c41_3282_4726_86a7_49765b8bf0c4</vt:lpstr>
      <vt:lpstr>_a1cb2bed_c11f_48c1_a113_9c692663f3af</vt:lpstr>
      <vt:lpstr>_a395564a_2e4f_42b7_9d4d_76ed548224d3</vt:lpstr>
      <vt:lpstr>_a453bbe4_4a2a_4ee3_9728_f518965085eb</vt:lpstr>
      <vt:lpstr>_a676465c_2e79_4840_afcd_6eb0129d896a</vt:lpstr>
      <vt:lpstr>_a6821334_9358_419c_a9a9_7d5c73ab6037</vt:lpstr>
      <vt:lpstr>_a6b20fb9_370d_458d_9f1c_8b11b3cb6b04</vt:lpstr>
      <vt:lpstr>_a77b9ff2_ff4b_4e64_b1e4_e49d08d0f32e</vt:lpstr>
      <vt:lpstr>_a832b80c_0523_4735_817a_20d55c98a2a0</vt:lpstr>
      <vt:lpstr>_a8f46077_3c03_49ff_b812_2b8ac08cae66</vt:lpstr>
      <vt:lpstr>_abbd2de4_555f_487e_a305_ee28249928f4</vt:lpstr>
      <vt:lpstr>_abcb1332_3cc3_40cb_9eb6_e49185148047</vt:lpstr>
      <vt:lpstr>_ac08cb03_6077_4c30_afb1_9bc3cfdd6cfc</vt:lpstr>
      <vt:lpstr>_ac51a6a0_00ac_43cc_b808_1917a53d59b7</vt:lpstr>
      <vt:lpstr>_aca7f1bf_77d4_41d2_b85a_8fc4694aaa5d</vt:lpstr>
      <vt:lpstr>_ad718d62_e2fd_4c3a_a018_8c8f5eec5644</vt:lpstr>
      <vt:lpstr>_ae89798c_a193_4fe1_9819_3f2c3b1603cb</vt:lpstr>
      <vt:lpstr>_aef23396_73a2_4449_b64b_574e315ee717</vt:lpstr>
      <vt:lpstr>_af4893e4_fb2a_43c4_a459_75a79635184d</vt:lpstr>
      <vt:lpstr>_b01f6605_c50f_49e5_8841_306b902e21b5</vt:lpstr>
      <vt:lpstr>_b11cf680_a844_40de_8411_c7f96b2201c9</vt:lpstr>
      <vt:lpstr>_b160eb14_1a9e_4a15_af5d_5ad4beec3850</vt:lpstr>
      <vt:lpstr>_b18e5aaa_ad86_482a_97e6_da2f2e826291</vt:lpstr>
      <vt:lpstr>_b25b57c0_b3c6_4bd0_84af_ecd0c047480e</vt:lpstr>
      <vt:lpstr>_b2dcf42e_b53d_4d97_b0ac_dd70231fb7f7</vt:lpstr>
      <vt:lpstr>_b34a64d7_780c_4ced_9c66_550ac8940730</vt:lpstr>
      <vt:lpstr>_b3690b63_c962_4f4f_8079_62ad9538cdac</vt:lpstr>
      <vt:lpstr>_b4a871df_6a0f_4103_a22f_8f40cae6fea8</vt:lpstr>
      <vt:lpstr>_b4d46ca2_f06b_4572_9f1c_bea02c988104</vt:lpstr>
      <vt:lpstr>_b6919358_cf97_4469_b8d0_568a7fbf797c</vt:lpstr>
      <vt:lpstr>_b9c6b527_c2c5_4200_bb21_b9257f2bb2c1</vt:lpstr>
      <vt:lpstr>_bb5fa5c3_145c_4557_9c82_0d8572ffee1d</vt:lpstr>
      <vt:lpstr>_bb8ea907_72a2_4c31_914c_8f6c5afa1ca6</vt:lpstr>
      <vt:lpstr>_bd8c6a42_6cde_4c17_9f1a_04e7b83fd063</vt:lpstr>
      <vt:lpstr>_bdd2307f_8507_4400_9474_1ca817ae31e1</vt:lpstr>
      <vt:lpstr>_be50546c_31c0_486d_bfdf_73f44f0cb8fc</vt:lpstr>
      <vt:lpstr>_bf857707_f3ed_43ba_b26e_78e553c3b599</vt:lpstr>
      <vt:lpstr>_c021eee3_85ca_4b4c_871f_c2ca4000adb3</vt:lpstr>
      <vt:lpstr>_c095f759_c9ea_4c35_a54f_59e25c4e1c57</vt:lpstr>
      <vt:lpstr>_c1e3d9da_0aa8_4938_92fd_28ad968bd219</vt:lpstr>
      <vt:lpstr>_c203bb8b_fb5b_4846_b4c2_944ce13f32a1</vt:lpstr>
      <vt:lpstr>_c438aaa1_5662_46ac_b40e_79add5b8ca04</vt:lpstr>
      <vt:lpstr>_c5215829_b145_48a6_a963_f0a9fee020ba</vt:lpstr>
      <vt:lpstr>_c68c9230_a81a_494e_9d15_a3b3f7da6cca</vt:lpstr>
      <vt:lpstr>_c7239f8e_e972_4d0a_ac9c_049341720ca8</vt:lpstr>
      <vt:lpstr>_c811d6c6_78b7_497a_b948_2c1cd9a8b3fc</vt:lpstr>
      <vt:lpstr>_c816eaf8_2a56_4799_b99e_46cc75b95513</vt:lpstr>
      <vt:lpstr>_c8b99741_29de_4fd3_b61f_0ba79d0dd1ac</vt:lpstr>
      <vt:lpstr>_cac419b3_94d5_4499_8350_ba1348bbc897</vt:lpstr>
      <vt:lpstr>_cc652be8_c987_44b0_a7b8_b38f24a774fd</vt:lpstr>
      <vt:lpstr>_cf358620_ea1f_4f84_9d7c_ff40c9a3a492</vt:lpstr>
      <vt:lpstr>_cfca620f_de97_4c28_a5c1_f2dac12ee56a</vt:lpstr>
      <vt:lpstr>_d0e6db09_4210_45d4_bc55_3258a5a7becd</vt:lpstr>
      <vt:lpstr>_d3eb7cad_d1db_4bc0_b960_bce22b805e0e</vt:lpstr>
      <vt:lpstr>_d4636bb9_1f56_4ee7_8c2d_ea3290e38adc</vt:lpstr>
      <vt:lpstr>_d55f73ea_40dd_46a0_b46b_1f915532d5da</vt:lpstr>
      <vt:lpstr>_d62bbd88_c7fe_4846_8ed9_76818d8946c8</vt:lpstr>
      <vt:lpstr>_d72177c9_4374_45f7_b5a5_f0b6222e9566</vt:lpstr>
      <vt:lpstr>_d87efec4_c031_4381_b43e_3ae3f8a86788</vt:lpstr>
      <vt:lpstr>_d8b44ed0_a865_499e_aa2c_09925ed64c24</vt:lpstr>
      <vt:lpstr>_d8b6f88d_18a9_4a50_9ece_d7e8745a30d8</vt:lpstr>
      <vt:lpstr>_d8f3b323_94ba_4c08_b760_0447353ff6ee</vt:lpstr>
      <vt:lpstr>_d9225ee9_4711_40fa_bb89_6747c9d62bad</vt:lpstr>
      <vt:lpstr>_d93c4c11_f795_4c65_88eb_c43040eba27e</vt:lpstr>
      <vt:lpstr>_dc244658_5d04_4680_ae26_7c2a4a1462b8</vt:lpstr>
      <vt:lpstr>_dc25d21c_45d9_4b57_9fa2_820fd10faadb</vt:lpstr>
      <vt:lpstr>_dd5cbb23_508a_4a49_9ee3_de02706f296e</vt:lpstr>
      <vt:lpstr>_de8310b5_e4d3_4b94_b262_26a424148ac2</vt:lpstr>
      <vt:lpstr>_e0830cff_d0fc_4c0b_a8ac_7345384e8ae1</vt:lpstr>
      <vt:lpstr>_e0bc3c4f_03b9_401c_9444_2ae25857d1f6</vt:lpstr>
      <vt:lpstr>_e1369199_9199_4522_8093_a9305b6b0ad3</vt:lpstr>
      <vt:lpstr>_e3593433_048f_4c41_83d3_f74a839a639f</vt:lpstr>
      <vt:lpstr>_e389a366_963d_4cab_84cb_bcef3e4821a3</vt:lpstr>
      <vt:lpstr>_e396fc33_e267_4f95_9a9f_e7da1297f164</vt:lpstr>
      <vt:lpstr>_e3fd5f4b_01b0_4087_9e0e_fd0199800be6</vt:lpstr>
      <vt:lpstr>_e49ca72f_320d_4468_afc1_5eb8b190d587</vt:lpstr>
      <vt:lpstr>_e49fabde_6efa_4135_8c8d_4118210038ac</vt:lpstr>
      <vt:lpstr>_e4b1e3b9_6a2a_43ea_8ece_3c48082dabab</vt:lpstr>
      <vt:lpstr>_e5e0e9c5_229b_41b4_a9b1_b5fd68f1f31c</vt:lpstr>
      <vt:lpstr>_e6620337_bf44_48f3_a7fd_0125cc2c6be7</vt:lpstr>
      <vt:lpstr>_e6d95e65_44bf_4846_b78f_816689d6036f</vt:lpstr>
      <vt:lpstr>_e87ea5ec_8175_4472_bb44_1f8c96df1ee4</vt:lpstr>
      <vt:lpstr>_ea0a6aff_050a_4e7c_bb67_efe887a6ff8c</vt:lpstr>
      <vt:lpstr>_eab21347_0473_4b4a_b4eb_6c1a24a63d27</vt:lpstr>
      <vt:lpstr>_eabb6097_6646_49fe_9d42_cce1d696601b</vt:lpstr>
      <vt:lpstr>_eb2cf46f_a0f0_4630_901f_de172259091d</vt:lpstr>
      <vt:lpstr>_eb3b74db_a8d6_402c_ac1d_1c28f71341c5</vt:lpstr>
      <vt:lpstr>_eb4483fc_2324_472e_8d9d_7d61a85d6621</vt:lpstr>
      <vt:lpstr>_eb940844_13db_4509_a1c4_ff0a8c68abd7</vt:lpstr>
      <vt:lpstr>_ec76c0ec_f1db_41e2_a79d_43833dafa6c1</vt:lpstr>
      <vt:lpstr>_edacc156_af86_4bf8_90dd_b9a22fc62817</vt:lpstr>
      <vt:lpstr>_eecf7cf0_e9be_48ee_b1b4_c9465f1f4e45</vt:lpstr>
      <vt:lpstr>_ef71a926_ed34_4a30_a966_0474ab63e5f6</vt:lpstr>
      <vt:lpstr>_ef76cfb9_67e1_4915_af45_a872c6c08e17</vt:lpstr>
      <vt:lpstr>_f1c519aa_961b_42b6_a4f4_d9f451ddf622</vt:lpstr>
      <vt:lpstr>_f25f0134_a952_4eb1_bd5d_4a854d76f318</vt:lpstr>
      <vt:lpstr>_f2e17f54_33e5_4fb3_8547_527de2a7d0ac</vt:lpstr>
      <vt:lpstr>_f3654abd_3fbc_41ef_a2e7_0d54ea478341</vt:lpstr>
      <vt:lpstr>_f4779d60_785c_467d_9fde_6155983cc694</vt:lpstr>
      <vt:lpstr>_f58d18c7_1d35_433b_a6a3_d9e3f83484c8</vt:lpstr>
      <vt:lpstr>_f6a03b9c_bb28_437d_9628_390d1e118eca</vt:lpstr>
      <vt:lpstr>_f7ffda0a_af79_4172_b8c8_2aa06a6c7d1e</vt:lpstr>
      <vt:lpstr>_f873c4bc_f7cc_4b44_ad07_3617513d80ee</vt:lpstr>
      <vt:lpstr>_f8d7ef06_1dee_470c_8158_06415f88b21a</vt:lpstr>
      <vt:lpstr>_fba43122_7879_4bc6_ab59_ece879d4dafd</vt:lpstr>
      <vt:lpstr>_fc2ec0bb_6f59_4d01_800e_137fca9bba62</vt:lpstr>
      <vt:lpstr>_fccfb4fa_0a30_41be_9334_74bc5779fbd3</vt:lpstr>
      <vt:lpstr>_fd286dae_26cb_4aad_a5f8_c4e877a2e920</vt:lpstr>
      <vt:lpstr>_fe1fc4f2_e57c_4328_acb9_6e901a0a2e1c</vt:lpstr>
      <vt:lpstr>_ff6d5dd3_ab8b_4fe2_bcbe_548b33210bc7</vt:lpstr>
      <vt:lpstr>_ff85bbe8_e093_4bde_9ecb_ca8f310bef73</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AIM_Coverage_Indicator_Targets_Results__c.AIM_Mark_if_target_is_TBD__c</vt:lpstr>
      <vt:lpstr>AIM_Impact_Disaggregation__c.AIM_Baseline_Year__c</vt:lpstr>
      <vt:lpstr>AIM_Impact_Indicator__c.AIM_Baseline_Year__c</vt:lpstr>
      <vt:lpstr>AIM_Impact_Indicator_Targets_Results__c.AIM_Mark_if_target_is_TBD__c</vt:lpstr>
      <vt:lpstr>AIM_Outcome_Disaggregation__c.AIM_Baseline_Year__c</vt:lpstr>
      <vt:lpstr>AIM_Outcome_Indicator__c.AIM_Baseline_Year__c</vt:lpstr>
      <vt:lpstr>AIM_Outcome_Indicator_Targets_Result__c.AIM_Mark_if_target_is_TBD__c</vt:lpstr>
      <vt:lpstr>CoverageColumn</vt:lpstr>
      <vt:lpstr>CoverageStart</vt:lpstr>
      <vt:lpstr>'Account Role'!Extract</vt:lpstr>
      <vt:lpstr>KeyActivityColumn</vt:lpstr>
      <vt:lpstr>KeyActivityStart</vt:lpstr>
      <vt:lpstr>'Coverage Indicators - Section D'!List</vt:lpstr>
      <vt:lpstr>List</vt:lpstr>
      <vt:lpstr>PICKLISTKEYVALUEPAIR</vt:lpstr>
      <vt:lpstr>' Disaggregation - Section E'!Print_Area</vt:lpstr>
      <vt:lpstr>'Coverage Indicators - Section D'!Print_Area</vt:lpstr>
      <vt:lpstr>'Impact Indicators - Section B'!Print_Area</vt:lpstr>
      <vt:lpstr>'Outcome Indicators - Section C'!Print_Area</vt:lpstr>
      <vt:lpstr>'Overview - Section A'!Print_Area</vt:lpstr>
      <vt:lpstr>'Print View'!Print_Area</vt:lpstr>
      <vt:lpstr>RegionColumn</vt:lpstr>
      <vt:lpstr>RegionStart</vt:lpstr>
      <vt:lpstr>XAuthorInvalidPicklistData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TB -Consolidated PF GF 2018-2020-RNTCP-Revised</dc:title>
  <dc:creator>Tanaka Ndowa</dc:creator>
  <cp:lastModifiedBy>Dell</cp:lastModifiedBy>
  <cp:lastPrinted>2017-02-03T23:16:33Z</cp:lastPrinted>
  <dcterms:created xsi:type="dcterms:W3CDTF">2016-09-24T07:20:04Z</dcterms:created>
  <dcterms:modified xsi:type="dcterms:W3CDTF">2017-06-01T06:49:10Z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ContentTypeId">
    <vt:lpwstr>0x0101001BCBA53402ABCB43BB147A5E0B9BDFED</vt:lpwstr>
  </property>
  <property fmtid="{D5CDD505-2E9C-101B-9397-08002B2CF9AE}" pid="4" name="_dlc_DocIdItemGuid">
    <vt:lpwstr>6cea18b1-6f44-441b-950a-1d019c2333a9</vt:lpwstr>
  </property>
  <property fmtid="{D5CDD505-2E9C-101B-9397-08002B2CF9AE}" pid="5" name="_dlc_DocId">
    <vt:lpwstr>7F5SVMC6CCRT-1464864961-220</vt:lpwstr>
  </property>
  <property fmtid="{D5CDD505-2E9C-101B-9397-08002B2CF9AE}" pid="6" name="_dlc_DocIdUrl">
    <vt:lpwstr>https://tgf.sharepoint.com/sites/TSGMT11/IND7/_layouts/15/DocIdRedir.aspx?ID=7F5SVMC6CCRT-1464864961-220, 7F5SVMC6CCRT-1464864961-220</vt:lpwstr>
  </property>
  <property fmtid="{D5CDD505-2E9C-101B-9397-08002B2CF9AE}" pid="7" name="Order">
    <vt:r8>22000</vt:r8>
  </property>
  <property fmtid="{D5CDD505-2E9C-101B-9397-08002B2CF9AE}" pid="8" name="URL">
    <vt:lpwstr/>
  </property>
</Properties>
</file>