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I10" i="2" s="1"/>
  <c r="C9" i="2"/>
  <c r="H9" i="2" s="1"/>
  <c r="J9" i="2" s="1"/>
  <c r="C7" i="2"/>
  <c r="H7" i="2" s="1"/>
  <c r="J7" i="2" s="1"/>
  <c r="C6" i="2"/>
  <c r="H6" i="2" s="1"/>
  <c r="J6" i="2" s="1"/>
  <c r="C5" i="2"/>
  <c r="H5" i="2" s="1"/>
  <c r="J5" i="2" s="1"/>
  <c r="H7" i="5"/>
  <c r="J7" i="5" s="1"/>
  <c r="H8" i="5"/>
  <c r="J8" i="5" s="1"/>
  <c r="H6" i="5"/>
  <c r="J6" i="5" s="1"/>
  <c r="H13" i="5"/>
  <c r="J13" i="5" s="1"/>
  <c r="H12" i="5"/>
  <c r="J12" i="5" s="1"/>
  <c r="H10" i="5"/>
  <c r="J10" i="5" s="1"/>
  <c r="I9" i="5"/>
  <c r="J9" i="5" s="1"/>
  <c r="H9" i="5"/>
  <c r="J6" i="6"/>
  <c r="I7" i="6"/>
  <c r="K7" i="6" s="1"/>
  <c r="I6" i="6"/>
  <c r="I12" i="6"/>
  <c r="K12" i="6" s="1"/>
  <c r="I11" i="6"/>
  <c r="K11" i="6" s="1"/>
  <c r="I9" i="6"/>
  <c r="K9" i="6" s="1"/>
  <c r="I8" i="6"/>
  <c r="K8" i="6" s="1"/>
  <c r="I5" i="5"/>
  <c r="H5" i="5"/>
  <c r="I5" i="6"/>
  <c r="K5" i="6" s="1"/>
  <c r="K6" i="6" l="1"/>
  <c r="H10" i="2"/>
  <c r="J10" i="2"/>
  <c r="J5" i="5"/>
  <c r="H21" i="5"/>
  <c r="J21" i="5" s="1"/>
  <c r="I20" i="5"/>
  <c r="H20" i="5"/>
  <c r="I19" i="5"/>
  <c r="J19" i="5" s="1"/>
  <c r="H19" i="5"/>
  <c r="I18" i="5"/>
  <c r="H18" i="5"/>
  <c r="J17" i="5"/>
  <c r="H17" i="5"/>
  <c r="H16" i="5"/>
  <c r="J16" i="5" s="1"/>
  <c r="I15" i="5"/>
  <c r="H15" i="5"/>
  <c r="I14" i="5"/>
  <c r="H14" i="5"/>
  <c r="J20" i="6"/>
  <c r="I20" i="6"/>
  <c r="I19" i="6"/>
  <c r="K19" i="6" s="1"/>
  <c r="I18" i="6"/>
  <c r="K18" i="6" s="1"/>
  <c r="I17" i="6"/>
  <c r="K17" i="6" s="1"/>
  <c r="J16" i="6"/>
  <c r="I16" i="6"/>
  <c r="I15" i="6"/>
  <c r="K15" i="6" s="1"/>
  <c r="I14" i="6"/>
  <c r="K14" i="6" s="1"/>
  <c r="I13" i="6"/>
  <c r="K13" i="6" s="1"/>
  <c r="C18" i="2"/>
  <c r="I18" i="2" s="1"/>
  <c r="C17" i="2"/>
  <c r="H17" i="2" s="1"/>
  <c r="C16" i="2"/>
  <c r="I16" i="2" s="1"/>
  <c r="C15" i="2"/>
  <c r="I15" i="2" s="1"/>
  <c r="C14" i="2"/>
  <c r="I14" i="2" s="1"/>
  <c r="C13" i="2"/>
  <c r="I13" i="2" s="1"/>
  <c r="C12" i="2"/>
  <c r="H12" i="2" s="1"/>
  <c r="C11" i="2"/>
  <c r="I11" i="2" s="1"/>
  <c r="J15" i="5" l="1"/>
  <c r="J18" i="5"/>
  <c r="J20" i="5"/>
  <c r="J14" i="5"/>
  <c r="K20" i="6"/>
  <c r="K16" i="6"/>
  <c r="H11" i="2"/>
  <c r="J11" i="2" s="1"/>
  <c r="H13" i="2"/>
  <c r="J13" i="2" s="1"/>
  <c r="H14" i="2"/>
  <c r="J14" i="2" s="1"/>
  <c r="H15" i="2"/>
  <c r="J15" i="2" s="1"/>
  <c r="H16" i="2"/>
  <c r="J16" i="2" s="1"/>
  <c r="H18" i="2"/>
  <c r="J18" i="2" s="1"/>
  <c r="I12" i="2"/>
  <c r="J12" i="2" s="1"/>
  <c r="I17" i="2"/>
  <c r="J17" i="2" s="1"/>
  <c r="H15" i="7" l="1"/>
  <c r="J15" i="7" s="1"/>
  <c r="H14" i="7"/>
  <c r="J14" i="7" s="1"/>
  <c r="H13" i="7"/>
  <c r="J13" i="7" s="1"/>
  <c r="I12" i="7"/>
  <c r="H12" i="7"/>
  <c r="I11" i="7"/>
  <c r="H11" i="7"/>
  <c r="J11" i="7" s="1"/>
  <c r="I10" i="7"/>
  <c r="H10" i="7"/>
  <c r="H9" i="7"/>
  <c r="J9" i="7" s="1"/>
  <c r="I8" i="7"/>
  <c r="H8" i="7"/>
  <c r="H7" i="7"/>
  <c r="J7" i="7" s="1"/>
  <c r="H6" i="7"/>
  <c r="J6" i="7" s="1"/>
  <c r="J8" i="7" l="1"/>
  <c r="J10" i="7"/>
  <c r="J12" i="7"/>
  <c r="J24" i="6"/>
  <c r="I24" i="6"/>
  <c r="J23" i="6"/>
  <c r="I23" i="6"/>
  <c r="J22" i="6"/>
  <c r="I22" i="6"/>
  <c r="J21" i="6"/>
  <c r="I21" i="6"/>
  <c r="H24" i="5"/>
  <c r="J24" i="5" s="1"/>
  <c r="I23" i="5"/>
  <c r="H23" i="5"/>
  <c r="H22" i="5"/>
  <c r="J22" i="5" s="1"/>
  <c r="C24" i="2"/>
  <c r="I24" i="2" s="1"/>
  <c r="C23" i="2"/>
  <c r="H23" i="2" s="1"/>
  <c r="C22" i="2"/>
  <c r="I22" i="2" s="1"/>
  <c r="C21" i="2"/>
  <c r="H21" i="2" s="1"/>
  <c r="C20" i="2"/>
  <c r="I20" i="2" s="1"/>
  <c r="C19" i="2"/>
  <c r="H19" i="2" s="1"/>
  <c r="K21" i="6" l="1"/>
  <c r="K24" i="6"/>
  <c r="K23" i="6"/>
  <c r="J23" i="5"/>
  <c r="K22" i="6"/>
  <c r="H20" i="2"/>
  <c r="J20" i="2" s="1"/>
  <c r="H22" i="2"/>
  <c r="J22" i="2" s="1"/>
  <c r="H24" i="2"/>
  <c r="J24" i="2" s="1"/>
  <c r="I19" i="2"/>
  <c r="J19" i="2" s="1"/>
  <c r="I21" i="2"/>
  <c r="J21" i="2" s="1"/>
  <c r="I23" i="2"/>
  <c r="J23" i="2" s="1"/>
  <c r="H18" i="7" l="1"/>
  <c r="J18" i="7" s="1"/>
  <c r="H17" i="7"/>
  <c r="J17" i="7" s="1"/>
  <c r="H16" i="7"/>
  <c r="J16" i="7" s="1"/>
  <c r="J28" i="6"/>
  <c r="I28" i="6"/>
  <c r="J27" i="6"/>
  <c r="I27" i="6"/>
  <c r="J26" i="6"/>
  <c r="I26" i="6"/>
  <c r="I25" i="6"/>
  <c r="K25" i="6" s="1"/>
  <c r="H28" i="5"/>
  <c r="J28" i="5" s="1"/>
  <c r="H27" i="5"/>
  <c r="J27" i="5" s="1"/>
  <c r="H26" i="5"/>
  <c r="J26" i="5" s="1"/>
  <c r="H25" i="5"/>
  <c r="J25" i="5" s="1"/>
  <c r="C27" i="2"/>
  <c r="I27" i="2" s="1"/>
  <c r="C26" i="2"/>
  <c r="I26" i="2" s="1"/>
  <c r="C25" i="2"/>
  <c r="I25" i="2" s="1"/>
  <c r="K27" i="6" l="1"/>
  <c r="K26" i="6"/>
  <c r="K28" i="6"/>
  <c r="H25" i="2"/>
  <c r="J25" i="2" s="1"/>
  <c r="H26" i="2"/>
  <c r="J26" i="2" s="1"/>
  <c r="H27" i="2"/>
  <c r="J27" i="2" s="1"/>
  <c r="H45" i="7" l="1"/>
  <c r="J45" i="7" s="1"/>
  <c r="H44" i="7"/>
  <c r="J44" i="7" s="1"/>
  <c r="H43" i="7"/>
  <c r="J43" i="7" s="1"/>
  <c r="H42" i="7"/>
  <c r="J42" i="7" s="1"/>
  <c r="H41" i="7"/>
  <c r="J41" i="7" s="1"/>
  <c r="J40" i="7"/>
  <c r="H40" i="7"/>
  <c r="H39" i="7"/>
  <c r="J39" i="7" s="1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J32" i="7"/>
  <c r="H32" i="7"/>
  <c r="H31" i="7"/>
  <c r="J31" i="7" s="1"/>
  <c r="I30" i="7"/>
  <c r="J30" i="7" s="1"/>
  <c r="H30" i="7"/>
  <c r="H29" i="7"/>
  <c r="J29" i="7" s="1"/>
  <c r="H28" i="7"/>
  <c r="J28" i="7" s="1"/>
  <c r="H27" i="7"/>
  <c r="J27" i="7" s="1"/>
  <c r="H25" i="7"/>
  <c r="J25" i="7" s="1"/>
  <c r="H24" i="7"/>
  <c r="J24" i="7" s="1"/>
  <c r="H23" i="7"/>
  <c r="J23" i="7" s="1"/>
  <c r="I22" i="7"/>
  <c r="J22" i="7" s="1"/>
  <c r="H22" i="7"/>
  <c r="H21" i="7"/>
  <c r="J21" i="7" s="1"/>
  <c r="I20" i="7"/>
  <c r="J20" i="7" s="1"/>
  <c r="H20" i="7"/>
  <c r="H19" i="7"/>
  <c r="J19" i="7" s="1"/>
  <c r="I33" i="6"/>
  <c r="K33" i="6" s="1"/>
  <c r="J32" i="6"/>
  <c r="I32" i="6"/>
  <c r="I31" i="6"/>
  <c r="K31" i="6" s="1"/>
  <c r="I30" i="6"/>
  <c r="K30" i="6" s="1"/>
  <c r="I29" i="6"/>
  <c r="K29" i="6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C31" i="2"/>
  <c r="I31" i="2" s="1"/>
  <c r="C30" i="2"/>
  <c r="I30" i="2" s="1"/>
  <c r="C29" i="2"/>
  <c r="I29" i="2" s="1"/>
  <c r="C28" i="2"/>
  <c r="I28" i="2" s="1"/>
  <c r="K32" i="6" l="1"/>
  <c r="H31" i="2"/>
  <c r="J31" i="2" s="1"/>
  <c r="H28" i="2"/>
  <c r="J28" i="2" s="1"/>
  <c r="H29" i="2"/>
  <c r="J29" i="2" s="1"/>
  <c r="H30" i="2"/>
  <c r="J30" i="2" s="1"/>
  <c r="I53" i="6"/>
  <c r="K53" i="6" s="1"/>
  <c r="J52" i="6"/>
  <c r="I52" i="6"/>
  <c r="J51" i="6"/>
  <c r="I51" i="6"/>
  <c r="I50" i="6"/>
  <c r="K50" i="6" s="1"/>
  <c r="J49" i="6"/>
  <c r="I49" i="6"/>
  <c r="I48" i="6"/>
  <c r="K48" i="6" s="1"/>
  <c r="I47" i="6"/>
  <c r="K47" i="6" s="1"/>
  <c r="I46" i="6"/>
  <c r="K46" i="6" s="1"/>
  <c r="I45" i="6"/>
  <c r="K45" i="6" s="1"/>
  <c r="I44" i="6"/>
  <c r="K44" i="6" s="1"/>
  <c r="I43" i="6"/>
  <c r="K43" i="6" s="1"/>
  <c r="I42" i="6"/>
  <c r="K42" i="6" s="1"/>
  <c r="I41" i="6"/>
  <c r="K41" i="6" s="1"/>
  <c r="I40" i="6"/>
  <c r="K40" i="6" s="1"/>
  <c r="I39" i="6"/>
  <c r="K39" i="6" s="1"/>
  <c r="I38" i="6"/>
  <c r="K38" i="6" s="1"/>
  <c r="I36" i="6"/>
  <c r="K36" i="6" s="1"/>
  <c r="I35" i="6"/>
  <c r="K35" i="6" s="1"/>
  <c r="J34" i="6"/>
  <c r="I34" i="6"/>
  <c r="H68" i="5"/>
  <c r="J68" i="5" s="1"/>
  <c r="I67" i="5"/>
  <c r="H67" i="5"/>
  <c r="H66" i="5"/>
  <c r="J66" i="5" s="1"/>
  <c r="I65" i="5"/>
  <c r="H65" i="5"/>
  <c r="I64" i="5"/>
  <c r="H64" i="5"/>
  <c r="I63" i="5"/>
  <c r="H63" i="5"/>
  <c r="H62" i="5"/>
  <c r="J62" i="5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I48" i="5"/>
  <c r="H48" i="5"/>
  <c r="H47" i="5"/>
  <c r="J47" i="5" s="1"/>
  <c r="J45" i="5"/>
  <c r="H44" i="5"/>
  <c r="J44" i="5" s="1"/>
  <c r="I43" i="5"/>
  <c r="H43" i="5"/>
  <c r="I41" i="5"/>
  <c r="H41" i="5"/>
  <c r="H40" i="5"/>
  <c r="J40" i="5" s="1"/>
  <c r="H39" i="5"/>
  <c r="J39" i="5" s="1"/>
  <c r="I38" i="5"/>
  <c r="H38" i="5"/>
  <c r="H37" i="5"/>
  <c r="J37" i="5" s="1"/>
  <c r="H36" i="5"/>
  <c r="J36" i="5" s="1"/>
  <c r="H35" i="5"/>
  <c r="J35" i="5" s="1"/>
  <c r="K51" i="6" l="1"/>
  <c r="K52" i="6"/>
  <c r="J41" i="5"/>
  <c r="J64" i="5"/>
  <c r="J48" i="5"/>
  <c r="J38" i="5"/>
  <c r="J63" i="5"/>
  <c r="J43" i="5"/>
  <c r="J65" i="5"/>
  <c r="J67" i="5"/>
  <c r="K34" i="6"/>
  <c r="K49" i="6"/>
  <c r="C38" i="2"/>
  <c r="I38" i="2" s="1"/>
  <c r="C37" i="2"/>
  <c r="I37" i="2" s="1"/>
  <c r="C36" i="2"/>
  <c r="I36" i="2" s="1"/>
  <c r="C35" i="2"/>
  <c r="I35" i="2" s="1"/>
  <c r="C34" i="2"/>
  <c r="I34" i="2" s="1"/>
  <c r="C33" i="2"/>
  <c r="I33" i="2" s="1"/>
  <c r="H37" i="2" l="1"/>
  <c r="J37" i="2" s="1"/>
  <c r="H38" i="2"/>
  <c r="J38" i="2" s="1"/>
  <c r="H33" i="2"/>
  <c r="J33" i="2" s="1"/>
  <c r="H34" i="2"/>
  <c r="J34" i="2" s="1"/>
  <c r="H35" i="2"/>
  <c r="J35" i="2" s="1"/>
  <c r="H36" i="2"/>
  <c r="J36" i="2" s="1"/>
  <c r="C39" i="2" l="1"/>
  <c r="H39" i="2" s="1"/>
  <c r="J39" i="2" s="1"/>
  <c r="C40" i="2"/>
  <c r="H40" i="2" s="1"/>
  <c r="J40" i="2" s="1"/>
  <c r="C41" i="2"/>
  <c r="I41" i="2" s="1"/>
  <c r="H41" i="2" l="1"/>
  <c r="J41" i="2" s="1"/>
  <c r="C42" i="2" l="1"/>
  <c r="H42" i="2" s="1"/>
  <c r="J42" i="2" s="1"/>
  <c r="C43" i="2" l="1"/>
  <c r="H43" i="2" s="1"/>
  <c r="C44" i="2"/>
  <c r="H44" i="2" s="1"/>
  <c r="J44" i="2" s="1"/>
  <c r="J43" i="2" l="1"/>
  <c r="C45" i="2"/>
  <c r="H45" i="2" s="1"/>
  <c r="C46" i="2"/>
  <c r="H46" i="2" s="1"/>
  <c r="J46" i="2" s="1"/>
  <c r="C52" i="2"/>
  <c r="H52" i="2" s="1"/>
  <c r="J45" i="2" l="1"/>
  <c r="I52" i="2"/>
  <c r="J52" i="2" s="1"/>
  <c r="C47" i="2" l="1"/>
  <c r="H47" i="2" s="1"/>
  <c r="C48" i="2"/>
  <c r="H48" i="2" s="1"/>
  <c r="J48" i="2" s="1"/>
  <c r="I47" i="2" l="1"/>
  <c r="J47" i="2" s="1"/>
  <c r="C49" i="2" l="1"/>
  <c r="H49" i="2" l="1"/>
  <c r="I49" i="2"/>
  <c r="C50" i="2"/>
  <c r="H50" i="2" s="1"/>
  <c r="J50" i="2" s="1"/>
  <c r="J49" i="2" l="1"/>
  <c r="C51" i="2" l="1"/>
  <c r="H51" i="2" s="1"/>
  <c r="J51" i="2" s="1"/>
  <c r="C53" i="2" l="1"/>
  <c r="H53" i="2" s="1"/>
  <c r="J53" i="2" s="1"/>
  <c r="C54" i="2" l="1"/>
  <c r="H54" i="2" s="1"/>
  <c r="J54" i="2" s="1"/>
  <c r="C56" i="2" l="1"/>
  <c r="H56" i="2" s="1"/>
  <c r="J56" i="2" s="1"/>
  <c r="C55" i="2"/>
  <c r="I55" i="2" s="1"/>
  <c r="H55" i="2" l="1"/>
  <c r="J55" i="2" s="1"/>
</calcChain>
</file>

<file path=xl/sharedStrings.xml><?xml version="1.0" encoding="utf-8"?>
<sst xmlns="http://schemas.openxmlformats.org/spreadsheetml/2006/main" count="488" uniqueCount="148">
  <si>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</si>
  <si>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</si>
  <si>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</si>
  <si>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</si>
  <si>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</si>
  <si>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</si>
  <si>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</si>
  <si>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</si>
  <si>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</si>
  <si>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</si>
  <si>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</si>
  <si>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</si>
  <si>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</si>
  <si>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</si>
  <si>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</si>
  <si>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</si>
  <si>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</si>
  <si>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</si>
  <si>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</si>
  <si>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</si>
  <si>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</si>
  <si>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</si>
  <si>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</si>
  <si>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</si>
  <si>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</si>
  <si>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</si>
  <si>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</si>
  <si>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</si>
  <si>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</si>
  <si>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</si>
  <si>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</si>
  <si>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</si>
  <si>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</si>
  <si>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</si>
  <si>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</si>
  <si>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</si>
  <si>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</si>
  <si>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</si>
  <si>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</si>
  <si>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</si>
  <si>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</si>
  <si>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</si>
  <si>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</si>
  <si>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</si>
  <si>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</si>
  <si>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</si>
  <si>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</si>
  <si>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</si>
  <si>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</si>
  <si>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</si>
  <si>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</si>
  <si>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</si>
  <si>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</si>
  <si>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</si>
  <si>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</si>
  <si>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</si>
  <si>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</si>
  <si>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</si>
  <si>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</si>
  <si>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</si>
  <si>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</si>
  <si>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</si>
  <si>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</si>
  <si>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</si>
  <si>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</si>
  <si>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</si>
  <si>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</si>
  <si>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</si>
  <si>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</si>
  <si>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</si>
  <si>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</si>
  <si>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</si>
  <si>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</si>
  <si>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</si>
  <si>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</si>
  <si>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</si>
  <si>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</si>
  <si>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</si>
  <si>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</si>
  <si>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</si>
  <si>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</si>
  <si>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</si>
  <si>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</si>
  <si>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</si>
  <si>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</si>
  <si>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</si>
  <si>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</si>
  <si>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</si>
  <si>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</si>
  <si>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</si>
  <si>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</si>
  <si>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</si>
  <si>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</si>
  <si>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</si>
  <si>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</si>
  <si>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</si>
  <si>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</si>
  <si>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</si>
  <si>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</si>
  <si>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</si>
  <si>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</si>
  <si>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</si>
  <si>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</si>
  <si>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</si>
  <si>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</si>
  <si>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</si>
  <si>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OPEN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</si>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</sst>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" fontId="11" fillId="3" borderId="4" xfId="0" applyNumberFormat="1" applyFont="1" applyFill="1" applyBorder="1" applyAlignment="1">
      <alignment horizontal="center"/>
    </xf>
    <xf numFmtId="2" fontId="11" fillId="3" borderId="4" xfId="1" applyNumberFormat="1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1" fontId="11" fillId="3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30" customHeight="1" x14ac:dyDescent="0.4">
      <c r="A2" s="83" t="s">
        <v>45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43318</v>
      </c>
      <c r="B5" s="24" t="s">
        <v>46</v>
      </c>
      <c r="C5" s="77">
        <f t="shared" ref="C5:C10" si="0">300000/E5</f>
        <v>476.1904761904762</v>
      </c>
      <c r="D5" s="78" t="s">
        <v>48</v>
      </c>
      <c r="E5" s="25">
        <v>630</v>
      </c>
      <c r="F5" s="25">
        <v>640</v>
      </c>
      <c r="G5" s="25" t="s">
        <v>49</v>
      </c>
      <c r="H5" s="25">
        <f t="shared" ref="H5:H10" si="1">IF(D5="SELL", E5-F5, F5-E5)*C5</f>
        <v>4761.9047619047624</v>
      </c>
      <c r="I5" s="25">
        <v>0</v>
      </c>
      <c r="J5" s="79">
        <f t="shared" ref="J5:J10" si="2">SUM(H5:I5)</f>
        <v>4761.9047619047624</v>
      </c>
    </row>
    <row r="6" spans="1:10" x14ac:dyDescent="0.25">
      <c r="A6" s="23">
        <v>43315</v>
      </c>
      <c r="B6" s="24" t="s">
        <v>145</v>
      </c>
      <c r="C6" s="77">
        <f t="shared" si="0"/>
        <v>525.39404553415056</v>
      </c>
      <c r="D6" s="78" t="s">
        <v>48</v>
      </c>
      <c r="E6" s="25">
        <v>571</v>
      </c>
      <c r="F6" s="25">
        <v>577</v>
      </c>
      <c r="G6" s="25" t="s">
        <v>49</v>
      </c>
      <c r="H6" s="25">
        <f t="shared" si="1"/>
        <v>3152.3642732049034</v>
      </c>
      <c r="I6" s="25">
        <v>0</v>
      </c>
      <c r="J6" s="79">
        <f t="shared" si="2"/>
        <v>3152.3642732049034</v>
      </c>
    </row>
    <row r="7" spans="1:10" x14ac:dyDescent="0.25">
      <c r="A7" s="23">
        <v>43314</v>
      </c>
      <c r="B7" s="24" t="s">
        <v>146</v>
      </c>
      <c r="C7" s="77">
        <f t="shared" si="0"/>
        <v>710.90047393364932</v>
      </c>
      <c r="D7" s="78" t="s">
        <v>48</v>
      </c>
      <c r="E7" s="25">
        <v>422</v>
      </c>
      <c r="F7" s="25">
        <v>429</v>
      </c>
      <c r="G7" s="25" t="s">
        <v>49</v>
      </c>
      <c r="H7" s="25">
        <f t="shared" si="1"/>
        <v>4976.3033175355449</v>
      </c>
      <c r="I7" s="25">
        <v>0</v>
      </c>
      <c r="J7" s="79">
        <f t="shared" si="2"/>
        <v>4976.3033175355449</v>
      </c>
    </row>
    <row r="8" spans="1:10" x14ac:dyDescent="0.25">
      <c r="A8" s="97"/>
      <c r="B8" s="98"/>
      <c r="C8" s="99"/>
      <c r="D8" s="100"/>
      <c r="E8" s="101"/>
      <c r="F8" s="101"/>
      <c r="G8" s="101"/>
      <c r="H8" s="101"/>
      <c r="I8" s="101"/>
      <c r="J8" s="102"/>
    </row>
    <row r="9" spans="1:10" x14ac:dyDescent="0.25">
      <c r="A9" s="23">
        <v>43312</v>
      </c>
      <c r="B9" s="24" t="s">
        <v>47</v>
      </c>
      <c r="C9" s="77">
        <f t="shared" si="0"/>
        <v>631.57894736842104</v>
      </c>
      <c r="D9" s="78" t="s">
        <v>48</v>
      </c>
      <c r="E9" s="25">
        <v>475</v>
      </c>
      <c r="F9" s="25">
        <v>480</v>
      </c>
      <c r="G9" s="25" t="s">
        <v>49</v>
      </c>
      <c r="H9" s="25">
        <f t="shared" si="1"/>
        <v>3157.894736842105</v>
      </c>
      <c r="I9" s="25">
        <v>0</v>
      </c>
      <c r="J9" s="79">
        <f t="shared" si="2"/>
        <v>3157.894736842105</v>
      </c>
    </row>
    <row r="10" spans="1:10" x14ac:dyDescent="0.25">
      <c r="A10" s="23">
        <v>43311</v>
      </c>
      <c r="B10" s="24" t="s">
        <v>147</v>
      </c>
      <c r="C10" s="77">
        <f t="shared" si="0"/>
        <v>714.28571428571433</v>
      </c>
      <c r="D10" s="78" t="s">
        <v>48</v>
      </c>
      <c r="E10" s="25">
        <v>420</v>
      </c>
      <c r="F10" s="25">
        <v>427</v>
      </c>
      <c r="G10" s="25">
        <v>430</v>
      </c>
      <c r="H10" s="25">
        <f t="shared" si="1"/>
        <v>5000</v>
      </c>
      <c r="I10" s="25">
        <f t="shared" ref="I10" si="3">IF(D10="SELL",IF(G10="-","0",F10-G10),IF(D10="BUY",IF(G10="-","0",G10-F10)))*C10</f>
        <v>2142.8571428571431</v>
      </c>
      <c r="J10" s="79">
        <f t="shared" si="2"/>
        <v>7142.8571428571431</v>
      </c>
    </row>
    <row r="11" spans="1:10" ht="18.75" customHeight="1" x14ac:dyDescent="0.25">
      <c r="A11" s="23">
        <v>43308</v>
      </c>
      <c r="B11" s="24" t="s">
        <v>119</v>
      </c>
      <c r="C11" s="77">
        <f t="shared" ref="C11:C18" si="4">300000/E11</f>
        <v>370.82818294190361</v>
      </c>
      <c r="D11" s="78" t="s">
        <v>48</v>
      </c>
      <c r="E11" s="25">
        <v>809</v>
      </c>
      <c r="F11" s="25">
        <v>790</v>
      </c>
      <c r="G11" s="25" t="s">
        <v>49</v>
      </c>
      <c r="H11" s="25">
        <f t="shared" ref="H11:H18" si="5">IF(D11="SELL", E11-F11, F11-E11)*C11</f>
        <v>-7045.7354758961683</v>
      </c>
      <c r="I11" s="25">
        <f t="shared" ref="I11:I18" si="6">IF(D11="SELL",IF(G11="-","0",F11-G11),IF(D11="BUY",IF(G11="-","0",G11-F11)))*C11</f>
        <v>0</v>
      </c>
      <c r="J11" s="79">
        <f t="shared" ref="J11:J18" si="7">SUM(H11:I11)</f>
        <v>-7045.7354758961683</v>
      </c>
    </row>
    <row r="12" spans="1:10" ht="18.75" customHeight="1" x14ac:dyDescent="0.25">
      <c r="A12" s="23">
        <v>43307</v>
      </c>
      <c r="B12" s="24" t="s">
        <v>120</v>
      </c>
      <c r="C12" s="77">
        <f t="shared" si="4"/>
        <v>993.37748344370857</v>
      </c>
      <c r="D12" s="78" t="s">
        <v>48</v>
      </c>
      <c r="E12" s="25">
        <v>302</v>
      </c>
      <c r="F12" s="25">
        <v>305</v>
      </c>
      <c r="G12" s="25" t="s">
        <v>49</v>
      </c>
      <c r="H12" s="25">
        <f t="shared" si="5"/>
        <v>2980.1324503311257</v>
      </c>
      <c r="I12" s="25">
        <f t="shared" si="6"/>
        <v>0</v>
      </c>
      <c r="J12" s="79">
        <f t="shared" si="7"/>
        <v>2980.1324503311257</v>
      </c>
    </row>
    <row r="13" spans="1:10" ht="18.75" customHeight="1" x14ac:dyDescent="0.25">
      <c r="A13" s="23">
        <v>43306</v>
      </c>
      <c r="B13" s="24" t="s">
        <v>121</v>
      </c>
      <c r="C13" s="77">
        <f t="shared" si="4"/>
        <v>649.35064935064941</v>
      </c>
      <c r="D13" s="78" t="s">
        <v>48</v>
      </c>
      <c r="E13" s="25">
        <v>462</v>
      </c>
      <c r="F13" s="25">
        <v>470</v>
      </c>
      <c r="G13" s="25">
        <v>480</v>
      </c>
      <c r="H13" s="25">
        <f t="shared" si="5"/>
        <v>5194.8051948051952</v>
      </c>
      <c r="I13" s="25">
        <f t="shared" si="6"/>
        <v>6493.5064935064938</v>
      </c>
      <c r="J13" s="79">
        <f t="shared" si="7"/>
        <v>11688.311688311689</v>
      </c>
    </row>
    <row r="14" spans="1:10" ht="18.75" customHeight="1" x14ac:dyDescent="0.25">
      <c r="A14" s="23">
        <v>43304</v>
      </c>
      <c r="B14" s="24" t="s">
        <v>122</v>
      </c>
      <c r="C14" s="77">
        <f t="shared" si="4"/>
        <v>427.35042735042737</v>
      </c>
      <c r="D14" s="78" t="s">
        <v>48</v>
      </c>
      <c r="E14" s="25">
        <v>702</v>
      </c>
      <c r="F14" s="25">
        <v>692</v>
      </c>
      <c r="G14" s="25" t="s">
        <v>49</v>
      </c>
      <c r="H14" s="25">
        <f t="shared" si="5"/>
        <v>-4273.5042735042734</v>
      </c>
      <c r="I14" s="25">
        <f t="shared" si="6"/>
        <v>0</v>
      </c>
      <c r="J14" s="79">
        <f t="shared" si="7"/>
        <v>-4273.5042735042734</v>
      </c>
    </row>
    <row r="15" spans="1:10" ht="18.75" customHeight="1" x14ac:dyDescent="0.25">
      <c r="A15" s="23">
        <v>43301</v>
      </c>
      <c r="B15" s="24" t="s">
        <v>123</v>
      </c>
      <c r="C15" s="77">
        <f t="shared" si="4"/>
        <v>468.75</v>
      </c>
      <c r="D15" s="78" t="s">
        <v>48</v>
      </c>
      <c r="E15" s="25">
        <v>640</v>
      </c>
      <c r="F15" s="25">
        <v>650</v>
      </c>
      <c r="G15" s="25">
        <v>675</v>
      </c>
      <c r="H15" s="25">
        <f t="shared" si="5"/>
        <v>4687.5</v>
      </c>
      <c r="I15" s="25">
        <f t="shared" si="6"/>
        <v>11718.75</v>
      </c>
      <c r="J15" s="79">
        <f t="shared" si="7"/>
        <v>16406.25</v>
      </c>
    </row>
    <row r="16" spans="1:10" ht="18.75" customHeight="1" x14ac:dyDescent="0.25">
      <c r="A16" s="23">
        <v>43301</v>
      </c>
      <c r="B16" s="24" t="s">
        <v>124</v>
      </c>
      <c r="C16" s="77">
        <f t="shared" si="4"/>
        <v>530.97345132743362</v>
      </c>
      <c r="D16" s="80" t="s">
        <v>48</v>
      </c>
      <c r="E16" s="25">
        <v>565</v>
      </c>
      <c r="F16" s="25">
        <v>557</v>
      </c>
      <c r="G16" s="25" t="s">
        <v>49</v>
      </c>
      <c r="H16" s="25">
        <f t="shared" si="5"/>
        <v>-4247.787610619469</v>
      </c>
      <c r="I16" s="25">
        <f t="shared" si="6"/>
        <v>0</v>
      </c>
      <c r="J16" s="79">
        <f t="shared" si="7"/>
        <v>-4247.787610619469</v>
      </c>
    </row>
    <row r="17" spans="1:10" ht="18.75" customHeight="1" x14ac:dyDescent="0.25">
      <c r="A17" s="23">
        <v>43300</v>
      </c>
      <c r="B17" s="24" t="s">
        <v>52</v>
      </c>
      <c r="C17" s="77">
        <f t="shared" si="4"/>
        <v>849.85835694050991</v>
      </c>
      <c r="D17" s="78" t="s">
        <v>48</v>
      </c>
      <c r="E17" s="25">
        <v>353</v>
      </c>
      <c r="F17" s="25">
        <v>358</v>
      </c>
      <c r="G17" s="25">
        <v>360</v>
      </c>
      <c r="H17" s="25">
        <f t="shared" si="5"/>
        <v>4249.2917847025492</v>
      </c>
      <c r="I17" s="25">
        <f t="shared" si="6"/>
        <v>1699.7167138810198</v>
      </c>
      <c r="J17" s="79">
        <f t="shared" si="7"/>
        <v>5949.0084985835692</v>
      </c>
    </row>
    <row r="18" spans="1:10" ht="18.75" customHeight="1" x14ac:dyDescent="0.25">
      <c r="A18" s="23">
        <v>43300</v>
      </c>
      <c r="B18" s="24" t="s">
        <v>47</v>
      </c>
      <c r="C18" s="77">
        <f t="shared" si="4"/>
        <v>627.61506276150624</v>
      </c>
      <c r="D18" s="80" t="s">
        <v>48</v>
      </c>
      <c r="E18" s="25">
        <v>478</v>
      </c>
      <c r="F18" s="25">
        <v>485</v>
      </c>
      <c r="G18" s="25" t="s">
        <v>49</v>
      </c>
      <c r="H18" s="25">
        <f t="shared" si="5"/>
        <v>4393.3054393305438</v>
      </c>
      <c r="I18" s="25">
        <f t="shared" si="6"/>
        <v>0</v>
      </c>
      <c r="J18" s="79">
        <f t="shared" si="7"/>
        <v>4393.3054393305438</v>
      </c>
    </row>
    <row r="19" spans="1:10" ht="18.75" customHeight="1" x14ac:dyDescent="0.25">
      <c r="A19" s="23">
        <v>43299</v>
      </c>
      <c r="B19" s="24" t="s">
        <v>108</v>
      </c>
      <c r="C19" s="77">
        <f t="shared" ref="C19:C24" si="8">300000/E19</f>
        <v>401.06951871657753</v>
      </c>
      <c r="D19" s="78" t="s">
        <v>48</v>
      </c>
      <c r="E19" s="25">
        <v>748</v>
      </c>
      <c r="F19" s="25">
        <v>758</v>
      </c>
      <c r="G19" s="25">
        <v>768</v>
      </c>
      <c r="H19" s="25">
        <f t="shared" ref="H19:H24" si="9">IF(D19="SELL", E19-F19, F19-E19)*C19</f>
        <v>4010.6951871657752</v>
      </c>
      <c r="I19" s="25">
        <f t="shared" ref="I19:I24" si="10">IF(D19="SELL",IF(G19="-","0",F19-G19),IF(D19="BUY",IF(G19="-","0",G19-F19)))*C19</f>
        <v>4010.6951871657752</v>
      </c>
      <c r="J19" s="79">
        <f t="shared" ref="J19:J24" si="11">SUM(H19:I19)</f>
        <v>8021.3903743315504</v>
      </c>
    </row>
    <row r="20" spans="1:10" ht="18.75" customHeight="1" x14ac:dyDescent="0.25">
      <c r="A20" s="23">
        <v>43299</v>
      </c>
      <c r="B20" s="24" t="s">
        <v>109</v>
      </c>
      <c r="C20" s="77">
        <f t="shared" si="8"/>
        <v>580.27079303675043</v>
      </c>
      <c r="D20" s="80" t="s">
        <v>48</v>
      </c>
      <c r="E20" s="25">
        <v>517</v>
      </c>
      <c r="F20" s="25">
        <v>524</v>
      </c>
      <c r="G20" s="25" t="s">
        <v>49</v>
      </c>
      <c r="H20" s="25">
        <f t="shared" si="9"/>
        <v>4061.8955512572529</v>
      </c>
      <c r="I20" s="25">
        <f t="shared" si="10"/>
        <v>0</v>
      </c>
      <c r="J20" s="79">
        <f t="shared" si="11"/>
        <v>4061.8955512572529</v>
      </c>
    </row>
    <row r="21" spans="1:10" ht="18.75" customHeight="1" x14ac:dyDescent="0.25">
      <c r="A21" s="23">
        <v>43298</v>
      </c>
      <c r="B21" s="24" t="s">
        <v>110</v>
      </c>
      <c r="C21" s="77">
        <f t="shared" si="8"/>
        <v>882.35294117647061</v>
      </c>
      <c r="D21" s="78" t="s">
        <v>48</v>
      </c>
      <c r="E21" s="25">
        <v>340</v>
      </c>
      <c r="F21" s="25">
        <v>346</v>
      </c>
      <c r="G21" s="25">
        <v>355</v>
      </c>
      <c r="H21" s="25">
        <f t="shared" si="9"/>
        <v>5294.1176470588234</v>
      </c>
      <c r="I21" s="25">
        <f t="shared" si="10"/>
        <v>7941.1764705882351</v>
      </c>
      <c r="J21" s="79">
        <f t="shared" si="11"/>
        <v>13235.294117647059</v>
      </c>
    </row>
    <row r="22" spans="1:10" ht="18.75" customHeight="1" x14ac:dyDescent="0.25">
      <c r="A22" s="23">
        <v>43298</v>
      </c>
      <c r="B22" s="24" t="s">
        <v>47</v>
      </c>
      <c r="C22" s="77">
        <f t="shared" si="8"/>
        <v>652.17391304347825</v>
      </c>
      <c r="D22" s="80" t="s">
        <v>48</v>
      </c>
      <c r="E22" s="25">
        <v>460</v>
      </c>
      <c r="F22" s="25">
        <v>467</v>
      </c>
      <c r="G22" s="25" t="s">
        <v>49</v>
      </c>
      <c r="H22" s="25">
        <f t="shared" si="9"/>
        <v>4565.217391304348</v>
      </c>
      <c r="I22" s="25">
        <f t="shared" si="10"/>
        <v>0</v>
      </c>
      <c r="J22" s="79">
        <f t="shared" si="11"/>
        <v>4565.217391304348</v>
      </c>
    </row>
    <row r="23" spans="1:10" ht="18.75" customHeight="1" x14ac:dyDescent="0.25">
      <c r="A23" s="23">
        <v>43297</v>
      </c>
      <c r="B23" s="24" t="s">
        <v>111</v>
      </c>
      <c r="C23" s="77">
        <f t="shared" si="8"/>
        <v>879.76539589442814</v>
      </c>
      <c r="D23" s="78" t="s">
        <v>112</v>
      </c>
      <c r="E23" s="25">
        <v>341</v>
      </c>
      <c r="F23" s="25">
        <v>335.65</v>
      </c>
      <c r="G23" s="25" t="s">
        <v>49</v>
      </c>
      <c r="H23" s="25">
        <f t="shared" si="9"/>
        <v>4706.7448680352109</v>
      </c>
      <c r="I23" s="25">
        <f t="shared" si="10"/>
        <v>0</v>
      </c>
      <c r="J23" s="79">
        <f t="shared" si="11"/>
        <v>4706.7448680352109</v>
      </c>
    </row>
    <row r="24" spans="1:10" ht="18.75" customHeight="1" x14ac:dyDescent="0.25">
      <c r="A24" s="23">
        <v>43297</v>
      </c>
      <c r="B24" s="24" t="s">
        <v>113</v>
      </c>
      <c r="C24" s="77">
        <f t="shared" si="8"/>
        <v>1000</v>
      </c>
      <c r="D24" s="80" t="s">
        <v>48</v>
      </c>
      <c r="E24" s="25">
        <v>300</v>
      </c>
      <c r="F24" s="25">
        <v>293</v>
      </c>
      <c r="G24" s="25" t="s">
        <v>49</v>
      </c>
      <c r="H24" s="25">
        <f t="shared" si="9"/>
        <v>-7000</v>
      </c>
      <c r="I24" s="25">
        <f t="shared" si="10"/>
        <v>0</v>
      </c>
      <c r="J24" s="79">
        <f t="shared" si="11"/>
        <v>-7000</v>
      </c>
    </row>
    <row r="25" spans="1:10" ht="18.75" customHeight="1" x14ac:dyDescent="0.25">
      <c r="A25" s="23">
        <v>43294</v>
      </c>
      <c r="B25" s="24" t="s">
        <v>54</v>
      </c>
      <c r="C25" s="26">
        <f t="shared" ref="C25:C27" si="12">200000/E25</f>
        <v>625</v>
      </c>
      <c r="D25" s="27" t="s">
        <v>48</v>
      </c>
      <c r="E25" s="25">
        <v>320</v>
      </c>
      <c r="F25" s="25">
        <v>326</v>
      </c>
      <c r="G25" s="25">
        <v>335</v>
      </c>
      <c r="H25" s="28">
        <f t="shared" ref="H25:H27" si="13">IF(D25="SELL", E25-F25, F25-E25)*C25</f>
        <v>3750</v>
      </c>
      <c r="I25" s="28">
        <f t="shared" ref="I25:I27" si="14">IF(D25="SELL",IF(G25="-","0",F25-G25),IF(D25="BUY",IF(G25="-","0",G25-F25)))*C25</f>
        <v>5625</v>
      </c>
      <c r="J25" s="28">
        <f>I25+H25</f>
        <v>9375</v>
      </c>
    </row>
    <row r="26" spans="1:10" ht="18.75" customHeight="1" x14ac:dyDescent="0.25">
      <c r="A26" s="23">
        <v>43294</v>
      </c>
      <c r="B26" s="24" t="s">
        <v>97</v>
      </c>
      <c r="C26" s="26">
        <f t="shared" si="12"/>
        <v>578.03468208092488</v>
      </c>
      <c r="D26" s="27" t="s">
        <v>48</v>
      </c>
      <c r="E26" s="25">
        <v>346</v>
      </c>
      <c r="F26" s="25">
        <v>351</v>
      </c>
      <c r="G26" s="25" t="s">
        <v>49</v>
      </c>
      <c r="H26" s="28">
        <f t="shared" si="13"/>
        <v>2890.1734104046245</v>
      </c>
      <c r="I26" s="28">
        <f t="shared" si="14"/>
        <v>0</v>
      </c>
      <c r="J26" s="28">
        <f>I26+H26</f>
        <v>2890.1734104046245</v>
      </c>
    </row>
    <row r="27" spans="1:10" ht="18.75" customHeight="1" x14ac:dyDescent="0.25">
      <c r="A27" s="23">
        <v>43293</v>
      </c>
      <c r="B27" s="24" t="s">
        <v>98</v>
      </c>
      <c r="C27" s="26">
        <f t="shared" si="12"/>
        <v>554.016620498615</v>
      </c>
      <c r="D27" s="27" t="s">
        <v>48</v>
      </c>
      <c r="E27" s="25">
        <v>361</v>
      </c>
      <c r="F27" s="25">
        <v>366</v>
      </c>
      <c r="G27" s="25" t="s">
        <v>49</v>
      </c>
      <c r="H27" s="28">
        <f t="shared" si="13"/>
        <v>2770.0831024930749</v>
      </c>
      <c r="I27" s="28">
        <f t="shared" si="14"/>
        <v>0</v>
      </c>
      <c r="J27" s="28">
        <f>I27+H27</f>
        <v>2770.0831024930749</v>
      </c>
    </row>
    <row r="28" spans="1:10" ht="18.75" customHeight="1" x14ac:dyDescent="0.25">
      <c r="A28" s="23">
        <v>43292</v>
      </c>
      <c r="B28" s="24" t="s">
        <v>78</v>
      </c>
      <c r="C28" s="26">
        <f t="shared" ref="C28:C31" si="15">200000/E28</f>
        <v>547.94520547945206</v>
      </c>
      <c r="D28" s="27" t="s">
        <v>48</v>
      </c>
      <c r="E28" s="25">
        <v>365</v>
      </c>
      <c r="F28" s="25">
        <v>370</v>
      </c>
      <c r="G28" s="25">
        <v>373</v>
      </c>
      <c r="H28" s="28">
        <f t="shared" ref="H28:H31" si="16">IF(D28="SELL", E28-F28, F28-E28)*C28</f>
        <v>2739.7260273972602</v>
      </c>
      <c r="I28" s="28">
        <f t="shared" ref="I28:I31" si="17">IF(D28="SELL",IF(G28="-","0",F28-G28),IF(D28="BUY",IF(G28="-","0",G28-F28)))*C28</f>
        <v>1643.8356164383563</v>
      </c>
      <c r="J28" s="28">
        <f>I28+H28</f>
        <v>4383.5616438356165</v>
      </c>
    </row>
    <row r="29" spans="1:10" ht="18.75" customHeight="1" x14ac:dyDescent="0.25">
      <c r="A29" s="23">
        <v>43290</v>
      </c>
      <c r="B29" s="24" t="s">
        <v>79</v>
      </c>
      <c r="C29" s="26">
        <f t="shared" si="15"/>
        <v>446.42857142857144</v>
      </c>
      <c r="D29" s="27" t="s">
        <v>48</v>
      </c>
      <c r="E29" s="25">
        <v>448</v>
      </c>
      <c r="F29" s="25">
        <v>456</v>
      </c>
      <c r="G29" s="25">
        <v>458</v>
      </c>
      <c r="H29" s="28">
        <f t="shared" si="16"/>
        <v>3571.4285714285716</v>
      </c>
      <c r="I29" s="28">
        <f t="shared" si="17"/>
        <v>892.85714285714289</v>
      </c>
      <c r="J29" s="28">
        <f>I29+H29</f>
        <v>4464.2857142857147</v>
      </c>
    </row>
    <row r="30" spans="1:10" ht="18.75" customHeight="1" x14ac:dyDescent="0.25">
      <c r="A30" s="23">
        <v>43290</v>
      </c>
      <c r="B30" s="24" t="s">
        <v>80</v>
      </c>
      <c r="C30" s="58">
        <f t="shared" si="15"/>
        <v>53.908355795148246</v>
      </c>
      <c r="D30" s="27" t="s">
        <v>48</v>
      </c>
      <c r="E30" s="25">
        <v>3710</v>
      </c>
      <c r="F30" s="25">
        <v>3760</v>
      </c>
      <c r="G30" s="25" t="s">
        <v>49</v>
      </c>
      <c r="H30" s="28">
        <f t="shared" si="16"/>
        <v>2695.4177897574123</v>
      </c>
      <c r="I30" s="28">
        <f t="shared" si="17"/>
        <v>0</v>
      </c>
      <c r="J30" s="28">
        <f t="shared" ref="J30:J31" si="18">I30+H30</f>
        <v>2695.4177897574123</v>
      </c>
    </row>
    <row r="31" spans="1:10" ht="18.75" customHeight="1" x14ac:dyDescent="0.25">
      <c r="A31" s="23">
        <v>43290</v>
      </c>
      <c r="B31" s="24" t="s">
        <v>81</v>
      </c>
      <c r="C31" s="58">
        <f t="shared" si="15"/>
        <v>271.73913043478262</v>
      </c>
      <c r="D31" s="27" t="s">
        <v>48</v>
      </c>
      <c r="E31" s="25">
        <v>736</v>
      </c>
      <c r="F31" s="25">
        <v>726</v>
      </c>
      <c r="G31" s="25" t="s">
        <v>49</v>
      </c>
      <c r="H31" s="28">
        <f t="shared" si="16"/>
        <v>-2717.391304347826</v>
      </c>
      <c r="I31" s="28">
        <f t="shared" si="17"/>
        <v>0</v>
      </c>
      <c r="J31" s="28">
        <f t="shared" si="18"/>
        <v>-2717.391304347826</v>
      </c>
    </row>
    <row r="32" spans="1:10" ht="18.75" customHeight="1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7"/>
    </row>
    <row r="33" spans="1:11" ht="18.75" customHeight="1" x14ac:dyDescent="0.25">
      <c r="A33" s="23">
        <v>43280</v>
      </c>
      <c r="B33" s="24" t="s">
        <v>51</v>
      </c>
      <c r="C33" s="26">
        <f t="shared" ref="C33:C38" si="19">200000/E33</f>
        <v>823.04526748971193</v>
      </c>
      <c r="D33" s="27" t="s">
        <v>48</v>
      </c>
      <c r="E33" s="25">
        <v>243</v>
      </c>
      <c r="F33" s="25">
        <v>248</v>
      </c>
      <c r="G33" s="25">
        <v>250</v>
      </c>
      <c r="H33" s="28">
        <f t="shared" ref="H33:H34" si="20">IF(D33="SELL", E33-F33, F33-E33)*C33</f>
        <v>4115.2263374485592</v>
      </c>
      <c r="I33" s="28">
        <f t="shared" ref="I33:I34" si="21">IF(D33="SELL",IF(G33="-","0",F33-G33),IF(D33="BUY",IF(G33="-","0",G33-F33)))*C33</f>
        <v>1646.0905349794239</v>
      </c>
      <c r="J33" s="28">
        <f>I33+H33</f>
        <v>5761.3168724279831</v>
      </c>
    </row>
    <row r="34" spans="1:11" ht="18.75" customHeight="1" x14ac:dyDescent="0.25">
      <c r="A34" s="23">
        <v>43280</v>
      </c>
      <c r="B34" s="24" t="s">
        <v>52</v>
      </c>
      <c r="C34" s="26">
        <f t="shared" si="19"/>
        <v>492.61083743842363</v>
      </c>
      <c r="D34" s="27" t="s">
        <v>48</v>
      </c>
      <c r="E34" s="25">
        <v>406</v>
      </c>
      <c r="F34" s="25">
        <v>410</v>
      </c>
      <c r="G34" s="25" t="s">
        <v>49</v>
      </c>
      <c r="H34" s="28">
        <f t="shared" si="20"/>
        <v>1970.4433497536945</v>
      </c>
      <c r="I34" s="28">
        <f t="shared" si="21"/>
        <v>0</v>
      </c>
      <c r="J34" s="28">
        <f t="shared" ref="J34:J38" si="22">I34+H34</f>
        <v>1970.4433497536945</v>
      </c>
    </row>
    <row r="35" spans="1:11" ht="18.75" customHeight="1" x14ac:dyDescent="0.25">
      <c r="A35" s="23">
        <v>43279</v>
      </c>
      <c r="B35" s="24" t="s">
        <v>51</v>
      </c>
      <c r="C35" s="26">
        <f t="shared" si="19"/>
        <v>851.063829787234</v>
      </c>
      <c r="D35" s="27" t="s">
        <v>48</v>
      </c>
      <c r="E35" s="25">
        <v>235</v>
      </c>
      <c r="F35" s="25">
        <v>240</v>
      </c>
      <c r="G35" s="25">
        <v>245</v>
      </c>
      <c r="H35" s="28">
        <f t="shared" ref="H35" si="23">IF(D35="SELL", E35-F35, F35-E35)*C35</f>
        <v>4255.3191489361698</v>
      </c>
      <c r="I35" s="28">
        <f t="shared" ref="I35" si="24">IF(D35="SELL",IF(G35="-","0",F35-G35),IF(D35="BUY",IF(G35="-","0",G35-F35)))*C35</f>
        <v>4255.3191489361698</v>
      </c>
      <c r="J35" s="28">
        <f t="shared" si="22"/>
        <v>8510.6382978723395</v>
      </c>
    </row>
    <row r="36" spans="1:11" ht="18.75" customHeight="1" x14ac:dyDescent="0.25">
      <c r="A36" s="23">
        <v>43278</v>
      </c>
      <c r="B36" s="24" t="s">
        <v>53</v>
      </c>
      <c r="C36" s="26">
        <f t="shared" si="19"/>
        <v>490.19607843137254</v>
      </c>
      <c r="D36" s="27" t="s">
        <v>48</v>
      </c>
      <c r="E36" s="25">
        <v>408</v>
      </c>
      <c r="F36" s="25">
        <v>412</v>
      </c>
      <c r="G36" s="25" t="s">
        <v>49</v>
      </c>
      <c r="H36" s="28">
        <f t="shared" ref="H36" si="25">IF(D36="SELL", E36-F36, F36-E36)*C36</f>
        <v>1960.7843137254902</v>
      </c>
      <c r="I36" s="28">
        <f t="shared" ref="I36" si="26">IF(D36="SELL",IF(G36="-","0",F36-G36),IF(D36="BUY",IF(G36="-","0",G36-F36)))*C36</f>
        <v>0</v>
      </c>
      <c r="J36" s="28">
        <f t="shared" si="22"/>
        <v>1960.7843137254902</v>
      </c>
    </row>
    <row r="37" spans="1:11" ht="18.75" customHeight="1" x14ac:dyDescent="0.25">
      <c r="A37" s="23">
        <v>43276</v>
      </c>
      <c r="B37" s="24" t="s">
        <v>50</v>
      </c>
      <c r="C37" s="26">
        <f t="shared" si="19"/>
        <v>586.51026392961876</v>
      </c>
      <c r="D37" s="27" t="s">
        <v>48</v>
      </c>
      <c r="E37" s="25">
        <v>341</v>
      </c>
      <c r="F37" s="25">
        <v>346</v>
      </c>
      <c r="G37" s="25">
        <v>348</v>
      </c>
      <c r="H37" s="28">
        <f t="shared" ref="H37:H38" si="27">IF(D37="SELL", E37-F37, F37-E37)*C37</f>
        <v>2932.5513196480938</v>
      </c>
      <c r="I37" s="28">
        <f t="shared" ref="I37:I38" si="28">IF(D37="SELL",IF(G37="-","0",F37-G37),IF(D37="BUY",IF(G37="-","0",G37-F37)))*C37</f>
        <v>1173.0205278592375</v>
      </c>
      <c r="J37" s="28">
        <f t="shared" si="22"/>
        <v>4105.5718475073318</v>
      </c>
    </row>
    <row r="38" spans="1:11" ht="18.75" customHeight="1" x14ac:dyDescent="0.25">
      <c r="A38" s="18">
        <v>43276</v>
      </c>
      <c r="B38" s="24" t="s">
        <v>54</v>
      </c>
      <c r="C38" s="26">
        <f t="shared" si="19"/>
        <v>623.05295950155767</v>
      </c>
      <c r="D38" s="27" t="s">
        <v>48</v>
      </c>
      <c r="E38" s="25">
        <v>321</v>
      </c>
      <c r="F38" s="25">
        <v>326</v>
      </c>
      <c r="G38" s="25" t="s">
        <v>49</v>
      </c>
      <c r="H38" s="28">
        <f t="shared" si="27"/>
        <v>3115.2647975077884</v>
      </c>
      <c r="I38" s="28">
        <f t="shared" si="28"/>
        <v>0</v>
      </c>
      <c r="J38" s="28">
        <f t="shared" si="22"/>
        <v>3115.2647975077884</v>
      </c>
    </row>
    <row r="39" spans="1:11" ht="18.75" customHeight="1" x14ac:dyDescent="0.25">
      <c r="A39" s="18">
        <v>43273</v>
      </c>
      <c r="B39" s="19" t="s">
        <v>36</v>
      </c>
      <c r="C39" s="20">
        <f>MROUND(500000/E39,10)</f>
        <v>570</v>
      </c>
      <c r="D39" s="20" t="s">
        <v>35</v>
      </c>
      <c r="E39" s="21">
        <v>881</v>
      </c>
      <c r="F39" s="21">
        <v>870</v>
      </c>
      <c r="G39" s="21">
        <v>0</v>
      </c>
      <c r="H39" s="21">
        <f>(E39-F39)*C39</f>
        <v>6270</v>
      </c>
      <c r="I39" s="21">
        <v>0</v>
      </c>
      <c r="J39" s="21">
        <f>+I39+H39</f>
        <v>6270</v>
      </c>
    </row>
    <row r="40" spans="1:11" ht="18.75" customHeight="1" x14ac:dyDescent="0.25">
      <c r="A40" s="18">
        <v>43272</v>
      </c>
      <c r="B40" s="19" t="s">
        <v>30</v>
      </c>
      <c r="C40" s="20">
        <f>MROUND(500000/E40,10)</f>
        <v>1230</v>
      </c>
      <c r="D40" s="20" t="s">
        <v>35</v>
      </c>
      <c r="E40" s="21">
        <v>405</v>
      </c>
      <c r="F40" s="21">
        <v>395</v>
      </c>
      <c r="G40" s="21">
        <v>0</v>
      </c>
      <c r="H40" s="21">
        <f>(E40-F40)*C40</f>
        <v>12300</v>
      </c>
      <c r="I40" s="21">
        <v>0</v>
      </c>
      <c r="J40" s="21">
        <f>+I40+H40</f>
        <v>12300</v>
      </c>
    </row>
    <row r="41" spans="1:11" ht="18.75" customHeight="1" x14ac:dyDescent="0.25">
      <c r="A41" s="18">
        <v>43271</v>
      </c>
      <c r="B41" s="19" t="s">
        <v>24</v>
      </c>
      <c r="C41" s="20">
        <f>MROUND(500000/E41,10)</f>
        <v>560</v>
      </c>
      <c r="D41" s="20" t="s">
        <v>10</v>
      </c>
      <c r="E41" s="21">
        <v>893</v>
      </c>
      <c r="F41" s="21">
        <v>905</v>
      </c>
      <c r="G41" s="21">
        <v>920</v>
      </c>
      <c r="H41" s="21">
        <f>(F41-E41)*C41</f>
        <v>6720</v>
      </c>
      <c r="I41" s="21">
        <f>(G41-F41)*C41</f>
        <v>8400</v>
      </c>
      <c r="J41" s="21">
        <f>+I41+H41</f>
        <v>15120</v>
      </c>
    </row>
    <row r="42" spans="1:11" ht="18.75" customHeight="1" x14ac:dyDescent="0.25">
      <c r="A42" s="18">
        <v>43269</v>
      </c>
      <c r="B42" s="19" t="s">
        <v>15</v>
      </c>
      <c r="C42" s="20">
        <f>MROUND(500000/E42,10)</f>
        <v>880</v>
      </c>
      <c r="D42" s="20" t="s">
        <v>35</v>
      </c>
      <c r="E42" s="21">
        <v>570</v>
      </c>
      <c r="F42" s="21">
        <v>561.5</v>
      </c>
      <c r="G42" s="21">
        <v>0</v>
      </c>
      <c r="H42" s="21">
        <f>(E42-F42)*C42</f>
        <v>7480</v>
      </c>
      <c r="I42" s="21">
        <v>0</v>
      </c>
      <c r="J42" s="21">
        <f>+I42+H42</f>
        <v>7480</v>
      </c>
    </row>
    <row r="43" spans="1:11" ht="18.75" customHeight="1" x14ac:dyDescent="0.25">
      <c r="A43" s="18">
        <v>43266</v>
      </c>
      <c r="B43" s="19" t="s">
        <v>30</v>
      </c>
      <c r="C43" s="20">
        <f t="shared" ref="C43:C48" si="29">MROUND(500000/E43,10)</f>
        <v>1290</v>
      </c>
      <c r="D43" s="20" t="s">
        <v>10</v>
      </c>
      <c r="E43" s="21">
        <v>387</v>
      </c>
      <c r="F43" s="21">
        <v>395</v>
      </c>
      <c r="G43" s="21">
        <v>0</v>
      </c>
      <c r="H43" s="21">
        <f t="shared" ref="H43:H50" si="30">(F43-E43)*C43</f>
        <v>10320</v>
      </c>
      <c r="I43" s="21">
        <v>0</v>
      </c>
      <c r="J43" s="21">
        <f t="shared" ref="J43:J48" si="31">+I43+H43</f>
        <v>10320</v>
      </c>
      <c r="K43" s="22"/>
    </row>
    <row r="44" spans="1:11" ht="18.75" customHeight="1" x14ac:dyDescent="0.25">
      <c r="A44" s="18">
        <v>43266</v>
      </c>
      <c r="B44" s="19" t="s">
        <v>33</v>
      </c>
      <c r="C44" s="20">
        <f t="shared" si="29"/>
        <v>400</v>
      </c>
      <c r="D44" s="20" t="s">
        <v>10</v>
      </c>
      <c r="E44" s="21">
        <v>1260</v>
      </c>
      <c r="F44" s="21">
        <v>1245</v>
      </c>
      <c r="G44" s="21">
        <v>0</v>
      </c>
      <c r="H44" s="21">
        <f t="shared" si="30"/>
        <v>-6000</v>
      </c>
      <c r="I44" s="21">
        <v>0</v>
      </c>
      <c r="J44" s="16">
        <f t="shared" si="31"/>
        <v>-6000</v>
      </c>
      <c r="K44" s="22"/>
    </row>
    <row r="45" spans="1:11" ht="18.75" customHeight="1" x14ac:dyDescent="0.25">
      <c r="A45" s="18">
        <v>43265</v>
      </c>
      <c r="B45" s="19" t="s">
        <v>23</v>
      </c>
      <c r="C45" s="20">
        <f t="shared" si="29"/>
        <v>6710</v>
      </c>
      <c r="D45" s="20" t="s">
        <v>10</v>
      </c>
      <c r="E45" s="21">
        <v>74.5</v>
      </c>
      <c r="F45" s="21">
        <v>74.900000000000006</v>
      </c>
      <c r="G45" s="21">
        <v>0</v>
      </c>
      <c r="H45" s="21">
        <f t="shared" si="30"/>
        <v>2684.0000000000382</v>
      </c>
      <c r="I45" s="21">
        <v>0</v>
      </c>
      <c r="J45" s="21">
        <f t="shared" si="31"/>
        <v>2684.0000000000382</v>
      </c>
      <c r="K45" s="22"/>
    </row>
    <row r="46" spans="1:11" ht="18.75" customHeight="1" x14ac:dyDescent="0.25">
      <c r="A46" s="18">
        <v>43265</v>
      </c>
      <c r="B46" s="19" t="s">
        <v>19</v>
      </c>
      <c r="C46" s="20">
        <f t="shared" si="29"/>
        <v>790</v>
      </c>
      <c r="D46" s="20" t="s">
        <v>10</v>
      </c>
      <c r="E46" s="21">
        <v>632</v>
      </c>
      <c r="F46" s="21">
        <v>633.5</v>
      </c>
      <c r="G46" s="21">
        <v>0</v>
      </c>
      <c r="H46" s="21">
        <f t="shared" si="30"/>
        <v>1185</v>
      </c>
      <c r="I46" s="21">
        <v>0</v>
      </c>
      <c r="J46" s="21">
        <f t="shared" si="31"/>
        <v>1185</v>
      </c>
      <c r="K46" s="22"/>
    </row>
    <row r="47" spans="1:11" ht="18.75" customHeight="1" x14ac:dyDescent="0.25">
      <c r="A47" s="18">
        <v>43264</v>
      </c>
      <c r="B47" s="19" t="s">
        <v>46</v>
      </c>
      <c r="C47" s="20">
        <f t="shared" si="29"/>
        <v>1020</v>
      </c>
      <c r="D47" s="20" t="s">
        <v>10</v>
      </c>
      <c r="E47" s="21">
        <v>490</v>
      </c>
      <c r="F47" s="21">
        <v>500</v>
      </c>
      <c r="G47" s="21">
        <v>509</v>
      </c>
      <c r="H47" s="21">
        <f t="shared" si="30"/>
        <v>10200</v>
      </c>
      <c r="I47" s="21">
        <f>(G47-F47)*C47</f>
        <v>9180</v>
      </c>
      <c r="J47" s="21">
        <f t="shared" si="31"/>
        <v>19380</v>
      </c>
    </row>
    <row r="48" spans="1:11" ht="18.75" customHeight="1" x14ac:dyDescent="0.25">
      <c r="A48" s="18">
        <v>43264</v>
      </c>
      <c r="B48" s="19" t="s">
        <v>33</v>
      </c>
      <c r="C48" s="20">
        <f t="shared" si="29"/>
        <v>380</v>
      </c>
      <c r="D48" s="20" t="s">
        <v>10</v>
      </c>
      <c r="E48" s="21">
        <v>1300</v>
      </c>
      <c r="F48" s="21">
        <v>1285</v>
      </c>
      <c r="G48" s="21">
        <v>0</v>
      </c>
      <c r="H48" s="21">
        <f t="shared" si="30"/>
        <v>-5700</v>
      </c>
      <c r="I48" s="21">
        <v>0</v>
      </c>
      <c r="J48" s="16">
        <f t="shared" si="31"/>
        <v>-5700</v>
      </c>
    </row>
    <row r="49" spans="1:11" ht="18.75" customHeight="1" x14ac:dyDescent="0.25">
      <c r="A49" s="18">
        <v>43263</v>
      </c>
      <c r="B49" s="19" t="s">
        <v>22</v>
      </c>
      <c r="C49" s="20">
        <f t="shared" ref="C49" si="32">MROUND(500000/E49,10)</f>
        <v>610</v>
      </c>
      <c r="D49" s="20" t="s">
        <v>10</v>
      </c>
      <c r="E49" s="21">
        <v>818</v>
      </c>
      <c r="F49" s="21">
        <v>833</v>
      </c>
      <c r="G49" s="21">
        <v>853</v>
      </c>
      <c r="H49" s="21">
        <f t="shared" si="30"/>
        <v>9150</v>
      </c>
      <c r="I49" s="21">
        <f>(G49-F49)*C49</f>
        <v>12200</v>
      </c>
      <c r="J49" s="21">
        <f t="shared" ref="J49" si="33">+I49+H49</f>
        <v>21350</v>
      </c>
    </row>
    <row r="50" spans="1:11" ht="18.75" customHeight="1" x14ac:dyDescent="0.25">
      <c r="A50" s="18">
        <v>43262</v>
      </c>
      <c r="B50" s="19" t="s">
        <v>47</v>
      </c>
      <c r="C50" s="20">
        <f t="shared" ref="C50:C56" si="34">MROUND(500000/E50,10)</f>
        <v>980</v>
      </c>
      <c r="D50" s="20" t="s">
        <v>10</v>
      </c>
      <c r="E50" s="21">
        <v>510</v>
      </c>
      <c r="F50" s="21">
        <v>512</v>
      </c>
      <c r="G50" s="21">
        <v>0</v>
      </c>
      <c r="H50" s="21">
        <f t="shared" si="30"/>
        <v>1960</v>
      </c>
      <c r="I50" s="21">
        <v>0</v>
      </c>
      <c r="J50" s="21">
        <f>+I50+H50</f>
        <v>1960</v>
      </c>
    </row>
    <row r="51" spans="1:11" ht="18.75" customHeight="1" x14ac:dyDescent="0.25">
      <c r="A51" s="18">
        <v>43259</v>
      </c>
      <c r="B51" s="19" t="s">
        <v>15</v>
      </c>
      <c r="C51" s="20">
        <f t="shared" si="34"/>
        <v>880</v>
      </c>
      <c r="D51" s="20" t="s">
        <v>35</v>
      </c>
      <c r="E51" s="21">
        <v>565</v>
      </c>
      <c r="F51" s="21">
        <v>555</v>
      </c>
      <c r="G51" s="21">
        <v>0</v>
      </c>
      <c r="H51" s="21">
        <f>(E51-F51)*C51</f>
        <v>8800</v>
      </c>
      <c r="I51" s="21">
        <v>0</v>
      </c>
      <c r="J51" s="21">
        <f>+I51+H51</f>
        <v>8800</v>
      </c>
    </row>
    <row r="52" spans="1:11" ht="18.75" customHeight="1" x14ac:dyDescent="0.25">
      <c r="A52" s="18">
        <v>43258</v>
      </c>
      <c r="B52" s="19" t="s">
        <v>15</v>
      </c>
      <c r="C52" s="20">
        <f>MROUND(500000/E52,10)</f>
        <v>930</v>
      </c>
      <c r="D52" s="20" t="s">
        <v>10</v>
      </c>
      <c r="E52" s="21">
        <v>536</v>
      </c>
      <c r="F52" s="21">
        <v>546</v>
      </c>
      <c r="G52" s="21">
        <v>561</v>
      </c>
      <c r="H52" s="21">
        <f t="shared" ref="H52" si="35">(F52-E52)*C52</f>
        <v>9300</v>
      </c>
      <c r="I52" s="21">
        <f>(G52-F52)*C52</f>
        <v>13950</v>
      </c>
      <c r="J52" s="21">
        <f t="shared" ref="J52" si="36">+I52+H52</f>
        <v>23250</v>
      </c>
      <c r="K52" s="22"/>
    </row>
    <row r="53" spans="1:11" ht="18.75" customHeight="1" x14ac:dyDescent="0.25">
      <c r="A53" s="18">
        <v>43257</v>
      </c>
      <c r="B53" s="19" t="s">
        <v>12</v>
      </c>
      <c r="C53" s="20">
        <f t="shared" si="34"/>
        <v>1420</v>
      </c>
      <c r="D53" s="20" t="s">
        <v>10</v>
      </c>
      <c r="E53" s="21">
        <v>351</v>
      </c>
      <c r="F53" s="21">
        <v>359</v>
      </c>
      <c r="G53" s="21">
        <v>0</v>
      </c>
      <c r="H53" s="21">
        <f>(F53-E53)*C53</f>
        <v>11360</v>
      </c>
      <c r="I53" s="21">
        <v>0</v>
      </c>
      <c r="J53" s="21">
        <f>+I53+H53</f>
        <v>11360</v>
      </c>
    </row>
    <row r="54" spans="1:11" ht="18.75" customHeight="1" x14ac:dyDescent="0.25">
      <c r="A54" s="18">
        <v>43256</v>
      </c>
      <c r="B54" s="19" t="s">
        <v>16</v>
      </c>
      <c r="C54" s="20">
        <f t="shared" si="34"/>
        <v>830</v>
      </c>
      <c r="D54" s="20" t="s">
        <v>10</v>
      </c>
      <c r="E54" s="21">
        <v>602</v>
      </c>
      <c r="F54" s="21">
        <v>604</v>
      </c>
      <c r="G54" s="21">
        <v>0</v>
      </c>
      <c r="H54" s="21">
        <f>(F54-E54)*C54</f>
        <v>1660</v>
      </c>
      <c r="I54" s="21">
        <v>0</v>
      </c>
      <c r="J54" s="21">
        <f t="shared" ref="J54" si="37">+I54+H54</f>
        <v>1660</v>
      </c>
    </row>
    <row r="55" spans="1:11" ht="18.75" customHeight="1" x14ac:dyDescent="0.25">
      <c r="A55" s="18">
        <v>43255</v>
      </c>
      <c r="B55" s="19" t="s">
        <v>15</v>
      </c>
      <c r="C55" s="20">
        <f t="shared" si="34"/>
        <v>870</v>
      </c>
      <c r="D55" s="20" t="s">
        <v>35</v>
      </c>
      <c r="E55" s="21">
        <v>577</v>
      </c>
      <c r="F55" s="21">
        <v>567</v>
      </c>
      <c r="G55" s="21">
        <v>557</v>
      </c>
      <c r="H55" s="21">
        <f>(E55-F55)*C55</f>
        <v>8700</v>
      </c>
      <c r="I55" s="21">
        <f>(F55-G55)*C55</f>
        <v>8700</v>
      </c>
      <c r="J55" s="21">
        <f t="shared" ref="J55:J56" si="38">+I55+H55</f>
        <v>17400</v>
      </c>
    </row>
    <row r="56" spans="1:11" ht="18.75" customHeight="1" x14ac:dyDescent="0.25">
      <c r="A56" s="18">
        <v>43252</v>
      </c>
      <c r="B56" s="19" t="s">
        <v>38</v>
      </c>
      <c r="C56" s="20">
        <f t="shared" si="34"/>
        <v>550</v>
      </c>
      <c r="D56" s="20" t="s">
        <v>35</v>
      </c>
      <c r="E56" s="21">
        <v>910</v>
      </c>
      <c r="F56" s="21">
        <v>900</v>
      </c>
      <c r="G56" s="21">
        <v>0</v>
      </c>
      <c r="H56" s="21">
        <f>(E56-F56)*C56</f>
        <v>5500</v>
      </c>
      <c r="I56" s="21">
        <v>0</v>
      </c>
      <c r="J56" s="21">
        <f t="shared" si="38"/>
        <v>5500</v>
      </c>
    </row>
    <row r="57" spans="1:11" ht="18.75" customHeight="1" x14ac:dyDescent="0.25">
      <c r="A57" s="17"/>
      <c r="B57" s="14"/>
      <c r="C57" s="14"/>
      <c r="D57" s="14"/>
      <c r="E57" s="14"/>
      <c r="F57" s="14"/>
      <c r="G57" s="14"/>
      <c r="H57" s="14"/>
      <c r="I57" s="14"/>
      <c r="J57" s="14"/>
    </row>
  </sheetData>
  <mergeCells count="2">
    <mergeCell ref="A1:J1"/>
    <mergeCell ref="A2:J2"/>
  </mergeCells>
  <conditionalFormatting sqref="H33:J38">
    <cfRule type="cellIs" dxfId="24" priority="26" operator="lessThan">
      <formula>0</formula>
    </cfRule>
  </conditionalFormatting>
  <conditionalFormatting sqref="H29:J31">
    <cfRule type="cellIs" dxfId="23" priority="25" operator="lessThan">
      <formula>0</formula>
    </cfRule>
  </conditionalFormatting>
  <conditionalFormatting sqref="H28:J28">
    <cfRule type="cellIs" dxfId="22" priority="24" operator="lessThan">
      <formula>0</formula>
    </cfRule>
  </conditionalFormatting>
  <conditionalFormatting sqref="H27:J27">
    <cfRule type="cellIs" dxfId="21" priority="23" operator="lessThan">
      <formula>0</formula>
    </cfRule>
  </conditionalFormatting>
  <conditionalFormatting sqref="H26:J26">
    <cfRule type="cellIs" dxfId="20" priority="22" operator="lessThan">
      <formula>0</formula>
    </cfRule>
  </conditionalFormatting>
  <conditionalFormatting sqref="H25:J25">
    <cfRule type="cellIs" dxfId="19" priority="21" operator="lessThan">
      <formula>0</formula>
    </cfRule>
  </conditionalFormatting>
  <conditionalFormatting sqref="H24:I24">
    <cfRule type="cellIs" dxfId="18" priority="20" operator="lessThan">
      <formula>0</formula>
    </cfRule>
  </conditionalFormatting>
  <conditionalFormatting sqref="H23:I23">
    <cfRule type="cellIs" dxfId="17" priority="19" operator="lessThan">
      <formula>0</formula>
    </cfRule>
  </conditionalFormatting>
  <conditionalFormatting sqref="H22:I22">
    <cfRule type="cellIs" dxfId="16" priority="18" operator="lessThan">
      <formula>0</formula>
    </cfRule>
  </conditionalFormatting>
  <conditionalFormatting sqref="H21:I21">
    <cfRule type="cellIs" dxfId="15" priority="17" operator="lessThan">
      <formula>0</formula>
    </cfRule>
  </conditionalFormatting>
  <conditionalFormatting sqref="H20:I20">
    <cfRule type="cellIs" dxfId="14" priority="16" operator="lessThan">
      <formula>0</formula>
    </cfRule>
  </conditionalFormatting>
  <conditionalFormatting sqref="H19:I19">
    <cfRule type="cellIs" dxfId="13" priority="15" operator="lessThan">
      <formula>0</formula>
    </cfRule>
  </conditionalFormatting>
  <conditionalFormatting sqref="H18:I18">
    <cfRule type="cellIs" dxfId="12" priority="14" operator="lessThan">
      <formula>0</formula>
    </cfRule>
  </conditionalFormatting>
  <conditionalFormatting sqref="H17:I17">
    <cfRule type="cellIs" dxfId="11" priority="13" operator="lessThan">
      <formula>0</formula>
    </cfRule>
  </conditionalFormatting>
  <conditionalFormatting sqref="H16:I16">
    <cfRule type="cellIs" dxfId="10" priority="12" operator="lessThan">
      <formula>0</formula>
    </cfRule>
  </conditionalFormatting>
  <conditionalFormatting sqref="H15:I15">
    <cfRule type="cellIs" dxfId="9" priority="11" operator="lessThan">
      <formula>0</formula>
    </cfRule>
  </conditionalFormatting>
  <conditionalFormatting sqref="H14:I14">
    <cfRule type="cellIs" dxfId="8" priority="10" operator="lessThan">
      <formula>0</formula>
    </cfRule>
  </conditionalFormatting>
  <conditionalFormatting sqref="H13:I13">
    <cfRule type="cellIs" dxfId="7" priority="9" operator="lessThan">
      <formula>0</formula>
    </cfRule>
  </conditionalFormatting>
  <conditionalFormatting sqref="H12:I12">
    <cfRule type="cellIs" dxfId="6" priority="8" operator="lessThan">
      <formula>0</formula>
    </cfRule>
  </conditionalFormatting>
  <conditionalFormatting sqref="H11:I11">
    <cfRule type="cellIs" dxfId="5" priority="7" operator="lessThan">
      <formula>0</formula>
    </cfRule>
  </conditionalFormatting>
  <conditionalFormatting sqref="H10:I10">
    <cfRule type="cellIs" dxfId="4" priority="6" operator="lessThan">
      <formula>0</formula>
    </cfRule>
  </conditionalFormatting>
  <conditionalFormatting sqref="H9:I9">
    <cfRule type="cellIs" dxfId="3" priority="5" operator="lessThan">
      <formula>0</formula>
    </cfRule>
  </conditionalFormatting>
  <conditionalFormatting sqref="H7:I8">
    <cfRule type="cellIs" dxfId="2" priority="4" operator="lessThan">
      <formula>0</formula>
    </cfRule>
  </conditionalFormatting>
  <conditionalFormatting sqref="H6:I6">
    <cfRule type="cellIs" dxfId="1" priority="3" operator="lessThan">
      <formula>0</formula>
    </cfRule>
  </conditionalFormatting>
  <conditionalFormatting sqref="H5:I5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H5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4" customHeight="1" x14ac:dyDescent="0.4">
      <c r="A2" s="85" t="s">
        <v>55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43319</v>
      </c>
      <c r="B5" s="35" t="s">
        <v>99</v>
      </c>
      <c r="C5" s="35">
        <v>1100</v>
      </c>
      <c r="D5" s="36" t="s">
        <v>10</v>
      </c>
      <c r="E5" s="37">
        <v>953</v>
      </c>
      <c r="F5" s="37">
        <v>958</v>
      </c>
      <c r="G5" s="37">
        <v>963</v>
      </c>
      <c r="H5" s="5">
        <f t="shared" ref="H5:H12" si="0">(F5-E5)*C5</f>
        <v>5500</v>
      </c>
      <c r="I5" s="5">
        <f>(G5-F5)*C5</f>
        <v>5500</v>
      </c>
      <c r="J5" s="21">
        <f t="shared" ref="J5:J13" si="1">+I5+H5</f>
        <v>11000</v>
      </c>
    </row>
    <row r="6" spans="1:10" x14ac:dyDescent="0.25">
      <c r="A6" s="18">
        <v>43318</v>
      </c>
      <c r="B6" s="35" t="s">
        <v>143</v>
      </c>
      <c r="C6" s="35">
        <v>700</v>
      </c>
      <c r="D6" s="36" t="s">
        <v>10</v>
      </c>
      <c r="E6" s="37">
        <v>892</v>
      </c>
      <c r="F6" s="37">
        <v>898.9</v>
      </c>
      <c r="G6" s="37" t="s">
        <v>49</v>
      </c>
      <c r="H6" s="5">
        <f t="shared" ref="H6:H8" si="2">(F6-E6)*C6</f>
        <v>4829.9999999999836</v>
      </c>
      <c r="I6" s="5">
        <v>0</v>
      </c>
      <c r="J6" s="21">
        <f t="shared" ref="J6:J8" si="3">+I6+H6</f>
        <v>4829.9999999999836</v>
      </c>
    </row>
    <row r="7" spans="1:10" x14ac:dyDescent="0.25">
      <c r="A7" s="18">
        <v>43318</v>
      </c>
      <c r="B7" s="35" t="s">
        <v>142</v>
      </c>
      <c r="C7" s="35">
        <v>4950</v>
      </c>
      <c r="D7" s="36" t="s">
        <v>10</v>
      </c>
      <c r="E7" s="37">
        <v>119</v>
      </c>
      <c r="F7" s="37">
        <v>118</v>
      </c>
      <c r="G7" s="37">
        <v>0</v>
      </c>
      <c r="H7" s="5">
        <f t="shared" ref="H7" si="4">(F7-E7)*C7</f>
        <v>-4950</v>
      </c>
      <c r="I7" s="5">
        <v>0</v>
      </c>
      <c r="J7" s="21">
        <f t="shared" ref="J7" si="5">+I7+H7</f>
        <v>-4950</v>
      </c>
    </row>
    <row r="8" spans="1:10" x14ac:dyDescent="0.25">
      <c r="A8" s="18">
        <v>43315</v>
      </c>
      <c r="B8" s="35" t="s">
        <v>144</v>
      </c>
      <c r="C8" s="35">
        <v>1000</v>
      </c>
      <c r="D8" s="36" t="s">
        <v>10</v>
      </c>
      <c r="E8" s="37">
        <v>583</v>
      </c>
      <c r="F8" s="37">
        <v>586.5</v>
      </c>
      <c r="G8" s="37">
        <v>0</v>
      </c>
      <c r="H8" s="5">
        <f t="shared" si="2"/>
        <v>3500</v>
      </c>
      <c r="I8" s="5">
        <v>0</v>
      </c>
      <c r="J8" s="21">
        <f t="shared" si="3"/>
        <v>3500</v>
      </c>
    </row>
    <row r="9" spans="1:10" x14ac:dyDescent="0.25">
      <c r="A9" s="18">
        <v>43314</v>
      </c>
      <c r="B9" s="35" t="s">
        <v>138</v>
      </c>
      <c r="C9" s="35">
        <v>1000</v>
      </c>
      <c r="D9" s="36" t="s">
        <v>10</v>
      </c>
      <c r="E9" s="37">
        <v>613</v>
      </c>
      <c r="F9" s="37">
        <v>618</v>
      </c>
      <c r="G9" s="37">
        <v>622.75</v>
      </c>
      <c r="H9" s="5">
        <f t="shared" si="0"/>
        <v>5000</v>
      </c>
      <c r="I9" s="5">
        <f>(G9-F9)*C9</f>
        <v>4750</v>
      </c>
      <c r="J9" s="21">
        <f t="shared" si="1"/>
        <v>9750</v>
      </c>
    </row>
    <row r="10" spans="1:10" x14ac:dyDescent="0.25">
      <c r="A10" s="18">
        <v>43313</v>
      </c>
      <c r="B10" s="35" t="s">
        <v>139</v>
      </c>
      <c r="C10" s="35">
        <v>125</v>
      </c>
      <c r="D10" s="36" t="s">
        <v>10</v>
      </c>
      <c r="E10" s="37">
        <v>7120</v>
      </c>
      <c r="F10" s="37">
        <v>7160</v>
      </c>
      <c r="G10" s="37">
        <v>0</v>
      </c>
      <c r="H10" s="5">
        <f t="shared" si="0"/>
        <v>5000</v>
      </c>
      <c r="I10" s="5">
        <v>0</v>
      </c>
      <c r="J10" s="21">
        <f t="shared" si="1"/>
        <v>5000</v>
      </c>
    </row>
    <row r="11" spans="1:10" x14ac:dyDescent="0.25">
      <c r="A11" s="92"/>
      <c r="B11" s="93"/>
      <c r="C11" s="93"/>
      <c r="D11" s="94"/>
      <c r="E11" s="95"/>
      <c r="F11" s="95"/>
      <c r="G11" s="95"/>
      <c r="H11" s="11"/>
      <c r="I11" s="11"/>
      <c r="J11" s="96"/>
    </row>
    <row r="12" spans="1:10" x14ac:dyDescent="0.25">
      <c r="A12" s="18">
        <v>43312</v>
      </c>
      <c r="B12" s="35" t="s">
        <v>140</v>
      </c>
      <c r="C12" s="35">
        <v>800</v>
      </c>
      <c r="D12" s="36" t="s">
        <v>10</v>
      </c>
      <c r="E12" s="37">
        <v>1045</v>
      </c>
      <c r="F12" s="37">
        <v>1051.8</v>
      </c>
      <c r="G12" s="37">
        <v>0</v>
      </c>
      <c r="H12" s="5">
        <f t="shared" si="0"/>
        <v>5439.9999999999636</v>
      </c>
      <c r="I12" s="5">
        <v>0</v>
      </c>
      <c r="J12" s="21">
        <f t="shared" si="1"/>
        <v>5439.9999999999636</v>
      </c>
    </row>
    <row r="13" spans="1:10" x14ac:dyDescent="0.25">
      <c r="A13" s="18">
        <v>43311</v>
      </c>
      <c r="B13" s="35" t="s">
        <v>141</v>
      </c>
      <c r="C13" s="35">
        <v>1000</v>
      </c>
      <c r="D13" s="36" t="s">
        <v>11</v>
      </c>
      <c r="E13" s="37">
        <v>514</v>
      </c>
      <c r="F13" s="37">
        <v>510.8</v>
      </c>
      <c r="G13" s="37">
        <v>0</v>
      </c>
      <c r="H13" s="5">
        <f>(E13-F13)*C13</f>
        <v>3199.9999999999886</v>
      </c>
      <c r="I13" s="5">
        <v>0</v>
      </c>
      <c r="J13" s="21">
        <f t="shared" si="1"/>
        <v>3199.9999999999886</v>
      </c>
    </row>
    <row r="14" spans="1:10" x14ac:dyDescent="0.25">
      <c r="A14" s="18">
        <v>43308</v>
      </c>
      <c r="B14" s="35" t="s">
        <v>129</v>
      </c>
      <c r="C14" s="35">
        <v>2800</v>
      </c>
      <c r="D14" s="36" t="s">
        <v>10</v>
      </c>
      <c r="E14" s="37">
        <v>170.5</v>
      </c>
      <c r="F14" s="37">
        <v>172</v>
      </c>
      <c r="G14" s="37">
        <v>174</v>
      </c>
      <c r="H14" s="5">
        <f t="shared" ref="H14:H21" si="6">(F14-E14)*C14</f>
        <v>4200</v>
      </c>
      <c r="I14" s="5">
        <f>(G14-F14)*C14</f>
        <v>5600</v>
      </c>
      <c r="J14" s="21">
        <f t="shared" ref="J14:J21" si="7">+I14+H14</f>
        <v>9800</v>
      </c>
    </row>
    <row r="15" spans="1:10" x14ac:dyDescent="0.25">
      <c r="A15" s="18">
        <v>43307</v>
      </c>
      <c r="B15" s="35" t="s">
        <v>70</v>
      </c>
      <c r="C15" s="35">
        <v>2500</v>
      </c>
      <c r="D15" s="36" t="s">
        <v>10</v>
      </c>
      <c r="E15" s="37">
        <v>221.8</v>
      </c>
      <c r="F15" s="37">
        <v>223.8</v>
      </c>
      <c r="G15" s="37">
        <v>225</v>
      </c>
      <c r="H15" s="5">
        <f t="shared" si="6"/>
        <v>5000</v>
      </c>
      <c r="I15" s="5">
        <f>(G15-F15)*C15</f>
        <v>2999.9999999999718</v>
      </c>
      <c r="J15" s="21">
        <f t="shared" si="7"/>
        <v>7999.9999999999718</v>
      </c>
    </row>
    <row r="16" spans="1:10" x14ac:dyDescent="0.25">
      <c r="A16" s="18">
        <v>43306</v>
      </c>
      <c r="B16" s="35" t="s">
        <v>130</v>
      </c>
      <c r="C16" s="35">
        <v>2250</v>
      </c>
      <c r="D16" s="36" t="s">
        <v>10</v>
      </c>
      <c r="E16" s="37">
        <v>206</v>
      </c>
      <c r="F16" s="37">
        <v>204</v>
      </c>
      <c r="G16" s="37" t="s">
        <v>49</v>
      </c>
      <c r="H16" s="5">
        <f t="shared" si="6"/>
        <v>-4500</v>
      </c>
      <c r="I16" s="5">
        <v>0</v>
      </c>
      <c r="J16" s="21">
        <f t="shared" si="7"/>
        <v>-4500</v>
      </c>
    </row>
    <row r="17" spans="1:10" x14ac:dyDescent="0.25">
      <c r="A17" s="18">
        <v>43305</v>
      </c>
      <c r="B17" s="35" t="s">
        <v>38</v>
      </c>
      <c r="C17" s="35">
        <v>1000</v>
      </c>
      <c r="D17" s="36" t="s">
        <v>10</v>
      </c>
      <c r="E17" s="37">
        <v>920</v>
      </c>
      <c r="F17" s="37">
        <v>924.9</v>
      </c>
      <c r="G17" s="37" t="s">
        <v>49</v>
      </c>
      <c r="H17" s="5">
        <f t="shared" si="6"/>
        <v>4899.9999999999773</v>
      </c>
      <c r="I17" s="5">
        <v>0</v>
      </c>
      <c r="J17" s="21">
        <f t="shared" si="7"/>
        <v>4899.9999999999773</v>
      </c>
    </row>
    <row r="18" spans="1:10" x14ac:dyDescent="0.25">
      <c r="A18" s="18">
        <v>43304</v>
      </c>
      <c r="B18" s="35" t="s">
        <v>131</v>
      </c>
      <c r="C18" s="35">
        <v>800</v>
      </c>
      <c r="D18" s="36" t="s">
        <v>10</v>
      </c>
      <c r="E18" s="37">
        <v>1319</v>
      </c>
      <c r="F18" s="37">
        <v>1326</v>
      </c>
      <c r="G18" s="37">
        <v>1330</v>
      </c>
      <c r="H18" s="5">
        <f t="shared" si="6"/>
        <v>5600</v>
      </c>
      <c r="I18" s="5">
        <f>(G18-F18)*C18</f>
        <v>3200</v>
      </c>
      <c r="J18" s="21">
        <f t="shared" si="7"/>
        <v>8800</v>
      </c>
    </row>
    <row r="19" spans="1:10" x14ac:dyDescent="0.25">
      <c r="A19" s="18">
        <v>43301</v>
      </c>
      <c r="B19" s="35" t="s">
        <v>99</v>
      </c>
      <c r="C19" s="35">
        <v>1100</v>
      </c>
      <c r="D19" s="36" t="s">
        <v>10</v>
      </c>
      <c r="E19" s="37">
        <v>838</v>
      </c>
      <c r="F19" s="37">
        <v>842</v>
      </c>
      <c r="G19" s="37">
        <v>848</v>
      </c>
      <c r="H19" s="5">
        <f t="shared" si="6"/>
        <v>4400</v>
      </c>
      <c r="I19" s="5">
        <f>(G19-F19)*C19</f>
        <v>6600</v>
      </c>
      <c r="J19" s="21">
        <f t="shared" si="7"/>
        <v>11000</v>
      </c>
    </row>
    <row r="20" spans="1:10" x14ac:dyDescent="0.25">
      <c r="A20" s="18">
        <v>43300</v>
      </c>
      <c r="B20" s="35" t="s">
        <v>132</v>
      </c>
      <c r="C20" s="35">
        <v>750</v>
      </c>
      <c r="D20" s="36" t="s">
        <v>10</v>
      </c>
      <c r="E20" s="37">
        <v>858</v>
      </c>
      <c r="F20" s="37">
        <v>864</v>
      </c>
      <c r="G20" s="37">
        <v>870</v>
      </c>
      <c r="H20" s="5">
        <f t="shared" si="6"/>
        <v>4500</v>
      </c>
      <c r="I20" s="5">
        <f>(G20-F20)*C20</f>
        <v>4500</v>
      </c>
      <c r="J20" s="21">
        <f t="shared" si="7"/>
        <v>9000</v>
      </c>
    </row>
    <row r="21" spans="1:10" x14ac:dyDescent="0.25">
      <c r="A21" s="18">
        <v>43300</v>
      </c>
      <c r="B21" s="35" t="s">
        <v>133</v>
      </c>
      <c r="C21" s="35">
        <v>1000</v>
      </c>
      <c r="D21" s="36" t="s">
        <v>10</v>
      </c>
      <c r="E21" s="37">
        <v>572</v>
      </c>
      <c r="F21" s="37">
        <v>575.4</v>
      </c>
      <c r="G21" s="37" t="s">
        <v>49</v>
      </c>
      <c r="H21" s="5">
        <f t="shared" si="6"/>
        <v>3399.9999999999773</v>
      </c>
      <c r="I21" s="21">
        <v>0</v>
      </c>
      <c r="J21" s="21">
        <f t="shared" si="7"/>
        <v>3399.9999999999773</v>
      </c>
    </row>
    <row r="22" spans="1:10" x14ac:dyDescent="0.25">
      <c r="A22" s="18">
        <v>43299</v>
      </c>
      <c r="B22" s="35" t="s">
        <v>26</v>
      </c>
      <c r="C22" s="35">
        <v>1000</v>
      </c>
      <c r="D22" s="36" t="s">
        <v>10</v>
      </c>
      <c r="E22" s="37">
        <v>1075</v>
      </c>
      <c r="F22" s="37">
        <v>1079.8</v>
      </c>
      <c r="G22" s="37" t="s">
        <v>49</v>
      </c>
      <c r="H22" s="5">
        <f t="shared" ref="H22" si="8">(F22-E22)*C22</f>
        <v>4799.9999999999545</v>
      </c>
      <c r="I22" s="21">
        <v>0</v>
      </c>
      <c r="J22" s="21">
        <f>+I22+H22</f>
        <v>4799.9999999999545</v>
      </c>
    </row>
    <row r="23" spans="1:10" x14ac:dyDescent="0.25">
      <c r="A23" s="18">
        <v>43298</v>
      </c>
      <c r="B23" s="35" t="s">
        <v>114</v>
      </c>
      <c r="C23" s="35">
        <v>2600</v>
      </c>
      <c r="D23" s="36" t="s">
        <v>10</v>
      </c>
      <c r="E23" s="37">
        <v>351</v>
      </c>
      <c r="F23" s="37">
        <v>349.5</v>
      </c>
      <c r="G23" s="37">
        <v>347</v>
      </c>
      <c r="H23" s="5">
        <f>(E23-F23)*C23</f>
        <v>3900</v>
      </c>
      <c r="I23" s="21">
        <f>(F23-G23)*C23</f>
        <v>6500</v>
      </c>
      <c r="J23" s="21">
        <f>+I23+H23</f>
        <v>10400</v>
      </c>
    </row>
    <row r="24" spans="1:10" x14ac:dyDescent="0.25">
      <c r="A24" s="18">
        <v>43297</v>
      </c>
      <c r="B24" s="35" t="s">
        <v>115</v>
      </c>
      <c r="C24" s="35">
        <v>250</v>
      </c>
      <c r="D24" s="36" t="s">
        <v>10</v>
      </c>
      <c r="E24" s="37">
        <v>3150</v>
      </c>
      <c r="F24" s="37">
        <v>3170</v>
      </c>
      <c r="G24" s="37">
        <v>0</v>
      </c>
      <c r="H24" s="5">
        <f t="shared" ref="H24" si="9">(F24-E24)*C24</f>
        <v>5000</v>
      </c>
      <c r="I24" s="21">
        <v>0</v>
      </c>
      <c r="J24" s="21">
        <f>+I24+H24</f>
        <v>5000</v>
      </c>
    </row>
    <row r="25" spans="1:10" x14ac:dyDescent="0.25">
      <c r="A25" s="18">
        <v>43294</v>
      </c>
      <c r="B25" s="35" t="s">
        <v>99</v>
      </c>
      <c r="C25" s="35">
        <v>1100</v>
      </c>
      <c r="D25" s="36" t="s">
        <v>11</v>
      </c>
      <c r="E25" s="37">
        <v>824</v>
      </c>
      <c r="F25" s="37">
        <v>820.4</v>
      </c>
      <c r="G25" s="37">
        <v>0</v>
      </c>
      <c r="H25" s="5">
        <f>(E25-F25)*C25</f>
        <v>3960.000000000025</v>
      </c>
      <c r="I25" s="21">
        <v>0</v>
      </c>
      <c r="J25" s="21">
        <f t="shared" ref="J25:J26" si="10">+I25+H25</f>
        <v>3960.000000000025</v>
      </c>
    </row>
    <row r="26" spans="1:10" x14ac:dyDescent="0.25">
      <c r="A26" s="18">
        <v>43294</v>
      </c>
      <c r="B26" s="35" t="s">
        <v>100</v>
      </c>
      <c r="C26" s="35">
        <v>800</v>
      </c>
      <c r="D26" s="36" t="s">
        <v>11</v>
      </c>
      <c r="E26" s="37">
        <v>1310</v>
      </c>
      <c r="F26" s="37">
        <v>1316</v>
      </c>
      <c r="G26" s="37">
        <v>0</v>
      </c>
      <c r="H26" s="5">
        <f>(E26-F26)*C26</f>
        <v>-4800</v>
      </c>
      <c r="I26" s="21">
        <v>0</v>
      </c>
      <c r="J26" s="21">
        <f t="shared" si="10"/>
        <v>-4800</v>
      </c>
    </row>
    <row r="27" spans="1:10" x14ac:dyDescent="0.25">
      <c r="A27" s="2">
        <v>43293</v>
      </c>
      <c r="B27" s="30" t="s">
        <v>101</v>
      </c>
      <c r="C27" s="31">
        <v>1250</v>
      </c>
      <c r="D27" s="30" t="s">
        <v>10</v>
      </c>
      <c r="E27" s="32">
        <v>481.5</v>
      </c>
      <c r="F27" s="32">
        <v>484.8</v>
      </c>
      <c r="G27" s="59">
        <v>0</v>
      </c>
      <c r="H27" s="5">
        <f t="shared" ref="H27:H28" si="11">(F27-E27)*C27</f>
        <v>4125.0000000000146</v>
      </c>
      <c r="I27" s="5">
        <v>0</v>
      </c>
      <c r="J27" s="21">
        <f>+I27+H27</f>
        <v>4125.0000000000146</v>
      </c>
    </row>
    <row r="28" spans="1:10" x14ac:dyDescent="0.25">
      <c r="A28" s="2">
        <v>43293</v>
      </c>
      <c r="B28" s="33" t="s">
        <v>102</v>
      </c>
      <c r="C28" s="33">
        <v>1750</v>
      </c>
      <c r="D28" s="33" t="s">
        <v>10</v>
      </c>
      <c r="E28" s="34">
        <v>382</v>
      </c>
      <c r="F28" s="34">
        <v>385</v>
      </c>
      <c r="G28" s="32">
        <v>386</v>
      </c>
      <c r="H28" s="5">
        <f t="shared" si="11"/>
        <v>5250</v>
      </c>
      <c r="I28" s="5">
        <v>0</v>
      </c>
      <c r="J28" s="21">
        <f t="shared" ref="J28" si="12">+I28+H28</f>
        <v>5250</v>
      </c>
    </row>
    <row r="29" spans="1:10" x14ac:dyDescent="0.25">
      <c r="A29" s="2">
        <v>43292</v>
      </c>
      <c r="B29" s="30" t="s">
        <v>82</v>
      </c>
      <c r="C29" s="31">
        <v>3500</v>
      </c>
      <c r="D29" s="30" t="s">
        <v>11</v>
      </c>
      <c r="E29" s="32">
        <v>222.5</v>
      </c>
      <c r="F29" s="32">
        <v>220</v>
      </c>
      <c r="G29" s="59">
        <v>0</v>
      </c>
      <c r="H29" s="5">
        <f>(E29-F29)*C29</f>
        <v>8750</v>
      </c>
      <c r="I29" s="5">
        <v>0</v>
      </c>
      <c r="J29" s="21">
        <f>+I29+H29</f>
        <v>8750</v>
      </c>
    </row>
    <row r="30" spans="1:10" x14ac:dyDescent="0.25">
      <c r="A30" s="2">
        <v>43292</v>
      </c>
      <c r="B30" s="33" t="s">
        <v>83</v>
      </c>
      <c r="C30" s="33">
        <v>1700</v>
      </c>
      <c r="D30" s="33" t="s">
        <v>10</v>
      </c>
      <c r="E30" s="34">
        <v>305</v>
      </c>
      <c r="F30" s="34">
        <v>305</v>
      </c>
      <c r="G30" s="32">
        <v>0</v>
      </c>
      <c r="H30" s="5">
        <f t="shared" ref="H30:H34" si="13">(F30-E30)*C30</f>
        <v>0</v>
      </c>
      <c r="I30" s="5">
        <v>0</v>
      </c>
      <c r="J30" s="21">
        <f t="shared" ref="J30" si="14">+I30+H30</f>
        <v>0</v>
      </c>
    </row>
    <row r="31" spans="1:10" x14ac:dyDescent="0.25">
      <c r="A31" s="2">
        <v>43291</v>
      </c>
      <c r="B31" s="30" t="s">
        <v>84</v>
      </c>
      <c r="C31" s="31">
        <v>800</v>
      </c>
      <c r="D31" s="30" t="s">
        <v>10</v>
      </c>
      <c r="E31" s="32">
        <v>1215</v>
      </c>
      <c r="F31" s="32">
        <v>1221</v>
      </c>
      <c r="G31" s="32">
        <v>1230</v>
      </c>
      <c r="H31" s="5">
        <f t="shared" si="13"/>
        <v>4800</v>
      </c>
      <c r="I31" s="5">
        <v>0</v>
      </c>
      <c r="J31" s="21">
        <f>+I31+H31</f>
        <v>4800</v>
      </c>
    </row>
    <row r="32" spans="1:10" x14ac:dyDescent="0.25">
      <c r="A32" s="2">
        <v>43291</v>
      </c>
      <c r="B32" s="33" t="s">
        <v>28</v>
      </c>
      <c r="C32" s="33">
        <v>1200</v>
      </c>
      <c r="D32" s="33" t="s">
        <v>10</v>
      </c>
      <c r="E32" s="34">
        <v>1052</v>
      </c>
      <c r="F32" s="34">
        <v>1055.9000000000001</v>
      </c>
      <c r="G32" s="32">
        <v>0</v>
      </c>
      <c r="H32" s="5">
        <f t="shared" si="13"/>
        <v>4680.0000000001091</v>
      </c>
      <c r="I32" s="5">
        <v>0</v>
      </c>
      <c r="J32" s="21">
        <f t="shared" ref="J32" si="15">+I32+H32</f>
        <v>4680.0000000001091</v>
      </c>
    </row>
    <row r="33" spans="1:10" x14ac:dyDescent="0.25">
      <c r="A33" s="2">
        <v>43290</v>
      </c>
      <c r="B33" s="30" t="s">
        <v>85</v>
      </c>
      <c r="C33" s="31">
        <v>1000</v>
      </c>
      <c r="D33" s="30" t="s">
        <v>10</v>
      </c>
      <c r="E33" s="32">
        <v>812</v>
      </c>
      <c r="F33" s="32">
        <v>816.5</v>
      </c>
      <c r="G33" s="32">
        <v>0</v>
      </c>
      <c r="H33" s="5">
        <f t="shared" si="13"/>
        <v>4500</v>
      </c>
      <c r="I33" s="5">
        <v>0</v>
      </c>
      <c r="J33" s="21">
        <f>+I33+H33</f>
        <v>4500</v>
      </c>
    </row>
    <row r="34" spans="1:10" x14ac:dyDescent="0.25">
      <c r="A34" s="2">
        <v>43290</v>
      </c>
      <c r="B34" s="33" t="s">
        <v>86</v>
      </c>
      <c r="C34" s="33">
        <v>550</v>
      </c>
      <c r="D34" s="33" t="s">
        <v>10</v>
      </c>
      <c r="E34" s="34">
        <v>932</v>
      </c>
      <c r="F34" s="34">
        <v>933</v>
      </c>
      <c r="G34" s="32">
        <v>0</v>
      </c>
      <c r="H34" s="5">
        <f t="shared" si="13"/>
        <v>550</v>
      </c>
      <c r="I34" s="5">
        <v>0</v>
      </c>
      <c r="J34" s="21">
        <f t="shared" ref="J34" si="16">+I34+H34</f>
        <v>550</v>
      </c>
    </row>
    <row r="35" spans="1:10" x14ac:dyDescent="0.25">
      <c r="A35" s="2">
        <v>43286</v>
      </c>
      <c r="B35" s="30" t="s">
        <v>58</v>
      </c>
      <c r="C35" s="31">
        <v>1500</v>
      </c>
      <c r="D35" s="30" t="s">
        <v>10</v>
      </c>
      <c r="E35" s="32">
        <v>410</v>
      </c>
      <c r="F35" s="32">
        <v>413</v>
      </c>
      <c r="G35" s="32">
        <v>0</v>
      </c>
      <c r="H35" s="5">
        <f t="shared" ref="H35:H36" si="17">(F35-E35)*C35</f>
        <v>4500</v>
      </c>
      <c r="I35" s="5">
        <v>0</v>
      </c>
      <c r="J35" s="21">
        <f>+I35+H35</f>
        <v>4500</v>
      </c>
    </row>
    <row r="36" spans="1:10" x14ac:dyDescent="0.25">
      <c r="A36" s="2">
        <v>43286</v>
      </c>
      <c r="B36" s="33" t="s">
        <v>59</v>
      </c>
      <c r="C36" s="33">
        <v>800</v>
      </c>
      <c r="D36" s="33" t="s">
        <v>10</v>
      </c>
      <c r="E36" s="34">
        <v>1370</v>
      </c>
      <c r="F36" s="34">
        <v>1364</v>
      </c>
      <c r="G36" s="32">
        <v>0</v>
      </c>
      <c r="H36" s="5">
        <f t="shared" si="17"/>
        <v>-4800</v>
      </c>
      <c r="I36" s="5">
        <v>0</v>
      </c>
      <c r="J36" s="16">
        <f t="shared" ref="J36" si="18">+I36+H36</f>
        <v>-4800</v>
      </c>
    </row>
    <row r="37" spans="1:10" x14ac:dyDescent="0.25">
      <c r="A37" s="2">
        <v>43285</v>
      </c>
      <c r="B37" s="31" t="s">
        <v>60</v>
      </c>
      <c r="C37" s="31">
        <v>500</v>
      </c>
      <c r="D37" s="31" t="s">
        <v>11</v>
      </c>
      <c r="E37" s="32">
        <v>1455</v>
      </c>
      <c r="F37" s="32">
        <v>1435</v>
      </c>
      <c r="G37" s="32">
        <v>0</v>
      </c>
      <c r="H37" s="5">
        <f>(E37-F37)*C37</f>
        <v>10000</v>
      </c>
      <c r="I37" s="5">
        <v>0</v>
      </c>
      <c r="J37" s="21">
        <f>+I37+H37</f>
        <v>10000</v>
      </c>
    </row>
    <row r="38" spans="1:10" x14ac:dyDescent="0.25">
      <c r="A38" s="2">
        <v>43284</v>
      </c>
      <c r="B38" s="33" t="s">
        <v>61</v>
      </c>
      <c r="C38" s="33">
        <v>1500</v>
      </c>
      <c r="D38" s="33" t="s">
        <v>10</v>
      </c>
      <c r="E38" s="34">
        <v>626.5</v>
      </c>
      <c r="F38" s="34">
        <v>629.5</v>
      </c>
      <c r="G38" s="32">
        <v>632</v>
      </c>
      <c r="H38" s="5">
        <f t="shared" ref="H38:H39" si="19">(F38-E38)*C38</f>
        <v>4500</v>
      </c>
      <c r="I38" s="5">
        <f>(G38-F38)*C38</f>
        <v>3750</v>
      </c>
      <c r="J38" s="21">
        <f t="shared" ref="J38:J40" si="20">+I38+H38</f>
        <v>8250</v>
      </c>
    </row>
    <row r="39" spans="1:10" x14ac:dyDescent="0.25">
      <c r="A39" s="2">
        <v>43284</v>
      </c>
      <c r="B39" s="33" t="s">
        <v>28</v>
      </c>
      <c r="C39" s="33">
        <v>1200</v>
      </c>
      <c r="D39" s="33" t="s">
        <v>10</v>
      </c>
      <c r="E39" s="34">
        <v>993.5</v>
      </c>
      <c r="F39" s="34">
        <v>997.5</v>
      </c>
      <c r="G39" s="32">
        <v>0</v>
      </c>
      <c r="H39" s="5">
        <f t="shared" si="19"/>
        <v>4800</v>
      </c>
      <c r="I39" s="5">
        <v>0</v>
      </c>
      <c r="J39" s="21">
        <f t="shared" si="20"/>
        <v>4800</v>
      </c>
    </row>
    <row r="40" spans="1:10" x14ac:dyDescent="0.25">
      <c r="A40" s="2">
        <v>43284</v>
      </c>
      <c r="B40" s="33" t="s">
        <v>62</v>
      </c>
      <c r="C40" s="33">
        <v>10000</v>
      </c>
      <c r="D40" s="31" t="s">
        <v>11</v>
      </c>
      <c r="E40" s="32">
        <v>53</v>
      </c>
      <c r="F40" s="32">
        <v>52.5</v>
      </c>
      <c r="G40" s="32">
        <v>0</v>
      </c>
      <c r="H40" s="5">
        <f t="shared" ref="H40" si="21">(E40-F40)*C40</f>
        <v>5000</v>
      </c>
      <c r="I40" s="5">
        <v>0</v>
      </c>
      <c r="J40" s="5">
        <f t="shared" si="20"/>
        <v>5000</v>
      </c>
    </row>
    <row r="41" spans="1:10" x14ac:dyDescent="0.25">
      <c r="A41" s="18">
        <v>43283</v>
      </c>
      <c r="B41" s="35" t="s">
        <v>21</v>
      </c>
      <c r="C41" s="35">
        <v>500</v>
      </c>
      <c r="D41" s="36" t="s">
        <v>11</v>
      </c>
      <c r="E41" s="37">
        <v>1508</v>
      </c>
      <c r="F41" s="37">
        <v>1493</v>
      </c>
      <c r="G41" s="37">
        <v>1473</v>
      </c>
      <c r="H41" s="21">
        <f>(E41-F41)*C41</f>
        <v>7500</v>
      </c>
      <c r="I41" s="21">
        <f>(F41-G41)*C41</f>
        <v>10000</v>
      </c>
      <c r="J41" s="21">
        <f>+I41+H41</f>
        <v>17500</v>
      </c>
    </row>
    <row r="42" spans="1:10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</row>
    <row r="43" spans="1:10" x14ac:dyDescent="0.25">
      <c r="A43" s="2">
        <v>43280</v>
      </c>
      <c r="B43" s="33" t="s">
        <v>21</v>
      </c>
      <c r="C43" s="33">
        <v>500</v>
      </c>
      <c r="D43" s="33" t="s">
        <v>10</v>
      </c>
      <c r="E43" s="34">
        <v>1495</v>
      </c>
      <c r="F43" s="34">
        <v>1510</v>
      </c>
      <c r="G43" s="32">
        <v>1530</v>
      </c>
      <c r="H43" s="5">
        <f t="shared" ref="H43:H44" si="22">(F43-E43)*C43</f>
        <v>7500</v>
      </c>
      <c r="I43" s="5">
        <f>(G43-F43)*C43</f>
        <v>10000</v>
      </c>
      <c r="J43" s="21">
        <f t="shared" ref="J43:J45" si="23">+I43+H43</f>
        <v>17500</v>
      </c>
    </row>
    <row r="44" spans="1:10" x14ac:dyDescent="0.25">
      <c r="A44" s="2">
        <v>43280</v>
      </c>
      <c r="B44" s="33" t="s">
        <v>13</v>
      </c>
      <c r="C44" s="33">
        <v>12000</v>
      </c>
      <c r="D44" s="33" t="s">
        <v>10</v>
      </c>
      <c r="E44" s="34">
        <v>83.25</v>
      </c>
      <c r="F44" s="34">
        <v>84.25</v>
      </c>
      <c r="G44" s="32">
        <v>0</v>
      </c>
      <c r="H44" s="5">
        <f t="shared" si="22"/>
        <v>12000</v>
      </c>
      <c r="I44" s="5">
        <v>0</v>
      </c>
      <c r="J44" s="21">
        <f t="shared" si="23"/>
        <v>12000</v>
      </c>
    </row>
    <row r="45" spans="1:10" x14ac:dyDescent="0.25">
      <c r="A45" s="18">
        <v>43279</v>
      </c>
      <c r="B45" s="35" t="s">
        <v>63</v>
      </c>
      <c r="C45" s="35">
        <v>2750</v>
      </c>
      <c r="D45" s="35" t="s">
        <v>11</v>
      </c>
      <c r="E45" s="39">
        <v>273.2</v>
      </c>
      <c r="F45" s="39">
        <v>271</v>
      </c>
      <c r="G45" s="37">
        <v>0</v>
      </c>
      <c r="H45" s="21">
        <v>6050</v>
      </c>
      <c r="I45" s="21">
        <v>0</v>
      </c>
      <c r="J45" s="21">
        <f t="shared" si="23"/>
        <v>6050</v>
      </c>
    </row>
    <row r="46" spans="1:10" x14ac:dyDescent="0.25">
      <c r="A46" s="18">
        <v>43279</v>
      </c>
      <c r="B46" s="35" t="s">
        <v>17</v>
      </c>
      <c r="C46" s="35">
        <v>2500</v>
      </c>
      <c r="D46" s="35" t="s">
        <v>11</v>
      </c>
      <c r="E46" s="39">
        <v>186.75</v>
      </c>
      <c r="F46" s="39">
        <v>185.3</v>
      </c>
      <c r="G46" s="37" t="s">
        <v>49</v>
      </c>
      <c r="H46" s="21">
        <v>3650</v>
      </c>
      <c r="I46" s="21" t="s">
        <v>49</v>
      </c>
      <c r="J46" s="21" t="s">
        <v>49</v>
      </c>
    </row>
    <row r="47" spans="1:10" x14ac:dyDescent="0.25">
      <c r="A47" s="18">
        <v>43279</v>
      </c>
      <c r="B47" s="35" t="s">
        <v>18</v>
      </c>
      <c r="C47" s="35">
        <v>7000</v>
      </c>
      <c r="D47" s="35" t="s">
        <v>10</v>
      </c>
      <c r="E47" s="39">
        <v>129.25</v>
      </c>
      <c r="F47" s="39">
        <v>128.25</v>
      </c>
      <c r="G47" s="37">
        <v>0</v>
      </c>
      <c r="H47" s="21">
        <f>(F47-E47)*C47</f>
        <v>-7000</v>
      </c>
      <c r="I47" s="21">
        <v>0</v>
      </c>
      <c r="J47" s="16">
        <f>+I47+H47</f>
        <v>-7000</v>
      </c>
    </row>
    <row r="48" spans="1:10" x14ac:dyDescent="0.25">
      <c r="A48" s="18">
        <v>43279</v>
      </c>
      <c r="B48" s="35" t="s">
        <v>34</v>
      </c>
      <c r="C48" s="35">
        <v>8000</v>
      </c>
      <c r="D48" s="35" t="s">
        <v>10</v>
      </c>
      <c r="E48" s="39">
        <v>75.75</v>
      </c>
      <c r="F48" s="39">
        <v>76.75</v>
      </c>
      <c r="G48" s="37">
        <v>77.45</v>
      </c>
      <c r="H48" s="21">
        <f t="shared" ref="H48:H51" si="24">(F48-E48)*C48</f>
        <v>8000</v>
      </c>
      <c r="I48" s="21">
        <f>(G48-F48)*C48</f>
        <v>5600.0000000000227</v>
      </c>
      <c r="J48" s="21">
        <f t="shared" ref="J48:J51" si="25">+I48+H48</f>
        <v>13600.000000000022</v>
      </c>
    </row>
    <row r="49" spans="1:10" x14ac:dyDescent="0.25">
      <c r="A49" s="2">
        <v>43278</v>
      </c>
      <c r="B49" s="33" t="s">
        <v>18</v>
      </c>
      <c r="C49" s="33">
        <v>7000</v>
      </c>
      <c r="D49" s="33" t="s">
        <v>10</v>
      </c>
      <c r="E49" s="34">
        <v>128.9</v>
      </c>
      <c r="F49" s="34">
        <v>129.9</v>
      </c>
      <c r="G49" s="32">
        <v>0</v>
      </c>
      <c r="H49" s="5">
        <f t="shared" si="24"/>
        <v>7000</v>
      </c>
      <c r="I49" s="5">
        <v>0</v>
      </c>
      <c r="J49" s="21">
        <f t="shared" si="25"/>
        <v>7000</v>
      </c>
    </row>
    <row r="50" spans="1:10" x14ac:dyDescent="0.25">
      <c r="A50" s="2">
        <v>43277</v>
      </c>
      <c r="B50" s="33" t="s">
        <v>29</v>
      </c>
      <c r="C50" s="33">
        <v>1100</v>
      </c>
      <c r="D50" s="33" t="s">
        <v>10</v>
      </c>
      <c r="E50" s="34">
        <v>879</v>
      </c>
      <c r="F50" s="34">
        <v>884</v>
      </c>
      <c r="G50" s="32">
        <v>0</v>
      </c>
      <c r="H50" s="5">
        <f t="shared" si="24"/>
        <v>5500</v>
      </c>
      <c r="I50" s="5">
        <v>0</v>
      </c>
      <c r="J50" s="21">
        <f t="shared" si="25"/>
        <v>5500</v>
      </c>
    </row>
    <row r="51" spans="1:10" x14ac:dyDescent="0.25">
      <c r="A51" s="2">
        <v>43276</v>
      </c>
      <c r="B51" s="33" t="s">
        <v>26</v>
      </c>
      <c r="C51" s="33">
        <v>1000</v>
      </c>
      <c r="D51" s="31" t="s">
        <v>10</v>
      </c>
      <c r="E51" s="32">
        <v>1058</v>
      </c>
      <c r="F51" s="32">
        <v>1066</v>
      </c>
      <c r="G51" s="32">
        <v>0</v>
      </c>
      <c r="H51" s="5">
        <f t="shared" si="24"/>
        <v>8000</v>
      </c>
      <c r="I51" s="5">
        <v>0</v>
      </c>
      <c r="J51" s="21">
        <f t="shared" si="25"/>
        <v>8000</v>
      </c>
    </row>
    <row r="52" spans="1:10" x14ac:dyDescent="0.25">
      <c r="A52" s="2">
        <v>43273</v>
      </c>
      <c r="B52" s="33" t="s">
        <v>64</v>
      </c>
      <c r="C52" s="33">
        <v>1000</v>
      </c>
      <c r="D52" s="31" t="s">
        <v>11</v>
      </c>
      <c r="E52" s="32">
        <v>832</v>
      </c>
      <c r="F52" s="32">
        <v>828</v>
      </c>
      <c r="G52" s="32">
        <v>0</v>
      </c>
      <c r="H52" s="5">
        <f>(E52-F52)*C52</f>
        <v>4000</v>
      </c>
      <c r="I52" s="5">
        <v>0</v>
      </c>
      <c r="J52" s="21">
        <f>+I52+H52</f>
        <v>4000</v>
      </c>
    </row>
    <row r="53" spans="1:10" x14ac:dyDescent="0.25">
      <c r="A53" s="2">
        <v>43272</v>
      </c>
      <c r="B53" s="33" t="s">
        <v>39</v>
      </c>
      <c r="C53" s="33">
        <v>500</v>
      </c>
      <c r="D53" s="31" t="s">
        <v>11</v>
      </c>
      <c r="E53" s="32">
        <v>1485</v>
      </c>
      <c r="F53" s="32">
        <v>1481</v>
      </c>
      <c r="G53" s="32">
        <v>0</v>
      </c>
      <c r="H53" s="5">
        <f>(E53-F53)*C53</f>
        <v>2000</v>
      </c>
      <c r="I53" s="5">
        <v>0</v>
      </c>
      <c r="J53" s="21">
        <f>+I53+H53</f>
        <v>2000</v>
      </c>
    </row>
    <row r="54" spans="1:10" x14ac:dyDescent="0.25">
      <c r="A54" s="2">
        <v>43272</v>
      </c>
      <c r="B54" s="33" t="s">
        <v>32</v>
      </c>
      <c r="C54" s="33">
        <v>12000</v>
      </c>
      <c r="D54" s="33" t="s">
        <v>10</v>
      </c>
      <c r="E54" s="34">
        <v>83.4</v>
      </c>
      <c r="F54" s="34">
        <v>84.4</v>
      </c>
      <c r="G54" s="32">
        <v>0</v>
      </c>
      <c r="H54" s="5">
        <f t="shared" ref="H54:H56" si="26">(F54-E54)*C54</f>
        <v>12000</v>
      </c>
      <c r="I54" s="5">
        <v>0</v>
      </c>
      <c r="J54" s="21">
        <f t="shared" ref="J54:J56" si="27">+I54+H54</f>
        <v>12000</v>
      </c>
    </row>
    <row r="55" spans="1:10" x14ac:dyDescent="0.25">
      <c r="A55" s="18">
        <v>43269</v>
      </c>
      <c r="B55" s="35" t="s">
        <v>40</v>
      </c>
      <c r="C55" s="35">
        <v>1000</v>
      </c>
      <c r="D55" s="35" t="s">
        <v>10</v>
      </c>
      <c r="E55" s="39">
        <v>1080</v>
      </c>
      <c r="F55" s="39">
        <v>1085</v>
      </c>
      <c r="G55" s="37">
        <v>0</v>
      </c>
      <c r="H55" s="21">
        <f t="shared" si="26"/>
        <v>5000</v>
      </c>
      <c r="I55" s="21">
        <v>0</v>
      </c>
      <c r="J55" s="21">
        <f t="shared" si="27"/>
        <v>5000</v>
      </c>
    </row>
    <row r="56" spans="1:10" x14ac:dyDescent="0.25">
      <c r="A56" s="18">
        <v>43269</v>
      </c>
      <c r="B56" s="35" t="s">
        <v>21</v>
      </c>
      <c r="C56" s="35">
        <v>500</v>
      </c>
      <c r="D56" s="35" t="s">
        <v>10</v>
      </c>
      <c r="E56" s="39">
        <v>1620</v>
      </c>
      <c r="F56" s="39">
        <v>1625</v>
      </c>
      <c r="G56" s="37">
        <v>0</v>
      </c>
      <c r="H56" s="21">
        <f t="shared" si="26"/>
        <v>2500</v>
      </c>
      <c r="I56" s="21">
        <v>0</v>
      </c>
      <c r="J56" s="21">
        <f t="shared" si="27"/>
        <v>2500</v>
      </c>
    </row>
    <row r="57" spans="1:10" x14ac:dyDescent="0.25">
      <c r="A57" s="2">
        <v>43266</v>
      </c>
      <c r="B57" s="33" t="s">
        <v>32</v>
      </c>
      <c r="C57" s="33">
        <v>12000</v>
      </c>
      <c r="D57" s="33" t="s">
        <v>10</v>
      </c>
      <c r="E57" s="34">
        <v>84.5</v>
      </c>
      <c r="F57" s="34">
        <v>85.5</v>
      </c>
      <c r="G57" s="32">
        <v>0</v>
      </c>
      <c r="H57" s="5">
        <f>(F57-E57)*C57</f>
        <v>12000</v>
      </c>
      <c r="I57" s="5">
        <v>0</v>
      </c>
      <c r="J57" s="21">
        <f>+I57+H57</f>
        <v>12000</v>
      </c>
    </row>
    <row r="58" spans="1:10" x14ac:dyDescent="0.25">
      <c r="A58" s="2">
        <v>43266</v>
      </c>
      <c r="B58" s="33" t="s">
        <v>21</v>
      </c>
      <c r="C58" s="33">
        <v>500</v>
      </c>
      <c r="D58" s="33" t="s">
        <v>10</v>
      </c>
      <c r="E58" s="34">
        <v>1610</v>
      </c>
      <c r="F58" s="34">
        <v>1630</v>
      </c>
      <c r="G58" s="32">
        <v>0</v>
      </c>
      <c r="H58" s="5">
        <f t="shared" ref="H58:H59" si="28">(F58-E58)*C58</f>
        <v>10000</v>
      </c>
      <c r="I58" s="5">
        <v>0</v>
      </c>
      <c r="J58" s="21">
        <f t="shared" ref="J58:J59" si="29">+I58+H58</f>
        <v>10000</v>
      </c>
    </row>
    <row r="59" spans="1:10" x14ac:dyDescent="0.25">
      <c r="A59" s="2">
        <v>43265</v>
      </c>
      <c r="B59" s="33" t="s">
        <v>21</v>
      </c>
      <c r="C59" s="33">
        <v>500</v>
      </c>
      <c r="D59" s="33" t="s">
        <v>10</v>
      </c>
      <c r="E59" s="34">
        <v>1592</v>
      </c>
      <c r="F59" s="34">
        <v>1608</v>
      </c>
      <c r="G59" s="32">
        <v>0</v>
      </c>
      <c r="H59" s="5">
        <f t="shared" si="28"/>
        <v>8000</v>
      </c>
      <c r="I59" s="5">
        <v>0</v>
      </c>
      <c r="J59" s="21">
        <f t="shared" si="29"/>
        <v>8000</v>
      </c>
    </row>
    <row r="60" spans="1:10" x14ac:dyDescent="0.25">
      <c r="A60" s="2">
        <v>43265</v>
      </c>
      <c r="B60" s="33" t="s">
        <v>20</v>
      </c>
      <c r="C60" s="33">
        <v>800</v>
      </c>
      <c r="D60" s="31" t="s">
        <v>11</v>
      </c>
      <c r="E60" s="32">
        <v>1278</v>
      </c>
      <c r="F60" s="32">
        <v>1265.5</v>
      </c>
      <c r="G60" s="32">
        <v>0</v>
      </c>
      <c r="H60" s="5">
        <f>(E60-F60)*C60</f>
        <v>10000</v>
      </c>
      <c r="I60" s="5">
        <v>0</v>
      </c>
      <c r="J60" s="21">
        <f>+I60+H60</f>
        <v>10000</v>
      </c>
    </row>
    <row r="61" spans="1:10" x14ac:dyDescent="0.25">
      <c r="A61" s="18">
        <v>43264</v>
      </c>
      <c r="B61" s="35" t="s">
        <v>41</v>
      </c>
      <c r="C61" s="35">
        <v>10000</v>
      </c>
      <c r="D61" s="35" t="s">
        <v>10</v>
      </c>
      <c r="E61" s="39">
        <v>37.25</v>
      </c>
      <c r="F61" s="39">
        <v>38</v>
      </c>
      <c r="G61" s="37">
        <v>0</v>
      </c>
      <c r="H61" s="21">
        <f t="shared" ref="H61" si="30">(F61-E61)*C61</f>
        <v>7500</v>
      </c>
      <c r="I61" s="21">
        <v>0</v>
      </c>
      <c r="J61" s="21">
        <f t="shared" ref="J61" si="31">+I61+H61</f>
        <v>7500</v>
      </c>
    </row>
    <row r="62" spans="1:10" x14ac:dyDescent="0.25">
      <c r="A62" s="18">
        <v>43264</v>
      </c>
      <c r="B62" s="35" t="s">
        <v>24</v>
      </c>
      <c r="C62" s="35">
        <v>750</v>
      </c>
      <c r="D62" s="35" t="s">
        <v>10</v>
      </c>
      <c r="E62" s="39">
        <v>923</v>
      </c>
      <c r="F62" s="39">
        <v>913</v>
      </c>
      <c r="G62" s="37">
        <v>0</v>
      </c>
      <c r="H62" s="21">
        <f>(F62-E62)*C62</f>
        <v>-7500</v>
      </c>
      <c r="I62" s="21">
        <v>0</v>
      </c>
      <c r="J62" s="16">
        <f>+I62+H62</f>
        <v>-7500</v>
      </c>
    </row>
    <row r="63" spans="1:10" x14ac:dyDescent="0.25">
      <c r="A63" s="18">
        <v>43263</v>
      </c>
      <c r="B63" s="35" t="s">
        <v>18</v>
      </c>
      <c r="C63" s="35">
        <v>7000</v>
      </c>
      <c r="D63" s="35" t="s">
        <v>10</v>
      </c>
      <c r="E63" s="39">
        <v>142.75</v>
      </c>
      <c r="F63" s="39">
        <v>144.25</v>
      </c>
      <c r="G63" s="37">
        <v>146.25</v>
      </c>
      <c r="H63" s="21">
        <f t="shared" ref="H63:H65" si="32">(F63-E63)*C63</f>
        <v>10500</v>
      </c>
      <c r="I63" s="21">
        <f>(G63-F63)*C63</f>
        <v>14000</v>
      </c>
      <c r="J63" s="21">
        <f t="shared" ref="J63:J67" si="33">+I63+H63</f>
        <v>24500</v>
      </c>
    </row>
    <row r="64" spans="1:10" x14ac:dyDescent="0.25">
      <c r="A64" s="18">
        <v>43259</v>
      </c>
      <c r="B64" s="35" t="s">
        <v>65</v>
      </c>
      <c r="C64" s="35">
        <v>10000</v>
      </c>
      <c r="D64" s="35" t="s">
        <v>10</v>
      </c>
      <c r="E64" s="39">
        <v>44.25</v>
      </c>
      <c r="F64" s="39">
        <v>45</v>
      </c>
      <c r="G64" s="37">
        <v>46</v>
      </c>
      <c r="H64" s="21">
        <f t="shared" si="32"/>
        <v>7500</v>
      </c>
      <c r="I64" s="21">
        <f>(G64-F64)*C64</f>
        <v>10000</v>
      </c>
      <c r="J64" s="21">
        <f t="shared" si="33"/>
        <v>17500</v>
      </c>
    </row>
    <row r="65" spans="1:10" x14ac:dyDescent="0.25">
      <c r="A65" s="18">
        <v>43257</v>
      </c>
      <c r="B65" s="35" t="s">
        <v>44</v>
      </c>
      <c r="C65" s="35">
        <v>1400</v>
      </c>
      <c r="D65" s="35" t="s">
        <v>10</v>
      </c>
      <c r="E65" s="39">
        <v>523</v>
      </c>
      <c r="F65" s="39">
        <v>530</v>
      </c>
      <c r="G65" s="37">
        <v>540</v>
      </c>
      <c r="H65" s="21">
        <f t="shared" si="32"/>
        <v>9800</v>
      </c>
      <c r="I65" s="21">
        <f>(G65-F65)*C65</f>
        <v>14000</v>
      </c>
      <c r="J65" s="21">
        <f t="shared" si="33"/>
        <v>23800</v>
      </c>
    </row>
    <row r="66" spans="1:10" x14ac:dyDescent="0.25">
      <c r="A66" s="18">
        <v>43256</v>
      </c>
      <c r="B66" s="35" t="s">
        <v>38</v>
      </c>
      <c r="C66" s="35">
        <v>1000</v>
      </c>
      <c r="D66" s="36" t="s">
        <v>11</v>
      </c>
      <c r="E66" s="37">
        <v>913</v>
      </c>
      <c r="F66" s="37">
        <v>905</v>
      </c>
      <c r="G66" s="37">
        <v>0</v>
      </c>
      <c r="H66" s="21">
        <f>(E66-F66)*C66</f>
        <v>8000</v>
      </c>
      <c r="I66" s="21">
        <v>0</v>
      </c>
      <c r="J66" s="21">
        <f t="shared" si="33"/>
        <v>8000</v>
      </c>
    </row>
    <row r="67" spans="1:10" x14ac:dyDescent="0.25">
      <c r="A67" s="18">
        <v>43255</v>
      </c>
      <c r="B67" s="35" t="s">
        <v>18</v>
      </c>
      <c r="C67" s="35">
        <v>7000</v>
      </c>
      <c r="D67" s="36" t="s">
        <v>11</v>
      </c>
      <c r="E67" s="37">
        <v>151</v>
      </c>
      <c r="F67" s="37">
        <v>149.75</v>
      </c>
      <c r="G67" s="37">
        <v>147.25</v>
      </c>
      <c r="H67" s="21">
        <f>(E67-F67)*C67</f>
        <v>8750</v>
      </c>
      <c r="I67" s="21">
        <f>(F67-G67)*C67</f>
        <v>17500</v>
      </c>
      <c r="J67" s="21">
        <f t="shared" si="33"/>
        <v>26250</v>
      </c>
    </row>
    <row r="68" spans="1:10" x14ac:dyDescent="0.25">
      <c r="A68" s="18">
        <v>43252</v>
      </c>
      <c r="B68" s="35" t="s">
        <v>27</v>
      </c>
      <c r="C68" s="35">
        <v>3750</v>
      </c>
      <c r="D68" s="36" t="s">
        <v>11</v>
      </c>
      <c r="E68" s="37">
        <v>172</v>
      </c>
      <c r="F68" s="37">
        <v>173</v>
      </c>
      <c r="G68" s="37">
        <v>0</v>
      </c>
      <c r="H68" s="21">
        <f>(E68-F68)*C68</f>
        <v>-3750</v>
      </c>
      <c r="I68" s="21">
        <v>0</v>
      </c>
      <c r="J68" s="16">
        <f>+I68+H68</f>
        <v>-3750</v>
      </c>
    </row>
    <row r="69" spans="1:10" x14ac:dyDescent="0.25">
      <c r="A69" s="40"/>
      <c r="B69" s="41"/>
      <c r="C69" s="41"/>
      <c r="D69" s="41"/>
      <c r="E69" s="42"/>
      <c r="F69" s="42"/>
      <c r="G69" s="42"/>
      <c r="H69" s="43"/>
      <c r="I69" s="43"/>
      <c r="J69" s="44"/>
    </row>
  </sheetData>
  <mergeCells count="2">
    <mergeCell ref="A1:J1"/>
    <mergeCell ref="A2:J2"/>
  </mergeCells>
  <pageMargins left="0.7" right="0.7" top="0.75" bottom="0.75" header="0.3" footer="0.3"/>
  <ignoredErrors>
    <ignoredError sqref="H37 H60:H67 H29 H23:H24 H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6.25" customHeight="1" x14ac:dyDescent="0.4">
      <c r="A2" s="85" t="s">
        <v>66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43319</v>
      </c>
      <c r="B5" s="3" t="s">
        <v>63</v>
      </c>
      <c r="C5" s="4">
        <v>320</v>
      </c>
      <c r="D5" s="4" t="s">
        <v>71</v>
      </c>
      <c r="E5" s="5">
        <v>2750</v>
      </c>
      <c r="F5" s="5">
        <v>7.5</v>
      </c>
      <c r="G5" s="5">
        <v>8.4</v>
      </c>
      <c r="H5" s="5" t="s">
        <v>49</v>
      </c>
      <c r="I5" s="48">
        <f t="shared" ref="I5:I12" si="0">(G5-F5)*E5</f>
        <v>2475.0000000000009</v>
      </c>
      <c r="J5" s="49">
        <v>0</v>
      </c>
      <c r="K5" s="49">
        <f t="shared" ref="K5:K12" si="1">(I5+J5)</f>
        <v>2475.0000000000009</v>
      </c>
    </row>
    <row r="6" spans="1:11" x14ac:dyDescent="0.25">
      <c r="A6" s="2">
        <v>43318</v>
      </c>
      <c r="B6" s="3" t="s">
        <v>136</v>
      </c>
      <c r="C6" s="4">
        <v>1200</v>
      </c>
      <c r="D6" s="4" t="s">
        <v>71</v>
      </c>
      <c r="E6" s="5">
        <v>1000</v>
      </c>
      <c r="F6" s="5">
        <v>22</v>
      </c>
      <c r="G6" s="5">
        <v>24.5</v>
      </c>
      <c r="H6" s="5">
        <v>27</v>
      </c>
      <c r="I6" s="48">
        <f>(G6-F6)*E6</f>
        <v>2500</v>
      </c>
      <c r="J6" s="49">
        <f t="shared" ref="J6" si="2">(H6-G6)*E6</f>
        <v>2500</v>
      </c>
      <c r="K6" s="49">
        <f>(I6+J6)</f>
        <v>5000</v>
      </c>
    </row>
    <row r="7" spans="1:11" x14ac:dyDescent="0.25">
      <c r="A7" s="2">
        <v>43315</v>
      </c>
      <c r="B7" s="3" t="s">
        <v>137</v>
      </c>
      <c r="C7" s="4">
        <v>100</v>
      </c>
      <c r="D7" s="4" t="s">
        <v>71</v>
      </c>
      <c r="E7" s="5">
        <v>6000</v>
      </c>
      <c r="F7" s="5">
        <v>3.1</v>
      </c>
      <c r="G7" s="5">
        <v>3.5</v>
      </c>
      <c r="H7" s="5" t="s">
        <v>49</v>
      </c>
      <c r="I7" s="48">
        <f>(G7-F7)*E7</f>
        <v>2399.9999999999995</v>
      </c>
      <c r="J7" s="49">
        <v>0</v>
      </c>
      <c r="K7" s="49">
        <f>(I7+J7)</f>
        <v>2399.9999999999995</v>
      </c>
    </row>
    <row r="8" spans="1:11" x14ac:dyDescent="0.25">
      <c r="A8" s="2">
        <v>43314</v>
      </c>
      <c r="B8" s="3" t="s">
        <v>31</v>
      </c>
      <c r="C8" s="4">
        <v>280</v>
      </c>
      <c r="D8" s="4" t="s">
        <v>127</v>
      </c>
      <c r="E8" s="5">
        <v>2000</v>
      </c>
      <c r="F8" s="5">
        <v>12</v>
      </c>
      <c r="G8" s="5">
        <v>13.2</v>
      </c>
      <c r="H8" s="5" t="s">
        <v>49</v>
      </c>
      <c r="I8" s="48">
        <f>(G8-F8)*E8</f>
        <v>2399.9999999999986</v>
      </c>
      <c r="J8" s="49">
        <v>0</v>
      </c>
      <c r="K8" s="49">
        <f>(I8+J8)</f>
        <v>2399.9999999999986</v>
      </c>
    </row>
    <row r="9" spans="1:11" x14ac:dyDescent="0.25">
      <c r="A9" s="2">
        <v>43313</v>
      </c>
      <c r="B9" s="3" t="s">
        <v>134</v>
      </c>
      <c r="C9" s="4">
        <v>1000</v>
      </c>
      <c r="D9" s="4" t="s">
        <v>71</v>
      </c>
      <c r="E9" s="5">
        <v>500</v>
      </c>
      <c r="F9" s="5">
        <v>33</v>
      </c>
      <c r="G9" s="5">
        <v>27</v>
      </c>
      <c r="H9" s="5" t="s">
        <v>49</v>
      </c>
      <c r="I9" s="48">
        <f>(G9-F9)*E9</f>
        <v>-3000</v>
      </c>
      <c r="J9" s="49">
        <v>0</v>
      </c>
      <c r="K9" s="49">
        <f>(I9+J9)</f>
        <v>-3000</v>
      </c>
    </row>
    <row r="10" spans="1:11" x14ac:dyDescent="0.25">
      <c r="A10" s="89"/>
      <c r="B10" s="9"/>
      <c r="C10" s="10"/>
      <c r="D10" s="10"/>
      <c r="E10" s="11"/>
      <c r="F10" s="11"/>
      <c r="G10" s="11"/>
      <c r="H10" s="11"/>
      <c r="I10" s="90"/>
      <c r="J10" s="91"/>
      <c r="K10" s="91"/>
    </row>
    <row r="11" spans="1:11" x14ac:dyDescent="0.25">
      <c r="A11" s="2">
        <v>43312</v>
      </c>
      <c r="B11" s="3" t="s">
        <v>17</v>
      </c>
      <c r="C11" s="4">
        <v>200</v>
      </c>
      <c r="D11" s="4" t="s">
        <v>71</v>
      </c>
      <c r="E11" s="5">
        <v>2500</v>
      </c>
      <c r="F11" s="5">
        <v>9</v>
      </c>
      <c r="G11" s="5">
        <v>9.8000000000000007</v>
      </c>
      <c r="H11" s="5" t="s">
        <v>49</v>
      </c>
      <c r="I11" s="48">
        <f t="shared" si="0"/>
        <v>2000.0000000000018</v>
      </c>
      <c r="J11" s="49">
        <v>0</v>
      </c>
      <c r="K11" s="49">
        <f t="shared" si="1"/>
        <v>2000.0000000000018</v>
      </c>
    </row>
    <row r="12" spans="1:11" x14ac:dyDescent="0.25">
      <c r="A12" s="2">
        <v>43311</v>
      </c>
      <c r="B12" s="3" t="s">
        <v>135</v>
      </c>
      <c r="C12" s="4">
        <v>1700</v>
      </c>
      <c r="D12" s="4" t="s">
        <v>71</v>
      </c>
      <c r="E12" s="5">
        <v>600</v>
      </c>
      <c r="F12" s="5">
        <v>32</v>
      </c>
      <c r="G12" s="5">
        <v>35</v>
      </c>
      <c r="H12" s="5" t="s">
        <v>49</v>
      </c>
      <c r="I12" s="48">
        <f t="shared" si="0"/>
        <v>1800</v>
      </c>
      <c r="J12" s="49">
        <v>0</v>
      </c>
      <c r="K12" s="49">
        <f t="shared" si="1"/>
        <v>1800</v>
      </c>
    </row>
    <row r="13" spans="1:11" x14ac:dyDescent="0.25">
      <c r="A13" s="2">
        <v>43308</v>
      </c>
      <c r="B13" s="3" t="s">
        <v>125</v>
      </c>
      <c r="C13" s="4">
        <v>620</v>
      </c>
      <c r="D13" s="4" t="s">
        <v>71</v>
      </c>
      <c r="E13" s="5">
        <v>1250</v>
      </c>
      <c r="F13" s="5">
        <v>18.5</v>
      </c>
      <c r="G13" s="5">
        <v>19.75</v>
      </c>
      <c r="H13" s="5" t="s">
        <v>49</v>
      </c>
      <c r="I13" s="48">
        <f t="shared" ref="I13:I20" si="3">(G13-F13)*E13</f>
        <v>1562.5</v>
      </c>
      <c r="J13" s="49">
        <v>0</v>
      </c>
      <c r="K13" s="49">
        <f t="shared" ref="K13:K20" si="4">(I13+J13)</f>
        <v>1562.5</v>
      </c>
    </row>
    <row r="14" spans="1:11" x14ac:dyDescent="0.25">
      <c r="A14" s="2">
        <v>43308</v>
      </c>
      <c r="B14" s="3" t="s">
        <v>87</v>
      </c>
      <c r="C14" s="4">
        <v>560</v>
      </c>
      <c r="D14" s="4" t="s">
        <v>71</v>
      </c>
      <c r="E14" s="5">
        <v>1000</v>
      </c>
      <c r="F14" s="5">
        <v>17.75</v>
      </c>
      <c r="G14" s="5">
        <v>20</v>
      </c>
      <c r="H14" s="5" t="s">
        <v>49</v>
      </c>
      <c r="I14" s="48">
        <f t="shared" si="3"/>
        <v>2250</v>
      </c>
      <c r="J14" s="49">
        <v>0</v>
      </c>
      <c r="K14" s="49">
        <f t="shared" si="4"/>
        <v>2250</v>
      </c>
    </row>
    <row r="15" spans="1:11" x14ac:dyDescent="0.25">
      <c r="A15" s="2">
        <v>43307</v>
      </c>
      <c r="B15" s="3" t="s">
        <v>70</v>
      </c>
      <c r="C15" s="4">
        <v>220</v>
      </c>
      <c r="D15" s="4" t="s">
        <v>71</v>
      </c>
      <c r="E15" s="5">
        <v>2500</v>
      </c>
      <c r="F15" s="5">
        <v>6</v>
      </c>
      <c r="G15" s="5">
        <v>5</v>
      </c>
      <c r="H15" s="5" t="s">
        <v>49</v>
      </c>
      <c r="I15" s="48">
        <f t="shared" si="3"/>
        <v>-2500</v>
      </c>
      <c r="J15" s="49">
        <v>0</v>
      </c>
      <c r="K15" s="49">
        <f t="shared" si="4"/>
        <v>-2500</v>
      </c>
    </row>
    <row r="16" spans="1:11" x14ac:dyDescent="0.25">
      <c r="A16" s="2">
        <v>43306</v>
      </c>
      <c r="B16" s="3" t="s">
        <v>126</v>
      </c>
      <c r="C16" s="4">
        <v>430</v>
      </c>
      <c r="D16" s="4" t="s">
        <v>71</v>
      </c>
      <c r="E16" s="5">
        <v>2000</v>
      </c>
      <c r="F16" s="5">
        <v>7.5</v>
      </c>
      <c r="G16" s="5">
        <v>8.5</v>
      </c>
      <c r="H16" s="5">
        <v>9.5</v>
      </c>
      <c r="I16" s="48">
        <f t="shared" si="3"/>
        <v>2000</v>
      </c>
      <c r="J16" s="49">
        <f t="shared" ref="J16" si="5">(H16-G16)*E16</f>
        <v>2000</v>
      </c>
      <c r="K16" s="49">
        <f t="shared" si="4"/>
        <v>4000</v>
      </c>
    </row>
    <row r="17" spans="1:11" x14ac:dyDescent="0.25">
      <c r="A17" s="2">
        <v>43305</v>
      </c>
      <c r="B17" s="3" t="s">
        <v>87</v>
      </c>
      <c r="C17" s="4">
        <v>520</v>
      </c>
      <c r="D17" s="4" t="s">
        <v>71</v>
      </c>
      <c r="E17" s="5">
        <v>1000</v>
      </c>
      <c r="F17" s="5">
        <v>10</v>
      </c>
      <c r="G17" s="5">
        <v>12</v>
      </c>
      <c r="H17" s="5" t="s">
        <v>49</v>
      </c>
      <c r="I17" s="48">
        <f t="shared" si="3"/>
        <v>2000</v>
      </c>
      <c r="J17" s="49">
        <v>0</v>
      </c>
      <c r="K17" s="49">
        <f t="shared" si="4"/>
        <v>2000</v>
      </c>
    </row>
    <row r="18" spans="1:11" x14ac:dyDescent="0.25">
      <c r="A18" s="2">
        <v>43304</v>
      </c>
      <c r="B18" s="3" t="s">
        <v>82</v>
      </c>
      <c r="C18" s="4">
        <v>195</v>
      </c>
      <c r="D18" s="4" t="s">
        <v>127</v>
      </c>
      <c r="E18" s="5">
        <v>3500</v>
      </c>
      <c r="F18" s="5">
        <v>5.75</v>
      </c>
      <c r="G18" s="5">
        <v>4.8</v>
      </c>
      <c r="H18" s="5" t="s">
        <v>49</v>
      </c>
      <c r="I18" s="48">
        <f t="shared" si="3"/>
        <v>-3325.0000000000005</v>
      </c>
      <c r="J18" s="49">
        <v>0</v>
      </c>
      <c r="K18" s="49">
        <f t="shared" si="4"/>
        <v>-3325.0000000000005</v>
      </c>
    </row>
    <row r="19" spans="1:11" x14ac:dyDescent="0.25">
      <c r="A19" s="2">
        <v>43301</v>
      </c>
      <c r="B19" s="3" t="s">
        <v>128</v>
      </c>
      <c r="C19" s="4">
        <v>270</v>
      </c>
      <c r="D19" s="4" t="s">
        <v>71</v>
      </c>
      <c r="E19" s="5">
        <v>2400</v>
      </c>
      <c r="F19" s="5">
        <v>6.6</v>
      </c>
      <c r="G19" s="5">
        <v>5.6</v>
      </c>
      <c r="H19" s="5" t="s">
        <v>49</v>
      </c>
      <c r="I19" s="48">
        <f t="shared" si="3"/>
        <v>-2400</v>
      </c>
      <c r="J19" s="49">
        <v>0</v>
      </c>
      <c r="K19" s="49">
        <f t="shared" si="4"/>
        <v>-2400</v>
      </c>
    </row>
    <row r="20" spans="1:11" x14ac:dyDescent="0.25">
      <c r="A20" s="2">
        <v>43300</v>
      </c>
      <c r="B20" s="3" t="s">
        <v>87</v>
      </c>
      <c r="C20" s="4">
        <v>520</v>
      </c>
      <c r="D20" s="4" t="s">
        <v>72</v>
      </c>
      <c r="E20" s="5">
        <v>1000</v>
      </c>
      <c r="F20" s="5">
        <v>21</v>
      </c>
      <c r="G20" s="5">
        <v>23.5</v>
      </c>
      <c r="H20" s="5">
        <v>26</v>
      </c>
      <c r="I20" s="48">
        <f t="shared" si="3"/>
        <v>2500</v>
      </c>
      <c r="J20" s="49">
        <f t="shared" ref="J20" si="6">(H20-G20)*E20</f>
        <v>2500</v>
      </c>
      <c r="K20" s="49">
        <f t="shared" si="4"/>
        <v>5000</v>
      </c>
    </row>
    <row r="21" spans="1:11" x14ac:dyDescent="0.25">
      <c r="A21" s="2">
        <v>43299</v>
      </c>
      <c r="B21" s="3" t="s">
        <v>116</v>
      </c>
      <c r="C21" s="4">
        <v>200</v>
      </c>
      <c r="D21" s="4" t="s">
        <v>72</v>
      </c>
      <c r="E21" s="5">
        <v>2250</v>
      </c>
      <c r="F21" s="5">
        <v>9</v>
      </c>
      <c r="G21" s="5">
        <v>10</v>
      </c>
      <c r="H21" s="5">
        <v>11.5</v>
      </c>
      <c r="I21" s="48">
        <f t="shared" ref="I21:I24" si="7">(G21-F21)*E21</f>
        <v>2250</v>
      </c>
      <c r="J21" s="49">
        <f t="shared" ref="J21:J24" si="8">(H21-G21)*E21</f>
        <v>3375</v>
      </c>
      <c r="K21" s="49">
        <f t="shared" ref="K21:K24" si="9">(I21+J21)</f>
        <v>5625</v>
      </c>
    </row>
    <row r="22" spans="1:11" x14ac:dyDescent="0.25">
      <c r="A22" s="2">
        <v>43298</v>
      </c>
      <c r="B22" s="3" t="s">
        <v>117</v>
      </c>
      <c r="C22" s="4">
        <v>390</v>
      </c>
      <c r="D22" s="4" t="s">
        <v>71</v>
      </c>
      <c r="E22" s="5">
        <v>1800</v>
      </c>
      <c r="F22" s="5">
        <v>10.4</v>
      </c>
      <c r="G22" s="5">
        <v>11.8</v>
      </c>
      <c r="H22" s="5">
        <v>14</v>
      </c>
      <c r="I22" s="48">
        <f t="shared" si="7"/>
        <v>2520.0000000000005</v>
      </c>
      <c r="J22" s="49">
        <f t="shared" si="8"/>
        <v>3959.9999999999986</v>
      </c>
      <c r="K22" s="49">
        <f t="shared" si="9"/>
        <v>6479.9999999999991</v>
      </c>
    </row>
    <row r="23" spans="1:11" x14ac:dyDescent="0.25">
      <c r="A23" s="2">
        <v>43297</v>
      </c>
      <c r="B23" s="3" t="s">
        <v>118</v>
      </c>
      <c r="C23" s="4">
        <v>135</v>
      </c>
      <c r="D23" s="4" t="s">
        <v>71</v>
      </c>
      <c r="E23" s="5">
        <v>4000</v>
      </c>
      <c r="F23" s="5">
        <v>5</v>
      </c>
      <c r="G23" s="5">
        <v>5.6</v>
      </c>
      <c r="H23" s="5">
        <v>6.3</v>
      </c>
      <c r="I23" s="48">
        <f t="shared" si="7"/>
        <v>2399.9999999999986</v>
      </c>
      <c r="J23" s="49">
        <f t="shared" si="8"/>
        <v>2800.0000000000009</v>
      </c>
      <c r="K23" s="49">
        <f t="shared" si="9"/>
        <v>5200</v>
      </c>
    </row>
    <row r="24" spans="1:11" x14ac:dyDescent="0.25">
      <c r="A24" s="2">
        <v>43297</v>
      </c>
      <c r="B24" s="3" t="s">
        <v>116</v>
      </c>
      <c r="C24" s="4">
        <v>200</v>
      </c>
      <c r="D24" s="4" t="s">
        <v>72</v>
      </c>
      <c r="E24" s="5">
        <v>2250</v>
      </c>
      <c r="F24" s="5">
        <v>9.5</v>
      </c>
      <c r="G24" s="5">
        <v>10.5</v>
      </c>
      <c r="H24" s="5">
        <v>12</v>
      </c>
      <c r="I24" s="48">
        <f t="shared" si="7"/>
        <v>2250</v>
      </c>
      <c r="J24" s="49">
        <f t="shared" si="8"/>
        <v>3375</v>
      </c>
      <c r="K24" s="49">
        <f t="shared" si="9"/>
        <v>5625</v>
      </c>
    </row>
    <row r="25" spans="1:11" x14ac:dyDescent="0.25">
      <c r="A25" s="2">
        <v>43294</v>
      </c>
      <c r="B25" s="3" t="s">
        <v>103</v>
      </c>
      <c r="C25" s="4">
        <v>1300</v>
      </c>
      <c r="D25" s="4" t="s">
        <v>71</v>
      </c>
      <c r="E25" s="5">
        <v>600</v>
      </c>
      <c r="F25" s="5">
        <v>21</v>
      </c>
      <c r="G25" s="5">
        <v>21</v>
      </c>
      <c r="H25" s="5" t="s">
        <v>49</v>
      </c>
      <c r="I25" s="48">
        <f t="shared" ref="I25:I28" si="10">(G25-F25)*E25</f>
        <v>0</v>
      </c>
      <c r="J25" s="49">
        <v>0</v>
      </c>
      <c r="K25" s="49">
        <f t="shared" ref="K25:K28" si="11">(I25+J25)</f>
        <v>0</v>
      </c>
    </row>
    <row r="26" spans="1:11" x14ac:dyDescent="0.25">
      <c r="A26" s="2">
        <v>43294</v>
      </c>
      <c r="B26" s="3" t="s">
        <v>88</v>
      </c>
      <c r="C26" s="4">
        <v>1360</v>
      </c>
      <c r="D26" s="4" t="s">
        <v>71</v>
      </c>
      <c r="E26" s="5">
        <v>600</v>
      </c>
      <c r="F26" s="5">
        <v>31</v>
      </c>
      <c r="G26" s="5">
        <v>34.5</v>
      </c>
      <c r="H26" s="5">
        <v>36.5</v>
      </c>
      <c r="I26" s="48">
        <f t="shared" si="10"/>
        <v>2100</v>
      </c>
      <c r="J26" s="49">
        <f t="shared" ref="J26:J28" si="12">(H26-G26)*E26</f>
        <v>1200</v>
      </c>
      <c r="K26" s="49">
        <f t="shared" si="11"/>
        <v>3300</v>
      </c>
    </row>
    <row r="27" spans="1:11" x14ac:dyDescent="0.25">
      <c r="A27" s="2">
        <v>43293</v>
      </c>
      <c r="B27" s="3" t="s">
        <v>104</v>
      </c>
      <c r="C27" s="4">
        <v>600</v>
      </c>
      <c r="D27" s="4" t="s">
        <v>72</v>
      </c>
      <c r="E27" s="5">
        <v>1200</v>
      </c>
      <c r="F27" s="5">
        <v>16</v>
      </c>
      <c r="G27" s="5">
        <v>18</v>
      </c>
      <c r="H27" s="5">
        <v>21</v>
      </c>
      <c r="I27" s="48">
        <f t="shared" si="10"/>
        <v>2400</v>
      </c>
      <c r="J27" s="49">
        <f t="shared" si="12"/>
        <v>3600</v>
      </c>
      <c r="K27" s="49">
        <f t="shared" si="11"/>
        <v>6000</v>
      </c>
    </row>
    <row r="28" spans="1:11" x14ac:dyDescent="0.25">
      <c r="A28" s="2">
        <v>43293</v>
      </c>
      <c r="B28" s="3" t="s">
        <v>105</v>
      </c>
      <c r="C28" s="4">
        <v>1060</v>
      </c>
      <c r="D28" s="4" t="s">
        <v>71</v>
      </c>
      <c r="E28" s="5">
        <v>1000</v>
      </c>
      <c r="F28" s="5">
        <v>21.5</v>
      </c>
      <c r="G28" s="5">
        <v>23.5</v>
      </c>
      <c r="H28" s="5">
        <v>28</v>
      </c>
      <c r="I28" s="48">
        <f t="shared" si="10"/>
        <v>2000</v>
      </c>
      <c r="J28" s="49">
        <f t="shared" si="12"/>
        <v>4500</v>
      </c>
      <c r="K28" s="49">
        <f t="shared" si="11"/>
        <v>6500</v>
      </c>
    </row>
    <row r="29" spans="1:11" x14ac:dyDescent="0.25">
      <c r="A29" s="2">
        <v>43292</v>
      </c>
      <c r="B29" s="3" t="s">
        <v>87</v>
      </c>
      <c r="C29" s="4">
        <v>460</v>
      </c>
      <c r="D29" s="4" t="s">
        <v>72</v>
      </c>
      <c r="E29" s="5">
        <v>1000</v>
      </c>
      <c r="F29" s="5">
        <v>15</v>
      </c>
      <c r="G29" s="5">
        <v>17</v>
      </c>
      <c r="H29" s="5">
        <v>18.5</v>
      </c>
      <c r="I29" s="48">
        <f t="shared" ref="I29:I33" si="13">(G29-F29)*E29</f>
        <v>2000</v>
      </c>
      <c r="J29" s="49">
        <v>0</v>
      </c>
      <c r="K29" s="49">
        <f t="shared" ref="K29:K33" si="14">(I29+J29)</f>
        <v>2000</v>
      </c>
    </row>
    <row r="30" spans="1:11" x14ac:dyDescent="0.25">
      <c r="A30" s="2">
        <v>43292</v>
      </c>
      <c r="B30" s="3" t="s">
        <v>88</v>
      </c>
      <c r="C30" s="4">
        <v>1360</v>
      </c>
      <c r="D30" s="4" t="s">
        <v>71</v>
      </c>
      <c r="E30" s="5">
        <v>600</v>
      </c>
      <c r="F30" s="5">
        <v>40</v>
      </c>
      <c r="G30" s="5">
        <v>36</v>
      </c>
      <c r="H30" s="5" t="s">
        <v>49</v>
      </c>
      <c r="I30" s="48">
        <f t="shared" si="13"/>
        <v>-2400</v>
      </c>
      <c r="J30" s="49">
        <v>0</v>
      </c>
      <c r="K30" s="76">
        <f t="shared" si="14"/>
        <v>-2400</v>
      </c>
    </row>
    <row r="31" spans="1:11" x14ac:dyDescent="0.25">
      <c r="A31" s="2">
        <v>43291</v>
      </c>
      <c r="B31" s="3" t="s">
        <v>89</v>
      </c>
      <c r="C31" s="4">
        <v>4000</v>
      </c>
      <c r="D31" s="4" t="s">
        <v>71</v>
      </c>
      <c r="E31" s="5">
        <v>200</v>
      </c>
      <c r="F31" s="5">
        <v>85</v>
      </c>
      <c r="G31" s="5">
        <v>84</v>
      </c>
      <c r="H31" s="5" t="s">
        <v>49</v>
      </c>
      <c r="I31" s="48">
        <f t="shared" si="13"/>
        <v>-200</v>
      </c>
      <c r="J31" s="49">
        <v>0</v>
      </c>
      <c r="K31" s="49">
        <f t="shared" si="14"/>
        <v>-200</v>
      </c>
    </row>
    <row r="32" spans="1:11" x14ac:dyDescent="0.25">
      <c r="A32" s="2">
        <v>43290</v>
      </c>
      <c r="B32" s="3" t="s">
        <v>63</v>
      </c>
      <c r="C32" s="4">
        <v>270</v>
      </c>
      <c r="D32" s="4" t="s">
        <v>71</v>
      </c>
      <c r="E32" s="5">
        <v>2750</v>
      </c>
      <c r="F32" s="5">
        <v>8.5</v>
      </c>
      <c r="G32" s="5">
        <v>9.3000000000000007</v>
      </c>
      <c r="H32" s="5">
        <v>9.3000000000000007</v>
      </c>
      <c r="I32" s="48">
        <f t="shared" si="13"/>
        <v>2200.0000000000018</v>
      </c>
      <c r="J32" s="49">
        <f t="shared" ref="J32" si="15">(H32-G32)*E32</f>
        <v>0</v>
      </c>
      <c r="K32" s="49">
        <f t="shared" si="14"/>
        <v>2200.0000000000018</v>
      </c>
    </row>
    <row r="33" spans="1:11" x14ac:dyDescent="0.25">
      <c r="A33" s="2">
        <v>43290</v>
      </c>
      <c r="B33" s="3" t="s">
        <v>90</v>
      </c>
      <c r="C33" s="4">
        <v>270</v>
      </c>
      <c r="D33" s="4" t="s">
        <v>71</v>
      </c>
      <c r="E33" s="5">
        <v>4000</v>
      </c>
      <c r="F33" s="5">
        <v>5</v>
      </c>
      <c r="G33" s="5">
        <v>5.6</v>
      </c>
      <c r="H33" s="5">
        <v>5.9</v>
      </c>
      <c r="I33" s="48">
        <f t="shared" si="13"/>
        <v>2399.9999999999986</v>
      </c>
      <c r="J33" s="8">
        <v>0</v>
      </c>
      <c r="K33" s="49">
        <f t="shared" si="14"/>
        <v>2399.9999999999986</v>
      </c>
    </row>
    <row r="34" spans="1:11" x14ac:dyDescent="0.25">
      <c r="A34" s="2">
        <v>43286</v>
      </c>
      <c r="B34" s="3" t="s">
        <v>70</v>
      </c>
      <c r="C34" s="4">
        <v>200</v>
      </c>
      <c r="D34" s="4" t="s">
        <v>71</v>
      </c>
      <c r="E34" s="5">
        <v>2500</v>
      </c>
      <c r="F34" s="5">
        <v>7</v>
      </c>
      <c r="G34" s="5">
        <v>7.8</v>
      </c>
      <c r="H34" s="5">
        <v>8.5</v>
      </c>
      <c r="I34" s="48">
        <f t="shared" ref="I34:I36" si="16">(G34-F34)*E34</f>
        <v>1999.9999999999995</v>
      </c>
      <c r="J34" s="49">
        <f t="shared" ref="J34" si="17">(H34-G34)*E34</f>
        <v>1750.0000000000005</v>
      </c>
      <c r="K34" s="49">
        <f t="shared" ref="K34:K36" si="18">(I34+J34)</f>
        <v>3750</v>
      </c>
    </row>
    <row r="35" spans="1:11" x14ac:dyDescent="0.25">
      <c r="A35" s="2">
        <v>43284</v>
      </c>
      <c r="B35" s="3" t="s">
        <v>37</v>
      </c>
      <c r="C35" s="4">
        <v>1900</v>
      </c>
      <c r="D35" s="4" t="s">
        <v>71</v>
      </c>
      <c r="E35" s="5">
        <v>500</v>
      </c>
      <c r="F35" s="5">
        <v>40</v>
      </c>
      <c r="G35" s="5">
        <v>42.9</v>
      </c>
      <c r="H35" s="5">
        <v>0</v>
      </c>
      <c r="I35" s="48">
        <f t="shared" si="16"/>
        <v>1449.9999999999993</v>
      </c>
      <c r="J35" s="8">
        <v>0</v>
      </c>
      <c r="K35" s="49">
        <f t="shared" si="18"/>
        <v>1449.9999999999993</v>
      </c>
    </row>
    <row r="36" spans="1:11" x14ac:dyDescent="0.25">
      <c r="A36" s="2">
        <v>43283</v>
      </c>
      <c r="B36" s="3" t="s">
        <v>31</v>
      </c>
      <c r="C36" s="4">
        <v>240</v>
      </c>
      <c r="D36" s="4" t="s">
        <v>72</v>
      </c>
      <c r="E36" s="5">
        <v>1600</v>
      </c>
      <c r="F36" s="5">
        <v>10.5</v>
      </c>
      <c r="G36" s="5">
        <v>12</v>
      </c>
      <c r="H36" s="5">
        <v>0</v>
      </c>
      <c r="I36" s="48">
        <f t="shared" si="16"/>
        <v>2400</v>
      </c>
      <c r="J36" s="8">
        <v>0</v>
      </c>
      <c r="K36" s="49">
        <f t="shared" si="18"/>
        <v>2400</v>
      </c>
    </row>
    <row r="37" spans="1:11" x14ac:dyDescent="0.25">
      <c r="A37" s="50"/>
      <c r="B37" s="9"/>
      <c r="C37" s="51"/>
      <c r="D37" s="10"/>
      <c r="E37" s="52"/>
      <c r="F37" s="52"/>
      <c r="G37" s="52"/>
      <c r="H37" s="11"/>
      <c r="I37" s="13"/>
      <c r="J37" s="12"/>
      <c r="K37" s="53"/>
    </row>
    <row r="38" spans="1:11" x14ac:dyDescent="0.25">
      <c r="A38" s="18">
        <v>43280</v>
      </c>
      <c r="B38" s="19" t="s">
        <v>62</v>
      </c>
      <c r="C38" s="20">
        <v>60</v>
      </c>
      <c r="D38" s="20" t="s">
        <v>71</v>
      </c>
      <c r="E38" s="21">
        <v>10000</v>
      </c>
      <c r="F38" s="21">
        <v>2.25</v>
      </c>
      <c r="G38" s="21">
        <v>2.75</v>
      </c>
      <c r="H38" s="21">
        <v>0</v>
      </c>
      <c r="I38" s="54">
        <f t="shared" ref="I38:I53" si="19">(G38-F38)*E38</f>
        <v>5000</v>
      </c>
      <c r="J38" s="49">
        <v>0</v>
      </c>
      <c r="K38" s="49">
        <f t="shared" ref="K38:K53" si="20">(I38+J38)</f>
        <v>5000</v>
      </c>
    </row>
    <row r="39" spans="1:11" x14ac:dyDescent="0.25">
      <c r="A39" s="18">
        <v>43279</v>
      </c>
      <c r="B39" s="19" t="s">
        <v>43</v>
      </c>
      <c r="C39" s="20">
        <v>2100</v>
      </c>
      <c r="D39" s="20" t="s">
        <v>71</v>
      </c>
      <c r="E39" s="21">
        <v>500</v>
      </c>
      <c r="F39" s="21">
        <v>28.5</v>
      </c>
      <c r="G39" s="21">
        <v>32.5</v>
      </c>
      <c r="H39" s="21">
        <v>0</v>
      </c>
      <c r="I39" s="54">
        <f t="shared" si="19"/>
        <v>2000</v>
      </c>
      <c r="J39" s="49">
        <v>0</v>
      </c>
      <c r="K39" s="49">
        <f t="shared" si="20"/>
        <v>2000</v>
      </c>
    </row>
    <row r="40" spans="1:11" x14ac:dyDescent="0.25">
      <c r="A40" s="18">
        <v>43279</v>
      </c>
      <c r="B40" s="19" t="s">
        <v>14</v>
      </c>
      <c r="C40" s="20">
        <v>400</v>
      </c>
      <c r="D40" s="20" t="s">
        <v>72</v>
      </c>
      <c r="E40" s="21">
        <v>1300</v>
      </c>
      <c r="F40" s="21">
        <v>8</v>
      </c>
      <c r="G40" s="21">
        <v>9.5</v>
      </c>
      <c r="H40" s="21">
        <v>0</v>
      </c>
      <c r="I40" s="54">
        <f t="shared" si="19"/>
        <v>1950</v>
      </c>
      <c r="J40" s="49">
        <v>0</v>
      </c>
      <c r="K40" s="49">
        <f t="shared" si="20"/>
        <v>1950</v>
      </c>
    </row>
    <row r="41" spans="1:11" x14ac:dyDescent="0.25">
      <c r="A41" s="18">
        <v>43279</v>
      </c>
      <c r="B41" s="19" t="s">
        <v>42</v>
      </c>
      <c r="C41" s="20">
        <v>230</v>
      </c>
      <c r="D41" s="20" t="s">
        <v>71</v>
      </c>
      <c r="E41" s="21">
        <v>3500</v>
      </c>
      <c r="F41" s="21">
        <v>4.75</v>
      </c>
      <c r="G41" s="21">
        <v>5.75</v>
      </c>
      <c r="H41" s="21">
        <v>0</v>
      </c>
      <c r="I41" s="54">
        <f t="shared" si="19"/>
        <v>3500</v>
      </c>
      <c r="J41" s="49">
        <v>0</v>
      </c>
      <c r="K41" s="49">
        <f t="shared" si="20"/>
        <v>3500</v>
      </c>
    </row>
    <row r="42" spans="1:11" x14ac:dyDescent="0.25">
      <c r="A42" s="2">
        <v>43278</v>
      </c>
      <c r="B42" s="3" t="s">
        <v>74</v>
      </c>
      <c r="C42" s="4">
        <v>280</v>
      </c>
      <c r="D42" s="4" t="s">
        <v>71</v>
      </c>
      <c r="E42" s="5">
        <v>4500</v>
      </c>
      <c r="F42" s="5">
        <v>1</v>
      </c>
      <c r="G42" s="5">
        <v>0.9</v>
      </c>
      <c r="H42" s="5">
        <v>0</v>
      </c>
      <c r="I42" s="48">
        <f t="shared" si="19"/>
        <v>-449.99999999999989</v>
      </c>
      <c r="J42" s="8">
        <v>0</v>
      </c>
      <c r="K42" s="49">
        <f t="shared" si="20"/>
        <v>-449.99999999999989</v>
      </c>
    </row>
    <row r="43" spans="1:11" x14ac:dyDescent="0.25">
      <c r="A43" s="2">
        <v>43277</v>
      </c>
      <c r="B43" s="3" t="s">
        <v>75</v>
      </c>
      <c r="C43" s="4">
        <v>170</v>
      </c>
      <c r="D43" s="4" t="s">
        <v>71</v>
      </c>
      <c r="E43" s="5">
        <v>3000</v>
      </c>
      <c r="F43" s="5">
        <v>1.25</v>
      </c>
      <c r="G43" s="5">
        <v>2.25</v>
      </c>
      <c r="H43" s="5">
        <v>0</v>
      </c>
      <c r="I43" s="48">
        <f t="shared" si="19"/>
        <v>3000</v>
      </c>
      <c r="J43" s="8">
        <v>0</v>
      </c>
      <c r="K43" s="49">
        <f t="shared" si="20"/>
        <v>3000</v>
      </c>
    </row>
    <row r="44" spans="1:11" x14ac:dyDescent="0.25">
      <c r="A44" s="18">
        <v>43273</v>
      </c>
      <c r="B44" s="19" t="s">
        <v>13</v>
      </c>
      <c r="C44" s="20">
        <v>80</v>
      </c>
      <c r="D44" s="20" t="s">
        <v>72</v>
      </c>
      <c r="E44" s="21">
        <v>12000</v>
      </c>
      <c r="F44" s="21">
        <v>0.75</v>
      </c>
      <c r="G44" s="21">
        <v>1</v>
      </c>
      <c r="H44" s="21">
        <v>0</v>
      </c>
      <c r="I44" s="54">
        <f t="shared" si="19"/>
        <v>3000</v>
      </c>
      <c r="J44" s="49">
        <v>0</v>
      </c>
      <c r="K44" s="49">
        <f t="shared" si="20"/>
        <v>3000</v>
      </c>
    </row>
    <row r="45" spans="1:11" x14ac:dyDescent="0.25">
      <c r="A45" s="18">
        <v>43272</v>
      </c>
      <c r="B45" s="19" t="s">
        <v>18</v>
      </c>
      <c r="C45" s="20">
        <v>135</v>
      </c>
      <c r="D45" s="20" t="s">
        <v>71</v>
      </c>
      <c r="E45" s="21">
        <v>7000</v>
      </c>
      <c r="F45" s="21">
        <v>2.8</v>
      </c>
      <c r="G45" s="21">
        <v>3.3</v>
      </c>
      <c r="H45" s="21">
        <v>5.75</v>
      </c>
      <c r="I45" s="54">
        <f t="shared" si="19"/>
        <v>3500</v>
      </c>
      <c r="J45" s="49">
        <v>0</v>
      </c>
      <c r="K45" s="49">
        <f t="shared" si="20"/>
        <v>3500</v>
      </c>
    </row>
    <row r="46" spans="1:11" x14ac:dyDescent="0.25">
      <c r="A46" s="18">
        <v>43271</v>
      </c>
      <c r="B46" s="19" t="s">
        <v>42</v>
      </c>
      <c r="C46" s="20">
        <v>230</v>
      </c>
      <c r="D46" s="20" t="s">
        <v>71</v>
      </c>
      <c r="E46" s="21">
        <v>3500</v>
      </c>
      <c r="F46" s="21">
        <v>4.5</v>
      </c>
      <c r="G46" s="21">
        <v>5.5</v>
      </c>
      <c r="H46" s="21">
        <v>0</v>
      </c>
      <c r="I46" s="54">
        <f t="shared" si="19"/>
        <v>3500</v>
      </c>
      <c r="J46" s="49">
        <v>0</v>
      </c>
      <c r="K46" s="49">
        <f t="shared" si="20"/>
        <v>3500</v>
      </c>
    </row>
    <row r="47" spans="1:11" x14ac:dyDescent="0.25">
      <c r="A47" s="18">
        <v>43269</v>
      </c>
      <c r="B47" s="19" t="s">
        <v>13</v>
      </c>
      <c r="C47" s="20">
        <v>85</v>
      </c>
      <c r="D47" s="20" t="s">
        <v>71</v>
      </c>
      <c r="E47" s="21">
        <v>12000</v>
      </c>
      <c r="F47" s="21">
        <v>2.2000000000000002</v>
      </c>
      <c r="G47" s="21">
        <v>2.6</v>
      </c>
      <c r="H47" s="21">
        <v>0</v>
      </c>
      <c r="I47" s="54">
        <f t="shared" si="19"/>
        <v>4799.9999999999991</v>
      </c>
      <c r="J47" s="49">
        <v>0</v>
      </c>
      <c r="K47" s="49">
        <f t="shared" si="20"/>
        <v>4799.9999999999991</v>
      </c>
    </row>
    <row r="48" spans="1:11" x14ac:dyDescent="0.25">
      <c r="A48" s="18">
        <v>43266</v>
      </c>
      <c r="B48" s="19" t="s">
        <v>30</v>
      </c>
      <c r="C48" s="20">
        <v>360</v>
      </c>
      <c r="D48" s="20" t="s">
        <v>71</v>
      </c>
      <c r="E48" s="21">
        <v>600</v>
      </c>
      <c r="F48" s="21">
        <v>33</v>
      </c>
      <c r="G48" s="21">
        <v>37</v>
      </c>
      <c r="H48" s="21">
        <v>0</v>
      </c>
      <c r="I48" s="54">
        <f t="shared" si="19"/>
        <v>2400</v>
      </c>
      <c r="J48" s="49">
        <v>0</v>
      </c>
      <c r="K48" s="49">
        <f t="shared" si="20"/>
        <v>2400</v>
      </c>
    </row>
    <row r="49" spans="1:11" x14ac:dyDescent="0.25">
      <c r="A49" s="18">
        <v>43266</v>
      </c>
      <c r="B49" s="19" t="s">
        <v>73</v>
      </c>
      <c r="C49" s="20">
        <v>280</v>
      </c>
      <c r="D49" s="20" t="s">
        <v>72</v>
      </c>
      <c r="E49" s="21">
        <v>3000</v>
      </c>
      <c r="F49" s="21">
        <v>4.9000000000000004</v>
      </c>
      <c r="G49" s="21">
        <v>5.9</v>
      </c>
      <c r="H49" s="21">
        <v>7.4</v>
      </c>
      <c r="I49" s="54">
        <f t="shared" si="19"/>
        <v>3000</v>
      </c>
      <c r="J49" s="49">
        <f t="shared" ref="J49" si="21">(H49-G49)*E49</f>
        <v>4500</v>
      </c>
      <c r="K49" s="49">
        <f t="shared" si="20"/>
        <v>7500</v>
      </c>
    </row>
    <row r="50" spans="1:11" x14ac:dyDescent="0.25">
      <c r="A50" s="18">
        <v>43265</v>
      </c>
      <c r="B50" s="19" t="s">
        <v>76</v>
      </c>
      <c r="C50" s="20">
        <v>270</v>
      </c>
      <c r="D50" s="20" t="s">
        <v>71</v>
      </c>
      <c r="E50" s="21">
        <v>2250</v>
      </c>
      <c r="F50" s="21">
        <v>9.4</v>
      </c>
      <c r="G50" s="21">
        <v>10.6</v>
      </c>
      <c r="H50" s="21">
        <v>0</v>
      </c>
      <c r="I50" s="54">
        <f t="shared" si="19"/>
        <v>2699.9999999999982</v>
      </c>
      <c r="J50" s="49">
        <v>0</v>
      </c>
      <c r="K50" s="49">
        <f t="shared" si="20"/>
        <v>2699.9999999999982</v>
      </c>
    </row>
    <row r="51" spans="1:11" x14ac:dyDescent="0.25">
      <c r="A51" s="18">
        <v>43265</v>
      </c>
      <c r="B51" s="19" t="s">
        <v>18</v>
      </c>
      <c r="C51" s="20">
        <v>140</v>
      </c>
      <c r="D51" s="20" t="s">
        <v>71</v>
      </c>
      <c r="E51" s="21">
        <v>7000</v>
      </c>
      <c r="F51" s="21">
        <v>5.75</v>
      </c>
      <c r="G51" s="21">
        <v>6.75</v>
      </c>
      <c r="H51" s="21">
        <v>8</v>
      </c>
      <c r="I51" s="54">
        <f t="shared" si="19"/>
        <v>7000</v>
      </c>
      <c r="J51" s="49">
        <f t="shared" ref="J51" si="22">(H51-G51)*E51</f>
        <v>8750</v>
      </c>
      <c r="K51" s="49">
        <f t="shared" si="20"/>
        <v>15750</v>
      </c>
    </row>
    <row r="52" spans="1:11" x14ac:dyDescent="0.25">
      <c r="A52" s="2">
        <v>43264</v>
      </c>
      <c r="B52" s="3" t="s">
        <v>77</v>
      </c>
      <c r="C52" s="4">
        <v>135</v>
      </c>
      <c r="D52" s="4" t="s">
        <v>71</v>
      </c>
      <c r="E52" s="5">
        <v>4000</v>
      </c>
      <c r="F52" s="5">
        <v>4.75</v>
      </c>
      <c r="G52" s="5">
        <v>5.75</v>
      </c>
      <c r="H52" s="5">
        <v>6.25</v>
      </c>
      <c r="I52" s="48">
        <f t="shared" si="19"/>
        <v>4000</v>
      </c>
      <c r="J52" s="8">
        <f>(H52-G52)*E52</f>
        <v>2000</v>
      </c>
      <c r="K52" s="49">
        <f t="shared" si="20"/>
        <v>6000</v>
      </c>
    </row>
    <row r="53" spans="1:11" x14ac:dyDescent="0.25">
      <c r="A53" s="18">
        <v>43263</v>
      </c>
      <c r="B53" s="19" t="s">
        <v>25</v>
      </c>
      <c r="C53" s="20">
        <v>95</v>
      </c>
      <c r="D53" s="20" t="s">
        <v>71</v>
      </c>
      <c r="E53" s="21">
        <v>4000</v>
      </c>
      <c r="F53" s="21">
        <v>2.5</v>
      </c>
      <c r="G53" s="21">
        <v>3</v>
      </c>
      <c r="H53" s="21">
        <v>0</v>
      </c>
      <c r="I53" s="54">
        <f t="shared" si="19"/>
        <v>2000</v>
      </c>
      <c r="J53" s="49">
        <v>0</v>
      </c>
      <c r="K53" s="49">
        <f t="shared" si="20"/>
        <v>2000</v>
      </c>
    </row>
    <row r="54" spans="1:1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1" customHeight="1" x14ac:dyDescent="0.4">
      <c r="A2" s="87" t="s">
        <v>91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43308</v>
      </c>
      <c r="B5" s="62" t="s">
        <v>92</v>
      </c>
      <c r="C5" s="62">
        <v>5000</v>
      </c>
      <c r="D5" s="63" t="s">
        <v>10</v>
      </c>
      <c r="E5" s="64">
        <v>179.5</v>
      </c>
      <c r="F5" s="64">
        <v>180.5</v>
      </c>
      <c r="G5" s="65">
        <v>182.5</v>
      </c>
      <c r="H5" s="66" t="s">
        <v>106</v>
      </c>
      <c r="I5" s="66">
        <v>0</v>
      </c>
      <c r="J5" s="66" t="s">
        <v>106</v>
      </c>
    </row>
    <row r="6" spans="1:10" x14ac:dyDescent="0.25">
      <c r="A6" s="61">
        <v>43307</v>
      </c>
      <c r="B6" s="62" t="s">
        <v>92</v>
      </c>
      <c r="C6" s="62">
        <v>5000</v>
      </c>
      <c r="D6" s="63" t="s">
        <v>10</v>
      </c>
      <c r="E6" s="64">
        <v>179.25</v>
      </c>
      <c r="F6" s="64">
        <v>180.25</v>
      </c>
      <c r="G6" s="65">
        <v>0</v>
      </c>
      <c r="H6" s="66">
        <f t="shared" ref="H6:H15" si="0">IF(D6="LONG",(F6-E6)*C6,(E6-F6)*C6)</f>
        <v>5000</v>
      </c>
      <c r="I6" s="66">
        <v>0</v>
      </c>
      <c r="J6" s="66">
        <f t="shared" ref="J6:J15" si="1">(H6+I6)</f>
        <v>5000</v>
      </c>
    </row>
    <row r="7" spans="1:10" x14ac:dyDescent="0.25">
      <c r="A7" s="61">
        <v>43306</v>
      </c>
      <c r="B7" s="62" t="s">
        <v>92</v>
      </c>
      <c r="C7" s="62">
        <v>5000</v>
      </c>
      <c r="D7" s="63" t="s">
        <v>10</v>
      </c>
      <c r="E7" s="64">
        <v>181</v>
      </c>
      <c r="F7" s="64">
        <v>182</v>
      </c>
      <c r="G7" s="65">
        <v>0</v>
      </c>
      <c r="H7" s="66">
        <f t="shared" si="0"/>
        <v>5000</v>
      </c>
      <c r="I7" s="66">
        <v>0</v>
      </c>
      <c r="J7" s="66">
        <f t="shared" si="1"/>
        <v>5000</v>
      </c>
    </row>
    <row r="8" spans="1:10" x14ac:dyDescent="0.25">
      <c r="A8" s="61">
        <v>43305</v>
      </c>
      <c r="B8" s="62" t="s">
        <v>92</v>
      </c>
      <c r="C8" s="62">
        <v>5000</v>
      </c>
      <c r="D8" s="63" t="s">
        <v>10</v>
      </c>
      <c r="E8" s="64">
        <v>178</v>
      </c>
      <c r="F8" s="64">
        <v>179</v>
      </c>
      <c r="G8" s="65">
        <v>180.5</v>
      </c>
      <c r="H8" s="66">
        <f t="shared" si="0"/>
        <v>5000</v>
      </c>
      <c r="I8" s="66">
        <f t="shared" ref="I8" si="2">(G8-F8)*C8</f>
        <v>7500</v>
      </c>
      <c r="J8" s="66">
        <f t="shared" si="1"/>
        <v>12500</v>
      </c>
    </row>
    <row r="9" spans="1:10" x14ac:dyDescent="0.25">
      <c r="A9" s="61">
        <v>43304</v>
      </c>
      <c r="B9" s="62" t="s">
        <v>93</v>
      </c>
      <c r="C9" s="62">
        <v>5000</v>
      </c>
      <c r="D9" s="63" t="s">
        <v>10</v>
      </c>
      <c r="E9" s="64">
        <v>146.5</v>
      </c>
      <c r="F9" s="64">
        <v>147.5</v>
      </c>
      <c r="G9" s="65">
        <v>0</v>
      </c>
      <c r="H9" s="66">
        <f t="shared" si="0"/>
        <v>5000</v>
      </c>
      <c r="I9" s="66">
        <v>0</v>
      </c>
      <c r="J9" s="66">
        <f t="shared" si="1"/>
        <v>5000</v>
      </c>
    </row>
    <row r="10" spans="1:10" x14ac:dyDescent="0.25">
      <c r="A10" s="61">
        <v>43301</v>
      </c>
      <c r="B10" s="62" t="s">
        <v>92</v>
      </c>
      <c r="C10" s="62">
        <v>5000</v>
      </c>
      <c r="D10" s="63" t="s">
        <v>10</v>
      </c>
      <c r="E10" s="64">
        <v>179.25</v>
      </c>
      <c r="F10" s="64">
        <v>180.25</v>
      </c>
      <c r="G10" s="65">
        <v>181.75</v>
      </c>
      <c r="H10" s="66">
        <f t="shared" si="0"/>
        <v>5000</v>
      </c>
      <c r="I10" s="66">
        <f t="shared" ref="I10:I12" si="3">(G10-F10)*C10</f>
        <v>7500</v>
      </c>
      <c r="J10" s="66">
        <f t="shared" si="1"/>
        <v>12500</v>
      </c>
    </row>
    <row r="11" spans="1:10" x14ac:dyDescent="0.25">
      <c r="A11" s="61">
        <v>43300</v>
      </c>
      <c r="B11" s="62" t="s">
        <v>92</v>
      </c>
      <c r="C11" s="62">
        <v>5000</v>
      </c>
      <c r="D11" s="63" t="s">
        <v>10</v>
      </c>
      <c r="E11" s="64">
        <v>175.25</v>
      </c>
      <c r="F11" s="64">
        <v>176.25</v>
      </c>
      <c r="G11" s="65">
        <v>177.75</v>
      </c>
      <c r="H11" s="66">
        <f t="shared" si="0"/>
        <v>5000</v>
      </c>
      <c r="I11" s="66">
        <f t="shared" si="3"/>
        <v>7500</v>
      </c>
      <c r="J11" s="66">
        <f t="shared" si="1"/>
        <v>12500</v>
      </c>
    </row>
    <row r="12" spans="1:10" x14ac:dyDescent="0.25">
      <c r="A12" s="61">
        <v>43299</v>
      </c>
      <c r="B12" s="62" t="s">
        <v>93</v>
      </c>
      <c r="C12" s="62">
        <v>5000</v>
      </c>
      <c r="D12" s="63" t="s">
        <v>10</v>
      </c>
      <c r="E12" s="64">
        <v>146.30000000000001</v>
      </c>
      <c r="F12" s="64">
        <v>147.30000000000001</v>
      </c>
      <c r="G12" s="65">
        <v>148.80000000000001</v>
      </c>
      <c r="H12" s="66">
        <f t="shared" si="0"/>
        <v>5000</v>
      </c>
      <c r="I12" s="66">
        <f t="shared" si="3"/>
        <v>7500</v>
      </c>
      <c r="J12" s="66">
        <f t="shared" si="1"/>
        <v>12500</v>
      </c>
    </row>
    <row r="13" spans="1:10" x14ac:dyDescent="0.25">
      <c r="A13" s="61">
        <v>43298</v>
      </c>
      <c r="B13" s="62" t="s">
        <v>92</v>
      </c>
      <c r="C13" s="62">
        <v>5000</v>
      </c>
      <c r="D13" s="63" t="s">
        <v>10</v>
      </c>
      <c r="E13" s="64">
        <v>174.5</v>
      </c>
      <c r="F13" s="64">
        <v>173</v>
      </c>
      <c r="G13" s="65">
        <v>0</v>
      </c>
      <c r="H13" s="73">
        <f t="shared" si="0"/>
        <v>-7500</v>
      </c>
      <c r="I13" s="66">
        <v>0</v>
      </c>
      <c r="J13" s="66">
        <f t="shared" si="1"/>
        <v>-7500</v>
      </c>
    </row>
    <row r="14" spans="1:10" x14ac:dyDescent="0.25">
      <c r="A14" s="61">
        <v>43297</v>
      </c>
      <c r="B14" s="62" t="s">
        <v>92</v>
      </c>
      <c r="C14" s="62">
        <v>5000</v>
      </c>
      <c r="D14" s="63" t="s">
        <v>10</v>
      </c>
      <c r="E14" s="64">
        <v>176</v>
      </c>
      <c r="F14" s="64">
        <v>174.5</v>
      </c>
      <c r="G14" s="65">
        <v>0</v>
      </c>
      <c r="H14" s="73">
        <f t="shared" si="0"/>
        <v>-7500</v>
      </c>
      <c r="I14" s="66">
        <v>0</v>
      </c>
      <c r="J14" s="66">
        <f t="shared" si="1"/>
        <v>-7500</v>
      </c>
    </row>
    <row r="15" spans="1:10" x14ac:dyDescent="0.25">
      <c r="A15" s="61">
        <v>43294</v>
      </c>
      <c r="B15" s="62" t="s">
        <v>93</v>
      </c>
      <c r="C15" s="62">
        <v>5000</v>
      </c>
      <c r="D15" s="63" t="s">
        <v>10</v>
      </c>
      <c r="E15" s="64">
        <v>149</v>
      </c>
      <c r="F15" s="64">
        <v>150</v>
      </c>
      <c r="G15" s="65">
        <v>0</v>
      </c>
      <c r="H15" s="66">
        <f t="shared" si="0"/>
        <v>5000</v>
      </c>
      <c r="I15" s="66">
        <v>0</v>
      </c>
      <c r="J15" s="66">
        <f t="shared" si="1"/>
        <v>5000</v>
      </c>
    </row>
    <row r="16" spans="1:10" x14ac:dyDescent="0.25">
      <c r="A16" s="61">
        <v>43293</v>
      </c>
      <c r="B16" s="62" t="s">
        <v>92</v>
      </c>
      <c r="C16" s="62">
        <v>5000</v>
      </c>
      <c r="D16" s="63" t="s">
        <v>10</v>
      </c>
      <c r="E16" s="64">
        <v>177.25</v>
      </c>
      <c r="F16" s="64">
        <v>178.25</v>
      </c>
      <c r="G16" s="65">
        <v>0</v>
      </c>
      <c r="H16" s="66">
        <f t="shared" ref="H16:H18" si="4">IF(D16="LONG",(F16-E16)*C16,(E16-F16)*C16)</f>
        <v>5000</v>
      </c>
      <c r="I16" s="66">
        <v>0</v>
      </c>
      <c r="J16" s="66">
        <f t="shared" ref="J16:J18" si="5">(H16+I16)</f>
        <v>5000</v>
      </c>
    </row>
    <row r="17" spans="1:10" x14ac:dyDescent="0.25">
      <c r="A17" s="61">
        <v>43293</v>
      </c>
      <c r="B17" s="62" t="s">
        <v>107</v>
      </c>
      <c r="C17" s="62">
        <v>100</v>
      </c>
      <c r="D17" s="63" t="s">
        <v>10</v>
      </c>
      <c r="E17" s="64">
        <v>4855</v>
      </c>
      <c r="F17" s="64">
        <v>4885</v>
      </c>
      <c r="G17" s="65">
        <v>0</v>
      </c>
      <c r="H17" s="66">
        <f t="shared" si="4"/>
        <v>3000</v>
      </c>
      <c r="I17" s="66">
        <v>0</v>
      </c>
      <c r="J17" s="66">
        <f t="shared" si="5"/>
        <v>3000</v>
      </c>
    </row>
    <row r="18" spans="1:10" x14ac:dyDescent="0.25">
      <c r="A18" s="61">
        <v>43292</v>
      </c>
      <c r="B18" s="62" t="s">
        <v>92</v>
      </c>
      <c r="C18" s="62">
        <v>5000</v>
      </c>
      <c r="D18" s="63" t="s">
        <v>10</v>
      </c>
      <c r="E18" s="64">
        <v>177.25</v>
      </c>
      <c r="F18" s="64">
        <v>178.25</v>
      </c>
      <c r="G18" s="65">
        <v>0</v>
      </c>
      <c r="H18" s="66">
        <f t="shared" si="4"/>
        <v>5000</v>
      </c>
      <c r="I18" s="66">
        <v>0</v>
      </c>
      <c r="J18" s="66">
        <f t="shared" si="5"/>
        <v>5000</v>
      </c>
    </row>
    <row r="19" spans="1:10" x14ac:dyDescent="0.25">
      <c r="A19" s="61">
        <v>43291</v>
      </c>
      <c r="B19" s="62" t="s">
        <v>92</v>
      </c>
      <c r="C19" s="62">
        <v>5000</v>
      </c>
      <c r="D19" s="63" t="s">
        <v>10</v>
      </c>
      <c r="E19" s="64">
        <v>182.7</v>
      </c>
      <c r="F19" s="64">
        <v>183.7</v>
      </c>
      <c r="G19" s="65">
        <v>0</v>
      </c>
      <c r="H19" s="66">
        <f t="shared" ref="H19:H22" si="6">IF(D19="LONG",(F19-E19)*C19,(E19-F19)*C19)</f>
        <v>5000</v>
      </c>
      <c r="I19" s="66">
        <v>0</v>
      </c>
      <c r="J19" s="66">
        <f t="shared" ref="J19:J23" si="7">(H19+I19)</f>
        <v>5000</v>
      </c>
    </row>
    <row r="20" spans="1:10" x14ac:dyDescent="0.25">
      <c r="A20" s="61">
        <v>43290</v>
      </c>
      <c r="B20" s="62" t="s">
        <v>92</v>
      </c>
      <c r="C20" s="62">
        <v>5000</v>
      </c>
      <c r="D20" s="63" t="s">
        <v>10</v>
      </c>
      <c r="E20" s="64">
        <v>185.75</v>
      </c>
      <c r="F20" s="64">
        <v>186.75</v>
      </c>
      <c r="G20" s="65">
        <v>188.75</v>
      </c>
      <c r="H20" s="66">
        <f t="shared" si="6"/>
        <v>5000</v>
      </c>
      <c r="I20" s="66">
        <f t="shared" ref="I20" si="8">(G20-F20)*C20</f>
        <v>10000</v>
      </c>
      <c r="J20" s="66">
        <f t="shared" si="7"/>
        <v>15000</v>
      </c>
    </row>
    <row r="21" spans="1:10" x14ac:dyDescent="0.25">
      <c r="A21" s="61">
        <v>43287</v>
      </c>
      <c r="B21" s="62" t="s">
        <v>92</v>
      </c>
      <c r="C21" s="62">
        <v>5000</v>
      </c>
      <c r="D21" s="63" t="s">
        <v>10</v>
      </c>
      <c r="E21" s="64">
        <v>188.5</v>
      </c>
      <c r="F21" s="64">
        <v>189.5</v>
      </c>
      <c r="G21" s="65">
        <v>0</v>
      </c>
      <c r="H21" s="66">
        <f t="shared" si="6"/>
        <v>5000</v>
      </c>
      <c r="I21" s="66">
        <v>0</v>
      </c>
      <c r="J21" s="66">
        <f t="shared" si="7"/>
        <v>5000</v>
      </c>
    </row>
    <row r="22" spans="1:10" x14ac:dyDescent="0.25">
      <c r="A22" s="61">
        <v>43286</v>
      </c>
      <c r="B22" s="62" t="s">
        <v>93</v>
      </c>
      <c r="C22" s="62">
        <v>5000</v>
      </c>
      <c r="D22" s="63" t="s">
        <v>10</v>
      </c>
      <c r="E22" s="64">
        <v>186</v>
      </c>
      <c r="F22" s="64">
        <v>187</v>
      </c>
      <c r="G22" s="65">
        <v>188.5</v>
      </c>
      <c r="H22" s="66">
        <f t="shared" si="6"/>
        <v>5000</v>
      </c>
      <c r="I22" s="66">
        <f t="shared" ref="I22" si="9">(G22-F22)*C22</f>
        <v>7500</v>
      </c>
      <c r="J22" s="66">
        <f t="shared" si="7"/>
        <v>12500</v>
      </c>
    </row>
    <row r="23" spans="1:10" x14ac:dyDescent="0.25">
      <c r="A23" s="61">
        <v>43285</v>
      </c>
      <c r="B23" s="62" t="s">
        <v>93</v>
      </c>
      <c r="C23" s="62">
        <v>5000</v>
      </c>
      <c r="D23" s="63" t="s">
        <v>10</v>
      </c>
      <c r="E23" s="64">
        <v>163.75</v>
      </c>
      <c r="F23" s="64">
        <v>164.75</v>
      </c>
      <c r="G23" s="65">
        <v>0</v>
      </c>
      <c r="H23" s="66">
        <f>IF(D23="LONG",(F23-E23)*C23,(E23-F23)*C23)</f>
        <v>5000</v>
      </c>
      <c r="I23" s="66">
        <v>0</v>
      </c>
      <c r="J23" s="66">
        <f t="shared" si="7"/>
        <v>5000</v>
      </c>
    </row>
    <row r="24" spans="1:10" x14ac:dyDescent="0.25">
      <c r="A24" s="61">
        <v>43285</v>
      </c>
      <c r="B24" s="63" t="s">
        <v>94</v>
      </c>
      <c r="C24" s="63">
        <v>100</v>
      </c>
      <c r="D24" s="67" t="s">
        <v>11</v>
      </c>
      <c r="E24" s="46">
        <v>30640</v>
      </c>
      <c r="F24" s="46">
        <v>30575</v>
      </c>
      <c r="G24" s="65">
        <v>0</v>
      </c>
      <c r="H24" s="68">
        <f>(E24-F24)*C24</f>
        <v>6500</v>
      </c>
      <c r="I24" s="69">
        <v>0</v>
      </c>
      <c r="J24" s="68">
        <f t="shared" ref="J24" si="10">+I24+H24</f>
        <v>6500</v>
      </c>
    </row>
    <row r="25" spans="1:10" x14ac:dyDescent="0.25">
      <c r="A25" s="61">
        <v>43284</v>
      </c>
      <c r="B25" s="62" t="s">
        <v>93</v>
      </c>
      <c r="C25" s="62">
        <v>5000</v>
      </c>
      <c r="D25" s="63" t="s">
        <v>10</v>
      </c>
      <c r="E25" s="64">
        <v>165</v>
      </c>
      <c r="F25" s="64">
        <v>165.75</v>
      </c>
      <c r="G25" s="65">
        <v>0</v>
      </c>
      <c r="H25" s="66">
        <f t="shared" ref="H25" si="11">IF(D25="LONG",(F25-E25)*C25,(E25-F25)*C25)</f>
        <v>3750</v>
      </c>
      <c r="I25" s="66">
        <v>0</v>
      </c>
      <c r="J25" s="66">
        <f t="shared" ref="J25" si="12">(H25+I25)</f>
        <v>3750</v>
      </c>
    </row>
    <row r="26" spans="1:10" x14ac:dyDescent="0.25">
      <c r="A26" s="70"/>
      <c r="B26" s="38"/>
      <c r="C26" s="38"/>
      <c r="D26" s="71"/>
      <c r="E26" s="71"/>
      <c r="F26" s="71"/>
      <c r="G26" s="38"/>
      <c r="H26" s="71"/>
      <c r="I26" s="71"/>
      <c r="J26" s="71"/>
    </row>
    <row r="27" spans="1:10" x14ac:dyDescent="0.25">
      <c r="A27" s="61">
        <v>43280</v>
      </c>
      <c r="B27" s="62" t="s">
        <v>93</v>
      </c>
      <c r="C27" s="62">
        <v>5000</v>
      </c>
      <c r="D27" s="63" t="s">
        <v>10</v>
      </c>
      <c r="E27" s="64">
        <v>165.75</v>
      </c>
      <c r="F27" s="64">
        <v>166.75</v>
      </c>
      <c r="G27" s="65">
        <v>0</v>
      </c>
      <c r="H27" s="66">
        <f t="shared" ref="H27" si="13">IF(D27="LONG",(F27-E27)*C27,(E27-F27)*C27)</f>
        <v>5000</v>
      </c>
      <c r="I27" s="66">
        <v>0</v>
      </c>
      <c r="J27" s="66">
        <f t="shared" ref="J27" si="14">(H27+I27)</f>
        <v>5000</v>
      </c>
    </row>
    <row r="28" spans="1:10" x14ac:dyDescent="0.25">
      <c r="A28" s="61">
        <v>43280</v>
      </c>
      <c r="B28" s="63" t="s">
        <v>95</v>
      </c>
      <c r="C28" s="63">
        <v>30</v>
      </c>
      <c r="D28" s="67" t="s">
        <v>11</v>
      </c>
      <c r="E28" s="46">
        <v>39150</v>
      </c>
      <c r="F28" s="46">
        <v>39075</v>
      </c>
      <c r="G28" s="72">
        <v>0</v>
      </c>
      <c r="H28" s="68">
        <f>(E28-F28)*C28</f>
        <v>2250</v>
      </c>
      <c r="I28" s="69">
        <v>0</v>
      </c>
      <c r="J28" s="68">
        <f t="shared" ref="J28" si="15">+I28+H28</f>
        <v>2250</v>
      </c>
    </row>
    <row r="29" spans="1:10" x14ac:dyDescent="0.25">
      <c r="A29" s="61">
        <v>43279</v>
      </c>
      <c r="B29" s="62" t="s">
        <v>93</v>
      </c>
      <c r="C29" s="62">
        <v>5000</v>
      </c>
      <c r="D29" s="63" t="s">
        <v>10</v>
      </c>
      <c r="E29" s="64">
        <v>203</v>
      </c>
      <c r="F29" s="64">
        <v>201.5</v>
      </c>
      <c r="G29" s="65">
        <v>0</v>
      </c>
      <c r="H29" s="66">
        <f t="shared" ref="H29:H35" si="16">IF(D29="LONG",(F29-E29)*C29,(E29-F29)*C29)</f>
        <v>-7500</v>
      </c>
      <c r="I29" s="66">
        <v>0</v>
      </c>
      <c r="J29" s="73">
        <f t="shared" ref="J29:J35" si="17">(H29+I29)</f>
        <v>-7500</v>
      </c>
    </row>
    <row r="30" spans="1:10" x14ac:dyDescent="0.25">
      <c r="A30" s="61">
        <v>43278</v>
      </c>
      <c r="B30" s="62" t="s">
        <v>93</v>
      </c>
      <c r="C30" s="62">
        <v>5000</v>
      </c>
      <c r="D30" s="63" t="s">
        <v>10</v>
      </c>
      <c r="E30" s="64">
        <v>165.35</v>
      </c>
      <c r="F30" s="64">
        <v>166.35</v>
      </c>
      <c r="G30" s="65">
        <v>167.85</v>
      </c>
      <c r="H30" s="66">
        <f t="shared" si="16"/>
        <v>5000</v>
      </c>
      <c r="I30" s="66">
        <f t="shared" ref="I30" si="18">(G30-F30)*C30</f>
        <v>7500</v>
      </c>
      <c r="J30" s="66">
        <f t="shared" si="17"/>
        <v>12500</v>
      </c>
    </row>
    <row r="31" spans="1:10" x14ac:dyDescent="0.25">
      <c r="A31" s="61">
        <v>43277</v>
      </c>
      <c r="B31" s="62" t="s">
        <v>93</v>
      </c>
      <c r="C31" s="62">
        <v>5000</v>
      </c>
      <c r="D31" s="63" t="s">
        <v>10</v>
      </c>
      <c r="E31" s="64">
        <v>164.25</v>
      </c>
      <c r="F31" s="64">
        <v>165.05</v>
      </c>
      <c r="G31" s="65">
        <v>0</v>
      </c>
      <c r="H31" s="66">
        <f t="shared" si="16"/>
        <v>4000.0000000000568</v>
      </c>
      <c r="I31" s="66">
        <v>0</v>
      </c>
      <c r="J31" s="66">
        <f t="shared" si="17"/>
        <v>4000.0000000000568</v>
      </c>
    </row>
    <row r="32" spans="1:10" x14ac:dyDescent="0.25">
      <c r="A32" s="61">
        <v>43276</v>
      </c>
      <c r="B32" s="62" t="s">
        <v>93</v>
      </c>
      <c r="C32" s="62">
        <v>5000</v>
      </c>
      <c r="D32" s="63" t="s">
        <v>10</v>
      </c>
      <c r="E32" s="64">
        <v>163.75</v>
      </c>
      <c r="F32" s="64">
        <v>164.75</v>
      </c>
      <c r="G32" s="65">
        <v>0</v>
      </c>
      <c r="H32" s="66">
        <f t="shared" si="16"/>
        <v>5000</v>
      </c>
      <c r="I32" s="66">
        <v>0</v>
      </c>
      <c r="J32" s="66">
        <f t="shared" si="17"/>
        <v>5000</v>
      </c>
    </row>
    <row r="33" spans="1:10" x14ac:dyDescent="0.25">
      <c r="A33" s="61">
        <v>43273</v>
      </c>
      <c r="B33" s="62" t="s">
        <v>93</v>
      </c>
      <c r="C33" s="62">
        <v>5000</v>
      </c>
      <c r="D33" s="63" t="s">
        <v>10</v>
      </c>
      <c r="E33" s="64">
        <v>162</v>
      </c>
      <c r="F33" s="64">
        <v>163</v>
      </c>
      <c r="G33" s="65">
        <v>0</v>
      </c>
      <c r="H33" s="66">
        <f t="shared" si="16"/>
        <v>5000</v>
      </c>
      <c r="I33" s="66">
        <v>0</v>
      </c>
      <c r="J33" s="66">
        <f t="shared" si="17"/>
        <v>5000</v>
      </c>
    </row>
    <row r="34" spans="1:10" x14ac:dyDescent="0.25">
      <c r="A34" s="61">
        <v>43272</v>
      </c>
      <c r="B34" s="62" t="s">
        <v>96</v>
      </c>
      <c r="C34" s="62">
        <v>5000</v>
      </c>
      <c r="D34" s="63" t="s">
        <v>10</v>
      </c>
      <c r="E34" s="64">
        <v>206.6</v>
      </c>
      <c r="F34" s="64">
        <v>207.6</v>
      </c>
      <c r="G34" s="65">
        <v>0</v>
      </c>
      <c r="H34" s="66">
        <f t="shared" si="16"/>
        <v>5000</v>
      </c>
      <c r="I34" s="66">
        <v>0</v>
      </c>
      <c r="J34" s="66">
        <f t="shared" si="17"/>
        <v>5000</v>
      </c>
    </row>
    <row r="35" spans="1:10" x14ac:dyDescent="0.25">
      <c r="A35" s="61">
        <v>43271</v>
      </c>
      <c r="B35" s="62" t="s">
        <v>96</v>
      </c>
      <c r="C35" s="62">
        <v>5000</v>
      </c>
      <c r="D35" s="63" t="s">
        <v>10</v>
      </c>
      <c r="E35" s="64">
        <v>207.25</v>
      </c>
      <c r="F35" s="64">
        <v>208.25</v>
      </c>
      <c r="G35" s="65">
        <v>0</v>
      </c>
      <c r="H35" s="66">
        <f t="shared" si="16"/>
        <v>5000</v>
      </c>
      <c r="I35" s="66">
        <v>0</v>
      </c>
      <c r="J35" s="66">
        <f t="shared" si="17"/>
        <v>5000</v>
      </c>
    </row>
    <row r="36" spans="1:10" x14ac:dyDescent="0.25">
      <c r="A36" s="61">
        <v>43269</v>
      </c>
      <c r="B36" s="63" t="s">
        <v>93</v>
      </c>
      <c r="C36" s="63">
        <v>5000</v>
      </c>
      <c r="D36" s="67" t="s">
        <v>11</v>
      </c>
      <c r="E36" s="46">
        <v>163</v>
      </c>
      <c r="F36" s="46">
        <v>164.5</v>
      </c>
      <c r="G36" s="74">
        <v>0</v>
      </c>
      <c r="H36" s="15">
        <f>(E36-F36)*C36</f>
        <v>-7500</v>
      </c>
      <c r="I36" s="75">
        <v>0</v>
      </c>
      <c r="J36" s="16">
        <f t="shared" ref="J36" si="19">+I36+H36</f>
        <v>-7500</v>
      </c>
    </row>
    <row r="37" spans="1:10" x14ac:dyDescent="0.25">
      <c r="A37" s="61">
        <v>43266</v>
      </c>
      <c r="B37" s="62" t="s">
        <v>96</v>
      </c>
      <c r="C37" s="62">
        <v>5000</v>
      </c>
      <c r="D37" s="63" t="s">
        <v>10</v>
      </c>
      <c r="E37" s="64">
        <v>216.7</v>
      </c>
      <c r="F37" s="64">
        <v>215.2</v>
      </c>
      <c r="G37" s="65">
        <v>0</v>
      </c>
      <c r="H37" s="66">
        <f t="shared" ref="H37:H45" si="20">IF(D37="LONG",(F37-E37)*C37,(E37-F37)*C37)</f>
        <v>-7500</v>
      </c>
      <c r="I37" s="66">
        <v>0</v>
      </c>
      <c r="J37" s="73">
        <f t="shared" ref="J37:J45" si="21">(H37+I37)</f>
        <v>-7500</v>
      </c>
    </row>
    <row r="38" spans="1:10" x14ac:dyDescent="0.25">
      <c r="A38" s="61">
        <v>43265</v>
      </c>
      <c r="B38" s="62" t="s">
        <v>96</v>
      </c>
      <c r="C38" s="62">
        <v>5000</v>
      </c>
      <c r="D38" s="63" t="s">
        <v>10</v>
      </c>
      <c r="E38" s="64">
        <v>217.75</v>
      </c>
      <c r="F38" s="64">
        <v>218.5</v>
      </c>
      <c r="G38" s="65">
        <v>0</v>
      </c>
      <c r="H38" s="66">
        <f t="shared" si="20"/>
        <v>3750</v>
      </c>
      <c r="I38" s="66">
        <v>0</v>
      </c>
      <c r="J38" s="66">
        <f t="shared" si="21"/>
        <v>3750</v>
      </c>
    </row>
    <row r="39" spans="1:10" x14ac:dyDescent="0.25">
      <c r="A39" s="61">
        <v>43264</v>
      </c>
      <c r="B39" s="62" t="s">
        <v>93</v>
      </c>
      <c r="C39" s="62">
        <v>5000</v>
      </c>
      <c r="D39" s="63" t="s">
        <v>10</v>
      </c>
      <c r="E39" s="64">
        <v>166.9</v>
      </c>
      <c r="F39" s="64">
        <v>167.9</v>
      </c>
      <c r="G39" s="65">
        <v>0</v>
      </c>
      <c r="H39" s="66">
        <f t="shared" si="20"/>
        <v>5000</v>
      </c>
      <c r="I39" s="66">
        <v>0</v>
      </c>
      <c r="J39" s="66">
        <f t="shared" si="21"/>
        <v>5000</v>
      </c>
    </row>
    <row r="40" spans="1:10" x14ac:dyDescent="0.25">
      <c r="A40" s="61">
        <v>43263</v>
      </c>
      <c r="B40" s="63" t="s">
        <v>93</v>
      </c>
      <c r="C40" s="63">
        <v>5000</v>
      </c>
      <c r="D40" s="63" t="s">
        <v>10</v>
      </c>
      <c r="E40" s="64">
        <v>167.15</v>
      </c>
      <c r="F40" s="64">
        <v>167.7</v>
      </c>
      <c r="G40" s="74">
        <v>0</v>
      </c>
      <c r="H40" s="66">
        <f t="shared" si="20"/>
        <v>2749.9999999999145</v>
      </c>
      <c r="I40" s="66">
        <v>0</v>
      </c>
      <c r="J40" s="66">
        <f t="shared" si="21"/>
        <v>2749.9999999999145</v>
      </c>
    </row>
    <row r="41" spans="1:10" x14ac:dyDescent="0.25">
      <c r="A41" s="61">
        <v>43262</v>
      </c>
      <c r="B41" s="63" t="s">
        <v>93</v>
      </c>
      <c r="C41" s="63">
        <v>5000</v>
      </c>
      <c r="D41" s="63" t="s">
        <v>10</v>
      </c>
      <c r="E41" s="64">
        <v>167.25</v>
      </c>
      <c r="F41" s="64">
        <v>168.25</v>
      </c>
      <c r="G41" s="74">
        <v>0</v>
      </c>
      <c r="H41" s="66">
        <f t="shared" si="20"/>
        <v>5000</v>
      </c>
      <c r="I41" s="66">
        <v>0</v>
      </c>
      <c r="J41" s="66">
        <f t="shared" si="21"/>
        <v>5000</v>
      </c>
    </row>
    <row r="42" spans="1:10" x14ac:dyDescent="0.25">
      <c r="A42" s="61">
        <v>43259</v>
      </c>
      <c r="B42" s="63" t="s">
        <v>96</v>
      </c>
      <c r="C42" s="63">
        <v>5000</v>
      </c>
      <c r="D42" s="63" t="s">
        <v>10</v>
      </c>
      <c r="E42" s="64">
        <v>214.5</v>
      </c>
      <c r="F42" s="64">
        <v>215.5</v>
      </c>
      <c r="G42" s="74">
        <v>217</v>
      </c>
      <c r="H42" s="66">
        <f t="shared" si="20"/>
        <v>5000</v>
      </c>
      <c r="I42" s="66">
        <v>0</v>
      </c>
      <c r="J42" s="66">
        <f t="shared" si="21"/>
        <v>5000</v>
      </c>
    </row>
    <row r="43" spans="1:10" x14ac:dyDescent="0.25">
      <c r="A43" s="61">
        <v>43257</v>
      </c>
      <c r="B43" s="63" t="s">
        <v>96</v>
      </c>
      <c r="C43" s="63">
        <v>5000</v>
      </c>
      <c r="D43" s="63" t="s">
        <v>10</v>
      </c>
      <c r="E43" s="64">
        <v>215.3</v>
      </c>
      <c r="F43" s="64">
        <v>216.3</v>
      </c>
      <c r="G43" s="74">
        <v>0</v>
      </c>
      <c r="H43" s="66">
        <f t="shared" si="20"/>
        <v>5000</v>
      </c>
      <c r="I43" s="66">
        <v>0</v>
      </c>
      <c r="J43" s="66">
        <f t="shared" si="21"/>
        <v>5000</v>
      </c>
    </row>
    <row r="44" spans="1:10" x14ac:dyDescent="0.25">
      <c r="A44" s="61">
        <v>43255</v>
      </c>
      <c r="B44" s="63" t="s">
        <v>96</v>
      </c>
      <c r="C44" s="63">
        <v>5000</v>
      </c>
      <c r="D44" s="63" t="s">
        <v>10</v>
      </c>
      <c r="E44" s="64">
        <v>207.4</v>
      </c>
      <c r="F44" s="64">
        <v>208.4</v>
      </c>
      <c r="G44" s="74">
        <v>0</v>
      </c>
      <c r="H44" s="66">
        <f t="shared" si="20"/>
        <v>5000</v>
      </c>
      <c r="I44" s="66">
        <v>0</v>
      </c>
      <c r="J44" s="66">
        <f t="shared" si="21"/>
        <v>5000</v>
      </c>
    </row>
    <row r="45" spans="1:10" x14ac:dyDescent="0.25">
      <c r="A45" s="61">
        <v>43252</v>
      </c>
      <c r="B45" s="63" t="s">
        <v>93</v>
      </c>
      <c r="C45" s="63">
        <v>5000</v>
      </c>
      <c r="D45" s="63" t="s">
        <v>10</v>
      </c>
      <c r="E45" s="64">
        <v>164.5</v>
      </c>
      <c r="F45" s="64">
        <v>165.5</v>
      </c>
      <c r="G45" s="74">
        <v>0</v>
      </c>
      <c r="H45" s="66">
        <f t="shared" si="20"/>
        <v>5000</v>
      </c>
      <c r="I45" s="66">
        <v>0</v>
      </c>
      <c r="J45" s="66">
        <f t="shared" si="21"/>
        <v>5000</v>
      </c>
    </row>
    <row r="46" spans="1:10" ht="19.5" customHeight="1" x14ac:dyDescent="0.4">
      <c r="A46" s="87"/>
      <c r="B46" s="88"/>
      <c r="C46" s="88"/>
      <c r="D46" s="88"/>
      <c r="E46" s="88"/>
      <c r="F46" s="88"/>
      <c r="G46" s="88"/>
      <c r="H46" s="88"/>
      <c r="I46" s="88"/>
      <c r="J46" s="88"/>
    </row>
  </sheetData>
  <mergeCells count="3">
    <mergeCell ref="A1:J1"/>
    <mergeCell ref="A2:J2"/>
    <mergeCell ref="A46:J46"/>
  </mergeCells>
  <pageMargins left="0.7" right="0.7" top="0.75" bottom="0.75" header="0.3" footer="0.3"/>
  <ignoredErrors>
    <ignoredError sqref="H24:J28 H36:J3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2018-08-08T11:49:26Z</dcterms:modified>
</cp:coreProperties>
</file>