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CH\"/>
    </mc:Choice>
  </mc:AlternateContent>
  <bookViews>
    <workbookView xWindow="0" yWindow="0" windowWidth="20400" windowHeight="7755"/>
  </bookViews>
  <sheets>
    <sheet name="HNI CASH" sheetId="3" r:id="rId1"/>
    <sheet name="HNI FUTURE" sheetId="5" r:id="rId2"/>
    <sheet name="HNI OPTION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6" l="1"/>
  <c r="K9" i="6" s="1"/>
  <c r="J8" i="6"/>
  <c r="K8" i="6" s="1"/>
  <c r="I8" i="6"/>
  <c r="I7" i="6"/>
  <c r="K7" i="6" s="1"/>
  <c r="K6" i="6"/>
  <c r="I6" i="6"/>
  <c r="I5" i="6"/>
  <c r="K5" i="6" s="1"/>
  <c r="H9" i="5"/>
  <c r="J9" i="5" s="1"/>
  <c r="H41" i="5"/>
  <c r="J41" i="5" s="1"/>
  <c r="H40" i="5"/>
  <c r="J40" i="5" s="1"/>
  <c r="H39" i="5"/>
  <c r="J39" i="5" s="1"/>
  <c r="H38" i="5"/>
  <c r="J38" i="5" s="1"/>
  <c r="H37" i="5"/>
  <c r="J37" i="5" s="1"/>
  <c r="H36" i="5"/>
  <c r="J36" i="5" s="1"/>
  <c r="H35" i="5"/>
  <c r="J35" i="5" s="1"/>
  <c r="H34" i="5"/>
  <c r="J34" i="5" s="1"/>
  <c r="I33" i="5"/>
  <c r="J33" i="5" s="1"/>
  <c r="H33" i="5"/>
  <c r="J32" i="5"/>
  <c r="H32" i="5"/>
  <c r="J31" i="5"/>
  <c r="I31" i="5"/>
  <c r="H31" i="5"/>
  <c r="H30" i="5"/>
  <c r="J30" i="5" s="1"/>
  <c r="H29" i="5"/>
  <c r="J29" i="5" s="1"/>
  <c r="H28" i="5"/>
  <c r="J28" i="5" s="1"/>
  <c r="I27" i="5"/>
  <c r="J27" i="5" s="1"/>
  <c r="H27" i="5"/>
  <c r="J26" i="5"/>
  <c r="H26" i="5"/>
  <c r="J25" i="5"/>
  <c r="H25" i="5"/>
  <c r="J24" i="5"/>
  <c r="I24" i="5"/>
  <c r="H24" i="5"/>
  <c r="H23" i="5"/>
  <c r="J23" i="5" s="1"/>
  <c r="H22" i="5"/>
  <c r="J22" i="5" s="1"/>
  <c r="H21" i="5"/>
  <c r="J21" i="5" s="1"/>
  <c r="H20" i="5"/>
  <c r="J20" i="5" s="1"/>
  <c r="H19" i="5"/>
  <c r="J19" i="5" s="1"/>
  <c r="H18" i="5"/>
  <c r="J18" i="5" s="1"/>
  <c r="H17" i="5"/>
  <c r="J17" i="5" s="1"/>
  <c r="H16" i="5"/>
  <c r="J16" i="5" s="1"/>
  <c r="H15" i="5"/>
  <c r="J15" i="5" s="1"/>
  <c r="H14" i="5"/>
  <c r="J14" i="5" s="1"/>
  <c r="H12" i="5"/>
  <c r="J12" i="5" s="1"/>
  <c r="H11" i="5"/>
  <c r="J11" i="5" s="1"/>
  <c r="J8" i="5"/>
  <c r="J7" i="5"/>
  <c r="H7" i="5"/>
  <c r="J6" i="5"/>
  <c r="H6" i="5"/>
  <c r="J5" i="5"/>
  <c r="H5" i="5"/>
  <c r="C10" i="3" l="1"/>
  <c r="I10" i="3" s="1"/>
  <c r="C9" i="3"/>
  <c r="I9" i="3" s="1"/>
  <c r="C8" i="3"/>
  <c r="I8" i="3" s="1"/>
  <c r="C7" i="3"/>
  <c r="I7" i="3" s="1"/>
  <c r="C6" i="3"/>
  <c r="I6" i="3" s="1"/>
  <c r="C5" i="3"/>
  <c r="I5" i="3" s="1"/>
  <c r="H5" i="3" l="1"/>
  <c r="J5" i="3" s="1"/>
  <c r="H6" i="3"/>
  <c r="J6" i="3" s="1"/>
  <c r="H7" i="3"/>
  <c r="J7" i="3" s="1"/>
  <c r="H8" i="3"/>
  <c r="J8" i="3" s="1"/>
  <c r="H9" i="3"/>
  <c r="J9" i="3" s="1"/>
  <c r="H10" i="3"/>
  <c r="J10" i="3" s="1"/>
  <c r="C11" i="3" l="1"/>
  <c r="H11" i="3" s="1"/>
  <c r="J11" i="3" s="1"/>
  <c r="C12" i="3"/>
  <c r="H12" i="3" s="1"/>
  <c r="J12" i="3" s="1"/>
  <c r="C13" i="3"/>
  <c r="H13" i="3" s="1"/>
  <c r="J13" i="3" s="1"/>
  <c r="C14" i="3" l="1"/>
  <c r="C15" i="3" l="1"/>
  <c r="H15" i="3" s="1"/>
  <c r="J15" i="3" s="1"/>
  <c r="C16" i="3"/>
  <c r="H16" i="3" s="1"/>
  <c r="J16" i="3" s="1"/>
  <c r="C17" i="3" l="1"/>
  <c r="H17" i="3" s="1"/>
  <c r="J17" i="3" s="1"/>
  <c r="C22" i="3"/>
  <c r="H22" i="3" s="1"/>
  <c r="J22" i="3" s="1"/>
  <c r="C18" i="3" l="1"/>
  <c r="H18" i="3" s="1"/>
  <c r="J18" i="3" s="1"/>
  <c r="C19" i="3" l="1"/>
  <c r="H19" i="3" s="1"/>
  <c r="J19" i="3" s="1"/>
  <c r="C21" i="3" l="1"/>
  <c r="H21" i="3" s="1"/>
  <c r="J21" i="3" s="1"/>
  <c r="C20" i="3"/>
  <c r="H20" i="3" s="1"/>
  <c r="J20" i="3" s="1"/>
  <c r="C23" i="3" l="1"/>
  <c r="I23" i="3" s="1"/>
  <c r="H23" i="3" l="1"/>
  <c r="J23" i="3" s="1"/>
  <c r="C25" i="3"/>
  <c r="H25" i="3" s="1"/>
  <c r="J25" i="3" s="1"/>
  <c r="C24" i="3"/>
  <c r="H24" i="3" s="1"/>
  <c r="J24" i="3" s="1"/>
  <c r="C27" i="3" l="1"/>
  <c r="H27" i="3" s="1"/>
  <c r="J27" i="3" s="1"/>
  <c r="C26" i="3"/>
  <c r="H26" i="3" s="1"/>
  <c r="J26" i="3" s="1"/>
</calcChain>
</file>

<file path=xl/sharedStrings.xml><?xml version="1.0" encoding="utf-8"?>
<sst xmlns="http://schemas.openxmlformats.org/spreadsheetml/2006/main" count="169" uniqueCount="67">
  <si>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</si>
  <si>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</si>
  <si>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</si>
  <si>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</si>
  <si>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</si>
  <si>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</si>
  <si>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</si>
  <si>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</si>
  <si>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</si>
  <si>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</si>
  <si>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>LONG</t>
  </si>
  <si>
    <t>SHORT</t>
  </si>
  <si>
    <t xml:space="preserve">RCOM </t>
  </si>
  <si>
    <t xml:space="preserve">SAIL </t>
  </si>
  <si>
    <t xml:space="preserve">ASHOKLEY </t>
  </si>
  <si>
    <t xml:space="preserve">SUNTV </t>
  </si>
  <si>
    <t xml:space="preserve">TATA ELXSI </t>
  </si>
  <si>
    <t>NCC</t>
  </si>
  <si>
    <t xml:space="preserve">CHOLAFIN </t>
  </si>
  <si>
    <t xml:space="preserve">IBULHSGFIN </t>
  </si>
  <si>
    <t>PIDILITIND</t>
  </si>
  <si>
    <t>MINDTREE</t>
  </si>
  <si>
    <t>ESCORTS</t>
  </si>
  <si>
    <t>STAR</t>
  </si>
  <si>
    <t>OPEN</t>
  </si>
  <si>
    <t>CONCOR</t>
  </si>
  <si>
    <t>CIPLA</t>
  </si>
  <si>
    <t>SAIL</t>
  </si>
  <si>
    <t>RCOM</t>
  </si>
  <si>
    <t>IGL</t>
  </si>
  <si>
    <t xml:space="preserve">ESCORTS </t>
  </si>
  <si>
    <t xml:space="preserve">GODFRYPHLP </t>
  </si>
  <si>
    <t>NAUKRI</t>
  </si>
  <si>
    <t xml:space="preserve">8KMILES </t>
  </si>
  <si>
    <t xml:space="preserve">PIDILITIND </t>
  </si>
  <si>
    <t>HDFC</t>
  </si>
  <si>
    <t>JUSTDIAL</t>
  </si>
  <si>
    <t>KOLTEPATIL</t>
  </si>
  <si>
    <t>BBTC</t>
  </si>
  <si>
    <t xml:space="preserve">BBTC </t>
  </si>
  <si>
    <t xml:space="preserve">IBVENTURES </t>
  </si>
  <si>
    <t xml:space="preserve">NIITTECH </t>
  </si>
  <si>
    <t>GRAPHITE</t>
  </si>
  <si>
    <t>BUY</t>
  </si>
  <si>
    <t>-</t>
  </si>
  <si>
    <t>IPCALAB(HOLD)</t>
  </si>
  <si>
    <t>KEC</t>
  </si>
  <si>
    <t>SARDAEN</t>
  </si>
  <si>
    <t xml:space="preserve">VRLLOG </t>
  </si>
  <si>
    <t>HNI CASH</t>
  </si>
  <si>
    <t>HNI FUTURE</t>
  </si>
  <si>
    <t>LOT SIZE</t>
  </si>
  <si>
    <t>ASIANPAINT</t>
  </si>
  <si>
    <t>CGPOWER</t>
  </si>
  <si>
    <t>BAJAJAUTO</t>
  </si>
  <si>
    <t xml:space="preserve">IDBI </t>
  </si>
  <si>
    <t>GODREJCP</t>
  </si>
  <si>
    <t xml:space="preserve">KPIT </t>
  </si>
  <si>
    <t>BANK BARODA</t>
  </si>
  <si>
    <t>STRIKE PRICE</t>
  </si>
  <si>
    <t>CE/PE</t>
  </si>
  <si>
    <t xml:space="preserve">RATE </t>
  </si>
  <si>
    <t>JINDALSTEL</t>
  </si>
  <si>
    <t>CALL</t>
  </si>
  <si>
    <t>LICHSGFIN</t>
  </si>
  <si>
    <t>GAIL</t>
  </si>
  <si>
    <t>HNI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</si>
</sst>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;@"/>
    <numFmt numFmtId="165" formatCode="[$-409]d\-mmm\-yy;@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b/>
      <sz val="1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2" fontId="1" fillId="0" borderId="4" xfId="1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2" fontId="9" fillId="0" borderId="4" xfId="1" applyNumberFormat="1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164" fontId="10" fillId="0" borderId="4" xfId="0" applyNumberFormat="1" applyFont="1" applyBorder="1" applyAlignment="1">
      <alignment horizontal="center" vertical="center"/>
    </xf>
    <xf numFmtId="164" fontId="10" fillId="0" borderId="4" xfId="1" applyNumberFormat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2" fontId="10" fillId="0" borderId="4" xfId="1" applyNumberFormat="1" applyFont="1" applyBorder="1" applyAlignment="1">
      <alignment horizontal="center" vertical="center"/>
    </xf>
    <xf numFmtId="2" fontId="11" fillId="0" borderId="4" xfId="1" applyNumberFormat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6" fontId="0" fillId="0" borderId="4" xfId="0" applyNumberFormat="1" applyFont="1" applyBorder="1" applyAlignment="1">
      <alignment horizontal="center" vertical="center"/>
    </xf>
    <xf numFmtId="165" fontId="0" fillId="0" borderId="4" xfId="0" applyNumberFormat="1" applyFont="1" applyBorder="1" applyAlignment="1">
      <alignment horizontal="center" vertical="center"/>
    </xf>
    <xf numFmtId="166" fontId="4" fillId="0" borderId="4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164" fontId="12" fillId="0" borderId="7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/>
    </xf>
    <xf numFmtId="2" fontId="13" fillId="0" borderId="7" xfId="0" applyNumberFormat="1" applyFont="1" applyBorder="1" applyAlignment="1">
      <alignment horizontal="center"/>
    </xf>
    <xf numFmtId="2" fontId="0" fillId="0" borderId="7" xfId="1" applyNumberFormat="1" applyFont="1" applyBorder="1" applyAlignment="1">
      <alignment horizontal="center" vertical="center"/>
    </xf>
    <xf numFmtId="2" fontId="1" fillId="0" borderId="7" xfId="1" applyNumberFormat="1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2" fontId="6" fillId="0" borderId="4" xfId="0" applyNumberFormat="1" applyFont="1" applyFill="1" applyBorder="1" applyAlignment="1">
      <alignment horizontal="center"/>
    </xf>
    <xf numFmtId="2" fontId="13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164" fontId="12" fillId="3" borderId="7" xfId="0" applyNumberFormat="1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/>
    </xf>
    <xf numFmtId="2" fontId="13" fillId="3" borderId="7" xfId="0" applyNumberFormat="1" applyFont="1" applyFill="1" applyBorder="1" applyAlignment="1">
      <alignment horizontal="center"/>
    </xf>
    <xf numFmtId="2" fontId="0" fillId="3" borderId="7" xfId="1" applyNumberFormat="1" applyFont="1" applyFill="1" applyBorder="1" applyAlignment="1">
      <alignment horizontal="center" vertical="center"/>
    </xf>
    <xf numFmtId="2" fontId="1" fillId="3" borderId="7" xfId="1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2" fontId="10" fillId="0" borderId="4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2" fontId="10" fillId="0" borderId="7" xfId="0" applyNumberFormat="1" applyFont="1" applyBorder="1" applyAlignment="1">
      <alignment horizontal="center"/>
    </xf>
    <xf numFmtId="0" fontId="14" fillId="3" borderId="1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  <xf numFmtId="0" fontId="4" fillId="0" borderId="4" xfId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0" fontId="0" fillId="4" borderId="0" xfId="0" applyFill="1"/>
  </cellXfs>
  <cellStyles count="2">
    <cellStyle name="Normal" xfId="0" builtinId="0"/>
    <cellStyle name="Normal 2" xfId="1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0</xdr:rowOff>
    </xdr:from>
    <xdr:to>
      <xdr:col>2</xdr:col>
      <xdr:colOff>733425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2</xdr:col>
      <xdr:colOff>742950</xdr:colOff>
      <xdr:row>1</xdr:row>
      <xdr:rowOff>19050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2857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0</xdr:rowOff>
    </xdr:from>
    <xdr:to>
      <xdr:col>3</xdr:col>
      <xdr:colOff>219075</xdr:colOff>
      <xdr:row>1</xdr:row>
      <xdr:rowOff>95249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0"/>
          <a:ext cx="2857500" cy="1362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A3" sqref="A3"/>
    </sheetView>
  </sheetViews>
  <sheetFormatPr defaultRowHeight="15" x14ac:dyDescent="0.25"/>
  <cols>
    <col min="1" max="1" width="15.42578125" customWidth="1"/>
    <col min="2" max="2" width="19.5703125" customWidth="1"/>
    <col min="3" max="3" width="14.42578125" customWidth="1"/>
    <col min="4" max="4" width="15.140625" customWidth="1"/>
    <col min="5" max="5" width="12.42578125" customWidth="1"/>
    <col min="6" max="6" width="13.7109375" customWidth="1"/>
    <col min="7" max="7" width="14.28515625" customWidth="1"/>
    <col min="8" max="8" width="17.140625" customWidth="1"/>
    <col min="9" max="9" width="18.140625" customWidth="1"/>
    <col min="10" max="10" width="12.7109375" customWidth="1"/>
  </cols>
  <sheetData>
    <row r="1" spans="1:10" ht="89.25" customHeight="1" x14ac:dyDescent="0.55000000000000004">
      <c r="A1" s="23"/>
      <c r="B1" s="24"/>
      <c r="C1" s="24"/>
      <c r="D1" s="24"/>
      <c r="E1" s="24"/>
      <c r="F1" s="24"/>
      <c r="G1" s="24"/>
      <c r="H1" s="24"/>
      <c r="I1" s="24"/>
      <c r="J1" s="24"/>
    </row>
    <row r="2" spans="1:10" ht="30" customHeight="1" x14ac:dyDescent="0.4">
      <c r="A2" s="27" t="s">
        <v>49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ht="24.75" customHeight="1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</row>
    <row r="4" spans="1:10" ht="17.25" customHeight="1" x14ac:dyDescent="0.25">
      <c r="A4" s="10"/>
      <c r="B4" s="6"/>
      <c r="C4" s="6"/>
      <c r="D4" s="6"/>
      <c r="E4" s="6"/>
      <c r="F4" s="6"/>
      <c r="G4" s="6"/>
      <c r="H4" s="6"/>
      <c r="I4" s="6"/>
      <c r="J4" s="6"/>
    </row>
    <row r="5" spans="1:10" ht="17.25" customHeight="1" x14ac:dyDescent="0.25">
      <c r="A5" s="18">
        <v>43280</v>
      </c>
      <c r="B5" s="19" t="s">
        <v>37</v>
      </c>
      <c r="C5" s="20">
        <f t="shared" ref="C5:C10" si="0">300000/E5</f>
        <v>1204.8192771084337</v>
      </c>
      <c r="D5" s="21" t="s">
        <v>43</v>
      </c>
      <c r="E5" s="22">
        <v>249</v>
      </c>
      <c r="F5" s="22">
        <v>255</v>
      </c>
      <c r="G5" s="22">
        <v>260</v>
      </c>
      <c r="H5" s="22">
        <f t="shared" ref="H5:H10" si="1">IF(D5="SELL", E5-F5, F5-E5)*C5</f>
        <v>7228.9156626506019</v>
      </c>
      <c r="I5" s="22">
        <f t="shared" ref="I5:I10" si="2">IF(D5="SELL",IF(G5="-","0",F5-G5),IF(D5="BUY",IF(G5="-","0",G5-F5)))*C5</f>
        <v>6024.0963855421687</v>
      </c>
      <c r="J5" s="16">
        <f t="shared" ref="J5:J10" si="3">+I5+H5</f>
        <v>13253.01204819277</v>
      </c>
    </row>
    <row r="6" spans="1:10" ht="17.25" customHeight="1" x14ac:dyDescent="0.25">
      <c r="A6" s="18">
        <v>43279</v>
      </c>
      <c r="B6" s="19" t="s">
        <v>48</v>
      </c>
      <c r="C6" s="20">
        <f t="shared" si="0"/>
        <v>923.07692307692309</v>
      </c>
      <c r="D6" s="21" t="s">
        <v>43</v>
      </c>
      <c r="E6" s="22">
        <v>325</v>
      </c>
      <c r="F6" s="22">
        <v>325</v>
      </c>
      <c r="G6" s="22" t="s">
        <v>44</v>
      </c>
      <c r="H6" s="22">
        <f t="shared" si="1"/>
        <v>0</v>
      </c>
      <c r="I6" s="22">
        <f t="shared" si="2"/>
        <v>0</v>
      </c>
      <c r="J6" s="16">
        <f t="shared" si="3"/>
        <v>0</v>
      </c>
    </row>
    <row r="7" spans="1:10" ht="17.25" customHeight="1" x14ac:dyDescent="0.25">
      <c r="A7" s="18">
        <v>43277</v>
      </c>
      <c r="B7" s="19" t="s">
        <v>45</v>
      </c>
      <c r="C7" s="20">
        <f t="shared" si="0"/>
        <v>447.76119402985074</v>
      </c>
      <c r="D7" s="21" t="s">
        <v>43</v>
      </c>
      <c r="E7" s="22">
        <v>670</v>
      </c>
      <c r="F7" s="22">
        <v>675</v>
      </c>
      <c r="G7" s="22" t="s">
        <v>44</v>
      </c>
      <c r="H7" s="22">
        <f t="shared" si="1"/>
        <v>2238.8059701492539</v>
      </c>
      <c r="I7" s="22">
        <f t="shared" si="2"/>
        <v>0</v>
      </c>
      <c r="J7" s="16">
        <f t="shared" si="3"/>
        <v>2238.8059701492539</v>
      </c>
    </row>
    <row r="8" spans="1:10" ht="17.25" customHeight="1" x14ac:dyDescent="0.25">
      <c r="A8" s="18">
        <v>43276</v>
      </c>
      <c r="B8" s="19" t="s">
        <v>46</v>
      </c>
      <c r="C8" s="20">
        <f t="shared" si="0"/>
        <v>854.70085470085473</v>
      </c>
      <c r="D8" s="21" t="s">
        <v>43</v>
      </c>
      <c r="E8" s="22">
        <v>351</v>
      </c>
      <c r="F8" s="22">
        <v>356</v>
      </c>
      <c r="G8" s="22" t="s">
        <v>44</v>
      </c>
      <c r="H8" s="22">
        <f t="shared" si="1"/>
        <v>4273.5042735042734</v>
      </c>
      <c r="I8" s="22">
        <f t="shared" si="2"/>
        <v>0</v>
      </c>
      <c r="J8" s="16">
        <f t="shared" si="3"/>
        <v>4273.5042735042734</v>
      </c>
    </row>
    <row r="9" spans="1:10" ht="17.25" customHeight="1" x14ac:dyDescent="0.25">
      <c r="A9" s="18">
        <v>43276</v>
      </c>
      <c r="B9" s="19" t="s">
        <v>32</v>
      </c>
      <c r="C9" s="20">
        <f t="shared" si="0"/>
        <v>248.75621890547265</v>
      </c>
      <c r="D9" s="21" t="s">
        <v>43</v>
      </c>
      <c r="E9" s="22">
        <v>1206</v>
      </c>
      <c r="F9" s="22">
        <v>1220</v>
      </c>
      <c r="G9" s="22" t="s">
        <v>44</v>
      </c>
      <c r="H9" s="22">
        <f t="shared" si="1"/>
        <v>3482.587064676617</v>
      </c>
      <c r="I9" s="22">
        <f t="shared" si="2"/>
        <v>0</v>
      </c>
      <c r="J9" s="16">
        <f t="shared" si="3"/>
        <v>3482.587064676617</v>
      </c>
    </row>
    <row r="10" spans="1:10" ht="17.25" customHeight="1" x14ac:dyDescent="0.25">
      <c r="A10" s="18">
        <v>43273</v>
      </c>
      <c r="B10" s="19" t="s">
        <v>47</v>
      </c>
      <c r="C10" s="20">
        <f t="shared" si="0"/>
        <v>724.63768115942025</v>
      </c>
      <c r="D10" s="21" t="s">
        <v>43</v>
      </c>
      <c r="E10" s="22">
        <v>414</v>
      </c>
      <c r="F10" s="22">
        <v>409</v>
      </c>
      <c r="G10" s="22" t="s">
        <v>44</v>
      </c>
      <c r="H10" s="22">
        <f t="shared" si="1"/>
        <v>-3623.188405797101</v>
      </c>
      <c r="I10" s="22">
        <f t="shared" si="2"/>
        <v>0</v>
      </c>
      <c r="J10" s="16">
        <f t="shared" si="3"/>
        <v>-3623.188405797101</v>
      </c>
    </row>
    <row r="11" spans="1:10" ht="17.25" customHeight="1" x14ac:dyDescent="0.25">
      <c r="A11" s="13">
        <v>43273</v>
      </c>
      <c r="B11" s="14" t="s">
        <v>41</v>
      </c>
      <c r="C11" s="15">
        <f>MROUND(500000/E11,10)</f>
        <v>450</v>
      </c>
      <c r="D11" s="15" t="s">
        <v>11</v>
      </c>
      <c r="E11" s="16">
        <v>1102</v>
      </c>
      <c r="F11" s="16">
        <v>1095</v>
      </c>
      <c r="G11" s="16">
        <v>0</v>
      </c>
      <c r="H11" s="16">
        <f>(E11-F11)*C11</f>
        <v>3150</v>
      </c>
      <c r="I11" s="16">
        <v>0</v>
      </c>
      <c r="J11" s="16">
        <f>+I11+H11</f>
        <v>3150</v>
      </c>
    </row>
    <row r="12" spans="1:10" ht="17.25" customHeight="1" x14ac:dyDescent="0.25">
      <c r="A12" s="13">
        <v>43272</v>
      </c>
      <c r="B12" s="14" t="s">
        <v>39</v>
      </c>
      <c r="C12" s="15">
        <f>MROUND(500000/E12,10)</f>
        <v>330</v>
      </c>
      <c r="D12" s="15" t="s">
        <v>10</v>
      </c>
      <c r="E12" s="16">
        <v>1500</v>
      </c>
      <c r="F12" s="16">
        <v>1525</v>
      </c>
      <c r="G12" s="16">
        <v>0</v>
      </c>
      <c r="H12" s="16">
        <f>(F12-E12)*C12</f>
        <v>8250</v>
      </c>
      <c r="I12" s="16">
        <v>0</v>
      </c>
      <c r="J12" s="16">
        <f>+I12+H12</f>
        <v>8250</v>
      </c>
    </row>
    <row r="13" spans="1:10" ht="17.25" customHeight="1" x14ac:dyDescent="0.25">
      <c r="A13" s="13">
        <v>43271</v>
      </c>
      <c r="B13" s="14" t="s">
        <v>19</v>
      </c>
      <c r="C13" s="15">
        <f>MROUND(500000/E13,10)</f>
        <v>420</v>
      </c>
      <c r="D13" s="15" t="s">
        <v>10</v>
      </c>
      <c r="E13" s="16">
        <v>1190</v>
      </c>
      <c r="F13" s="16">
        <v>1210</v>
      </c>
      <c r="G13" s="16">
        <v>0</v>
      </c>
      <c r="H13" s="16">
        <f>(F13-E13)*C13</f>
        <v>8400</v>
      </c>
      <c r="I13" s="16">
        <v>0</v>
      </c>
      <c r="J13" s="16">
        <f>+I13+H13</f>
        <v>8400</v>
      </c>
    </row>
    <row r="14" spans="1:10" ht="17.25" customHeight="1" x14ac:dyDescent="0.25">
      <c r="A14" s="2">
        <v>43269</v>
      </c>
      <c r="B14" s="3" t="s">
        <v>23</v>
      </c>
      <c r="C14" s="4">
        <f t="shared" ref="C14" si="4">MROUND(500000/E14,10)</f>
        <v>1230</v>
      </c>
      <c r="D14" s="4" t="s">
        <v>10</v>
      </c>
      <c r="E14" s="5">
        <v>408</v>
      </c>
      <c r="F14" s="5">
        <v>420</v>
      </c>
      <c r="G14" s="17">
        <v>440</v>
      </c>
      <c r="H14" s="5" t="s">
        <v>24</v>
      </c>
      <c r="I14" s="5">
        <v>0</v>
      </c>
      <c r="J14" s="16" t="s">
        <v>24</v>
      </c>
    </row>
    <row r="15" spans="1:10" ht="17.25" customHeight="1" x14ac:dyDescent="0.25">
      <c r="A15" s="2">
        <v>43266</v>
      </c>
      <c r="B15" s="3" t="s">
        <v>33</v>
      </c>
      <c r="C15" s="4">
        <f>MROUND(500000/E15,10)</f>
        <v>930</v>
      </c>
      <c r="D15" s="4" t="s">
        <v>10</v>
      </c>
      <c r="E15" s="5">
        <v>535</v>
      </c>
      <c r="F15" s="5">
        <v>547</v>
      </c>
      <c r="G15" s="17">
        <v>0</v>
      </c>
      <c r="H15" s="5">
        <f>(F15-E15)*C15</f>
        <v>11160</v>
      </c>
      <c r="I15" s="5">
        <v>0</v>
      </c>
      <c r="J15" s="16">
        <f>+I15+H15</f>
        <v>11160</v>
      </c>
    </row>
    <row r="16" spans="1:10" ht="17.25" customHeight="1" x14ac:dyDescent="0.25">
      <c r="A16" s="2">
        <v>43266</v>
      </c>
      <c r="B16" s="3" t="s">
        <v>16</v>
      </c>
      <c r="C16" s="4">
        <f>MROUND(500000/E16,10)</f>
        <v>380</v>
      </c>
      <c r="D16" s="4" t="s">
        <v>10</v>
      </c>
      <c r="E16" s="5">
        <v>1302</v>
      </c>
      <c r="F16" s="5">
        <v>1310</v>
      </c>
      <c r="G16" s="17">
        <v>0</v>
      </c>
      <c r="H16" s="5">
        <f>(F16-E16)*C16</f>
        <v>3040</v>
      </c>
      <c r="I16" s="5">
        <v>0</v>
      </c>
      <c r="J16" s="16">
        <f>+I16+H16</f>
        <v>3040</v>
      </c>
    </row>
    <row r="17" spans="1:10" ht="17.25" customHeight="1" x14ac:dyDescent="0.25">
      <c r="A17" s="13">
        <v>43265</v>
      </c>
      <c r="B17" s="14" t="s">
        <v>39</v>
      </c>
      <c r="C17" s="15">
        <f t="shared" ref="C17" si="5">MROUND(500000/E17,10)</f>
        <v>320</v>
      </c>
      <c r="D17" s="15" t="s">
        <v>10</v>
      </c>
      <c r="E17" s="16">
        <v>1545</v>
      </c>
      <c r="F17" s="16">
        <v>1550</v>
      </c>
      <c r="G17" s="16">
        <v>0</v>
      </c>
      <c r="H17" s="16">
        <f t="shared" ref="H17" si="6">(F17-E17)*C17</f>
        <v>1600</v>
      </c>
      <c r="I17" s="16">
        <v>0</v>
      </c>
      <c r="J17" s="16">
        <f t="shared" ref="J17" si="7">+I17+H17</f>
        <v>1600</v>
      </c>
    </row>
    <row r="18" spans="1:10" ht="17.25" customHeight="1" x14ac:dyDescent="0.25">
      <c r="A18" s="13">
        <v>43264</v>
      </c>
      <c r="B18" s="14" t="s">
        <v>38</v>
      </c>
      <c r="C18" s="15">
        <f t="shared" ref="C18:C24" si="8">MROUND(500000/E18,10)</f>
        <v>320</v>
      </c>
      <c r="D18" s="15" t="s">
        <v>10</v>
      </c>
      <c r="E18" s="16">
        <v>1545</v>
      </c>
      <c r="F18" s="16">
        <v>1555</v>
      </c>
      <c r="G18" s="16">
        <v>0</v>
      </c>
      <c r="H18" s="16">
        <f>(F18-E18)*C18</f>
        <v>3200</v>
      </c>
      <c r="I18" s="16">
        <v>0</v>
      </c>
      <c r="J18" s="16">
        <f>+I18+H18</f>
        <v>3200</v>
      </c>
    </row>
    <row r="19" spans="1:10" ht="17.25" customHeight="1" x14ac:dyDescent="0.25">
      <c r="A19" s="13">
        <v>43263</v>
      </c>
      <c r="B19" s="14" t="s">
        <v>23</v>
      </c>
      <c r="C19" s="15">
        <f t="shared" si="8"/>
        <v>1390</v>
      </c>
      <c r="D19" s="15" t="s">
        <v>10</v>
      </c>
      <c r="E19" s="16">
        <v>359</v>
      </c>
      <c r="F19" s="16">
        <v>368</v>
      </c>
      <c r="G19" s="16">
        <v>0</v>
      </c>
      <c r="H19" s="16">
        <f t="shared" ref="H19" si="9">(F19-E19)*C19</f>
        <v>12510</v>
      </c>
      <c r="I19" s="16">
        <v>0</v>
      </c>
      <c r="J19" s="16">
        <f t="shared" ref="J19" si="10">+I19+H19</f>
        <v>12510</v>
      </c>
    </row>
    <row r="20" spans="1:10" ht="17.25" customHeight="1" x14ac:dyDescent="0.25">
      <c r="A20" s="13">
        <v>43259</v>
      </c>
      <c r="B20" s="14" t="s">
        <v>23</v>
      </c>
      <c r="C20" s="15">
        <f t="shared" si="8"/>
        <v>1350</v>
      </c>
      <c r="D20" s="15" t="s">
        <v>10</v>
      </c>
      <c r="E20" s="16">
        <v>370</v>
      </c>
      <c r="F20" s="16">
        <v>360</v>
      </c>
      <c r="G20" s="16">
        <v>0</v>
      </c>
      <c r="H20" s="16">
        <f t="shared" ref="H20:H22" si="11">(F20-E20)*C20</f>
        <v>-13500</v>
      </c>
      <c r="I20" s="16">
        <v>0</v>
      </c>
      <c r="J20" s="11">
        <f t="shared" ref="J20:J22" si="12">+I20+H20</f>
        <v>-13500</v>
      </c>
    </row>
    <row r="21" spans="1:10" ht="17.25" customHeight="1" x14ac:dyDescent="0.25">
      <c r="A21" s="13">
        <v>43259</v>
      </c>
      <c r="B21" s="14" t="s">
        <v>30</v>
      </c>
      <c r="C21" s="15">
        <f t="shared" si="8"/>
        <v>540</v>
      </c>
      <c r="D21" s="15" t="s">
        <v>10</v>
      </c>
      <c r="E21" s="16">
        <v>919</v>
      </c>
      <c r="F21" s="16">
        <v>922</v>
      </c>
      <c r="G21" s="16">
        <v>0</v>
      </c>
      <c r="H21" s="16">
        <f t="shared" si="11"/>
        <v>1620</v>
      </c>
      <c r="I21" s="16">
        <v>0</v>
      </c>
      <c r="J21" s="16">
        <f t="shared" si="12"/>
        <v>1620</v>
      </c>
    </row>
    <row r="22" spans="1:10" ht="17.25" customHeight="1" x14ac:dyDescent="0.25">
      <c r="A22" s="13">
        <v>43258</v>
      </c>
      <c r="B22" s="14" t="s">
        <v>40</v>
      </c>
      <c r="C22" s="15">
        <f t="shared" si="8"/>
        <v>1210</v>
      </c>
      <c r="D22" s="15" t="s">
        <v>10</v>
      </c>
      <c r="E22" s="16">
        <v>413</v>
      </c>
      <c r="F22" s="16">
        <v>428</v>
      </c>
      <c r="G22" s="16">
        <v>0</v>
      </c>
      <c r="H22" s="16">
        <f t="shared" si="11"/>
        <v>18150</v>
      </c>
      <c r="I22" s="16">
        <v>0</v>
      </c>
      <c r="J22" s="16">
        <f t="shared" si="12"/>
        <v>18150</v>
      </c>
    </row>
    <row r="23" spans="1:10" ht="17.25" customHeight="1" x14ac:dyDescent="0.25">
      <c r="A23" s="13">
        <v>43257</v>
      </c>
      <c r="B23" s="14" t="s">
        <v>12</v>
      </c>
      <c r="C23" s="15">
        <f t="shared" si="8"/>
        <v>34250</v>
      </c>
      <c r="D23" s="15" t="s">
        <v>10</v>
      </c>
      <c r="E23" s="16">
        <v>14.6</v>
      </c>
      <c r="F23" s="16">
        <v>15.85</v>
      </c>
      <c r="G23" s="16">
        <v>16.600000000000001</v>
      </c>
      <c r="H23" s="16">
        <f t="shared" ref="H23" si="13">(F23-E23)*C23</f>
        <v>42812.5</v>
      </c>
      <c r="I23" s="16">
        <f>(G23-F23)*C23</f>
        <v>25687.500000000062</v>
      </c>
      <c r="J23" s="16">
        <f t="shared" ref="J23" si="14">+I23+H23</f>
        <v>68500.000000000058</v>
      </c>
    </row>
    <row r="24" spans="1:10" ht="17.25" customHeight="1" x14ac:dyDescent="0.25">
      <c r="A24" s="13">
        <v>43256</v>
      </c>
      <c r="B24" s="14" t="s">
        <v>12</v>
      </c>
      <c r="C24" s="15">
        <f t="shared" si="8"/>
        <v>32790</v>
      </c>
      <c r="D24" s="15" t="s">
        <v>11</v>
      </c>
      <c r="E24" s="16">
        <v>15.25</v>
      </c>
      <c r="F24" s="16">
        <v>14</v>
      </c>
      <c r="G24" s="16">
        <v>0</v>
      </c>
      <c r="H24" s="16">
        <f>(E24-F24)*C24</f>
        <v>40987.5</v>
      </c>
      <c r="I24" s="16">
        <v>0</v>
      </c>
      <c r="J24" s="16">
        <f>+I24+H24</f>
        <v>40987.5</v>
      </c>
    </row>
    <row r="25" spans="1:10" ht="17.25" customHeight="1" x14ac:dyDescent="0.25">
      <c r="A25" s="13">
        <v>43255</v>
      </c>
      <c r="B25" s="14" t="s">
        <v>40</v>
      </c>
      <c r="C25" s="15">
        <f t="shared" ref="C25" si="15">MROUND(500000/E25,10)</f>
        <v>1100</v>
      </c>
      <c r="D25" s="15" t="s">
        <v>10</v>
      </c>
      <c r="E25" s="16">
        <v>455</v>
      </c>
      <c r="F25" s="16">
        <v>435</v>
      </c>
      <c r="G25" s="16">
        <v>0</v>
      </c>
      <c r="H25" s="16">
        <f>(F25-E25)*C25</f>
        <v>-22000</v>
      </c>
      <c r="I25" s="16">
        <v>0</v>
      </c>
      <c r="J25" s="11">
        <f>+I25+H25</f>
        <v>-22000</v>
      </c>
    </row>
    <row r="26" spans="1:10" ht="17.25" customHeight="1" x14ac:dyDescent="0.25">
      <c r="A26" s="13">
        <v>43252</v>
      </c>
      <c r="B26" s="14" t="s">
        <v>42</v>
      </c>
      <c r="C26" s="15">
        <f>MROUND(500000/E26,10)</f>
        <v>590</v>
      </c>
      <c r="D26" s="15" t="s">
        <v>11</v>
      </c>
      <c r="E26" s="16">
        <v>850</v>
      </c>
      <c r="F26" s="16">
        <v>845</v>
      </c>
      <c r="G26" s="16">
        <v>0</v>
      </c>
      <c r="H26" s="16">
        <f>(E26-F26)*C26</f>
        <v>2950</v>
      </c>
      <c r="I26" s="16">
        <v>0</v>
      </c>
      <c r="J26" s="16">
        <f>+I26+H26</f>
        <v>2950</v>
      </c>
    </row>
    <row r="27" spans="1:10" ht="17.25" customHeight="1" x14ac:dyDescent="0.25">
      <c r="A27" s="13">
        <v>43252</v>
      </c>
      <c r="B27" s="14" t="s">
        <v>38</v>
      </c>
      <c r="C27" s="15">
        <f t="shared" ref="C27" si="16">MROUND(500000/E27,10)</f>
        <v>320</v>
      </c>
      <c r="D27" s="15" t="s">
        <v>10</v>
      </c>
      <c r="E27" s="16">
        <v>1545</v>
      </c>
      <c r="F27" s="16">
        <v>1515</v>
      </c>
      <c r="G27" s="16">
        <v>0</v>
      </c>
      <c r="H27" s="16">
        <f>(F27-E27)*C27</f>
        <v>-9600</v>
      </c>
      <c r="I27" s="16">
        <v>0</v>
      </c>
      <c r="J27" s="11">
        <f>+I27+H27</f>
        <v>-9600</v>
      </c>
    </row>
    <row r="28" spans="1:10" ht="17.25" customHeight="1" x14ac:dyDescent="0.25">
      <c r="A28" s="12"/>
      <c r="B28" s="8"/>
      <c r="C28" s="8"/>
      <c r="D28" s="8"/>
      <c r="E28" s="8"/>
      <c r="F28" s="8"/>
      <c r="G28" s="8"/>
      <c r="H28" s="8"/>
      <c r="I28" s="8"/>
      <c r="J28" s="8"/>
    </row>
  </sheetData>
  <mergeCells count="2">
    <mergeCell ref="A1:J1"/>
    <mergeCell ref="A2:J2"/>
  </mergeCells>
  <conditionalFormatting sqref="H5:I10">
    <cfRule type="cellIs" dxfId="1" priority="2" operator="lessThan">
      <formula>0</formula>
    </cfRule>
  </conditionalFormatting>
  <conditionalFormatting sqref="H5:I10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H25 H24 H26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A3" sqref="A3"/>
    </sheetView>
  </sheetViews>
  <sheetFormatPr defaultRowHeight="15" x14ac:dyDescent="0.25"/>
  <cols>
    <col min="1" max="1" width="21.28515625" customWidth="1"/>
    <col min="2" max="2" width="17.85546875" customWidth="1"/>
    <col min="3" max="3" width="15.42578125" customWidth="1"/>
    <col min="4" max="4" width="14.42578125" customWidth="1"/>
    <col min="5" max="5" width="15.42578125" customWidth="1"/>
    <col min="6" max="6" width="15.85546875" customWidth="1"/>
    <col min="7" max="7" width="16.85546875" customWidth="1"/>
    <col min="8" max="8" width="17" customWidth="1"/>
    <col min="9" max="9" width="17.28515625" customWidth="1"/>
    <col min="10" max="10" width="16.42578125" customWidth="1"/>
  </cols>
  <sheetData>
    <row r="1" spans="1:10" ht="92.25" customHeight="1" x14ac:dyDescent="0.55000000000000004">
      <c r="A1" s="23"/>
      <c r="B1" s="24"/>
      <c r="C1" s="24"/>
      <c r="D1" s="24"/>
      <c r="E1" s="24"/>
      <c r="F1" s="24"/>
      <c r="G1" s="24"/>
      <c r="H1" s="24"/>
      <c r="I1" s="24"/>
      <c r="J1" s="24"/>
    </row>
    <row r="2" spans="1:10" ht="22.5" customHeight="1" x14ac:dyDescent="0.4">
      <c r="A2" s="25" t="s">
        <v>50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ht="30" x14ac:dyDescent="0.25">
      <c r="A3" s="1" t="s">
        <v>0</v>
      </c>
      <c r="B3" s="1" t="s">
        <v>1</v>
      </c>
      <c r="C3" s="1" t="s">
        <v>51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29"/>
      <c r="B4" s="30"/>
      <c r="C4" s="30"/>
      <c r="D4" s="30"/>
      <c r="E4" s="31"/>
      <c r="F4" s="31"/>
      <c r="G4" s="31"/>
      <c r="H4" s="32"/>
      <c r="I4" s="32"/>
      <c r="J4" s="33"/>
    </row>
    <row r="5" spans="1:10" x14ac:dyDescent="0.25">
      <c r="A5" s="2">
        <v>43287</v>
      </c>
      <c r="B5" s="34" t="s">
        <v>25</v>
      </c>
      <c r="C5" s="34">
        <v>1250</v>
      </c>
      <c r="D5" s="34" t="s">
        <v>10</v>
      </c>
      <c r="E5" s="35">
        <v>658</v>
      </c>
      <c r="F5" s="35">
        <v>663.5</v>
      </c>
      <c r="G5" s="36">
        <v>0</v>
      </c>
      <c r="H5" s="5">
        <f t="shared" ref="H5:H7" si="0">(F5-E5)*C5</f>
        <v>6875</v>
      </c>
      <c r="I5" s="5">
        <v>0</v>
      </c>
      <c r="J5" s="16">
        <f t="shared" ref="J5:J7" si="1">+I5+H5</f>
        <v>6875</v>
      </c>
    </row>
    <row r="6" spans="1:10" x14ac:dyDescent="0.25">
      <c r="A6" s="2">
        <v>43286</v>
      </c>
      <c r="B6" s="34" t="s">
        <v>52</v>
      </c>
      <c r="C6" s="34">
        <v>600</v>
      </c>
      <c r="D6" s="34" t="s">
        <v>10</v>
      </c>
      <c r="E6" s="35">
        <v>1320</v>
      </c>
      <c r="F6" s="35">
        <v>1330</v>
      </c>
      <c r="G6" s="36">
        <v>0</v>
      </c>
      <c r="H6" s="5">
        <f t="shared" si="0"/>
        <v>6000</v>
      </c>
      <c r="I6" s="5">
        <v>0</v>
      </c>
      <c r="J6" s="16">
        <f t="shared" si="1"/>
        <v>6000</v>
      </c>
    </row>
    <row r="7" spans="1:10" x14ac:dyDescent="0.25">
      <c r="A7" s="2">
        <v>43285</v>
      </c>
      <c r="B7" s="34" t="s">
        <v>53</v>
      </c>
      <c r="C7" s="34">
        <v>12000</v>
      </c>
      <c r="D7" s="34" t="s">
        <v>10</v>
      </c>
      <c r="E7" s="35">
        <v>57.25</v>
      </c>
      <c r="F7" s="35">
        <v>58.25</v>
      </c>
      <c r="G7" s="36">
        <v>0</v>
      </c>
      <c r="H7" s="5">
        <f t="shared" si="0"/>
        <v>12000</v>
      </c>
      <c r="I7" s="5">
        <v>0</v>
      </c>
      <c r="J7" s="16">
        <f t="shared" si="1"/>
        <v>12000</v>
      </c>
    </row>
    <row r="8" spans="1:10" x14ac:dyDescent="0.25">
      <c r="A8" s="2">
        <v>43285</v>
      </c>
      <c r="B8" s="37" t="s">
        <v>54</v>
      </c>
      <c r="C8" s="38">
        <v>250</v>
      </c>
      <c r="D8" s="37" t="s">
        <v>10</v>
      </c>
      <c r="E8" s="39">
        <v>2885</v>
      </c>
      <c r="F8" s="39">
        <v>2910</v>
      </c>
      <c r="G8" s="39">
        <v>2930</v>
      </c>
      <c r="H8" s="5">
        <v>6250</v>
      </c>
      <c r="I8" s="5">
        <v>6000</v>
      </c>
      <c r="J8" s="16">
        <f>+I8+H8</f>
        <v>12250</v>
      </c>
    </row>
    <row r="9" spans="1:10" x14ac:dyDescent="0.25">
      <c r="A9" s="2">
        <v>43285</v>
      </c>
      <c r="B9" s="38" t="s">
        <v>27</v>
      </c>
      <c r="C9" s="38">
        <v>12000</v>
      </c>
      <c r="D9" s="38" t="s">
        <v>11</v>
      </c>
      <c r="E9" s="39">
        <v>80</v>
      </c>
      <c r="F9" s="39">
        <v>78</v>
      </c>
      <c r="G9" s="39">
        <v>0</v>
      </c>
      <c r="H9" s="5">
        <f>(E9-F9)*C9</f>
        <v>24000</v>
      </c>
      <c r="I9" s="5">
        <v>0</v>
      </c>
      <c r="J9" s="16">
        <f t="shared" ref="J9" si="2">+I9+H9</f>
        <v>24000</v>
      </c>
    </row>
    <row r="10" spans="1:10" x14ac:dyDescent="0.25">
      <c r="A10" s="2">
        <v>43284</v>
      </c>
      <c r="B10" s="37" t="s">
        <v>29</v>
      </c>
      <c r="C10" s="38">
        <v>2750</v>
      </c>
      <c r="D10" s="37" t="s">
        <v>10</v>
      </c>
      <c r="E10" s="39">
        <v>260.5</v>
      </c>
      <c r="F10" s="39">
        <v>262.5</v>
      </c>
      <c r="G10" s="39">
        <v>0</v>
      </c>
      <c r="H10" s="5">
        <v>5500</v>
      </c>
      <c r="I10" s="5">
        <v>0</v>
      </c>
      <c r="J10" s="16">
        <v>5500</v>
      </c>
    </row>
    <row r="11" spans="1:10" x14ac:dyDescent="0.25">
      <c r="A11" s="2">
        <v>43284</v>
      </c>
      <c r="B11" s="38" t="s">
        <v>55</v>
      </c>
      <c r="C11" s="38">
        <v>10000</v>
      </c>
      <c r="D11" s="38" t="s">
        <v>11</v>
      </c>
      <c r="E11" s="39">
        <v>53.75</v>
      </c>
      <c r="F11" s="39">
        <v>52.5</v>
      </c>
      <c r="G11" s="39">
        <v>0</v>
      </c>
      <c r="H11" s="5">
        <f>(E11-F11)*C11</f>
        <v>12500</v>
      </c>
      <c r="I11" s="5">
        <v>0</v>
      </c>
      <c r="J11" s="16">
        <f t="shared" ref="J11:J12" si="3">+I11+H11</f>
        <v>12500</v>
      </c>
    </row>
    <row r="12" spans="1:10" x14ac:dyDescent="0.25">
      <c r="A12" s="2">
        <v>43283</v>
      </c>
      <c r="B12" s="34" t="s">
        <v>55</v>
      </c>
      <c r="C12" s="34">
        <v>10000</v>
      </c>
      <c r="D12" s="34" t="s">
        <v>10</v>
      </c>
      <c r="E12" s="35">
        <v>56.25</v>
      </c>
      <c r="F12" s="35">
        <v>57.5</v>
      </c>
      <c r="G12" s="36">
        <v>0</v>
      </c>
      <c r="H12" s="5">
        <f t="shared" ref="H12" si="4">(F12-E12)*C12</f>
        <v>12500</v>
      </c>
      <c r="I12" s="5">
        <v>0</v>
      </c>
      <c r="J12" s="16">
        <f t="shared" si="3"/>
        <v>12500</v>
      </c>
    </row>
    <row r="13" spans="1:10" x14ac:dyDescent="0.25">
      <c r="A13" s="40"/>
      <c r="B13" s="41"/>
      <c r="C13" s="41"/>
      <c r="D13" s="41"/>
      <c r="E13" s="42"/>
      <c r="F13" s="42"/>
      <c r="G13" s="42"/>
      <c r="H13" s="43"/>
      <c r="I13" s="43"/>
      <c r="J13" s="44"/>
    </row>
    <row r="14" spans="1:10" x14ac:dyDescent="0.25">
      <c r="A14" s="2">
        <v>43280</v>
      </c>
      <c r="B14" s="34" t="s">
        <v>21</v>
      </c>
      <c r="C14" s="34">
        <v>1200</v>
      </c>
      <c r="D14" s="34" t="s">
        <v>10</v>
      </c>
      <c r="E14" s="35">
        <v>972</v>
      </c>
      <c r="F14" s="35">
        <v>987</v>
      </c>
      <c r="G14" s="36">
        <v>0</v>
      </c>
      <c r="H14" s="5">
        <f t="shared" ref="H14:H16" si="5">(F14-E14)*C14</f>
        <v>18000</v>
      </c>
      <c r="I14" s="5">
        <v>0</v>
      </c>
      <c r="J14" s="16">
        <f t="shared" ref="J14:J35" si="6">+I14+H14</f>
        <v>18000</v>
      </c>
    </row>
    <row r="15" spans="1:10" x14ac:dyDescent="0.25">
      <c r="A15" s="2">
        <v>43279</v>
      </c>
      <c r="B15" s="34" t="s">
        <v>12</v>
      </c>
      <c r="C15" s="34">
        <v>28000</v>
      </c>
      <c r="D15" s="34" t="s">
        <v>10</v>
      </c>
      <c r="E15" s="35">
        <v>13.75</v>
      </c>
      <c r="F15" s="35">
        <v>14.4</v>
      </c>
      <c r="G15" s="36">
        <v>0</v>
      </c>
      <c r="H15" s="5">
        <f t="shared" si="5"/>
        <v>18200.000000000011</v>
      </c>
      <c r="I15" s="5">
        <v>0</v>
      </c>
      <c r="J15" s="16">
        <f t="shared" si="6"/>
        <v>18200.000000000011</v>
      </c>
    </row>
    <row r="16" spans="1:10" x14ac:dyDescent="0.25">
      <c r="A16" s="2">
        <v>43279</v>
      </c>
      <c r="B16" s="34" t="s">
        <v>56</v>
      </c>
      <c r="C16" s="34">
        <v>800</v>
      </c>
      <c r="D16" s="34" t="s">
        <v>10</v>
      </c>
      <c r="E16" s="35">
        <v>1124</v>
      </c>
      <c r="F16" s="35">
        <v>1132</v>
      </c>
      <c r="G16" s="36">
        <v>0</v>
      </c>
      <c r="H16" s="5">
        <f t="shared" si="5"/>
        <v>6400</v>
      </c>
      <c r="I16" s="5">
        <v>0</v>
      </c>
      <c r="J16" s="16">
        <f t="shared" si="6"/>
        <v>6400</v>
      </c>
    </row>
    <row r="17" spans="1:10" x14ac:dyDescent="0.25">
      <c r="A17" s="13">
        <v>43277</v>
      </c>
      <c r="B17" s="38" t="s">
        <v>27</v>
      </c>
      <c r="C17" s="38">
        <v>12000</v>
      </c>
      <c r="D17" s="38" t="s">
        <v>11</v>
      </c>
      <c r="E17" s="39">
        <v>82.25</v>
      </c>
      <c r="F17" s="39">
        <v>80.5</v>
      </c>
      <c r="G17" s="39">
        <v>0</v>
      </c>
      <c r="H17" s="5">
        <f>(E17-F17)*C17</f>
        <v>21000</v>
      </c>
      <c r="I17" s="5">
        <v>0</v>
      </c>
      <c r="J17" s="16">
        <f t="shared" si="6"/>
        <v>21000</v>
      </c>
    </row>
    <row r="18" spans="1:10" x14ac:dyDescent="0.25">
      <c r="A18" s="13">
        <v>43276</v>
      </c>
      <c r="B18" s="45" t="s">
        <v>18</v>
      </c>
      <c r="C18" s="45">
        <v>500</v>
      </c>
      <c r="D18" s="45" t="s">
        <v>10</v>
      </c>
      <c r="E18" s="46">
        <v>1615</v>
      </c>
      <c r="F18" s="46">
        <v>1637</v>
      </c>
      <c r="G18" s="36">
        <v>0</v>
      </c>
      <c r="H18" s="5">
        <f t="shared" ref="H18" si="7">(F18-E18)*C18</f>
        <v>11000</v>
      </c>
      <c r="I18" s="5">
        <v>0</v>
      </c>
      <c r="J18" s="16">
        <f t="shared" si="6"/>
        <v>11000</v>
      </c>
    </row>
    <row r="19" spans="1:10" x14ac:dyDescent="0.25">
      <c r="A19" s="13">
        <v>43273</v>
      </c>
      <c r="B19" s="38" t="s">
        <v>21</v>
      </c>
      <c r="C19" s="38">
        <v>1200</v>
      </c>
      <c r="D19" s="38" t="s">
        <v>11</v>
      </c>
      <c r="E19" s="39">
        <v>985</v>
      </c>
      <c r="F19" s="39">
        <v>980</v>
      </c>
      <c r="G19" s="39">
        <v>0</v>
      </c>
      <c r="H19" s="5">
        <f>(E19-F19)*C19</f>
        <v>6000</v>
      </c>
      <c r="I19" s="5">
        <v>0</v>
      </c>
      <c r="J19" s="16">
        <f t="shared" si="6"/>
        <v>6000</v>
      </c>
    </row>
    <row r="20" spans="1:10" x14ac:dyDescent="0.25">
      <c r="A20" s="13">
        <v>43272</v>
      </c>
      <c r="B20" s="38" t="s">
        <v>18</v>
      </c>
      <c r="C20" s="38">
        <v>500</v>
      </c>
      <c r="D20" s="38" t="s">
        <v>11</v>
      </c>
      <c r="E20" s="39">
        <v>1640</v>
      </c>
      <c r="F20" s="39">
        <v>1615</v>
      </c>
      <c r="G20" s="39">
        <v>0</v>
      </c>
      <c r="H20" s="5">
        <f>(E20-F20)*C20</f>
        <v>12500</v>
      </c>
      <c r="I20" s="5">
        <v>0</v>
      </c>
      <c r="J20" s="16">
        <f t="shared" si="6"/>
        <v>12500</v>
      </c>
    </row>
    <row r="21" spans="1:10" x14ac:dyDescent="0.25">
      <c r="A21" s="13">
        <v>43271</v>
      </c>
      <c r="B21" s="45" t="s">
        <v>14</v>
      </c>
      <c r="C21" s="45">
        <v>7000</v>
      </c>
      <c r="D21" s="45" t="s">
        <v>10</v>
      </c>
      <c r="E21" s="46">
        <v>137</v>
      </c>
      <c r="F21" s="46">
        <v>138</v>
      </c>
      <c r="G21" s="36">
        <v>0</v>
      </c>
      <c r="H21" s="5">
        <f t="shared" ref="H21:H23" si="8">(F21-E21)*C21</f>
        <v>7000</v>
      </c>
      <c r="I21" s="5">
        <v>0</v>
      </c>
      <c r="J21" s="16">
        <f t="shared" si="6"/>
        <v>7000</v>
      </c>
    </row>
    <row r="22" spans="1:10" x14ac:dyDescent="0.25">
      <c r="A22" s="13">
        <v>43269</v>
      </c>
      <c r="B22" s="45" t="s">
        <v>21</v>
      </c>
      <c r="C22" s="45">
        <v>1200</v>
      </c>
      <c r="D22" s="45" t="s">
        <v>10</v>
      </c>
      <c r="E22" s="46">
        <v>1000</v>
      </c>
      <c r="F22" s="46">
        <v>1012</v>
      </c>
      <c r="G22" s="46">
        <v>0</v>
      </c>
      <c r="H22" s="16">
        <f t="shared" si="8"/>
        <v>14400</v>
      </c>
      <c r="I22" s="16">
        <v>0</v>
      </c>
      <c r="J22" s="16">
        <f t="shared" si="6"/>
        <v>14400</v>
      </c>
    </row>
    <row r="23" spans="1:10" x14ac:dyDescent="0.25">
      <c r="A23" s="13">
        <v>43269</v>
      </c>
      <c r="B23" s="45" t="s">
        <v>14</v>
      </c>
      <c r="C23" s="45">
        <v>7000</v>
      </c>
      <c r="D23" s="45" t="s">
        <v>10</v>
      </c>
      <c r="E23" s="46">
        <v>140</v>
      </c>
      <c r="F23" s="46">
        <v>140.5</v>
      </c>
      <c r="G23" s="46">
        <v>0</v>
      </c>
      <c r="H23" s="16">
        <f t="shared" si="8"/>
        <v>3500</v>
      </c>
      <c r="I23" s="16">
        <v>0</v>
      </c>
      <c r="J23" s="16">
        <f t="shared" si="6"/>
        <v>3500</v>
      </c>
    </row>
    <row r="24" spans="1:10" x14ac:dyDescent="0.25">
      <c r="A24" s="13">
        <v>43266</v>
      </c>
      <c r="B24" s="45" t="s">
        <v>13</v>
      </c>
      <c r="C24" s="45">
        <v>12000</v>
      </c>
      <c r="D24" s="45" t="s">
        <v>11</v>
      </c>
      <c r="E24" s="46">
        <v>87</v>
      </c>
      <c r="F24" s="46">
        <v>85</v>
      </c>
      <c r="G24" s="46">
        <v>84.25</v>
      </c>
      <c r="H24" s="16">
        <f>(E24-F24)*C24</f>
        <v>24000</v>
      </c>
      <c r="I24" s="16">
        <f>(F24-G24)*C24</f>
        <v>9000</v>
      </c>
      <c r="J24" s="16">
        <f t="shared" si="6"/>
        <v>33000</v>
      </c>
    </row>
    <row r="25" spans="1:10" x14ac:dyDescent="0.25">
      <c r="A25" s="13">
        <v>43266</v>
      </c>
      <c r="B25" s="45" t="s">
        <v>34</v>
      </c>
      <c r="C25" s="45">
        <v>1000</v>
      </c>
      <c r="D25" s="45" t="s">
        <v>11</v>
      </c>
      <c r="E25" s="46">
        <v>1087</v>
      </c>
      <c r="F25" s="46">
        <v>1075</v>
      </c>
      <c r="G25" s="46">
        <v>0</v>
      </c>
      <c r="H25" s="16">
        <f t="shared" ref="H25" si="9">(E25-F25)*C25</f>
        <v>12000</v>
      </c>
      <c r="I25" s="16">
        <v>0</v>
      </c>
      <c r="J25" s="16">
        <f t="shared" si="6"/>
        <v>12000</v>
      </c>
    </row>
    <row r="26" spans="1:10" x14ac:dyDescent="0.25">
      <c r="A26" s="13">
        <v>43265</v>
      </c>
      <c r="B26" s="45" t="s">
        <v>12</v>
      </c>
      <c r="C26" s="45">
        <v>28000</v>
      </c>
      <c r="D26" s="45" t="s">
        <v>10</v>
      </c>
      <c r="E26" s="46">
        <v>16</v>
      </c>
      <c r="F26" s="46">
        <v>15.4</v>
      </c>
      <c r="G26" s="46">
        <v>0</v>
      </c>
      <c r="H26" s="16">
        <f t="shared" ref="H26" si="10">(F26-E26)*C26</f>
        <v>-16799.999999999989</v>
      </c>
      <c r="I26" s="16">
        <v>0</v>
      </c>
      <c r="J26" s="11">
        <f t="shared" si="6"/>
        <v>-16799.999999999989</v>
      </c>
    </row>
    <row r="27" spans="1:10" x14ac:dyDescent="0.25">
      <c r="A27" s="13">
        <v>43265</v>
      </c>
      <c r="B27" s="45" t="s">
        <v>14</v>
      </c>
      <c r="C27" s="45">
        <v>7000</v>
      </c>
      <c r="D27" s="45" t="s">
        <v>10</v>
      </c>
      <c r="E27" s="46">
        <v>143.75</v>
      </c>
      <c r="F27" s="46">
        <v>145.75</v>
      </c>
      <c r="G27" s="46">
        <v>146.25</v>
      </c>
      <c r="H27" s="16">
        <f>(F27-E27)*C27</f>
        <v>14000</v>
      </c>
      <c r="I27" s="16">
        <f>(G27-F27)*C27</f>
        <v>3500</v>
      </c>
      <c r="J27" s="16">
        <f t="shared" si="6"/>
        <v>17500</v>
      </c>
    </row>
    <row r="28" spans="1:10" x14ac:dyDescent="0.25">
      <c r="A28" s="47">
        <v>43264</v>
      </c>
      <c r="B28" s="38" t="s">
        <v>21</v>
      </c>
      <c r="C28" s="38">
        <v>1200</v>
      </c>
      <c r="D28" s="38" t="s">
        <v>11</v>
      </c>
      <c r="E28" s="39">
        <v>1045</v>
      </c>
      <c r="F28" s="39">
        <v>1032</v>
      </c>
      <c r="G28" s="39">
        <v>0</v>
      </c>
      <c r="H28" s="5">
        <f t="shared" ref="H28" si="11">(E28-F28)*C28</f>
        <v>15600</v>
      </c>
      <c r="I28" s="5">
        <v>0</v>
      </c>
      <c r="J28" s="16">
        <f t="shared" si="6"/>
        <v>15600</v>
      </c>
    </row>
    <row r="29" spans="1:10" x14ac:dyDescent="0.25">
      <c r="A29" s="13">
        <v>43263</v>
      </c>
      <c r="B29" s="45" t="s">
        <v>20</v>
      </c>
      <c r="C29" s="45">
        <v>1000</v>
      </c>
      <c r="D29" s="45" t="s">
        <v>10</v>
      </c>
      <c r="E29" s="46">
        <v>1061</v>
      </c>
      <c r="F29" s="46">
        <v>1076</v>
      </c>
      <c r="G29" s="46">
        <v>1096</v>
      </c>
      <c r="H29" s="16">
        <f>(F29-E29)*C29</f>
        <v>15000</v>
      </c>
      <c r="I29" s="16">
        <v>0</v>
      </c>
      <c r="J29" s="16">
        <f t="shared" si="6"/>
        <v>15000</v>
      </c>
    </row>
    <row r="30" spans="1:10" x14ac:dyDescent="0.25">
      <c r="A30" s="13">
        <v>43262</v>
      </c>
      <c r="B30" s="45" t="s">
        <v>57</v>
      </c>
      <c r="C30" s="45">
        <v>4500</v>
      </c>
      <c r="D30" s="45" t="s">
        <v>10</v>
      </c>
      <c r="E30" s="46">
        <v>273</v>
      </c>
      <c r="F30" s="46">
        <v>275.75</v>
      </c>
      <c r="G30" s="46">
        <v>0</v>
      </c>
      <c r="H30" s="16">
        <f>(F30-E30)*C30</f>
        <v>12375</v>
      </c>
      <c r="I30" s="16">
        <v>0</v>
      </c>
      <c r="J30" s="16">
        <f t="shared" si="6"/>
        <v>12375</v>
      </c>
    </row>
    <row r="31" spans="1:10" x14ac:dyDescent="0.25">
      <c r="A31" s="13">
        <v>43259</v>
      </c>
      <c r="B31" s="45" t="s">
        <v>21</v>
      </c>
      <c r="C31" s="45">
        <v>1200</v>
      </c>
      <c r="D31" s="45" t="s">
        <v>10</v>
      </c>
      <c r="E31" s="46">
        <v>1021</v>
      </c>
      <c r="F31" s="46">
        <v>1036</v>
      </c>
      <c r="G31" s="46">
        <v>1041</v>
      </c>
      <c r="H31" s="16">
        <f>(F31-E31)*C31</f>
        <v>18000</v>
      </c>
      <c r="I31" s="16">
        <f>(G31-F31)*C31</f>
        <v>6000</v>
      </c>
      <c r="J31" s="16">
        <f t="shared" si="6"/>
        <v>24000</v>
      </c>
    </row>
    <row r="32" spans="1:10" x14ac:dyDescent="0.25">
      <c r="A32" s="13">
        <v>43259</v>
      </c>
      <c r="B32" s="45" t="s">
        <v>58</v>
      </c>
      <c r="C32" s="45">
        <v>4000</v>
      </c>
      <c r="D32" s="45" t="s">
        <v>10</v>
      </c>
      <c r="E32" s="46">
        <v>132.75</v>
      </c>
      <c r="F32" s="46">
        <v>135.75</v>
      </c>
      <c r="G32" s="46">
        <v>0</v>
      </c>
      <c r="H32" s="16">
        <f>(F32-E32)*C32</f>
        <v>12000</v>
      </c>
      <c r="I32" s="16">
        <v>0</v>
      </c>
      <c r="J32" s="16">
        <f t="shared" si="6"/>
        <v>12000</v>
      </c>
    </row>
    <row r="33" spans="1:10" x14ac:dyDescent="0.25">
      <c r="A33" s="13">
        <v>43259</v>
      </c>
      <c r="B33" s="45" t="s">
        <v>36</v>
      </c>
      <c r="C33" s="45">
        <v>1400</v>
      </c>
      <c r="D33" s="45" t="s">
        <v>10</v>
      </c>
      <c r="E33" s="46">
        <v>565</v>
      </c>
      <c r="F33" s="46">
        <v>575</v>
      </c>
      <c r="G33" s="46">
        <v>587</v>
      </c>
      <c r="H33" s="16">
        <f>(F33-E33)*C33</f>
        <v>14000</v>
      </c>
      <c r="I33" s="16">
        <f>(G33-F33)*C33</f>
        <v>16800</v>
      </c>
      <c r="J33" s="16">
        <f t="shared" si="6"/>
        <v>30800</v>
      </c>
    </row>
    <row r="34" spans="1:10" x14ac:dyDescent="0.25">
      <c r="A34" s="13">
        <v>43258</v>
      </c>
      <c r="B34" s="45" t="s">
        <v>14</v>
      </c>
      <c r="C34" s="45">
        <v>7000</v>
      </c>
      <c r="D34" s="45" t="s">
        <v>10</v>
      </c>
      <c r="E34" s="46">
        <v>149</v>
      </c>
      <c r="F34" s="46">
        <v>147</v>
      </c>
      <c r="G34" s="46">
        <v>0</v>
      </c>
      <c r="H34" s="16">
        <f t="shared" ref="H34:H35" si="12">(F34-E34)*C34</f>
        <v>-14000</v>
      </c>
      <c r="I34" s="16">
        <v>0</v>
      </c>
      <c r="J34" s="11">
        <f t="shared" si="6"/>
        <v>-14000</v>
      </c>
    </row>
    <row r="35" spans="1:10" x14ac:dyDescent="0.25">
      <c r="A35" s="13">
        <v>43258</v>
      </c>
      <c r="B35" s="48" t="s">
        <v>28</v>
      </c>
      <c r="C35" s="48">
        <v>28000</v>
      </c>
      <c r="D35" s="48" t="s">
        <v>10</v>
      </c>
      <c r="E35" s="49">
        <v>16</v>
      </c>
      <c r="F35" s="46">
        <v>15.5</v>
      </c>
      <c r="G35" s="49">
        <v>0</v>
      </c>
      <c r="H35" s="16">
        <f t="shared" si="12"/>
        <v>-14000</v>
      </c>
      <c r="I35" s="16">
        <v>0</v>
      </c>
      <c r="J35" s="11">
        <f t="shared" si="6"/>
        <v>-14000</v>
      </c>
    </row>
    <row r="36" spans="1:10" x14ac:dyDescent="0.25">
      <c r="A36" s="13">
        <v>43257</v>
      </c>
      <c r="B36" s="45" t="s">
        <v>22</v>
      </c>
      <c r="C36" s="45">
        <v>1100</v>
      </c>
      <c r="D36" s="45" t="s">
        <v>10</v>
      </c>
      <c r="E36" s="46">
        <v>899</v>
      </c>
      <c r="F36" s="46">
        <v>905</v>
      </c>
      <c r="G36" s="46">
        <v>0</v>
      </c>
      <c r="H36" s="16">
        <f>(F36-E36)*C36</f>
        <v>6600</v>
      </c>
      <c r="I36" s="16">
        <v>0</v>
      </c>
      <c r="J36" s="16">
        <f>+I36+H36</f>
        <v>6600</v>
      </c>
    </row>
    <row r="37" spans="1:10" x14ac:dyDescent="0.25">
      <c r="A37" s="13">
        <v>43256</v>
      </c>
      <c r="B37" s="45" t="s">
        <v>17</v>
      </c>
      <c r="C37" s="45">
        <v>8000</v>
      </c>
      <c r="D37" s="45" t="s">
        <v>10</v>
      </c>
      <c r="E37" s="46">
        <v>109</v>
      </c>
      <c r="F37" s="46">
        <v>110.9</v>
      </c>
      <c r="G37" s="46">
        <v>0</v>
      </c>
      <c r="H37" s="16">
        <f>(F37-E37)*C37</f>
        <v>15200.000000000045</v>
      </c>
      <c r="I37" s="16">
        <v>0</v>
      </c>
      <c r="J37" s="16">
        <f t="shared" ref="J37:J41" si="13">+I37+H37</f>
        <v>15200.000000000045</v>
      </c>
    </row>
    <row r="38" spans="1:10" x14ac:dyDescent="0.25">
      <c r="A38" s="13">
        <v>43255</v>
      </c>
      <c r="B38" s="45" t="s">
        <v>18</v>
      </c>
      <c r="C38" s="45">
        <v>500</v>
      </c>
      <c r="D38" s="45" t="s">
        <v>11</v>
      </c>
      <c r="E38" s="46">
        <v>1590</v>
      </c>
      <c r="F38" s="46">
        <v>1570</v>
      </c>
      <c r="G38" s="46">
        <v>0</v>
      </c>
      <c r="H38" s="16">
        <f>(E38-F38)*C38</f>
        <v>10000</v>
      </c>
      <c r="I38" s="16">
        <v>0</v>
      </c>
      <c r="J38" s="16">
        <f t="shared" si="13"/>
        <v>10000</v>
      </c>
    </row>
    <row r="39" spans="1:10" x14ac:dyDescent="0.25">
      <c r="A39" s="13">
        <v>43255</v>
      </c>
      <c r="B39" s="45" t="s">
        <v>15</v>
      </c>
      <c r="C39" s="45">
        <v>1000</v>
      </c>
      <c r="D39" s="45" t="s">
        <v>10</v>
      </c>
      <c r="E39" s="46">
        <v>923</v>
      </c>
      <c r="F39" s="46">
        <v>928</v>
      </c>
      <c r="G39" s="46">
        <v>0</v>
      </c>
      <c r="H39" s="16">
        <f>(F39-E39)*C39</f>
        <v>5000</v>
      </c>
      <c r="I39" s="16">
        <v>0</v>
      </c>
      <c r="J39" s="16">
        <f t="shared" si="13"/>
        <v>5000</v>
      </c>
    </row>
    <row r="40" spans="1:10" x14ac:dyDescent="0.25">
      <c r="A40" s="13">
        <v>43252</v>
      </c>
      <c r="B40" s="45" t="s">
        <v>17</v>
      </c>
      <c r="C40" s="45">
        <v>8000</v>
      </c>
      <c r="D40" s="45" t="s">
        <v>11</v>
      </c>
      <c r="E40" s="46">
        <v>122.5</v>
      </c>
      <c r="F40" s="46">
        <v>120.5</v>
      </c>
      <c r="G40" s="46">
        <v>0</v>
      </c>
      <c r="H40" s="16">
        <f>(E40-F40)*C40</f>
        <v>16000</v>
      </c>
      <c r="I40" s="16">
        <v>0</v>
      </c>
      <c r="J40" s="16">
        <f t="shared" si="13"/>
        <v>16000</v>
      </c>
    </row>
    <row r="41" spans="1:10" x14ac:dyDescent="0.25">
      <c r="A41" s="13">
        <v>43252</v>
      </c>
      <c r="B41" s="45" t="s">
        <v>31</v>
      </c>
      <c r="C41" s="45">
        <v>500</v>
      </c>
      <c r="D41" s="45" t="s">
        <v>10</v>
      </c>
      <c r="E41" s="46">
        <v>760</v>
      </c>
      <c r="F41" s="46">
        <v>735</v>
      </c>
      <c r="G41" s="46">
        <v>0</v>
      </c>
      <c r="H41" s="16">
        <f>(F41-E41)*C41</f>
        <v>-12500</v>
      </c>
      <c r="I41" s="16">
        <v>0</v>
      </c>
      <c r="J41" s="11">
        <f t="shared" si="13"/>
        <v>-12500</v>
      </c>
    </row>
    <row r="42" spans="1:10" x14ac:dyDescent="0.25">
      <c r="A42" s="40"/>
      <c r="B42" s="41"/>
      <c r="C42" s="41"/>
      <c r="D42" s="41"/>
      <c r="E42" s="42"/>
      <c r="F42" s="42"/>
      <c r="G42" s="42"/>
      <c r="H42" s="43"/>
      <c r="I42" s="43"/>
      <c r="J42" s="44"/>
    </row>
  </sheetData>
  <mergeCells count="2">
    <mergeCell ref="A1:J1"/>
    <mergeCell ref="A2:J2"/>
  </mergeCells>
  <pageMargins left="0.7" right="0.7" top="0.75" bottom="0.75" header="0.3" footer="0.3"/>
  <ignoredErrors>
    <ignoredError sqref="H17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3" sqref="A3"/>
    </sheetView>
  </sheetViews>
  <sheetFormatPr defaultRowHeight="15" x14ac:dyDescent="0.25"/>
  <cols>
    <col min="1" max="1" width="12.42578125" customWidth="1"/>
    <col min="2" max="2" width="15.5703125" customWidth="1"/>
    <col min="3" max="3" width="15.7109375" customWidth="1"/>
    <col min="4" max="4" width="11.5703125" customWidth="1"/>
    <col min="5" max="5" width="13.42578125" customWidth="1"/>
    <col min="6" max="6" width="13.140625" customWidth="1"/>
    <col min="7" max="7" width="13.7109375" customWidth="1"/>
    <col min="8" max="8" width="14" customWidth="1"/>
    <col min="9" max="9" width="18.28515625" customWidth="1"/>
    <col min="10" max="10" width="16.42578125" customWidth="1"/>
    <col min="11" max="11" width="14" customWidth="1"/>
  </cols>
  <sheetData>
    <row r="1" spans="1:11" ht="99.75" customHeight="1" x14ac:dyDescent="0.55000000000000004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3.25" customHeight="1" x14ac:dyDescent="0.4">
      <c r="A2" s="50" t="s">
        <v>66</v>
      </c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11" ht="30" x14ac:dyDescent="0.25">
      <c r="A3" s="1" t="s">
        <v>0</v>
      </c>
      <c r="B3" s="1" t="s">
        <v>1</v>
      </c>
      <c r="C3" s="1" t="s">
        <v>59</v>
      </c>
      <c r="D3" s="1" t="s">
        <v>60</v>
      </c>
      <c r="E3" s="1" t="s">
        <v>51</v>
      </c>
      <c r="F3" s="1" t="s">
        <v>61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1" x14ac:dyDescent="0.25">
      <c r="A4" s="47"/>
      <c r="B4" s="3"/>
      <c r="C4" s="52"/>
      <c r="D4" s="4"/>
      <c r="E4" s="9"/>
      <c r="F4" s="9"/>
      <c r="G4" s="9"/>
      <c r="H4" s="5"/>
      <c r="I4" s="53"/>
      <c r="J4" s="7"/>
      <c r="K4" s="54"/>
    </row>
    <row r="5" spans="1:11" x14ac:dyDescent="0.25">
      <c r="A5" s="2">
        <v>43287</v>
      </c>
      <c r="B5" s="3" t="s">
        <v>62</v>
      </c>
      <c r="C5" s="4">
        <v>220</v>
      </c>
      <c r="D5" s="4" t="s">
        <v>63</v>
      </c>
      <c r="E5" s="5">
        <v>2250</v>
      </c>
      <c r="F5" s="5">
        <v>8.6999999999999993</v>
      </c>
      <c r="G5" s="5">
        <v>9.85</v>
      </c>
      <c r="H5" s="5">
        <v>0</v>
      </c>
      <c r="I5" s="55">
        <f t="shared" ref="I5:I9" si="0">(G5-F5)*E5</f>
        <v>2587.5000000000009</v>
      </c>
      <c r="J5" s="7">
        <v>0</v>
      </c>
      <c r="K5" s="7">
        <f t="shared" ref="K5:K9" si="1">(I5+J5)</f>
        <v>2587.5000000000009</v>
      </c>
    </row>
    <row r="6" spans="1:11" x14ac:dyDescent="0.25">
      <c r="A6" s="2">
        <v>43286</v>
      </c>
      <c r="B6" s="3" t="s">
        <v>64</v>
      </c>
      <c r="C6" s="4">
        <v>470</v>
      </c>
      <c r="D6" s="4" t="s">
        <v>63</v>
      </c>
      <c r="E6" s="5">
        <v>1100</v>
      </c>
      <c r="F6" s="5">
        <v>17</v>
      </c>
      <c r="G6" s="5">
        <v>19</v>
      </c>
      <c r="H6" s="5">
        <v>0</v>
      </c>
      <c r="I6" s="55">
        <f t="shared" si="0"/>
        <v>2200</v>
      </c>
      <c r="J6" s="7">
        <v>0</v>
      </c>
      <c r="K6" s="7">
        <f t="shared" si="1"/>
        <v>2200</v>
      </c>
    </row>
    <row r="7" spans="1:11" x14ac:dyDescent="0.25">
      <c r="A7" s="2">
        <v>43285</v>
      </c>
      <c r="B7" s="3" t="s">
        <v>35</v>
      </c>
      <c r="C7" s="4">
        <v>1900</v>
      </c>
      <c r="D7" s="4" t="s">
        <v>63</v>
      </c>
      <c r="E7" s="5">
        <v>500</v>
      </c>
      <c r="F7" s="5">
        <v>32</v>
      </c>
      <c r="G7" s="5">
        <v>36.5</v>
      </c>
      <c r="H7" s="5">
        <v>0</v>
      </c>
      <c r="I7" s="55">
        <f t="shared" si="0"/>
        <v>2250</v>
      </c>
      <c r="J7" s="7">
        <v>0</v>
      </c>
      <c r="K7" s="7">
        <f t="shared" si="1"/>
        <v>2250</v>
      </c>
    </row>
    <row r="8" spans="1:11" x14ac:dyDescent="0.25">
      <c r="A8" s="2">
        <v>43284</v>
      </c>
      <c r="B8" s="3" t="s">
        <v>26</v>
      </c>
      <c r="C8" s="4">
        <v>630</v>
      </c>
      <c r="D8" s="4" t="s">
        <v>63</v>
      </c>
      <c r="E8" s="5">
        <v>1000</v>
      </c>
      <c r="F8" s="5">
        <v>23</v>
      </c>
      <c r="G8" s="5">
        <v>25.8</v>
      </c>
      <c r="H8" s="5">
        <v>28</v>
      </c>
      <c r="I8" s="55">
        <f t="shared" si="0"/>
        <v>2800.0000000000009</v>
      </c>
      <c r="J8" s="7">
        <f t="shared" ref="J8" si="2">(H8-G8)*E8</f>
        <v>2199.9999999999991</v>
      </c>
      <c r="K8" s="7">
        <f t="shared" si="1"/>
        <v>5000</v>
      </c>
    </row>
    <row r="9" spans="1:11" x14ac:dyDescent="0.25">
      <c r="A9" s="2">
        <v>43283</v>
      </c>
      <c r="B9" s="3" t="s">
        <v>65</v>
      </c>
      <c r="C9" s="4">
        <v>340</v>
      </c>
      <c r="D9" s="4" t="s">
        <v>63</v>
      </c>
      <c r="E9" s="5">
        <v>2266</v>
      </c>
      <c r="F9" s="5">
        <v>11.5</v>
      </c>
      <c r="G9" s="5">
        <v>12.75</v>
      </c>
      <c r="H9" s="5">
        <v>0</v>
      </c>
      <c r="I9" s="55">
        <f t="shared" si="0"/>
        <v>2832.5</v>
      </c>
      <c r="J9" s="7">
        <v>0</v>
      </c>
      <c r="K9" s="7">
        <f t="shared" si="1"/>
        <v>2832.5</v>
      </c>
    </row>
    <row r="10" spans="1:11" x14ac:dyDescent="0.25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</row>
  </sheetData>
  <mergeCells count="2">
    <mergeCell ref="A1:K1"/>
    <mergeCell ref="A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HNI CASH</vt:lpstr>
      <vt:lpstr>HNI FUTURE</vt:lpstr>
      <vt:lpstr>HNI OPTION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2018-01-13T08:20:33Z</dcterms:created>
  <dcterms:modified xsi:type="dcterms:W3CDTF">2018-07-06T12:30:17Z</dcterms:modified>
</cp:coreProperties>
</file>