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I5" i="6"/>
  <c r="J7" i="6"/>
  <c r="I7" i="6"/>
  <c r="J6" i="6"/>
  <c r="I6" i="6"/>
  <c r="J5" i="7"/>
  <c r="L5" i="7" s="1"/>
  <c r="J7" i="7"/>
  <c r="L7" i="7" s="1"/>
  <c r="J6" i="7"/>
  <c r="L6" i="7" s="1"/>
  <c r="C6" i="4"/>
  <c r="H6" i="4" s="1"/>
  <c r="J6" i="4" s="1"/>
  <c r="C5" i="4"/>
  <c r="H5" i="4" s="1"/>
  <c r="J5" i="4" s="1"/>
  <c r="C8" i="4"/>
  <c r="C7" i="4"/>
  <c r="H7" i="4" s="1"/>
  <c r="J7" i="4" s="1"/>
  <c r="H9" i="4"/>
  <c r="J9" i="4" s="1"/>
  <c r="K5" i="6" l="1"/>
  <c r="K7" i="6"/>
  <c r="K6" i="6"/>
  <c r="C10" i="4"/>
  <c r="C9" i="4"/>
  <c r="J8" i="6"/>
  <c r="I8" i="6"/>
  <c r="J9" i="6"/>
  <c r="I9" i="6"/>
  <c r="J8" i="7"/>
  <c r="L8" i="7" s="1"/>
  <c r="K8" i="6" l="1"/>
  <c r="K9" i="6"/>
  <c r="C12" i="4"/>
  <c r="H12" i="4" s="1"/>
  <c r="J12" i="4" s="1"/>
  <c r="C11" i="4"/>
  <c r="H11" i="4" s="1"/>
  <c r="J11" i="4" s="1"/>
  <c r="J11" i="6"/>
  <c r="J10" i="6"/>
  <c r="I10" i="6"/>
  <c r="J14" i="7"/>
  <c r="L14" i="7" s="1"/>
  <c r="J11" i="7"/>
  <c r="L11" i="7" s="1"/>
  <c r="J10" i="7"/>
  <c r="L10" i="7" s="1"/>
  <c r="K10" i="6" l="1"/>
  <c r="I43" i="6"/>
  <c r="J43" i="6"/>
  <c r="K43" i="6" s="1"/>
  <c r="J201" i="6"/>
  <c r="I201" i="6"/>
  <c r="K201" i="6" s="1"/>
  <c r="C14" i="4" l="1"/>
  <c r="H14" i="4" s="1"/>
  <c r="J14" i="4" s="1"/>
  <c r="C16" i="4"/>
  <c r="H16" i="4" s="1"/>
  <c r="J16" i="4" s="1"/>
  <c r="C15" i="4"/>
  <c r="H15" i="4" s="1"/>
  <c r="J15" i="4" s="1"/>
  <c r="J13" i="6"/>
  <c r="I13" i="6"/>
  <c r="J13" i="7"/>
  <c r="L13" i="7" s="1"/>
  <c r="K13" i="6" l="1"/>
  <c r="C18" i="4"/>
  <c r="H18" i="4" s="1"/>
  <c r="J18" i="4" s="1"/>
  <c r="C17" i="4"/>
  <c r="H17" i="4" s="1"/>
  <c r="J17" i="4" s="1"/>
  <c r="J14" i="6"/>
  <c r="I14" i="6"/>
  <c r="J16" i="6"/>
  <c r="K16" i="6" s="1"/>
  <c r="I16" i="6"/>
  <c r="K14" i="6" l="1"/>
  <c r="C19" i="4"/>
  <c r="H19" i="4" s="1"/>
  <c r="J19" i="4" s="1"/>
  <c r="J15" i="6"/>
  <c r="I15" i="6"/>
  <c r="J17" i="6"/>
  <c r="I17" i="6"/>
  <c r="J17" i="7"/>
  <c r="L17" i="7" s="1"/>
  <c r="J16" i="7"/>
  <c r="L16" i="7" s="1"/>
  <c r="K17" i="6" l="1"/>
  <c r="K15" i="6"/>
  <c r="C20" i="4"/>
  <c r="H20" i="4" s="1"/>
  <c r="J20" i="4" s="1"/>
  <c r="J18" i="7"/>
  <c r="L18" i="7" s="1"/>
  <c r="C21" i="4" l="1"/>
  <c r="H21" i="4" s="1"/>
  <c r="J21" i="4" s="1"/>
  <c r="C22" i="4"/>
  <c r="H22" i="4" s="1"/>
  <c r="J22" i="4" s="1"/>
  <c r="I41" i="6"/>
  <c r="I40" i="6"/>
  <c r="I38" i="6"/>
  <c r="I37" i="6"/>
  <c r="I36" i="6"/>
  <c r="I35" i="6"/>
  <c r="I33" i="6"/>
  <c r="I32" i="6"/>
  <c r="I31" i="6"/>
  <c r="I29" i="6"/>
  <c r="I28" i="6"/>
  <c r="I27" i="6"/>
  <c r="I26" i="6"/>
  <c r="I25" i="6"/>
  <c r="I24" i="6"/>
  <c r="I23" i="6"/>
  <c r="I22" i="6"/>
  <c r="I20" i="6"/>
  <c r="I19" i="6"/>
  <c r="I18" i="6"/>
  <c r="J18" i="6"/>
  <c r="J19" i="7"/>
  <c r="L19" i="7" s="1"/>
  <c r="J41" i="7"/>
  <c r="J40" i="7"/>
  <c r="J39" i="7"/>
  <c r="J38" i="7"/>
  <c r="J36" i="7"/>
  <c r="J34" i="7"/>
  <c r="J33" i="7"/>
  <c r="J32" i="7"/>
  <c r="J31" i="7"/>
  <c r="J29" i="7"/>
  <c r="J28" i="7"/>
  <c r="J27" i="7"/>
  <c r="J26" i="7"/>
  <c r="J25" i="7"/>
  <c r="J24" i="7"/>
  <c r="J22" i="7"/>
  <c r="J21" i="7"/>
  <c r="J20" i="7"/>
  <c r="L20" i="7" s="1"/>
  <c r="K18" i="6" l="1"/>
  <c r="C23" i="4"/>
  <c r="H23" i="4" s="1"/>
  <c r="J23" i="4" s="1"/>
  <c r="C24" i="4"/>
  <c r="H24" i="4" s="1"/>
  <c r="J24" i="4" s="1"/>
  <c r="C25" i="4"/>
  <c r="H25" i="4" s="1"/>
  <c r="J25" i="4" s="1"/>
  <c r="J20" i="6"/>
  <c r="K20" i="6" s="1"/>
  <c r="J21" i="6"/>
  <c r="J19" i="6"/>
  <c r="K19" i="6" l="1"/>
  <c r="L22" i="7"/>
  <c r="L21" i="7"/>
  <c r="C26" i="4" l="1"/>
  <c r="H26" i="4" s="1"/>
  <c r="J26" i="4" s="1"/>
  <c r="J22" i="6"/>
  <c r="K22" i="6" s="1"/>
  <c r="L24" i="7"/>
  <c r="C28" i="4" l="1"/>
  <c r="H28" i="4" s="1"/>
  <c r="J28" i="4" s="1"/>
  <c r="C27" i="4"/>
  <c r="H27" i="4" s="1"/>
  <c r="J27" i="4" s="1"/>
  <c r="J23" i="6"/>
  <c r="L26" i="7"/>
  <c r="L25" i="7"/>
  <c r="K23" i="6" l="1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H31" i="4" s="1"/>
  <c r="J31" i="4" s="1"/>
  <c r="C30" i="4"/>
  <c r="C29" i="4"/>
  <c r="H29" i="4" s="1"/>
  <c r="J29" i="4" s="1"/>
  <c r="J24" i="6"/>
  <c r="L27" i="7"/>
  <c r="L28" i="7"/>
  <c r="K24" i="6" l="1"/>
  <c r="H32" i="4"/>
  <c r="J32" i="4" s="1"/>
  <c r="J27" i="6"/>
  <c r="J26" i="6"/>
  <c r="J25" i="6"/>
  <c r="L29" i="7"/>
  <c r="K27" i="6" l="1"/>
  <c r="K26" i="6"/>
  <c r="K25" i="6"/>
  <c r="H35" i="4"/>
  <c r="J35" i="4" s="1"/>
  <c r="H34" i="4"/>
  <c r="J34" i="4" s="1"/>
  <c r="J29" i="6"/>
  <c r="J28" i="6"/>
  <c r="L31" i="7"/>
  <c r="K28" i="6" l="1"/>
  <c r="K29" i="6"/>
  <c r="H36" i="4"/>
  <c r="J36" i="4" s="1"/>
  <c r="J30" i="6"/>
  <c r="J31" i="6"/>
  <c r="L32" i="7"/>
  <c r="K31" i="6" l="1"/>
  <c r="H37" i="4"/>
  <c r="J37" i="4" s="1"/>
  <c r="J32" i="6"/>
  <c r="L33" i="7"/>
  <c r="K32" i="6" l="1"/>
  <c r="H39" i="4"/>
  <c r="J39" i="4" s="1"/>
  <c r="H38" i="4"/>
  <c r="J38" i="4" s="1"/>
  <c r="J34" i="6"/>
  <c r="J33" i="6"/>
  <c r="L34" i="7"/>
  <c r="K33" i="6" l="1"/>
  <c r="H43" i="4"/>
  <c r="J43" i="4" s="1"/>
  <c r="H41" i="4"/>
  <c r="J41" i="4" s="1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H44" i="4"/>
  <c r="J38" i="6"/>
  <c r="J37" i="6"/>
  <c r="J36" i="6"/>
  <c r="J35" i="6"/>
  <c r="L36" i="7"/>
  <c r="L38" i="7"/>
  <c r="L39" i="7"/>
  <c r="H40" i="4" l="1"/>
  <c r="J40" i="4" s="1"/>
  <c r="J44" i="4"/>
  <c r="K38" i="6"/>
  <c r="K37" i="6"/>
  <c r="K36" i="6"/>
  <c r="K35" i="6"/>
  <c r="H45" i="4"/>
  <c r="J41" i="6"/>
  <c r="J40" i="6"/>
  <c r="J39" i="6"/>
  <c r="L41" i="7"/>
  <c r="L40" i="7"/>
  <c r="H46" i="4" l="1"/>
  <c r="J46" i="4" s="1"/>
  <c r="J45" i="4"/>
  <c r="K41" i="6"/>
  <c r="K40" i="6"/>
  <c r="K43" i="7"/>
  <c r="J43" i="7"/>
  <c r="L43" i="7" s="1"/>
  <c r="K44" i="7"/>
  <c r="J44" i="7"/>
  <c r="J45" i="7"/>
  <c r="L45" i="7" s="1"/>
  <c r="J46" i="7"/>
  <c r="K47" i="7"/>
  <c r="J47" i="7"/>
  <c r="L47" i="7" s="1"/>
  <c r="J48" i="7"/>
  <c r="K49" i="7"/>
  <c r="J49" i="7"/>
  <c r="J50" i="7"/>
  <c r="L50" i="7" s="1"/>
  <c r="J51" i="7"/>
  <c r="L51" i="7" s="1"/>
  <c r="J44" i="6"/>
  <c r="I44" i="6"/>
  <c r="J45" i="6"/>
  <c r="I45" i="6"/>
  <c r="J46" i="6"/>
  <c r="I46" i="6"/>
  <c r="J47" i="6"/>
  <c r="I47" i="6"/>
  <c r="J48" i="6"/>
  <c r="I48" i="6"/>
  <c r="J49" i="6"/>
  <c r="I49" i="6"/>
  <c r="J50" i="6"/>
  <c r="I50" i="6"/>
  <c r="J51" i="6"/>
  <c r="I51" i="6"/>
  <c r="J52" i="6"/>
  <c r="I52" i="6"/>
  <c r="I48" i="4"/>
  <c r="I49" i="4"/>
  <c r="H50" i="4"/>
  <c r="I51" i="4"/>
  <c r="H52" i="4"/>
  <c r="I53" i="4"/>
  <c r="H54" i="4"/>
  <c r="H55" i="4"/>
  <c r="I55" i="4"/>
  <c r="I56" i="4"/>
  <c r="I57" i="4"/>
  <c r="L44" i="7" l="1"/>
  <c r="L49" i="7"/>
  <c r="H48" i="4"/>
  <c r="J48" i="4" s="1"/>
  <c r="H51" i="4"/>
  <c r="J51" i="4" s="1"/>
  <c r="H56" i="4"/>
  <c r="J56" i="4" s="1"/>
  <c r="J55" i="4"/>
  <c r="L46" i="7"/>
  <c r="L48" i="7"/>
  <c r="K44" i="6"/>
  <c r="K45" i="6"/>
  <c r="K46" i="6"/>
  <c r="K47" i="6"/>
  <c r="K48" i="6"/>
  <c r="K49" i="6"/>
  <c r="K50" i="6"/>
  <c r="K51" i="6"/>
  <c r="K52" i="6"/>
  <c r="H49" i="4"/>
  <c r="J49" i="4" s="1"/>
  <c r="I50" i="4"/>
  <c r="J50" i="4" s="1"/>
  <c r="I52" i="4"/>
  <c r="J52" i="4" s="1"/>
  <c r="H53" i="4"/>
  <c r="J53" i="4" s="1"/>
  <c r="I54" i="4"/>
  <c r="J54" i="4" s="1"/>
  <c r="H57" i="4"/>
  <c r="J57" i="4" s="1"/>
  <c r="I63" i="4"/>
  <c r="H62" i="4"/>
  <c r="I61" i="4"/>
  <c r="H60" i="4"/>
  <c r="I59" i="4"/>
  <c r="I58" i="4"/>
  <c r="J56" i="6"/>
  <c r="I56" i="6"/>
  <c r="J55" i="6"/>
  <c r="I55" i="6"/>
  <c r="J54" i="6"/>
  <c r="I54" i="6"/>
  <c r="J53" i="6"/>
  <c r="K53" i="6" s="1"/>
  <c r="I53" i="6"/>
  <c r="J55" i="7"/>
  <c r="L55" i="7" s="1"/>
  <c r="J54" i="7"/>
  <c r="L54" i="7" s="1"/>
  <c r="J53" i="7"/>
  <c r="L53" i="7" s="1"/>
  <c r="J52" i="7"/>
  <c r="L52" i="7" s="1"/>
  <c r="K55" i="6" l="1"/>
  <c r="H58" i="4"/>
  <c r="J58" i="4" s="1"/>
  <c r="H63" i="4"/>
  <c r="J63" i="4" s="1"/>
  <c r="H59" i="4"/>
  <c r="J59" i="4" s="1"/>
  <c r="H61" i="4"/>
  <c r="J61" i="4" s="1"/>
  <c r="I60" i="4"/>
  <c r="J60" i="4" s="1"/>
  <c r="I62" i="4"/>
  <c r="J62" i="4" s="1"/>
  <c r="K54" i="6"/>
  <c r="K56" i="6"/>
  <c r="J66" i="7" l="1"/>
  <c r="L66" i="7" s="1"/>
  <c r="J56" i="7"/>
  <c r="L56" i="7" s="1"/>
  <c r="J57" i="7"/>
  <c r="K59" i="7"/>
  <c r="J59" i="7"/>
  <c r="J60" i="7"/>
  <c r="L60" i="7" s="1"/>
  <c r="I57" i="6"/>
  <c r="K57" i="6" s="1"/>
  <c r="I58" i="6"/>
  <c r="J60" i="6"/>
  <c r="I60" i="6"/>
  <c r="I61" i="6"/>
  <c r="H64" i="4"/>
  <c r="C66" i="4"/>
  <c r="I66" i="4" s="1"/>
  <c r="C67" i="4"/>
  <c r="H67" i="4" s="1"/>
  <c r="J61" i="7"/>
  <c r="L61" i="7" s="1"/>
  <c r="J62" i="7"/>
  <c r="L62" i="7" s="1"/>
  <c r="K63" i="7"/>
  <c r="J63" i="7"/>
  <c r="J62" i="6"/>
  <c r="I62" i="6"/>
  <c r="I63" i="6"/>
  <c r="K63" i="6" s="1"/>
  <c r="C68" i="4"/>
  <c r="I68" i="4" s="1"/>
  <c r="C69" i="4"/>
  <c r="H69" i="4" s="1"/>
  <c r="K65" i="7"/>
  <c r="K64" i="7"/>
  <c r="J64" i="7"/>
  <c r="J65" i="7"/>
  <c r="I64" i="6"/>
  <c r="K64" i="6" s="1"/>
  <c r="C70" i="4"/>
  <c r="H70" i="4" s="1"/>
  <c r="C71" i="4"/>
  <c r="I71" i="4" s="1"/>
  <c r="H71" i="4" l="1"/>
  <c r="H68" i="4"/>
  <c r="J68" i="4" s="1"/>
  <c r="L65" i="7"/>
  <c r="L64" i="7"/>
  <c r="I70" i="4"/>
  <c r="J70" i="4" s="1"/>
  <c r="K62" i="6"/>
  <c r="H66" i="4"/>
  <c r="J66" i="4" s="1"/>
  <c r="K60" i="6"/>
  <c r="L59" i="7"/>
  <c r="L57" i="7"/>
  <c r="K58" i="6"/>
  <c r="K61" i="6"/>
  <c r="I64" i="4"/>
  <c r="J64" i="4" s="1"/>
  <c r="I67" i="4"/>
  <c r="J67" i="4" s="1"/>
  <c r="L63" i="7"/>
  <c r="I69" i="4"/>
  <c r="J69" i="4" s="1"/>
  <c r="J71" i="4"/>
  <c r="C73" i="4"/>
  <c r="H73" i="4" s="1"/>
  <c r="J73" i="4" s="1"/>
  <c r="C72" i="4"/>
  <c r="H72" i="4" s="1"/>
  <c r="J72" i="4" s="1"/>
  <c r="I65" i="6"/>
  <c r="K65" i="6" s="1"/>
  <c r="I66" i="6"/>
  <c r="K66" i="6" s="1"/>
  <c r="J67" i="7"/>
  <c r="L67" i="7" s="1"/>
  <c r="C75" i="4" l="1"/>
  <c r="H75" i="4" s="1"/>
  <c r="J75" i="4" s="1"/>
  <c r="C74" i="4"/>
  <c r="H74" i="4" s="1"/>
  <c r="J74" i="4" s="1"/>
  <c r="I67" i="6"/>
  <c r="K67" i="6" s="1"/>
  <c r="J68" i="7"/>
  <c r="L68" i="7" s="1"/>
  <c r="C88" i="4" l="1"/>
  <c r="H88" i="4" s="1"/>
  <c r="J88" i="4" s="1"/>
  <c r="C87" i="4"/>
  <c r="H87" i="4" s="1"/>
  <c r="J87" i="4" s="1"/>
  <c r="J80" i="7"/>
  <c r="L80" i="7" s="1"/>
  <c r="I78" i="6"/>
  <c r="K78" i="6" s="1"/>
  <c r="J79" i="7"/>
  <c r="L79" i="7" s="1"/>
  <c r="J78" i="7"/>
  <c r="L78" i="7" s="1"/>
  <c r="C86" i="4"/>
  <c r="H86" i="4" s="1"/>
  <c r="J86" i="4" s="1"/>
  <c r="I77" i="6"/>
  <c r="K77" i="6" s="1"/>
  <c r="C85" i="4"/>
  <c r="H85" i="4" s="1"/>
  <c r="J85" i="4" s="1"/>
  <c r="C84" i="4"/>
  <c r="I76" i="6"/>
  <c r="K76" i="6" s="1"/>
  <c r="J77" i="7"/>
  <c r="L77" i="7" s="1"/>
  <c r="J76" i="7" l="1"/>
  <c r="L76" i="7" s="1"/>
  <c r="C83" i="4"/>
  <c r="H83" i="4" s="1"/>
  <c r="J83" i="4" s="1"/>
  <c r="I75" i="6"/>
  <c r="K75" i="6" s="1"/>
  <c r="C82" i="4"/>
  <c r="J75" i="7"/>
  <c r="L75" i="7" s="1"/>
  <c r="C81" i="4"/>
  <c r="H81" i="4" s="1"/>
  <c r="J81" i="4" s="1"/>
  <c r="J74" i="7"/>
  <c r="L74" i="7" s="1"/>
  <c r="I73" i="6"/>
  <c r="K73" i="6" s="1"/>
  <c r="C80" i="4"/>
  <c r="H80" i="4" s="1"/>
  <c r="J80" i="4" s="1"/>
  <c r="C79" i="4"/>
  <c r="H79" i="4" s="1"/>
  <c r="J79" i="4" s="1"/>
  <c r="C78" i="4"/>
  <c r="I72" i="6"/>
  <c r="K72" i="6" s="1"/>
  <c r="C77" i="4"/>
  <c r="H77" i="4" s="1"/>
  <c r="J77" i="4" s="1"/>
  <c r="J71" i="7"/>
  <c r="L71" i="7" s="1"/>
  <c r="I70" i="6"/>
  <c r="K70" i="6" s="1"/>
  <c r="I69" i="6" l="1"/>
  <c r="K69" i="6" s="1"/>
  <c r="C76" i="4"/>
  <c r="H76" i="4" s="1"/>
  <c r="J76" i="4" s="1"/>
  <c r="I71" i="6"/>
  <c r="K71" i="6" s="1"/>
  <c r="I68" i="6"/>
  <c r="J72" i="7"/>
  <c r="L72" i="7" s="1"/>
  <c r="J70" i="7"/>
  <c r="L70" i="7" s="1"/>
  <c r="J69" i="7"/>
  <c r="L69" i="7" s="1"/>
  <c r="J86" i="7" l="1"/>
  <c r="J84" i="7"/>
  <c r="K83" i="7"/>
  <c r="J83" i="7"/>
  <c r="J85" i="7"/>
  <c r="J84" i="6"/>
  <c r="I83" i="6"/>
  <c r="K83" i="6" s="1"/>
  <c r="I81" i="6"/>
  <c r="K81" i="6" s="1"/>
  <c r="I82" i="6"/>
  <c r="K82" i="6" s="1"/>
  <c r="C90" i="4"/>
  <c r="I90" i="4" s="1"/>
  <c r="C91" i="4"/>
  <c r="I91" i="4" s="1"/>
  <c r="C92" i="4"/>
  <c r="I92" i="4" s="1"/>
  <c r="C93" i="4"/>
  <c r="I93" i="4" s="1"/>
  <c r="C94" i="4"/>
  <c r="I94" i="4" s="1"/>
  <c r="I84" i="6"/>
  <c r="K87" i="7"/>
  <c r="J87" i="7"/>
  <c r="C96" i="4"/>
  <c r="I96" i="4" s="1"/>
  <c r="C97" i="4"/>
  <c r="H97" i="4" s="1"/>
  <c r="C98" i="4"/>
  <c r="I98" i="4" s="1"/>
  <c r="C99" i="4"/>
  <c r="C100" i="4"/>
  <c r="I100" i="4" s="1"/>
  <c r="C101" i="4"/>
  <c r="I101" i="4" s="1"/>
  <c r="C102" i="4"/>
  <c r="C103" i="4"/>
  <c r="I103" i="4" s="1"/>
  <c r="C104" i="4"/>
  <c r="I104" i="4" s="1"/>
  <c r="C105" i="4"/>
  <c r="I105" i="4" s="1"/>
  <c r="C106" i="4"/>
  <c r="I106" i="4" s="1"/>
  <c r="C107" i="4"/>
  <c r="I107" i="4" s="1"/>
  <c r="C108" i="4"/>
  <c r="H108" i="4" s="1"/>
  <c r="C109" i="4"/>
  <c r="H109" i="4" s="1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95" i="4"/>
  <c r="I95" i="4" s="1"/>
  <c r="I85" i="6"/>
  <c r="K85" i="6" s="1"/>
  <c r="I86" i="6"/>
  <c r="K86" i="6" s="1"/>
  <c r="J88" i="7"/>
  <c r="J90" i="7"/>
  <c r="K89" i="7"/>
  <c r="J89" i="7"/>
  <c r="J87" i="6"/>
  <c r="I87" i="6"/>
  <c r="J91" i="7"/>
  <c r="L91" i="7" s="1"/>
  <c r="J92" i="7"/>
  <c r="L92" i="7" s="1"/>
  <c r="J88" i="6"/>
  <c r="I88" i="6"/>
  <c r="I89" i="6"/>
  <c r="K89" i="6" s="1"/>
  <c r="J93" i="7"/>
  <c r="L93" i="7" s="1"/>
  <c r="K94" i="7"/>
  <c r="J94" i="7"/>
  <c r="I90" i="6"/>
  <c r="K90" i="6" s="1"/>
  <c r="I91" i="6"/>
  <c r="K91" i="6" s="1"/>
  <c r="H99" i="4"/>
  <c r="J95" i="7"/>
  <c r="L95" i="7" s="1"/>
  <c r="I92" i="6"/>
  <c r="K92" i="6" s="1"/>
  <c r="I102" i="4"/>
  <c r="I93" i="6"/>
  <c r="K93" i="6" s="1"/>
  <c r="J96" i="7"/>
  <c r="L96" i="7" s="1"/>
  <c r="I94" i="6"/>
  <c r="J97" i="7"/>
  <c r="L97" i="7" s="1"/>
  <c r="J99" i="7"/>
  <c r="L99" i="7" s="1"/>
  <c r="J98" i="7"/>
  <c r="L98" i="7" s="1"/>
  <c r="J95" i="6"/>
  <c r="I95" i="6"/>
  <c r="J96" i="6"/>
  <c r="I96" i="6"/>
  <c r="J97" i="6"/>
  <c r="I97" i="6"/>
  <c r="J100" i="7"/>
  <c r="L100" i="7" s="1"/>
  <c r="I98" i="6"/>
  <c r="K98" i="6" s="1"/>
  <c r="I99" i="6"/>
  <c r="J101" i="7"/>
  <c r="L101" i="7" s="1"/>
  <c r="J102" i="7"/>
  <c r="L102" i="7" s="1"/>
  <c r="J100" i="6"/>
  <c r="I100" i="6"/>
  <c r="I101" i="6"/>
  <c r="K101" i="6" s="1"/>
  <c r="J103" i="7"/>
  <c r="L103" i="7" s="1"/>
  <c r="J104" i="7"/>
  <c r="L104" i="7" s="1"/>
  <c r="I102" i="6"/>
  <c r="K102" i="6" s="1"/>
  <c r="I110" i="4"/>
  <c r="J105" i="7"/>
  <c r="L105" i="7" s="1"/>
  <c r="L83" i="7" l="1"/>
  <c r="I108" i="4"/>
  <c r="J108" i="4" s="1"/>
  <c r="K84" i="6"/>
  <c r="L87" i="7"/>
  <c r="H95" i="4"/>
  <c r="I109" i="4"/>
  <c r="J109" i="4" s="1"/>
  <c r="K95" i="6"/>
  <c r="K88" i="6"/>
  <c r="H93" i="4"/>
  <c r="J93" i="4" s="1"/>
  <c r="H91" i="4"/>
  <c r="J91" i="4" s="1"/>
  <c r="H92" i="4"/>
  <c r="J92" i="4" s="1"/>
  <c r="L86" i="7"/>
  <c r="L84" i="7"/>
  <c r="L85" i="7"/>
  <c r="H90" i="4"/>
  <c r="J90" i="4" s="1"/>
  <c r="H94" i="4"/>
  <c r="J94" i="4" s="1"/>
  <c r="J95" i="4"/>
  <c r="H96" i="4"/>
  <c r="J96" i="4" s="1"/>
  <c r="L88" i="7"/>
  <c r="L90" i="7"/>
  <c r="L89" i="7"/>
  <c r="K87" i="6"/>
  <c r="H98" i="4"/>
  <c r="H105" i="4"/>
  <c r="J105" i="4" s="1"/>
  <c r="H101" i="4"/>
  <c r="J101" i="4" s="1"/>
  <c r="I97" i="4"/>
  <c r="J97" i="4" s="1"/>
  <c r="J98" i="4"/>
  <c r="H100" i="4"/>
  <c r="J100" i="4" s="1"/>
  <c r="L94" i="7"/>
  <c r="K100" i="6"/>
  <c r="I99" i="4"/>
  <c r="J99" i="4" s="1"/>
  <c r="H102" i="4"/>
  <c r="J102" i="4" s="1"/>
  <c r="H103" i="4"/>
  <c r="J103" i="4" s="1"/>
  <c r="K94" i="6"/>
  <c r="K96" i="6"/>
  <c r="H104" i="4"/>
  <c r="J104" i="4" s="1"/>
  <c r="K97" i="6"/>
  <c r="H107" i="4"/>
  <c r="J107" i="4" s="1"/>
  <c r="H106" i="4"/>
  <c r="J106" i="4" s="1"/>
  <c r="K99" i="6"/>
  <c r="H110" i="4"/>
  <c r="J110" i="4" s="1"/>
  <c r="J106" i="7"/>
  <c r="I103" i="6"/>
  <c r="K103" i="6" s="1"/>
  <c r="I111" i="4"/>
  <c r="I112" i="4"/>
  <c r="K107" i="7"/>
  <c r="J107" i="7"/>
  <c r="I104" i="6"/>
  <c r="I113" i="4"/>
  <c r="K108" i="7"/>
  <c r="J108" i="7"/>
  <c r="J105" i="6"/>
  <c r="I105" i="6"/>
  <c r="J109" i="7"/>
  <c r="J106" i="6"/>
  <c r="I106" i="6"/>
  <c r="I114" i="4"/>
  <c r="K110" i="7"/>
  <c r="J110" i="7"/>
  <c r="J107" i="6"/>
  <c r="I107" i="6"/>
  <c r="I115" i="4"/>
  <c r="K111" i="7"/>
  <c r="J111" i="7"/>
  <c r="I108" i="6"/>
  <c r="K108" i="6" s="1"/>
  <c r="I116" i="4"/>
  <c r="J112" i="7"/>
  <c r="L112" i="7" s="1"/>
  <c r="I109" i="6"/>
  <c r="K109" i="6" s="1"/>
  <c r="I117" i="4"/>
  <c r="I110" i="6"/>
  <c r="K110" i="6" s="1"/>
  <c r="J113" i="7"/>
  <c r="L113" i="7" s="1"/>
  <c r="I118" i="4"/>
  <c r="I119" i="4"/>
  <c r="I111" i="6"/>
  <c r="K111" i="6" s="1"/>
  <c r="I120" i="4"/>
  <c r="I112" i="6"/>
  <c r="K112" i="6" s="1"/>
  <c r="J114" i="7"/>
  <c r="L114" i="7" s="1"/>
  <c r="J115" i="7"/>
  <c r="L115" i="7" s="1"/>
  <c r="I121" i="4"/>
  <c r="I113" i="6"/>
  <c r="J114" i="6"/>
  <c r="I114" i="6"/>
  <c r="I122" i="4"/>
  <c r="I123" i="4"/>
  <c r="I115" i="6"/>
  <c r="K115" i="6" s="1"/>
  <c r="J116" i="7"/>
  <c r="L116" i="7" s="1"/>
  <c r="J117" i="7"/>
  <c r="I116" i="6"/>
  <c r="H124" i="4"/>
  <c r="I125" i="4"/>
  <c r="I126" i="4"/>
  <c r="I127" i="4"/>
  <c r="I128" i="4"/>
  <c r="I129" i="4"/>
  <c r="J117" i="6"/>
  <c r="I117" i="6"/>
  <c r="I118" i="6"/>
  <c r="K118" i="6" s="1"/>
  <c r="J119" i="6"/>
  <c r="I119" i="6"/>
  <c r="I120" i="6"/>
  <c r="K120" i="6" s="1"/>
  <c r="I121" i="6"/>
  <c r="K121" i="6" s="1"/>
  <c r="K118" i="7"/>
  <c r="J118" i="7"/>
  <c r="K119" i="7"/>
  <c r="J119" i="7"/>
  <c r="K120" i="7"/>
  <c r="J120" i="7"/>
  <c r="J121" i="7"/>
  <c r="L121" i="7" s="1"/>
  <c r="J122" i="7"/>
  <c r="L122" i="7" s="1"/>
  <c r="K105" i="6" l="1"/>
  <c r="K119" i="6"/>
  <c r="H126" i="4"/>
  <c r="J126" i="4" s="1"/>
  <c r="H125" i="4"/>
  <c r="K107" i="6"/>
  <c r="L106" i="7"/>
  <c r="H111" i="4"/>
  <c r="J111" i="4" s="1"/>
  <c r="H112" i="4"/>
  <c r="J112" i="4" s="1"/>
  <c r="L107" i="7"/>
  <c r="K104" i="6"/>
  <c r="H113" i="4"/>
  <c r="J113" i="4" s="1"/>
  <c r="L108" i="7"/>
  <c r="L109" i="7"/>
  <c r="K106" i="6"/>
  <c r="H114" i="4"/>
  <c r="J114" i="4" s="1"/>
  <c r="L110" i="7"/>
  <c r="H115" i="4"/>
  <c r="J115" i="4" s="1"/>
  <c r="L111" i="7"/>
  <c r="H116" i="4"/>
  <c r="J116" i="4" s="1"/>
  <c r="H117" i="4"/>
  <c r="J117" i="4" s="1"/>
  <c r="H118" i="4"/>
  <c r="J118" i="4" s="1"/>
  <c r="H119" i="4"/>
  <c r="J119" i="4" s="1"/>
  <c r="H120" i="4"/>
  <c r="J120" i="4" s="1"/>
  <c r="H121" i="4"/>
  <c r="J121" i="4" s="1"/>
  <c r="K113" i="6"/>
  <c r="K114" i="6"/>
  <c r="H122" i="4"/>
  <c r="J122" i="4" s="1"/>
  <c r="H123" i="4"/>
  <c r="J123" i="4" s="1"/>
  <c r="L117" i="7"/>
  <c r="K116" i="6"/>
  <c r="I124" i="4"/>
  <c r="J124" i="4" s="1"/>
  <c r="J125" i="4"/>
  <c r="H127" i="4"/>
  <c r="J127" i="4" s="1"/>
  <c r="H128" i="4"/>
  <c r="J128" i="4" s="1"/>
  <c r="H129" i="4"/>
  <c r="J129" i="4" s="1"/>
  <c r="K117" i="6"/>
  <c r="L118" i="7"/>
  <c r="L119" i="7"/>
  <c r="L120" i="7"/>
  <c r="J123" i="7"/>
  <c r="L123" i="7" s="1"/>
  <c r="J124" i="7"/>
  <c r="I123" i="6"/>
  <c r="K123" i="6" s="1"/>
  <c r="I122" i="6"/>
  <c r="K122" i="6" s="1"/>
  <c r="H131" i="4"/>
  <c r="I130" i="4"/>
  <c r="K125" i="7"/>
  <c r="J125" i="7"/>
  <c r="I125" i="6"/>
  <c r="K125" i="6" s="1"/>
  <c r="I124" i="6"/>
  <c r="I133" i="4"/>
  <c r="I132" i="4"/>
  <c r="I135" i="4"/>
  <c r="I134" i="4"/>
  <c r="I127" i="6"/>
  <c r="K127" i="6" s="1"/>
  <c r="J126" i="6"/>
  <c r="I126" i="6"/>
  <c r="J127" i="7"/>
  <c r="L127" i="7" s="1"/>
  <c r="J126" i="7"/>
  <c r="L126" i="7" s="1"/>
  <c r="J128" i="7"/>
  <c r="L128" i="7" s="1"/>
  <c r="H136" i="4"/>
  <c r="J128" i="6"/>
  <c r="I128" i="6"/>
  <c r="I129" i="6"/>
  <c r="K135" i="7"/>
  <c r="J135" i="7"/>
  <c r="K134" i="7"/>
  <c r="J134" i="7"/>
  <c r="J133" i="7"/>
  <c r="J132" i="7"/>
  <c r="L132" i="7" s="1"/>
  <c r="J131" i="7"/>
  <c r="K130" i="7"/>
  <c r="J130" i="7"/>
  <c r="J129" i="7"/>
  <c r="L129" i="7" s="1"/>
  <c r="I138" i="6"/>
  <c r="J137" i="6"/>
  <c r="I137" i="6"/>
  <c r="I136" i="6"/>
  <c r="I135" i="6"/>
  <c r="J134" i="6"/>
  <c r="I134" i="6"/>
  <c r="J130" i="6"/>
  <c r="J132" i="6"/>
  <c r="I132" i="6"/>
  <c r="I131" i="6"/>
  <c r="K131" i="6" s="1"/>
  <c r="I130" i="6"/>
  <c r="K130" i="6" s="1"/>
  <c r="H137" i="4"/>
  <c r="I137" i="4"/>
  <c r="I138" i="4"/>
  <c r="I139" i="4"/>
  <c r="I140" i="4"/>
  <c r="I143" i="4"/>
  <c r="I142" i="4"/>
  <c r="I141" i="4"/>
  <c r="H144" i="4"/>
  <c r="I139" i="6"/>
  <c r="K136" i="7"/>
  <c r="J136" i="7"/>
  <c r="K128" i="6" l="1"/>
  <c r="H143" i="4"/>
  <c r="H134" i="4"/>
  <c r="J134" i="4" s="1"/>
  <c r="L124" i="7"/>
  <c r="I131" i="4"/>
  <c r="J131" i="4" s="1"/>
  <c r="H130" i="4"/>
  <c r="J130" i="4"/>
  <c r="L125" i="7"/>
  <c r="K124" i="6"/>
  <c r="H132" i="4"/>
  <c r="J132" i="4" s="1"/>
  <c r="H133" i="4"/>
  <c r="J133" i="4" s="1"/>
  <c r="H135" i="4"/>
  <c r="J135" i="4" s="1"/>
  <c r="K126" i="6"/>
  <c r="I136" i="4"/>
  <c r="J136" i="4" s="1"/>
  <c r="K129" i="6"/>
  <c r="L136" i="7"/>
  <c r="L134" i="7"/>
  <c r="L130" i="7"/>
  <c r="L131" i="7"/>
  <c r="L133" i="7"/>
  <c r="L135" i="7"/>
  <c r="K138" i="6"/>
  <c r="K134" i="6"/>
  <c r="K137" i="6"/>
  <c r="K136" i="6"/>
  <c r="K135" i="6"/>
  <c r="K133" i="6"/>
  <c r="K132" i="6"/>
  <c r="J137" i="4"/>
  <c r="H138" i="4"/>
  <c r="J138" i="4" s="1"/>
  <c r="H139" i="4"/>
  <c r="J139" i="4" s="1"/>
  <c r="H140" i="4"/>
  <c r="J140" i="4" s="1"/>
  <c r="H141" i="4"/>
  <c r="J141" i="4" s="1"/>
  <c r="H142" i="4"/>
  <c r="J142" i="4" s="1"/>
  <c r="J143" i="4"/>
  <c r="I144" i="4"/>
  <c r="J144" i="4" s="1"/>
  <c r="K139" i="6"/>
  <c r="J137" i="7"/>
  <c r="L137" i="7" s="1"/>
  <c r="J138" i="7"/>
  <c r="L138" i="7" s="1"/>
  <c r="J139" i="7"/>
  <c r="L139" i="7" s="1"/>
  <c r="J140" i="7"/>
  <c r="L140" i="7" s="1"/>
  <c r="J143" i="6"/>
  <c r="I143" i="6"/>
  <c r="I142" i="6"/>
  <c r="K142" i="6" s="1"/>
  <c r="J141" i="6"/>
  <c r="I141" i="6"/>
  <c r="J140" i="6"/>
  <c r="I140" i="6"/>
  <c r="H145" i="4"/>
  <c r="H146" i="4"/>
  <c r="H147" i="4"/>
  <c r="I148" i="4"/>
  <c r="I149" i="4"/>
  <c r="I144" i="6"/>
  <c r="K144" i="6" s="1"/>
  <c r="J141" i="7"/>
  <c r="K142" i="7"/>
  <c r="J142" i="7"/>
  <c r="I150" i="4"/>
  <c r="H151" i="4"/>
  <c r="I145" i="6"/>
  <c r="K145" i="6" s="1"/>
  <c r="K143" i="7"/>
  <c r="J143" i="7"/>
  <c r="J144" i="7"/>
  <c r="L144" i="7" s="1"/>
  <c r="I146" i="6"/>
  <c r="K146" i="6" s="1"/>
  <c r="H152" i="4"/>
  <c r="I153" i="4"/>
  <c r="K145" i="7"/>
  <c r="J145" i="7"/>
  <c r="I147" i="6"/>
  <c r="I154" i="4"/>
  <c r="K147" i="7"/>
  <c r="J147" i="7"/>
  <c r="J146" i="7"/>
  <c r="L146" i="7" s="1"/>
  <c r="J149" i="6"/>
  <c r="I149" i="6"/>
  <c r="J148" i="6"/>
  <c r="I148" i="6"/>
  <c r="H156" i="4"/>
  <c r="I155" i="4"/>
  <c r="K151" i="7"/>
  <c r="K150" i="7"/>
  <c r="K149" i="7"/>
  <c r="K155" i="7"/>
  <c r="J155" i="7"/>
  <c r="K154" i="7"/>
  <c r="J154" i="7"/>
  <c r="K153" i="7"/>
  <c r="J153" i="7"/>
  <c r="J152" i="7"/>
  <c r="L152" i="7" s="1"/>
  <c r="J151" i="7"/>
  <c r="J150" i="7"/>
  <c r="J149" i="7"/>
  <c r="J148" i="7"/>
  <c r="L148" i="7" s="1"/>
  <c r="J150" i="6"/>
  <c r="I150" i="6"/>
  <c r="J151" i="6"/>
  <c r="I151" i="6"/>
  <c r="J152" i="6"/>
  <c r="J153" i="6"/>
  <c r="I153" i="6"/>
  <c r="I152" i="6"/>
  <c r="J155" i="6"/>
  <c r="I156" i="6"/>
  <c r="K156" i="6" s="1"/>
  <c r="I157" i="6"/>
  <c r="I155" i="6"/>
  <c r="I154" i="6"/>
  <c r="H157" i="4"/>
  <c r="I160" i="4"/>
  <c r="I159" i="4"/>
  <c r="I158" i="4"/>
  <c r="H161" i="4"/>
  <c r="H162" i="4"/>
  <c r="I163" i="4"/>
  <c r="I164" i="4"/>
  <c r="I165" i="4"/>
  <c r="I166" i="4"/>
  <c r="J160" i="6"/>
  <c r="I160" i="6"/>
  <c r="J161" i="6"/>
  <c r="I161" i="6"/>
  <c r="I159" i="6"/>
  <c r="I158" i="6"/>
  <c r="J158" i="6"/>
  <c r="J157" i="7"/>
  <c r="L157" i="7" s="1"/>
  <c r="K161" i="7"/>
  <c r="K162" i="7"/>
  <c r="J162" i="7"/>
  <c r="J161" i="7"/>
  <c r="J160" i="7"/>
  <c r="L160" i="7" s="1"/>
  <c r="J159" i="7"/>
  <c r="J158" i="7"/>
  <c r="L158" i="7" s="1"/>
  <c r="J156" i="7"/>
  <c r="K163" i="7"/>
  <c r="J163" i="7"/>
  <c r="I162" i="6"/>
  <c r="K165" i="7"/>
  <c r="J165" i="7"/>
  <c r="J164" i="6"/>
  <c r="I164" i="6"/>
  <c r="I165" i="6"/>
  <c r="J166" i="7"/>
  <c r="L166" i="7" s="1"/>
  <c r="J167" i="7"/>
  <c r="J166" i="6"/>
  <c r="I166" i="6"/>
  <c r="I169" i="4"/>
  <c r="I168" i="4"/>
  <c r="H167" i="4"/>
  <c r="J163" i="6"/>
  <c r="I163" i="6"/>
  <c r="K164" i="7"/>
  <c r="J164" i="7"/>
  <c r="J167" i="6"/>
  <c r="I167" i="6"/>
  <c r="H170" i="4"/>
  <c r="I171" i="4"/>
  <c r="K168" i="7"/>
  <c r="J168" i="7"/>
  <c r="J169" i="7"/>
  <c r="J168" i="6"/>
  <c r="I168" i="6"/>
  <c r="K170" i="7"/>
  <c r="J171" i="7"/>
  <c r="J170" i="7"/>
  <c r="J169" i="6"/>
  <c r="I169" i="6"/>
  <c r="I170" i="6"/>
  <c r="H172" i="4"/>
  <c r="J172" i="7"/>
  <c r="I172" i="6"/>
  <c r="J171" i="6"/>
  <c r="I171" i="6"/>
  <c r="H173" i="4"/>
  <c r="K173" i="7"/>
  <c r="J173" i="7"/>
  <c r="J173" i="6"/>
  <c r="I173" i="6"/>
  <c r="H174" i="4"/>
  <c r="I174" i="6"/>
  <c r="K174" i="6" s="1"/>
  <c r="K175" i="7"/>
  <c r="J175" i="7"/>
  <c r="K174" i="7"/>
  <c r="J174" i="7"/>
  <c r="I176" i="4"/>
  <c r="I175" i="4"/>
  <c r="K176" i="7"/>
  <c r="J176" i="7"/>
  <c r="K177" i="7"/>
  <c r="J177" i="7"/>
  <c r="K178" i="7"/>
  <c r="J178" i="7"/>
  <c r="K158" i="6" l="1"/>
  <c r="K160" i="6"/>
  <c r="L150" i="7"/>
  <c r="K164" i="6"/>
  <c r="L170" i="7"/>
  <c r="L149" i="7"/>
  <c r="L174" i="7"/>
  <c r="L175" i="7"/>
  <c r="L161" i="7"/>
  <c r="L142" i="7"/>
  <c r="K153" i="6"/>
  <c r="K140" i="6"/>
  <c r="K143" i="6"/>
  <c r="K168" i="6"/>
  <c r="K152" i="6"/>
  <c r="K150" i="6"/>
  <c r="H168" i="4"/>
  <c r="H169" i="4"/>
  <c r="H175" i="4"/>
  <c r="J175" i="4" s="1"/>
  <c r="H171" i="4"/>
  <c r="H155" i="4"/>
  <c r="H153" i="4"/>
  <c r="L178" i="7"/>
  <c r="L168" i="7"/>
  <c r="L147" i="7"/>
  <c r="L145" i="7"/>
  <c r="K141" i="6"/>
  <c r="I145" i="4"/>
  <c r="J145" i="4" s="1"/>
  <c r="I146" i="4"/>
  <c r="J146" i="4" s="1"/>
  <c r="I147" i="4"/>
  <c r="J147" i="4" s="1"/>
  <c r="H148" i="4"/>
  <c r="J148" i="4" s="1"/>
  <c r="H149" i="4"/>
  <c r="J149" i="4" s="1"/>
  <c r="L141" i="7"/>
  <c r="H150" i="4"/>
  <c r="J150" i="4" s="1"/>
  <c r="I151" i="4"/>
  <c r="J151" i="4" s="1"/>
  <c r="L143" i="7"/>
  <c r="I152" i="4"/>
  <c r="J152" i="4" s="1"/>
  <c r="J153" i="4"/>
  <c r="K147" i="6"/>
  <c r="H154" i="4"/>
  <c r="J154" i="4" s="1"/>
  <c r="K149" i="6"/>
  <c r="K148" i="6"/>
  <c r="H176" i="4"/>
  <c r="J176" i="4" s="1"/>
  <c r="I156" i="4"/>
  <c r="J156" i="4" s="1"/>
  <c r="J155" i="4"/>
  <c r="L155" i="7"/>
  <c r="L154" i="7"/>
  <c r="L153" i="7"/>
  <c r="L151" i="7"/>
  <c r="K151" i="6"/>
  <c r="K154" i="6"/>
  <c r="K155" i="6"/>
  <c r="K157" i="6"/>
  <c r="I157" i="4"/>
  <c r="J157" i="4" s="1"/>
  <c r="H158" i="4"/>
  <c r="J158" i="4" s="1"/>
  <c r="H159" i="4"/>
  <c r="J159" i="4" s="1"/>
  <c r="H160" i="4"/>
  <c r="J160" i="4" s="1"/>
  <c r="I161" i="4"/>
  <c r="J161" i="4" s="1"/>
  <c r="I162" i="4"/>
  <c r="J162" i="4" s="1"/>
  <c r="H163" i="4"/>
  <c r="J163" i="4" s="1"/>
  <c r="H164" i="4"/>
  <c r="J164" i="4" s="1"/>
  <c r="H165" i="4"/>
  <c r="J165" i="4" s="1"/>
  <c r="H166" i="4"/>
  <c r="J166" i="4" s="1"/>
  <c r="K173" i="6"/>
  <c r="K169" i="6"/>
  <c r="K161" i="6"/>
  <c r="K159" i="6"/>
  <c r="L156" i="7"/>
  <c r="L159" i="7"/>
  <c r="L162" i="7"/>
  <c r="L163" i="7"/>
  <c r="K162" i="6"/>
  <c r="L165" i="7"/>
  <c r="K165" i="6"/>
  <c r="L164" i="7"/>
  <c r="L167" i="7"/>
  <c r="K166" i="6"/>
  <c r="J169" i="4"/>
  <c r="J168" i="4"/>
  <c r="I167" i="4"/>
  <c r="J167" i="4" s="1"/>
  <c r="K163" i="6"/>
  <c r="K167" i="6"/>
  <c r="I170" i="4"/>
  <c r="J170" i="4" s="1"/>
  <c r="J171" i="4"/>
  <c r="L169" i="7"/>
  <c r="L171" i="7"/>
  <c r="K170" i="6"/>
  <c r="I172" i="4"/>
  <c r="J172" i="4" s="1"/>
  <c r="L172" i="7"/>
  <c r="K172" i="6"/>
  <c r="K171" i="6"/>
  <c r="I173" i="4"/>
  <c r="J173" i="4" s="1"/>
  <c r="L173" i="7"/>
  <c r="I174" i="4"/>
  <c r="J174" i="4" s="1"/>
  <c r="L177" i="7"/>
  <c r="L176" i="7"/>
  <c r="H177" i="4" l="1"/>
  <c r="I175" i="6"/>
  <c r="K175" i="6" s="1"/>
  <c r="J177" i="6"/>
  <c r="I179" i="6"/>
  <c r="J178" i="6"/>
  <c r="I178" i="6"/>
  <c r="I177" i="6"/>
  <c r="I176" i="6"/>
  <c r="H178" i="4"/>
  <c r="J180" i="7"/>
  <c r="L180" i="7" s="1"/>
  <c r="J179" i="7"/>
  <c r="J180" i="6"/>
  <c r="I180" i="6"/>
  <c r="I181" i="6"/>
  <c r="K181" i="6" s="1"/>
  <c r="H180" i="4"/>
  <c r="H179" i="4"/>
  <c r="H181" i="4"/>
  <c r="J182" i="6"/>
  <c r="I182" i="6"/>
  <c r="K181" i="7"/>
  <c r="J181" i="7"/>
  <c r="K182" i="7"/>
  <c r="J182" i="7"/>
  <c r="H182" i="4"/>
  <c r="J183" i="6"/>
  <c r="I183" i="6"/>
  <c r="H183" i="4"/>
  <c r="K183" i="7"/>
  <c r="J183" i="7"/>
  <c r="J185" i="7"/>
  <c r="L185" i="7" s="1"/>
  <c r="J184" i="7"/>
  <c r="L184" i="7" s="1"/>
  <c r="J187" i="7"/>
  <c r="L187" i="7" s="1"/>
  <c r="J186" i="7"/>
  <c r="L186" i="7" s="1"/>
  <c r="J185" i="6"/>
  <c r="I185" i="6"/>
  <c r="I186" i="6"/>
  <c r="K186" i="6" s="1"/>
  <c r="I189" i="6"/>
  <c r="K189" i="6" s="1"/>
  <c r="I188" i="6"/>
  <c r="K188" i="6" s="1"/>
  <c r="I187" i="6"/>
  <c r="K187" i="6" s="1"/>
  <c r="J195" i="6"/>
  <c r="J190" i="6"/>
  <c r="J184" i="6"/>
  <c r="I184" i="6"/>
  <c r="I185" i="4"/>
  <c r="I187" i="4"/>
  <c r="I186" i="4"/>
  <c r="I184" i="4"/>
  <c r="K185" i="6" l="1"/>
  <c r="I178" i="4"/>
  <c r="L182" i="7"/>
  <c r="K177" i="6"/>
  <c r="K183" i="6"/>
  <c r="I177" i="4"/>
  <c r="J177" i="4" s="1"/>
  <c r="I183" i="4"/>
  <c r="J183" i="4" s="1"/>
  <c r="H185" i="4"/>
  <c r="J185" i="4" s="1"/>
  <c r="K176" i="6"/>
  <c r="K178" i="6"/>
  <c r="K179" i="6"/>
  <c r="J178" i="4"/>
  <c r="L179" i="7"/>
  <c r="K180" i="6"/>
  <c r="I180" i="4"/>
  <c r="J180" i="4" s="1"/>
  <c r="I179" i="4"/>
  <c r="J179" i="4" s="1"/>
  <c r="I181" i="4"/>
  <c r="J181" i="4" s="1"/>
  <c r="K182" i="6"/>
  <c r="L181" i="7"/>
  <c r="I182" i="4"/>
  <c r="J182" i="4" s="1"/>
  <c r="L183" i="7"/>
  <c r="K184" i="6"/>
  <c r="H186" i="4"/>
  <c r="J186" i="4" s="1"/>
  <c r="H187" i="4"/>
  <c r="J187" i="4" s="1"/>
  <c r="H184" i="4"/>
  <c r="J184" i="4" s="1"/>
  <c r="I192" i="4"/>
  <c r="I191" i="4"/>
  <c r="I190" i="4"/>
  <c r="I189" i="4"/>
  <c r="I188" i="4"/>
  <c r="I192" i="6"/>
  <c r="K192" i="6" s="1"/>
  <c r="I191" i="6"/>
  <c r="K191" i="6" s="1"/>
  <c r="I190" i="6"/>
  <c r="K190" i="6" s="1"/>
  <c r="K191" i="7"/>
  <c r="J191" i="7"/>
  <c r="K190" i="7"/>
  <c r="J190" i="7"/>
  <c r="J189" i="7"/>
  <c r="L189" i="7" s="1"/>
  <c r="J188" i="7"/>
  <c r="L188" i="7" s="1"/>
  <c r="L190" i="7" l="1"/>
  <c r="L191" i="7"/>
  <c r="H188" i="4"/>
  <c r="J188" i="4" s="1"/>
  <c r="H189" i="4"/>
  <c r="J189" i="4" s="1"/>
  <c r="H190" i="4"/>
  <c r="J190" i="4" s="1"/>
  <c r="H191" i="4"/>
  <c r="J191" i="4" s="1"/>
  <c r="H192" i="4"/>
  <c r="J192" i="4" s="1"/>
  <c r="K194" i="7" l="1"/>
  <c r="J194" i="7"/>
  <c r="J193" i="7"/>
  <c r="L193" i="7" s="1"/>
  <c r="J192" i="7"/>
  <c r="L192" i="7" s="1"/>
  <c r="J194" i="6"/>
  <c r="I194" i="6"/>
  <c r="J193" i="6"/>
  <c r="I193" i="6"/>
  <c r="I195" i="4"/>
  <c r="I194" i="4"/>
  <c r="I193" i="4"/>
  <c r="L194" i="7" l="1"/>
  <c r="K193" i="6"/>
  <c r="K194" i="6"/>
  <c r="H193" i="4"/>
  <c r="J193" i="4" s="1"/>
  <c r="H194" i="4"/>
  <c r="J194" i="4" s="1"/>
  <c r="H195" i="4"/>
  <c r="J195" i="4" s="1"/>
  <c r="J210" i="7" l="1"/>
  <c r="L210" i="7" s="1"/>
  <c r="K209" i="7"/>
  <c r="J209" i="7"/>
  <c r="J208" i="7"/>
  <c r="L208" i="7" s="1"/>
  <c r="K207" i="7"/>
  <c r="J207" i="7"/>
  <c r="J205" i="7"/>
  <c r="L205" i="7" s="1"/>
  <c r="K204" i="7"/>
  <c r="J204" i="7"/>
  <c r="J203" i="7"/>
  <c r="L203" i="7" s="1"/>
  <c r="J202" i="7"/>
  <c r="L202" i="7" s="1"/>
  <c r="J201" i="7"/>
  <c r="L201" i="7" s="1"/>
  <c r="J200" i="7"/>
  <c r="L200" i="7" s="1"/>
  <c r="J199" i="7"/>
  <c r="L199" i="7" s="1"/>
  <c r="J198" i="7"/>
  <c r="L198" i="7" s="1"/>
  <c r="J197" i="7"/>
  <c r="L197" i="7" s="1"/>
  <c r="K196" i="7"/>
  <c r="J196" i="7"/>
  <c r="J195" i="7"/>
  <c r="L195" i="7" s="1"/>
  <c r="I233" i="6"/>
  <c r="K233" i="6" s="1"/>
  <c r="I232" i="6"/>
  <c r="K232" i="6" s="1"/>
  <c r="I231" i="6"/>
  <c r="K231" i="6" s="1"/>
  <c r="I230" i="6"/>
  <c r="K230" i="6" s="1"/>
  <c r="I229" i="6"/>
  <c r="K229" i="6" s="1"/>
  <c r="I228" i="6"/>
  <c r="K228" i="6" s="1"/>
  <c r="I227" i="6"/>
  <c r="K227" i="6" s="1"/>
  <c r="I226" i="6"/>
  <c r="K226" i="6" s="1"/>
  <c r="J225" i="6"/>
  <c r="I225" i="6"/>
  <c r="I224" i="6"/>
  <c r="K224" i="6" s="1"/>
  <c r="J223" i="6"/>
  <c r="I223" i="6"/>
  <c r="I222" i="6"/>
  <c r="K222" i="6" s="1"/>
  <c r="I221" i="6"/>
  <c r="K221" i="6" s="1"/>
  <c r="I220" i="6"/>
  <c r="K220" i="6" s="1"/>
  <c r="J219" i="6"/>
  <c r="I219" i="6"/>
  <c r="I218" i="6"/>
  <c r="K218" i="6" s="1"/>
  <c r="I217" i="6"/>
  <c r="K217" i="6" s="1"/>
  <c r="J216" i="6"/>
  <c r="I216" i="6"/>
  <c r="I215" i="6"/>
  <c r="K215" i="6" s="1"/>
  <c r="I214" i="6"/>
  <c r="K214" i="6" s="1"/>
  <c r="I213" i="6"/>
  <c r="K213" i="6" s="1"/>
  <c r="I212" i="6"/>
  <c r="K212" i="6" s="1"/>
  <c r="I211" i="6"/>
  <c r="K211" i="6" s="1"/>
  <c r="I210" i="6"/>
  <c r="K210" i="6" s="1"/>
  <c r="I209" i="6"/>
  <c r="K209" i="6" s="1"/>
  <c r="I208" i="6"/>
  <c r="K208" i="6" s="1"/>
  <c r="I207" i="6"/>
  <c r="K207" i="6" s="1"/>
  <c r="I206" i="6"/>
  <c r="K206" i="6" s="1"/>
  <c r="I204" i="6"/>
  <c r="K204" i="6" s="1"/>
  <c r="I203" i="6"/>
  <c r="K203" i="6" s="1"/>
  <c r="I200" i="6"/>
  <c r="K200" i="6" s="1"/>
  <c r="I199" i="6"/>
  <c r="K199" i="6" s="1"/>
  <c r="I198" i="6"/>
  <c r="K198" i="6" s="1"/>
  <c r="I197" i="6"/>
  <c r="K197" i="6" s="1"/>
  <c r="I196" i="6"/>
  <c r="K196" i="6" s="1"/>
  <c r="I195" i="6"/>
  <c r="K195" i="6" s="1"/>
  <c r="I196" i="4"/>
  <c r="K223" i="6" l="1"/>
  <c r="K216" i="6"/>
  <c r="L204" i="7"/>
  <c r="K225" i="6"/>
  <c r="L207" i="7"/>
  <c r="L196" i="7"/>
  <c r="L209" i="7"/>
  <c r="K219" i="6"/>
  <c r="H196" i="4"/>
  <c r="J196" i="4" s="1"/>
  <c r="H219" i="4" l="1"/>
  <c r="I218" i="4"/>
  <c r="H217" i="4"/>
  <c r="I216" i="4"/>
  <c r="H215" i="4"/>
  <c r="H213" i="4"/>
  <c r="I212" i="4"/>
  <c r="H211" i="4"/>
  <c r="I210" i="4"/>
  <c r="H209" i="4"/>
  <c r="I208" i="4"/>
  <c r="H207" i="4"/>
  <c r="H205" i="4"/>
  <c r="I204" i="4"/>
  <c r="H203" i="4"/>
  <c r="I202" i="4"/>
  <c r="H201" i="4"/>
  <c r="I200" i="4"/>
  <c r="H199" i="4"/>
  <c r="H218" i="4" l="1"/>
  <c r="J218" i="4" s="1"/>
  <c r="H210" i="4"/>
  <c r="J210" i="4" s="1"/>
  <c r="H202" i="4"/>
  <c r="J202" i="4" s="1"/>
  <c r="I198" i="4"/>
  <c r="H198" i="4"/>
  <c r="I214" i="4"/>
  <c r="H214" i="4"/>
  <c r="H208" i="4"/>
  <c r="J208" i="4" s="1"/>
  <c r="I206" i="4"/>
  <c r="H206" i="4"/>
  <c r="H200" i="4"/>
  <c r="J200" i="4" s="1"/>
  <c r="H216" i="4"/>
  <c r="J216" i="4" s="1"/>
  <c r="H204" i="4"/>
  <c r="J204" i="4" s="1"/>
  <c r="H212" i="4"/>
  <c r="J212" i="4" s="1"/>
  <c r="I199" i="4"/>
  <c r="J199" i="4" s="1"/>
  <c r="I201" i="4"/>
  <c r="J201" i="4" s="1"/>
  <c r="I203" i="4"/>
  <c r="J203" i="4" s="1"/>
  <c r="I205" i="4"/>
  <c r="J205" i="4" s="1"/>
  <c r="I207" i="4"/>
  <c r="J207" i="4" s="1"/>
  <c r="I209" i="4"/>
  <c r="J209" i="4" s="1"/>
  <c r="I211" i="4"/>
  <c r="J211" i="4" s="1"/>
  <c r="I213" i="4"/>
  <c r="J213" i="4" s="1"/>
  <c r="I215" i="4"/>
  <c r="J215" i="4" s="1"/>
  <c r="I217" i="4"/>
  <c r="J217" i="4" s="1"/>
  <c r="I219" i="4"/>
  <c r="J219" i="4" s="1"/>
  <c r="J206" i="4" l="1"/>
  <c r="J198" i="4"/>
  <c r="J214" i="4"/>
</calcChain>
</file>

<file path=xl/comments1.xml><?xml version="1.0" encoding="utf-8"?>
<comments xmlns="http://schemas.openxmlformats.org/spreadsheetml/2006/main">
  <authors>
    <author>deepak</author>
  </authors>
  <commentList>
    <comment ref="F9" authorId="0">
      <text>
        <r>
          <rPr>
            <b/>
            <sz val="9"/>
            <color indexed="81"/>
            <rFont val="Tahoma"/>
            <charset val="1"/>
          </rPr>
          <t xml:space="preserve">almost tgt done 1000 on 3rd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1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6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7" authorId="0">
      <text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H14" authorId="0">
      <text>
        <r>
          <rPr>
            <b/>
            <sz val="9"/>
            <color indexed="81"/>
            <rFont val="Tahoma"/>
            <charset val="1"/>
          </rPr>
          <t xml:space="preserve">TGT WAS 5.25 DAY HIGH 5 HIT ON 1ST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8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<sst xmlns="http://schemas.openxmlformats.org/spreadsheetml/2006/main" count="1639" uniqueCount="315">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</sst>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0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43650</v>
      </c>
      <c r="B5" s="44" t="s">
        <v>306</v>
      </c>
      <c r="C5" s="69">
        <f t="shared" ref="C5:C6" si="0">MROUND(1500000/E5,10)</f>
        <v>1640</v>
      </c>
      <c r="D5" s="46" t="s">
        <v>33</v>
      </c>
      <c r="E5" s="29">
        <v>915</v>
      </c>
      <c r="F5" s="29">
        <v>920</v>
      </c>
      <c r="G5" s="29">
        <v>0</v>
      </c>
      <c r="H5" s="92">
        <f t="shared" ref="H5:H6" si="1">IF(D5="SELL", E5-F5, F5-E5)*C5</f>
        <v>8200</v>
      </c>
      <c r="I5" s="8">
        <v>0</v>
      </c>
      <c r="J5" s="3">
        <f t="shared" ref="J5:J6" si="2">+I5+H5</f>
        <v>8200</v>
      </c>
    </row>
    <row r="6" spans="1:10" ht="17.25" customHeight="1" x14ac:dyDescent="0.25">
      <c r="A6" s="25">
        <v>43650</v>
      </c>
      <c r="B6" s="44" t="s">
        <v>311</v>
      </c>
      <c r="C6" s="69">
        <f t="shared" si="0"/>
        <v>1170</v>
      </c>
      <c r="D6" s="46" t="s">
        <v>33</v>
      </c>
      <c r="E6" s="29">
        <v>1285</v>
      </c>
      <c r="F6" s="29">
        <v>1289</v>
      </c>
      <c r="G6" s="29">
        <v>0</v>
      </c>
      <c r="H6" s="92">
        <f t="shared" si="1"/>
        <v>4680</v>
      </c>
      <c r="I6" s="8">
        <v>0</v>
      </c>
      <c r="J6" s="3">
        <f t="shared" si="2"/>
        <v>4680</v>
      </c>
    </row>
    <row r="7" spans="1:10" ht="17.25" customHeight="1" x14ac:dyDescent="0.25">
      <c r="A7" s="25">
        <v>43649</v>
      </c>
      <c r="B7" s="44" t="s">
        <v>310</v>
      </c>
      <c r="C7" s="69">
        <f t="shared" ref="C7:C8" si="3">MROUND(1500000/E7,10)</f>
        <v>1130</v>
      </c>
      <c r="D7" s="46" t="s">
        <v>33</v>
      </c>
      <c r="E7" s="29">
        <v>1325</v>
      </c>
      <c r="F7" s="29">
        <v>1333</v>
      </c>
      <c r="G7" s="29">
        <v>0</v>
      </c>
      <c r="H7" s="92">
        <f t="shared" ref="H7:H8" si="4">IF(D7="SELL", E7-F7, F7-E7)*C7</f>
        <v>9040</v>
      </c>
      <c r="I7" s="8">
        <v>0</v>
      </c>
      <c r="J7" s="3">
        <f t="shared" ref="J7:J8" si="5">+I7+H7</f>
        <v>9040</v>
      </c>
    </row>
    <row r="8" spans="1:10" ht="17.25" customHeight="1" x14ac:dyDescent="0.25">
      <c r="A8" s="25">
        <v>43649</v>
      </c>
      <c r="B8" s="44" t="s">
        <v>309</v>
      </c>
      <c r="C8" s="69">
        <f t="shared" si="3"/>
        <v>3000</v>
      </c>
      <c r="D8" s="46" t="s">
        <v>33</v>
      </c>
      <c r="E8" s="29">
        <v>500</v>
      </c>
      <c r="F8" s="29">
        <v>515</v>
      </c>
      <c r="G8" s="29">
        <v>0</v>
      </c>
      <c r="H8" s="92">
        <v>0</v>
      </c>
      <c r="I8" s="8">
        <v>0</v>
      </c>
      <c r="J8" s="3" t="s">
        <v>234</v>
      </c>
    </row>
    <row r="9" spans="1:10" ht="17.25" customHeight="1" x14ac:dyDescent="0.25">
      <c r="A9" s="25">
        <v>43648</v>
      </c>
      <c r="B9" s="44" t="s">
        <v>257</v>
      </c>
      <c r="C9" s="69">
        <f t="shared" ref="C9" si="6">MROUND(1500000/E9,10)</f>
        <v>1530</v>
      </c>
      <c r="D9" s="46" t="s">
        <v>33</v>
      </c>
      <c r="E9" s="29">
        <v>980</v>
      </c>
      <c r="F9" s="29">
        <v>999</v>
      </c>
      <c r="G9" s="29">
        <v>0</v>
      </c>
      <c r="H9" s="92">
        <f t="shared" ref="H9" si="7">IF(D9="SELL", E9-F9, F9-E9)*C9</f>
        <v>29070</v>
      </c>
      <c r="I9" s="8">
        <v>0</v>
      </c>
      <c r="J9" s="3">
        <f t="shared" ref="J9" si="8">+I9+H9</f>
        <v>29070</v>
      </c>
    </row>
    <row r="10" spans="1:10" ht="17.25" customHeight="1" x14ac:dyDescent="0.25">
      <c r="A10" s="25">
        <v>43648</v>
      </c>
      <c r="B10" s="44" t="s">
        <v>67</v>
      </c>
      <c r="C10" s="69">
        <f>MROUND(1500000/E10,10)</f>
        <v>2340</v>
      </c>
      <c r="D10" s="46" t="s">
        <v>26</v>
      </c>
      <c r="E10" s="29">
        <v>640</v>
      </c>
      <c r="F10" s="29">
        <v>625</v>
      </c>
      <c r="G10" s="29">
        <v>0</v>
      </c>
      <c r="H10" s="92">
        <v>0</v>
      </c>
      <c r="I10" s="8">
        <v>0</v>
      </c>
      <c r="J10" s="3" t="s">
        <v>234</v>
      </c>
    </row>
    <row r="11" spans="1:10" ht="17.25" customHeight="1" x14ac:dyDescent="0.25">
      <c r="A11" s="25">
        <v>43647</v>
      </c>
      <c r="B11" s="44" t="s">
        <v>287</v>
      </c>
      <c r="C11" s="69">
        <f t="shared" ref="C11" si="9">MROUND(1500000/E11,10)</f>
        <v>24190</v>
      </c>
      <c r="D11" s="46" t="s">
        <v>33</v>
      </c>
      <c r="E11" s="29">
        <v>62</v>
      </c>
      <c r="F11" s="29">
        <v>65</v>
      </c>
      <c r="G11" s="29">
        <v>0</v>
      </c>
      <c r="H11" s="92">
        <f t="shared" ref="H11:H12" si="10">IF(D11="SELL", E11-F11, F11-E11)*C11</f>
        <v>72570</v>
      </c>
      <c r="I11" s="8">
        <v>0</v>
      </c>
      <c r="J11" s="3">
        <f t="shared" ref="J11:J12" si="11">+I11+H11</f>
        <v>72570</v>
      </c>
    </row>
    <row r="12" spans="1:10" ht="17.25" customHeight="1" x14ac:dyDescent="0.25">
      <c r="A12" s="25">
        <v>43647</v>
      </c>
      <c r="B12" s="44" t="s">
        <v>309</v>
      </c>
      <c r="C12" s="69">
        <f>MROUND(1500000/E12,10)</f>
        <v>2900</v>
      </c>
      <c r="D12" s="46" t="s">
        <v>26</v>
      </c>
      <c r="E12" s="29">
        <v>516.5</v>
      </c>
      <c r="F12" s="29">
        <v>502.5</v>
      </c>
      <c r="G12" s="29">
        <v>0</v>
      </c>
      <c r="H12" s="92">
        <f t="shared" si="10"/>
        <v>40600</v>
      </c>
      <c r="I12" s="8">
        <v>0</v>
      </c>
      <c r="J12" s="3">
        <f t="shared" si="11"/>
        <v>40600</v>
      </c>
    </row>
    <row r="13" spans="1:10" ht="17.25" customHeight="1" x14ac:dyDescent="0.25">
      <c r="A13" s="18"/>
      <c r="B13" s="19"/>
      <c r="C13" s="19"/>
      <c r="D13" s="19"/>
      <c r="E13" s="19"/>
      <c r="F13" s="19"/>
      <c r="G13" s="19"/>
      <c r="H13" s="19"/>
      <c r="I13" s="19"/>
      <c r="J13" s="19"/>
    </row>
    <row r="14" spans="1:10" ht="17.25" customHeight="1" x14ac:dyDescent="0.25">
      <c r="A14" s="25">
        <v>43644</v>
      </c>
      <c r="B14" s="44" t="s">
        <v>96</v>
      </c>
      <c r="C14" s="69">
        <f t="shared" ref="C14" si="12">MROUND(1500000/E14,10)</f>
        <v>2780</v>
      </c>
      <c r="D14" s="46" t="s">
        <v>33</v>
      </c>
      <c r="E14" s="29">
        <v>540</v>
      </c>
      <c r="F14" s="29">
        <v>547</v>
      </c>
      <c r="G14" s="29">
        <v>0</v>
      </c>
      <c r="H14" s="92">
        <f t="shared" ref="H14" si="13">IF(D14="SELL", E14-F14, F14-E14)*C14</f>
        <v>19460</v>
      </c>
      <c r="I14" s="8">
        <v>0</v>
      </c>
      <c r="J14" s="3">
        <f t="shared" ref="J14" si="14">+I14+H14</f>
        <v>19460</v>
      </c>
    </row>
    <row r="15" spans="1:10" ht="17.25" customHeight="1" x14ac:dyDescent="0.25">
      <c r="A15" s="25">
        <v>43644</v>
      </c>
      <c r="B15" s="44" t="s">
        <v>233</v>
      </c>
      <c r="C15" s="69">
        <f t="shared" ref="C15:C16" si="15">MROUND(1500000/E15,10)</f>
        <v>1590</v>
      </c>
      <c r="D15" s="46" t="s">
        <v>33</v>
      </c>
      <c r="E15" s="29">
        <v>945</v>
      </c>
      <c r="F15" s="29">
        <v>925</v>
      </c>
      <c r="G15" s="29">
        <v>0</v>
      </c>
      <c r="H15" s="92">
        <f t="shared" ref="H15:H16" si="16">IF(D15="SELL", E15-F15, F15-E15)*C15</f>
        <v>-31800</v>
      </c>
      <c r="I15" s="8">
        <v>0</v>
      </c>
      <c r="J15" s="3">
        <f t="shared" ref="J15:J16" si="17">+I15+H15</f>
        <v>-31800</v>
      </c>
    </row>
    <row r="16" spans="1:10" ht="17.25" customHeight="1" x14ac:dyDescent="0.25">
      <c r="A16" s="25">
        <v>43644</v>
      </c>
      <c r="B16" s="44" t="s">
        <v>287</v>
      </c>
      <c r="C16" s="69">
        <f t="shared" si="15"/>
        <v>21430</v>
      </c>
      <c r="D16" s="46" t="s">
        <v>33</v>
      </c>
      <c r="E16" s="29">
        <v>70</v>
      </c>
      <c r="F16" s="29">
        <v>67</v>
      </c>
      <c r="G16" s="29">
        <v>0</v>
      </c>
      <c r="H16" s="92">
        <f t="shared" si="16"/>
        <v>-64290</v>
      </c>
      <c r="I16" s="8">
        <v>0</v>
      </c>
      <c r="J16" s="3">
        <f t="shared" si="17"/>
        <v>-64290</v>
      </c>
    </row>
    <row r="17" spans="1:10" ht="17.25" customHeight="1" x14ac:dyDescent="0.25">
      <c r="A17" s="25">
        <v>43643</v>
      </c>
      <c r="B17" s="44" t="s">
        <v>244</v>
      </c>
      <c r="C17" s="69">
        <f t="shared" ref="C17" si="18">MROUND(1500000/E17,10)</f>
        <v>1410</v>
      </c>
      <c r="D17" s="46" t="s">
        <v>33</v>
      </c>
      <c r="E17" s="29">
        <v>1065</v>
      </c>
      <c r="F17" s="29">
        <v>1045</v>
      </c>
      <c r="G17" s="29">
        <v>0</v>
      </c>
      <c r="H17" s="92">
        <f t="shared" ref="H17" si="19">IF(D17="SELL", E17-F17, F17-E17)*C17</f>
        <v>-28200</v>
      </c>
      <c r="I17" s="8">
        <v>0</v>
      </c>
      <c r="J17" s="3">
        <f t="shared" ref="J17" si="20">+I17+H17</f>
        <v>-28200</v>
      </c>
    </row>
    <row r="18" spans="1:10" ht="17.25" customHeight="1" x14ac:dyDescent="0.25">
      <c r="A18" s="25">
        <v>43643</v>
      </c>
      <c r="B18" s="44" t="s">
        <v>306</v>
      </c>
      <c r="C18" s="69">
        <f>MROUND(1500000/E18,10)</f>
        <v>1630</v>
      </c>
      <c r="D18" s="46" t="s">
        <v>26</v>
      </c>
      <c r="E18" s="29">
        <v>920</v>
      </c>
      <c r="F18" s="29">
        <v>900</v>
      </c>
      <c r="G18" s="29">
        <v>0</v>
      </c>
      <c r="H18" s="92">
        <f t="shared" ref="H18" si="21">IF(D18="SELL", E18-F18, F18-E18)*C18</f>
        <v>32600</v>
      </c>
      <c r="I18" s="8">
        <v>0</v>
      </c>
      <c r="J18" s="3">
        <f t="shared" ref="J18" si="22">+I18+H18</f>
        <v>32600</v>
      </c>
    </row>
    <row r="19" spans="1:10" ht="17.25" customHeight="1" x14ac:dyDescent="0.25">
      <c r="A19" s="25">
        <v>43642</v>
      </c>
      <c r="B19" s="44" t="s">
        <v>291</v>
      </c>
      <c r="C19" s="69">
        <f t="shared" ref="C19" si="23">MROUND(1500000/E19,10)</f>
        <v>2580</v>
      </c>
      <c r="D19" s="46" t="s">
        <v>33</v>
      </c>
      <c r="E19" s="29">
        <v>582</v>
      </c>
      <c r="F19" s="29">
        <v>583</v>
      </c>
      <c r="G19" s="29">
        <v>0</v>
      </c>
      <c r="H19" s="92">
        <f t="shared" ref="H19" si="24">IF(D19="SELL", E19-F19, F19-E19)*C19</f>
        <v>2580</v>
      </c>
      <c r="I19" s="8">
        <v>0</v>
      </c>
      <c r="J19" s="3">
        <f t="shared" ref="J19" si="25">+I19+H19</f>
        <v>2580</v>
      </c>
    </row>
    <row r="20" spans="1:10" ht="17.25" customHeight="1" x14ac:dyDescent="0.25">
      <c r="A20" s="25">
        <v>43641</v>
      </c>
      <c r="B20" s="44" t="s">
        <v>260</v>
      </c>
      <c r="C20" s="69">
        <f t="shared" ref="C20" si="26">MROUND(1500000/E20,10)</f>
        <v>2230</v>
      </c>
      <c r="D20" s="46" t="s">
        <v>33</v>
      </c>
      <c r="E20" s="29">
        <v>673</v>
      </c>
      <c r="F20" s="29">
        <v>678</v>
      </c>
      <c r="G20" s="29">
        <v>0</v>
      </c>
      <c r="H20" s="92">
        <f t="shared" ref="H20" si="27">IF(D20="SELL", E20-F20, F20-E20)*C20</f>
        <v>11150</v>
      </c>
      <c r="I20" s="8">
        <v>0</v>
      </c>
      <c r="J20" s="3">
        <f t="shared" ref="J20" si="28">+I20+H20</f>
        <v>11150</v>
      </c>
    </row>
    <row r="21" spans="1:10" ht="17.25" customHeight="1" x14ac:dyDescent="0.25">
      <c r="A21" s="25">
        <v>43640</v>
      </c>
      <c r="B21" s="44" t="s">
        <v>142</v>
      </c>
      <c r="C21" s="69">
        <f t="shared" ref="C21" si="29">MROUND(1500000/E21,10)</f>
        <v>20000</v>
      </c>
      <c r="D21" s="46" t="s">
        <v>33</v>
      </c>
      <c r="E21" s="29">
        <v>75</v>
      </c>
      <c r="F21" s="29">
        <v>77</v>
      </c>
      <c r="G21" s="29">
        <v>0</v>
      </c>
      <c r="H21" s="92">
        <f t="shared" ref="H21" si="30">IF(D21="SELL", E21-F21, F21-E21)*C21</f>
        <v>40000</v>
      </c>
      <c r="I21" s="8">
        <v>0</v>
      </c>
      <c r="J21" s="3">
        <f t="shared" ref="J21" si="31">+I21+H21</f>
        <v>40000</v>
      </c>
    </row>
    <row r="22" spans="1:10" ht="17.25" customHeight="1" x14ac:dyDescent="0.25">
      <c r="A22" s="25">
        <v>43640</v>
      </c>
      <c r="B22" s="44" t="s">
        <v>305</v>
      </c>
      <c r="C22" s="69">
        <f>MROUND(1500000/E22,10)</f>
        <v>5450</v>
      </c>
      <c r="D22" s="46" t="s">
        <v>26</v>
      </c>
      <c r="E22" s="29">
        <v>275</v>
      </c>
      <c r="F22" s="29">
        <v>265</v>
      </c>
      <c r="G22" s="29">
        <v>0</v>
      </c>
      <c r="H22" s="92">
        <f t="shared" ref="H22" si="32">IF(D22="SELL", E22-F22, F22-E22)*C22</f>
        <v>54500</v>
      </c>
      <c r="I22" s="8">
        <v>0</v>
      </c>
      <c r="J22" s="3">
        <f t="shared" ref="J22" si="33">+I22+H22</f>
        <v>54500</v>
      </c>
    </row>
    <row r="23" spans="1:10" ht="17.25" customHeight="1" x14ac:dyDescent="0.25">
      <c r="A23" s="25">
        <v>43637</v>
      </c>
      <c r="B23" s="44" t="s">
        <v>246</v>
      </c>
      <c r="C23" s="69">
        <f>MROUND(1500000/E23,10)</f>
        <v>1940</v>
      </c>
      <c r="D23" s="46" t="s">
        <v>26</v>
      </c>
      <c r="E23" s="29">
        <v>773</v>
      </c>
      <c r="F23" s="29">
        <v>760</v>
      </c>
      <c r="G23" s="29">
        <v>0</v>
      </c>
      <c r="H23" s="92">
        <f t="shared" ref="H23" si="34">IF(D23="SELL", E23-F23, F23-E23)*C23</f>
        <v>25220</v>
      </c>
      <c r="I23" s="8">
        <v>0</v>
      </c>
      <c r="J23" s="3">
        <f t="shared" ref="J23" si="35">+I23+H23</f>
        <v>25220</v>
      </c>
    </row>
    <row r="24" spans="1:10" ht="17.25" customHeight="1" x14ac:dyDescent="0.25">
      <c r="A24" s="25">
        <v>43637</v>
      </c>
      <c r="B24" s="44" t="s">
        <v>287</v>
      </c>
      <c r="C24" s="69">
        <f t="shared" ref="C24" si="36">MROUND(1500000/E24,10)</f>
        <v>21430</v>
      </c>
      <c r="D24" s="46" t="s">
        <v>33</v>
      </c>
      <c r="E24" s="29">
        <v>70</v>
      </c>
      <c r="F24" s="29">
        <v>72</v>
      </c>
      <c r="G24" s="29">
        <v>0</v>
      </c>
      <c r="H24" s="92">
        <f t="shared" ref="H24" si="37">IF(D24="SELL", E24-F24, F24-E24)*C24</f>
        <v>42860</v>
      </c>
      <c r="I24" s="8">
        <v>0</v>
      </c>
      <c r="J24" s="3">
        <f t="shared" ref="J24" si="38">+I24+H24</f>
        <v>42860</v>
      </c>
    </row>
    <row r="25" spans="1:10" ht="17.25" customHeight="1" x14ac:dyDescent="0.25">
      <c r="A25" s="25">
        <v>43637</v>
      </c>
      <c r="B25" s="44" t="s">
        <v>301</v>
      </c>
      <c r="C25" s="69">
        <f t="shared" ref="C25" si="39">MROUND(1500000/E25,10)</f>
        <v>4110</v>
      </c>
      <c r="D25" s="46" t="s">
        <v>33</v>
      </c>
      <c r="E25" s="29">
        <v>365</v>
      </c>
      <c r="F25" s="29">
        <v>360</v>
      </c>
      <c r="G25" s="29">
        <v>0</v>
      </c>
      <c r="H25" s="92">
        <f t="shared" ref="H25" si="40">IF(D25="SELL", E25-F25, F25-E25)*C25</f>
        <v>-20550</v>
      </c>
      <c r="I25" s="8">
        <v>0</v>
      </c>
      <c r="J25" s="3">
        <f t="shared" ref="J25" si="41">+I25+H25</f>
        <v>-20550</v>
      </c>
    </row>
    <row r="26" spans="1:10" ht="17.25" customHeight="1" x14ac:dyDescent="0.25">
      <c r="A26" s="25">
        <v>43636</v>
      </c>
      <c r="B26" s="44" t="s">
        <v>291</v>
      </c>
      <c r="C26" s="69">
        <f t="shared" ref="C26" si="42">MROUND(1500000/E26,10)</f>
        <v>2590</v>
      </c>
      <c r="D26" s="46" t="s">
        <v>33</v>
      </c>
      <c r="E26" s="29">
        <v>580</v>
      </c>
      <c r="F26" s="29">
        <v>590</v>
      </c>
      <c r="G26" s="29">
        <v>0</v>
      </c>
      <c r="H26" s="92">
        <f t="shared" ref="H26" si="43">IF(D26="SELL", E26-F26, F26-E26)*C26</f>
        <v>25900</v>
      </c>
      <c r="I26" s="8">
        <v>0</v>
      </c>
      <c r="J26" s="3">
        <f t="shared" ref="J26" si="44">+I26+H26</f>
        <v>25900</v>
      </c>
    </row>
    <row r="27" spans="1:10" ht="17.25" customHeight="1" x14ac:dyDescent="0.25">
      <c r="A27" s="25">
        <v>43635</v>
      </c>
      <c r="B27" s="44" t="s">
        <v>232</v>
      </c>
      <c r="C27" s="69">
        <f t="shared" ref="C27:C28" si="45">MROUND(1500000/E27,10)</f>
        <v>2730</v>
      </c>
      <c r="D27" s="46" t="s">
        <v>33</v>
      </c>
      <c r="E27" s="29">
        <v>550</v>
      </c>
      <c r="F27" s="29">
        <v>570</v>
      </c>
      <c r="G27" s="29">
        <v>0</v>
      </c>
      <c r="H27" s="92">
        <f t="shared" ref="H27:H28" si="46">IF(D27="SELL", E27-F27, F27-E27)*C27</f>
        <v>54600</v>
      </c>
      <c r="I27" s="8">
        <v>0</v>
      </c>
      <c r="J27" s="3">
        <f t="shared" ref="J27:J28" si="47">+I27+H27</f>
        <v>54600</v>
      </c>
    </row>
    <row r="28" spans="1:10" ht="17.25" customHeight="1" x14ac:dyDescent="0.25">
      <c r="A28" s="25">
        <v>43635</v>
      </c>
      <c r="B28" s="44" t="s">
        <v>244</v>
      </c>
      <c r="C28" s="69">
        <f t="shared" si="45"/>
        <v>1420</v>
      </c>
      <c r="D28" s="46" t="s">
        <v>33</v>
      </c>
      <c r="E28" s="29">
        <v>1060</v>
      </c>
      <c r="F28" s="29">
        <v>1040</v>
      </c>
      <c r="G28" s="29">
        <v>0</v>
      </c>
      <c r="H28" s="92">
        <f t="shared" si="46"/>
        <v>-28400</v>
      </c>
      <c r="I28" s="8">
        <v>0</v>
      </c>
      <c r="J28" s="3">
        <f t="shared" si="47"/>
        <v>-28400</v>
      </c>
    </row>
    <row r="29" spans="1:10" ht="17.25" customHeight="1" x14ac:dyDescent="0.25">
      <c r="A29" s="25">
        <v>43634</v>
      </c>
      <c r="B29" s="44" t="s">
        <v>237</v>
      </c>
      <c r="C29" s="69">
        <f>MROUND(1500000/E29,10)</f>
        <v>1120</v>
      </c>
      <c r="D29" s="46" t="s">
        <v>26</v>
      </c>
      <c r="E29" s="29">
        <v>1335</v>
      </c>
      <c r="F29" s="29">
        <v>1315</v>
      </c>
      <c r="G29" s="29">
        <v>0</v>
      </c>
      <c r="H29" s="92">
        <f t="shared" ref="H29" si="48">IF(D29="SELL", E29-F29, F29-E29)*C29</f>
        <v>22400</v>
      </c>
      <c r="I29" s="8">
        <v>0</v>
      </c>
      <c r="J29" s="3">
        <f t="shared" ref="J29" si="49">+I29+H29</f>
        <v>22400</v>
      </c>
    </row>
    <row r="30" spans="1:10" ht="17.25" customHeight="1" x14ac:dyDescent="0.25">
      <c r="A30" s="25">
        <v>43633</v>
      </c>
      <c r="B30" s="44" t="s">
        <v>232</v>
      </c>
      <c r="C30" s="69">
        <f t="shared" ref="C30:C46" si="50">MROUND(1500000/E30,10)</f>
        <v>2210</v>
      </c>
      <c r="D30" s="46" t="s">
        <v>33</v>
      </c>
      <c r="E30" s="29">
        <v>680</v>
      </c>
      <c r="F30" s="29">
        <v>695</v>
      </c>
      <c r="G30" s="29">
        <v>0</v>
      </c>
      <c r="H30" s="92">
        <v>0</v>
      </c>
      <c r="I30" s="8">
        <v>0</v>
      </c>
      <c r="J30" s="3" t="s">
        <v>234</v>
      </c>
    </row>
    <row r="31" spans="1:10" ht="17.25" customHeight="1" x14ac:dyDescent="0.25">
      <c r="A31" s="25">
        <v>43633</v>
      </c>
      <c r="B31" s="44" t="s">
        <v>233</v>
      </c>
      <c r="C31" s="69">
        <f t="shared" si="50"/>
        <v>1490</v>
      </c>
      <c r="D31" s="46" t="s">
        <v>33</v>
      </c>
      <c r="E31" s="29">
        <v>1010</v>
      </c>
      <c r="F31" s="29">
        <v>990</v>
      </c>
      <c r="G31" s="29">
        <v>0</v>
      </c>
      <c r="H31" s="92">
        <f t="shared" ref="H31" si="51">IF(D31="SELL", E31-F31, F31-E31)*C31</f>
        <v>-29800</v>
      </c>
      <c r="I31" s="8">
        <v>0</v>
      </c>
      <c r="J31" s="3">
        <f t="shared" ref="J31" si="52">+I31+H31</f>
        <v>-29800</v>
      </c>
    </row>
    <row r="32" spans="1:10" ht="17.25" customHeight="1" x14ac:dyDescent="0.25">
      <c r="A32" s="25">
        <v>43630</v>
      </c>
      <c r="B32" s="44" t="s">
        <v>298</v>
      </c>
      <c r="C32" s="69">
        <f t="shared" si="50"/>
        <v>1380</v>
      </c>
      <c r="D32" s="46" t="s">
        <v>33</v>
      </c>
      <c r="E32" s="29">
        <v>1090</v>
      </c>
      <c r="F32" s="29">
        <v>1070</v>
      </c>
      <c r="G32" s="29">
        <v>0</v>
      </c>
      <c r="H32" s="92">
        <f t="shared" ref="H32" si="53">IF(D32="SELL", E32-F32, F32-E32)*C32</f>
        <v>-27600</v>
      </c>
      <c r="I32" s="8">
        <v>0</v>
      </c>
      <c r="J32" s="3">
        <f t="shared" ref="J32" si="54">+I32+H32</f>
        <v>-27600</v>
      </c>
    </row>
    <row r="33" spans="1:10" ht="17.25" customHeight="1" x14ac:dyDescent="0.25">
      <c r="A33" s="25">
        <v>43630</v>
      </c>
      <c r="B33" s="44" t="s">
        <v>286</v>
      </c>
      <c r="C33" s="69">
        <f t="shared" si="50"/>
        <v>1600</v>
      </c>
      <c r="D33" s="46" t="s">
        <v>33</v>
      </c>
      <c r="E33" s="29">
        <v>940</v>
      </c>
      <c r="F33" s="29">
        <v>960</v>
      </c>
      <c r="G33" s="29">
        <v>0</v>
      </c>
      <c r="H33" s="92">
        <v>0</v>
      </c>
      <c r="I33" s="8">
        <v>0</v>
      </c>
      <c r="J33" s="3" t="s">
        <v>234</v>
      </c>
    </row>
    <row r="34" spans="1:10" ht="17.25" customHeight="1" x14ac:dyDescent="0.25">
      <c r="A34" s="25">
        <v>43629</v>
      </c>
      <c r="B34" s="44" t="s">
        <v>291</v>
      </c>
      <c r="C34" s="69">
        <f t="shared" si="50"/>
        <v>2480</v>
      </c>
      <c r="D34" s="46" t="s">
        <v>33</v>
      </c>
      <c r="E34" s="29">
        <v>605</v>
      </c>
      <c r="F34" s="29">
        <v>610</v>
      </c>
      <c r="G34" s="29">
        <v>0</v>
      </c>
      <c r="H34" s="92">
        <f t="shared" ref="H34:H35" si="55">IF(D34="SELL", E34-F34, F34-E34)*C34</f>
        <v>12400</v>
      </c>
      <c r="I34" s="8">
        <v>0</v>
      </c>
      <c r="J34" s="3">
        <f t="shared" ref="J34:J35" si="56">+I34+H34</f>
        <v>12400</v>
      </c>
    </row>
    <row r="35" spans="1:10" ht="17.25" customHeight="1" x14ac:dyDescent="0.25">
      <c r="A35" s="25">
        <v>43629</v>
      </c>
      <c r="B35" s="44" t="s">
        <v>237</v>
      </c>
      <c r="C35" s="69">
        <f t="shared" si="50"/>
        <v>1110</v>
      </c>
      <c r="D35" s="46" t="s">
        <v>26</v>
      </c>
      <c r="E35" s="29">
        <v>1350</v>
      </c>
      <c r="F35" s="29">
        <v>1348</v>
      </c>
      <c r="G35" s="29">
        <v>0</v>
      </c>
      <c r="H35" s="92">
        <f t="shared" si="55"/>
        <v>2220</v>
      </c>
      <c r="I35" s="8">
        <v>0</v>
      </c>
      <c r="J35" s="3">
        <f t="shared" si="56"/>
        <v>2220</v>
      </c>
    </row>
    <row r="36" spans="1:10" ht="17.25" customHeight="1" x14ac:dyDescent="0.25">
      <c r="A36" s="25">
        <v>43628</v>
      </c>
      <c r="B36" s="44" t="s">
        <v>293</v>
      </c>
      <c r="C36" s="69">
        <f t="shared" si="50"/>
        <v>15960</v>
      </c>
      <c r="D36" s="46" t="s">
        <v>33</v>
      </c>
      <c r="E36" s="29">
        <v>94</v>
      </c>
      <c r="F36" s="29">
        <v>90</v>
      </c>
      <c r="G36" s="29">
        <v>0</v>
      </c>
      <c r="H36" s="92">
        <f t="shared" ref="H36" si="57">IF(D36="SELL", E36-F36, F36-E36)*C36</f>
        <v>-63840</v>
      </c>
      <c r="I36" s="8">
        <v>0</v>
      </c>
      <c r="J36" s="3">
        <f t="shared" ref="J36" si="58">+I36+H36</f>
        <v>-63840</v>
      </c>
    </row>
    <row r="37" spans="1:10" ht="17.25" customHeight="1" x14ac:dyDescent="0.25">
      <c r="A37" s="25">
        <v>43627</v>
      </c>
      <c r="B37" s="44" t="s">
        <v>292</v>
      </c>
      <c r="C37" s="69">
        <f t="shared" si="50"/>
        <v>2680</v>
      </c>
      <c r="D37" s="46" t="s">
        <v>33</v>
      </c>
      <c r="E37" s="29">
        <v>560</v>
      </c>
      <c r="F37" s="29">
        <v>570</v>
      </c>
      <c r="G37" s="29">
        <v>0</v>
      </c>
      <c r="H37" s="92">
        <f t="shared" ref="H37" si="59">IF(D37="SELL", E37-F37, F37-E37)*C37</f>
        <v>26800</v>
      </c>
      <c r="I37" s="8">
        <v>0</v>
      </c>
      <c r="J37" s="3">
        <f t="shared" ref="J37" si="60">+I37+H37</f>
        <v>26800</v>
      </c>
    </row>
    <row r="38" spans="1:10" ht="17.25" customHeight="1" x14ac:dyDescent="0.25">
      <c r="A38" s="25">
        <v>43626</v>
      </c>
      <c r="B38" s="44" t="s">
        <v>290</v>
      </c>
      <c r="C38" s="69">
        <f t="shared" si="50"/>
        <v>1180</v>
      </c>
      <c r="D38" s="46" t="s">
        <v>33</v>
      </c>
      <c r="E38" s="29">
        <v>1270</v>
      </c>
      <c r="F38" s="29">
        <v>1283</v>
      </c>
      <c r="G38" s="29">
        <v>0</v>
      </c>
      <c r="H38" s="91">
        <f t="shared" ref="H38:H39" si="61">IF(D38="SELL", E38-F38, F38-E38)*C38</f>
        <v>15340</v>
      </c>
      <c r="I38" s="8">
        <v>0</v>
      </c>
      <c r="J38" s="3">
        <f t="shared" ref="J38:J39" si="62">+I38+H38</f>
        <v>15340</v>
      </c>
    </row>
    <row r="39" spans="1:10" ht="17.25" customHeight="1" x14ac:dyDescent="0.25">
      <c r="A39" s="25">
        <v>43626</v>
      </c>
      <c r="B39" s="44" t="s">
        <v>291</v>
      </c>
      <c r="C39" s="69">
        <f t="shared" si="50"/>
        <v>2420</v>
      </c>
      <c r="D39" s="46" t="s">
        <v>33</v>
      </c>
      <c r="E39" s="29">
        <v>620</v>
      </c>
      <c r="F39" s="29">
        <v>624</v>
      </c>
      <c r="G39" s="29">
        <v>0</v>
      </c>
      <c r="H39" s="91">
        <f t="shared" si="61"/>
        <v>9680</v>
      </c>
      <c r="I39" s="8">
        <v>0</v>
      </c>
      <c r="J39" s="3">
        <f t="shared" si="62"/>
        <v>9680</v>
      </c>
    </row>
    <row r="40" spans="1:10" ht="17.25" customHeight="1" x14ac:dyDescent="0.25">
      <c r="A40" s="25">
        <v>43623</v>
      </c>
      <c r="B40" s="44" t="s">
        <v>285</v>
      </c>
      <c r="C40" s="69">
        <f t="shared" si="50"/>
        <v>1570</v>
      </c>
      <c r="D40" s="46" t="s">
        <v>26</v>
      </c>
      <c r="E40" s="29">
        <v>955</v>
      </c>
      <c r="F40" s="29">
        <v>953</v>
      </c>
      <c r="G40" s="29">
        <v>0</v>
      </c>
      <c r="H40" s="91">
        <f t="shared" ref="H40:H41" si="63">IF(D40="SELL", E40-F40, F40-E40)*C40</f>
        <v>3140</v>
      </c>
      <c r="I40" s="8">
        <v>0</v>
      </c>
      <c r="J40" s="3">
        <f t="shared" ref="J40:J41" si="64">+I40+H40</f>
        <v>3140</v>
      </c>
    </row>
    <row r="41" spans="1:10" ht="17.25" customHeight="1" x14ac:dyDescent="0.25">
      <c r="A41" s="25">
        <v>43623</v>
      </c>
      <c r="B41" s="44" t="s">
        <v>286</v>
      </c>
      <c r="C41" s="69">
        <f t="shared" si="50"/>
        <v>1600</v>
      </c>
      <c r="D41" s="46" t="s">
        <v>33</v>
      </c>
      <c r="E41" s="29">
        <v>935</v>
      </c>
      <c r="F41" s="29">
        <v>940</v>
      </c>
      <c r="G41" s="29">
        <v>0</v>
      </c>
      <c r="H41" s="91">
        <f t="shared" si="63"/>
        <v>8000</v>
      </c>
      <c r="I41" s="8">
        <v>0</v>
      </c>
      <c r="J41" s="3">
        <f t="shared" si="64"/>
        <v>8000</v>
      </c>
    </row>
    <row r="42" spans="1:10" ht="17.25" customHeight="1" x14ac:dyDescent="0.25">
      <c r="A42" s="25">
        <v>43623</v>
      </c>
      <c r="B42" s="44" t="s">
        <v>287</v>
      </c>
      <c r="C42" s="69">
        <f t="shared" si="50"/>
        <v>13640</v>
      </c>
      <c r="D42" s="46" t="s">
        <v>33</v>
      </c>
      <c r="E42" s="29">
        <v>110</v>
      </c>
      <c r="F42" s="29">
        <v>115</v>
      </c>
      <c r="G42" s="29">
        <v>0</v>
      </c>
      <c r="H42" s="91">
        <v>0</v>
      </c>
      <c r="I42" s="8">
        <v>0</v>
      </c>
      <c r="J42" s="3" t="s">
        <v>234</v>
      </c>
    </row>
    <row r="43" spans="1:10" ht="17.25" customHeight="1" x14ac:dyDescent="0.25">
      <c r="A43" s="25">
        <v>43622</v>
      </c>
      <c r="B43" s="44" t="s">
        <v>227</v>
      </c>
      <c r="C43" s="69">
        <f t="shared" si="50"/>
        <v>930</v>
      </c>
      <c r="D43" s="46" t="s">
        <v>26</v>
      </c>
      <c r="E43" s="29">
        <v>1615</v>
      </c>
      <c r="F43" s="29">
        <v>1596</v>
      </c>
      <c r="G43" s="29">
        <v>0</v>
      </c>
      <c r="H43" s="91">
        <f t="shared" ref="H43" si="65">IF(D43="SELL", E43-F43, F43-E43)*C43</f>
        <v>17670</v>
      </c>
      <c r="I43" s="8">
        <v>0</v>
      </c>
      <c r="J43" s="3">
        <f t="shared" ref="J43" si="66">+I43+H43</f>
        <v>17670</v>
      </c>
    </row>
    <row r="44" spans="1:10" ht="17.25" customHeight="1" x14ac:dyDescent="0.25">
      <c r="A44" s="25">
        <v>43620</v>
      </c>
      <c r="B44" s="44" t="s">
        <v>227</v>
      </c>
      <c r="C44" s="69">
        <f t="shared" si="50"/>
        <v>890</v>
      </c>
      <c r="D44" s="46" t="s">
        <v>26</v>
      </c>
      <c r="E44" s="29">
        <v>1685</v>
      </c>
      <c r="F44" s="29">
        <v>1665</v>
      </c>
      <c r="G44" s="29">
        <v>0</v>
      </c>
      <c r="H44" s="91">
        <f t="shared" ref="H44" si="67">IF(D44="SELL", E44-F44, F44-E44)*C44</f>
        <v>17800</v>
      </c>
      <c r="I44" s="8">
        <v>0</v>
      </c>
      <c r="J44" s="3">
        <f t="shared" ref="J44" si="68">+I44+H44</f>
        <v>17800</v>
      </c>
    </row>
    <row r="45" spans="1:10" ht="17.25" customHeight="1" x14ac:dyDescent="0.25">
      <c r="A45" s="25">
        <v>43619</v>
      </c>
      <c r="B45" s="44" t="s">
        <v>246</v>
      </c>
      <c r="C45" s="69">
        <f t="shared" si="50"/>
        <v>1900</v>
      </c>
      <c r="D45" s="46" t="s">
        <v>33</v>
      </c>
      <c r="E45" s="29">
        <v>790</v>
      </c>
      <c r="F45" s="29">
        <v>795</v>
      </c>
      <c r="G45" s="29">
        <v>0</v>
      </c>
      <c r="H45" s="91">
        <f t="shared" ref="H45:H46" si="69">IF(D45="SELL", E45-F45, F45-E45)*C45</f>
        <v>9500</v>
      </c>
      <c r="I45" s="8">
        <v>0</v>
      </c>
      <c r="J45" s="3">
        <f t="shared" ref="J45:J46" si="70">+I45+H45</f>
        <v>9500</v>
      </c>
    </row>
    <row r="46" spans="1:10" ht="17.25" customHeight="1" x14ac:dyDescent="0.25">
      <c r="A46" s="25">
        <v>43619</v>
      </c>
      <c r="B46" s="44" t="s">
        <v>50</v>
      </c>
      <c r="C46" s="69">
        <f t="shared" si="50"/>
        <v>980</v>
      </c>
      <c r="D46" s="46" t="s">
        <v>33</v>
      </c>
      <c r="E46" s="29">
        <v>1535</v>
      </c>
      <c r="F46" s="29">
        <v>1538</v>
      </c>
      <c r="G46" s="29">
        <v>0</v>
      </c>
      <c r="H46" s="91">
        <f t="shared" si="69"/>
        <v>2940</v>
      </c>
      <c r="I46" s="8">
        <v>0</v>
      </c>
      <c r="J46" s="3">
        <f t="shared" si="70"/>
        <v>2940</v>
      </c>
    </row>
    <row r="47" spans="1:10" ht="17.25" customHeight="1" x14ac:dyDescent="0.25">
      <c r="A47" s="18"/>
      <c r="B47" s="19"/>
      <c r="C47" s="19"/>
      <c r="D47" s="19"/>
      <c r="E47" s="19"/>
      <c r="F47" s="19"/>
      <c r="G47" s="19"/>
      <c r="H47" s="19"/>
      <c r="I47" s="19"/>
      <c r="J47" s="19"/>
    </row>
    <row r="48" spans="1:10" ht="17.25" customHeight="1" x14ac:dyDescent="0.25">
      <c r="A48" s="25">
        <v>43609</v>
      </c>
      <c r="B48" s="44" t="s">
        <v>272</v>
      </c>
      <c r="C48" s="69">
        <f t="shared" ref="C48:C64" si="71">MROUND(1000000/E48,10)</f>
        <v>820</v>
      </c>
      <c r="D48" s="46" t="s">
        <v>33</v>
      </c>
      <c r="E48" s="29">
        <v>1225</v>
      </c>
      <c r="F48" s="29">
        <v>1240</v>
      </c>
      <c r="G48" s="29">
        <v>1260</v>
      </c>
      <c r="H48" s="8">
        <f t="shared" ref="H48" si="72">IF(D48="SELL", E48-F48, F48-E48)*C48</f>
        <v>12300</v>
      </c>
      <c r="I48" s="8">
        <f t="shared" ref="I48" si="73">IF(D48="SELL",IF(G48="-","0",F48-G48),IF(D48="LONG",IF(G48="-","0",G48-F48)))*C48</f>
        <v>16400</v>
      </c>
      <c r="J48" s="3">
        <f t="shared" ref="J48" si="74">+I48+H48</f>
        <v>28700</v>
      </c>
    </row>
    <row r="49" spans="1:10" ht="17.25" customHeight="1" x14ac:dyDescent="0.25">
      <c r="A49" s="25">
        <v>43609</v>
      </c>
      <c r="B49" s="44" t="s">
        <v>181</v>
      </c>
      <c r="C49" s="69">
        <f t="shared" si="71"/>
        <v>790</v>
      </c>
      <c r="D49" s="46" t="s">
        <v>26</v>
      </c>
      <c r="E49" s="29">
        <v>1264</v>
      </c>
      <c r="F49" s="29">
        <v>1278</v>
      </c>
      <c r="G49" s="29" t="s">
        <v>14</v>
      </c>
      <c r="H49" s="8">
        <f t="shared" ref="H49" si="75">IF(D49="SELL", E49-F49, F49-E49)*C49</f>
        <v>-11060</v>
      </c>
      <c r="I49" s="8">
        <f t="shared" ref="I49" si="76">IF(D49="SELL",IF(G49="-","0",F49-G49),IF(D49="LONG",IF(G49="-","0",G49-F49)))*C49</f>
        <v>0</v>
      </c>
      <c r="J49" s="40">
        <f t="shared" ref="J49" si="77">+I49+H49</f>
        <v>-11060</v>
      </c>
    </row>
    <row r="50" spans="1:10" ht="17.25" customHeight="1" x14ac:dyDescent="0.25">
      <c r="A50" s="25">
        <v>43607</v>
      </c>
      <c r="B50" s="44" t="s">
        <v>128</v>
      </c>
      <c r="C50" s="69">
        <f t="shared" si="71"/>
        <v>2600</v>
      </c>
      <c r="D50" s="46" t="s">
        <v>33</v>
      </c>
      <c r="E50" s="29">
        <v>385</v>
      </c>
      <c r="F50" s="29">
        <v>388.9</v>
      </c>
      <c r="G50" s="29" t="s">
        <v>14</v>
      </c>
      <c r="H50" s="8">
        <f t="shared" ref="H50" si="78">IF(D50="SELL", E50-F50, F50-E50)*C50</f>
        <v>10139.999999999942</v>
      </c>
      <c r="I50" s="8">
        <f t="shared" ref="I50" si="79">IF(D50="SELL",IF(G50="-","0",F50-G50),IF(D50="LONG",IF(G50="-","0",G50-F50)))*C50</f>
        <v>0</v>
      </c>
      <c r="J50" s="3">
        <f t="shared" ref="J50" si="80">+I50+H50</f>
        <v>10139.999999999942</v>
      </c>
    </row>
    <row r="51" spans="1:10" ht="17.25" customHeight="1" x14ac:dyDescent="0.25">
      <c r="A51" s="25">
        <v>43606</v>
      </c>
      <c r="B51" s="44" t="s">
        <v>84</v>
      </c>
      <c r="C51" s="69">
        <f t="shared" si="71"/>
        <v>340</v>
      </c>
      <c r="D51" s="46" t="s">
        <v>33</v>
      </c>
      <c r="E51" s="29">
        <v>2970</v>
      </c>
      <c r="F51" s="29">
        <v>2960</v>
      </c>
      <c r="G51" s="29" t="s">
        <v>14</v>
      </c>
      <c r="H51" s="8">
        <f t="shared" ref="H51" si="81">IF(D51="SELL", E51-F51, F51-E51)*C51</f>
        <v>-3400</v>
      </c>
      <c r="I51" s="8">
        <f t="shared" ref="I51" si="82">IF(D51="SELL",IF(G51="-","0",F51-G51),IF(D51="LONG",IF(G51="-","0",G51-F51)))*C51</f>
        <v>0</v>
      </c>
      <c r="J51" s="40">
        <f t="shared" ref="J51" si="83">+I51+H51</f>
        <v>-3400</v>
      </c>
    </row>
    <row r="52" spans="1:10" ht="17.25" customHeight="1" x14ac:dyDescent="0.25">
      <c r="A52" s="25">
        <v>43605</v>
      </c>
      <c r="B52" s="44" t="s">
        <v>165</v>
      </c>
      <c r="C52" s="69">
        <f t="shared" si="71"/>
        <v>2970</v>
      </c>
      <c r="D52" s="46" t="s">
        <v>33</v>
      </c>
      <c r="E52" s="29">
        <v>337</v>
      </c>
      <c r="F52" s="29">
        <v>342</v>
      </c>
      <c r="G52" s="29" t="s">
        <v>14</v>
      </c>
      <c r="H52" s="8">
        <f t="shared" ref="H52" si="84">IF(D52="SELL", E52-F52, F52-E52)*C52</f>
        <v>14850</v>
      </c>
      <c r="I52" s="8">
        <f t="shared" ref="I52" si="85">IF(D52="SELL",IF(G52="-","0",F52-G52),IF(D52="LONG",IF(G52="-","0",G52-F52)))*C52</f>
        <v>0</v>
      </c>
      <c r="J52" s="3">
        <f t="shared" ref="J52" si="86">+I52+H52</f>
        <v>14850</v>
      </c>
    </row>
    <row r="53" spans="1:10" ht="17.25" customHeight="1" x14ac:dyDescent="0.25">
      <c r="A53" s="25">
        <v>43602</v>
      </c>
      <c r="B53" s="44" t="s">
        <v>262</v>
      </c>
      <c r="C53" s="69">
        <f t="shared" si="71"/>
        <v>1170</v>
      </c>
      <c r="D53" s="46" t="s">
        <v>33</v>
      </c>
      <c r="E53" s="29">
        <v>857</v>
      </c>
      <c r="F53" s="29">
        <v>868</v>
      </c>
      <c r="G53" s="29" t="s">
        <v>14</v>
      </c>
      <c r="H53" s="8">
        <f t="shared" ref="H53" si="87">IF(D53="SELL", E53-F53, F53-E53)*C53</f>
        <v>12870</v>
      </c>
      <c r="I53" s="8">
        <f t="shared" ref="I53" si="88">IF(D53="SELL",IF(G53="-","0",F53-G53),IF(D53="LONG",IF(G53="-","0",G53-F53)))*C53</f>
        <v>0</v>
      </c>
      <c r="J53" s="3">
        <f t="shared" ref="J53" si="89">+I53+H53</f>
        <v>12870</v>
      </c>
    </row>
    <row r="54" spans="1:10" ht="17.25" customHeight="1" x14ac:dyDescent="0.25">
      <c r="A54" s="25">
        <v>43602</v>
      </c>
      <c r="B54" s="44" t="s">
        <v>39</v>
      </c>
      <c r="C54" s="69">
        <f t="shared" si="71"/>
        <v>1610</v>
      </c>
      <c r="D54" s="46" t="s">
        <v>33</v>
      </c>
      <c r="E54" s="29">
        <v>620</v>
      </c>
      <c r="F54" s="29">
        <v>630</v>
      </c>
      <c r="G54" s="29" t="s">
        <v>14</v>
      </c>
      <c r="H54" s="8">
        <f t="shared" ref="H54" si="90">IF(D54="SELL", E54-F54, F54-E54)*C54</f>
        <v>16100</v>
      </c>
      <c r="I54" s="8">
        <f t="shared" ref="I54" si="91">IF(D54="SELL",IF(G54="-","0",F54-G54),IF(D54="LONG",IF(G54="-","0",G54-F54)))*C54</f>
        <v>0</v>
      </c>
      <c r="J54" s="3">
        <f t="shared" ref="J54" si="92">+I54+H54</f>
        <v>16100</v>
      </c>
    </row>
    <row r="55" spans="1:10" ht="17.25" customHeight="1" x14ac:dyDescent="0.25">
      <c r="A55" s="25">
        <v>43600</v>
      </c>
      <c r="B55" s="44" t="s">
        <v>39</v>
      </c>
      <c r="C55" s="69">
        <f t="shared" si="71"/>
        <v>1730</v>
      </c>
      <c r="D55" s="46" t="s">
        <v>33</v>
      </c>
      <c r="E55" s="29">
        <v>578</v>
      </c>
      <c r="F55" s="29">
        <v>583</v>
      </c>
      <c r="G55" s="29" t="s">
        <v>14</v>
      </c>
      <c r="H55" s="8">
        <f t="shared" ref="H55" si="93">IF(D55="SELL", E55-F55, F55-E55)*C55</f>
        <v>8650</v>
      </c>
      <c r="I55" s="8">
        <f t="shared" ref="I55" si="94">IF(D55="SELL",IF(G55="-","0",F55-G55),IF(D55="LONG",IF(G55="-","0",G55-F55)))*C55</f>
        <v>0</v>
      </c>
      <c r="J55" s="3">
        <f t="shared" ref="J55" si="95">+I55+H55</f>
        <v>8650</v>
      </c>
    </row>
    <row r="56" spans="1:10" ht="17.25" customHeight="1" x14ac:dyDescent="0.25">
      <c r="A56" s="25">
        <v>43599</v>
      </c>
      <c r="B56" s="44" t="s">
        <v>226</v>
      </c>
      <c r="C56" s="69">
        <f t="shared" si="71"/>
        <v>630</v>
      </c>
      <c r="D56" s="46" t="s">
        <v>33</v>
      </c>
      <c r="E56" s="29">
        <v>1575</v>
      </c>
      <c r="F56" s="29">
        <v>1600</v>
      </c>
      <c r="G56" s="29">
        <v>1620</v>
      </c>
      <c r="H56" s="8">
        <f t="shared" ref="H56" si="96">IF(D56="SELL", E56-F56, F56-E56)*C56</f>
        <v>15750</v>
      </c>
      <c r="I56" s="8">
        <f t="shared" ref="I56" si="97">IF(D56="SELL",IF(G56="-","0",F56-G56),IF(D56="LONG",IF(G56="-","0",G56-F56)))*C56</f>
        <v>12600</v>
      </c>
      <c r="J56" s="3">
        <f t="shared" ref="J56" si="98">+I56+H56</f>
        <v>28350</v>
      </c>
    </row>
    <row r="57" spans="1:10" ht="17.25" customHeight="1" x14ac:dyDescent="0.25">
      <c r="A57" s="25">
        <v>43598</v>
      </c>
      <c r="B57" s="44" t="s">
        <v>270</v>
      </c>
      <c r="C57" s="69">
        <f t="shared" si="71"/>
        <v>2220</v>
      </c>
      <c r="D57" s="46" t="s">
        <v>26</v>
      </c>
      <c r="E57" s="29">
        <v>450</v>
      </c>
      <c r="F57" s="29">
        <v>442</v>
      </c>
      <c r="G57" s="29">
        <v>434</v>
      </c>
      <c r="H57" s="8">
        <f t="shared" ref="H57" si="99">IF(D57="SELL", E57-F57, F57-E57)*C57</f>
        <v>17760</v>
      </c>
      <c r="I57" s="8">
        <f t="shared" ref="I57" si="100">IF(D57="SELL",IF(G57="-","0",F57-G57),IF(D57="LONG",IF(G57="-","0",G57-F57)))*C57</f>
        <v>17760</v>
      </c>
      <c r="J57" s="3">
        <f t="shared" ref="J57" si="101">+I57+H57</f>
        <v>35520</v>
      </c>
    </row>
    <row r="58" spans="1:10" ht="17.25" customHeight="1" x14ac:dyDescent="0.25">
      <c r="A58" s="25">
        <v>43595</v>
      </c>
      <c r="B58" s="44" t="s">
        <v>262</v>
      </c>
      <c r="C58" s="69">
        <f t="shared" si="71"/>
        <v>1120</v>
      </c>
      <c r="D58" s="46" t="s">
        <v>26</v>
      </c>
      <c r="E58" s="29">
        <v>892</v>
      </c>
      <c r="F58" s="29">
        <v>882</v>
      </c>
      <c r="G58" s="29" t="s">
        <v>14</v>
      </c>
      <c r="H58" s="8">
        <f t="shared" ref="H58:H63" si="102">IF(D58="SELL", E58-F58, F58-E58)*C58</f>
        <v>11200</v>
      </c>
      <c r="I58" s="8">
        <f t="shared" ref="I58:I63" si="103">IF(D58="SELL",IF(G58="-","0",F58-G58),IF(D58="LONG",IF(G58="-","0",G58-F58)))*C58</f>
        <v>0</v>
      </c>
      <c r="J58" s="3">
        <f t="shared" ref="J58:J63" si="104">+I58+H58</f>
        <v>11200</v>
      </c>
    </row>
    <row r="59" spans="1:10" ht="17.25" customHeight="1" x14ac:dyDescent="0.25">
      <c r="A59" s="25">
        <v>43594</v>
      </c>
      <c r="B59" s="44" t="s">
        <v>102</v>
      </c>
      <c r="C59" s="69">
        <f t="shared" si="71"/>
        <v>1890</v>
      </c>
      <c r="D59" s="46" t="s">
        <v>26</v>
      </c>
      <c r="E59" s="29">
        <v>530</v>
      </c>
      <c r="F59" s="29">
        <v>530</v>
      </c>
      <c r="G59" s="29" t="s">
        <v>14</v>
      </c>
      <c r="H59" s="8">
        <f t="shared" si="102"/>
        <v>0</v>
      </c>
      <c r="I59" s="8">
        <f t="shared" si="103"/>
        <v>0</v>
      </c>
      <c r="J59" s="3">
        <f t="shared" si="104"/>
        <v>0</v>
      </c>
    </row>
    <row r="60" spans="1:10" ht="17.25" customHeight="1" x14ac:dyDescent="0.25">
      <c r="A60" s="25">
        <v>43593</v>
      </c>
      <c r="B60" s="44" t="s">
        <v>270</v>
      </c>
      <c r="C60" s="69">
        <f t="shared" si="71"/>
        <v>2030</v>
      </c>
      <c r="D60" s="46" t="s">
        <v>33</v>
      </c>
      <c r="E60" s="29">
        <v>492</v>
      </c>
      <c r="F60" s="29">
        <v>498.7</v>
      </c>
      <c r="G60" s="29" t="s">
        <v>14</v>
      </c>
      <c r="H60" s="8">
        <f t="shared" si="102"/>
        <v>13600.999999999976</v>
      </c>
      <c r="I60" s="8">
        <f t="shared" si="103"/>
        <v>0</v>
      </c>
      <c r="J60" s="3">
        <f t="shared" si="104"/>
        <v>13600.999999999976</v>
      </c>
    </row>
    <row r="61" spans="1:10" ht="17.25" customHeight="1" x14ac:dyDescent="0.25">
      <c r="A61" s="25">
        <v>43592</v>
      </c>
      <c r="B61" s="44" t="s">
        <v>41</v>
      </c>
      <c r="C61" s="69">
        <f t="shared" si="71"/>
        <v>720</v>
      </c>
      <c r="D61" s="46" t="s">
        <v>26</v>
      </c>
      <c r="E61" s="29">
        <v>1387</v>
      </c>
      <c r="F61" s="29">
        <v>1385</v>
      </c>
      <c r="G61" s="29" t="s">
        <v>14</v>
      </c>
      <c r="H61" s="8">
        <f t="shared" si="102"/>
        <v>1440</v>
      </c>
      <c r="I61" s="8">
        <f t="shared" si="103"/>
        <v>0</v>
      </c>
      <c r="J61" s="3">
        <f t="shared" si="104"/>
        <v>1440</v>
      </c>
    </row>
    <row r="62" spans="1:10" ht="17.25" customHeight="1" x14ac:dyDescent="0.25">
      <c r="A62" s="25">
        <v>43591</v>
      </c>
      <c r="B62" s="44" t="s">
        <v>271</v>
      </c>
      <c r="C62" s="69">
        <f t="shared" si="71"/>
        <v>1780</v>
      </c>
      <c r="D62" s="46" t="s">
        <v>33</v>
      </c>
      <c r="E62" s="29">
        <v>563</v>
      </c>
      <c r="F62" s="29">
        <v>566</v>
      </c>
      <c r="G62" s="29" t="s">
        <v>14</v>
      </c>
      <c r="H62" s="8">
        <f t="shared" si="102"/>
        <v>5340</v>
      </c>
      <c r="I62" s="8">
        <f t="shared" si="103"/>
        <v>0</v>
      </c>
      <c r="J62" s="3">
        <f t="shared" si="104"/>
        <v>5340</v>
      </c>
    </row>
    <row r="63" spans="1:10" ht="17.25" customHeight="1" x14ac:dyDescent="0.25">
      <c r="A63" s="25">
        <v>43588</v>
      </c>
      <c r="B63" s="44" t="s">
        <v>54</v>
      </c>
      <c r="C63" s="69">
        <f t="shared" si="71"/>
        <v>830</v>
      </c>
      <c r="D63" s="46" t="s">
        <v>26</v>
      </c>
      <c r="E63" s="29">
        <v>1205</v>
      </c>
      <c r="F63" s="29">
        <v>1194</v>
      </c>
      <c r="G63" s="29" t="s">
        <v>14</v>
      </c>
      <c r="H63" s="8">
        <f t="shared" si="102"/>
        <v>9130</v>
      </c>
      <c r="I63" s="8">
        <f t="shared" si="103"/>
        <v>0</v>
      </c>
      <c r="J63" s="3">
        <f t="shared" si="104"/>
        <v>9130</v>
      </c>
    </row>
    <row r="64" spans="1:10" ht="17.25" customHeight="1" x14ac:dyDescent="0.25">
      <c r="A64" s="25">
        <v>43587</v>
      </c>
      <c r="B64" s="44" t="s">
        <v>84</v>
      </c>
      <c r="C64" s="69">
        <f t="shared" si="71"/>
        <v>380</v>
      </c>
      <c r="D64" s="46" t="s">
        <v>33</v>
      </c>
      <c r="E64" s="29">
        <v>2600</v>
      </c>
      <c r="F64" s="29">
        <v>2618</v>
      </c>
      <c r="G64" s="29" t="s">
        <v>14</v>
      </c>
      <c r="H64" s="8">
        <f t="shared" ref="H64" si="105">IF(D64="SELL", E64-F64, F64-E64)*C64</f>
        <v>6840</v>
      </c>
      <c r="I64" s="8">
        <f t="shared" ref="I64:I70" si="106">IF(D64="SELL",IF(G64="-","0",F64-G64),IF(D64="LONG",IF(G64="-","0",G64-F64)))*C64</f>
        <v>0</v>
      </c>
      <c r="J64" s="3">
        <f t="shared" ref="J64" si="107">+I64+H64</f>
        <v>6840</v>
      </c>
    </row>
    <row r="65" spans="1:10" ht="17.25" customHeight="1" x14ac:dyDescent="0.25">
      <c r="A65" s="18"/>
      <c r="B65" s="19"/>
      <c r="C65" s="19"/>
      <c r="D65" s="19"/>
      <c r="E65" s="19"/>
      <c r="F65" s="19"/>
      <c r="G65" s="19"/>
      <c r="H65" s="19"/>
      <c r="I65" s="19"/>
      <c r="J65" s="19"/>
    </row>
    <row r="66" spans="1:10" ht="17.25" customHeight="1" x14ac:dyDescent="0.25">
      <c r="A66" s="25">
        <v>43585</v>
      </c>
      <c r="B66" s="44" t="s">
        <v>266</v>
      </c>
      <c r="C66" s="69">
        <f t="shared" ref="C66" si="108">MROUND(600000/E66,10)</f>
        <v>340</v>
      </c>
      <c r="D66" s="46" t="s">
        <v>33</v>
      </c>
      <c r="E66" s="29">
        <v>1740</v>
      </c>
      <c r="F66" s="29">
        <v>1760</v>
      </c>
      <c r="G66" s="29">
        <v>1780</v>
      </c>
      <c r="H66" s="8">
        <f t="shared" ref="H66" si="109">IF(D66="SELL", E66-F66, F66-E66)*C66</f>
        <v>6800</v>
      </c>
      <c r="I66" s="8">
        <f t="shared" si="106"/>
        <v>6800</v>
      </c>
      <c r="J66" s="3">
        <f t="shared" ref="J66" si="110">+I66+H66</f>
        <v>13600</v>
      </c>
    </row>
    <row r="67" spans="1:10" ht="17.25" customHeight="1" x14ac:dyDescent="0.25">
      <c r="A67" s="25">
        <v>43581</v>
      </c>
      <c r="B67" s="44" t="s">
        <v>265</v>
      </c>
      <c r="C67" s="69">
        <f t="shared" ref="C67" si="111">MROUND(600000/E67,10)</f>
        <v>920</v>
      </c>
      <c r="D67" s="46" t="s">
        <v>33</v>
      </c>
      <c r="E67" s="29">
        <v>652</v>
      </c>
      <c r="F67" s="29">
        <v>649</v>
      </c>
      <c r="G67" s="29" t="s">
        <v>14</v>
      </c>
      <c r="H67" s="8">
        <f t="shared" ref="H67" si="112">IF(D67="SELL", E67-F67, F67-E67)*C67</f>
        <v>-2760</v>
      </c>
      <c r="I67" s="8">
        <f t="shared" si="106"/>
        <v>0</v>
      </c>
      <c r="J67" s="3">
        <f t="shared" ref="J67" si="113">+I67+H67</f>
        <v>-2760</v>
      </c>
    </row>
    <row r="68" spans="1:10" ht="17.25" customHeight="1" x14ac:dyDescent="0.25">
      <c r="A68" s="25">
        <v>43580</v>
      </c>
      <c r="B68" s="44" t="s">
        <v>263</v>
      </c>
      <c r="C68" s="69">
        <f t="shared" ref="C68" si="114">MROUND(600000/E68,10)</f>
        <v>660</v>
      </c>
      <c r="D68" s="46" t="s">
        <v>33</v>
      </c>
      <c r="E68" s="29">
        <v>911</v>
      </c>
      <c r="F68" s="29">
        <v>925</v>
      </c>
      <c r="G68" s="29">
        <v>940</v>
      </c>
      <c r="H68" s="8">
        <f t="shared" ref="H68" si="115">IF(D68="SELL", E68-F68, F68-E68)*C68</f>
        <v>9240</v>
      </c>
      <c r="I68" s="8">
        <f t="shared" si="106"/>
        <v>9900</v>
      </c>
      <c r="J68" s="3">
        <f t="shared" ref="J68" si="116">+I68+H68</f>
        <v>19140</v>
      </c>
    </row>
    <row r="69" spans="1:10" ht="17.25" customHeight="1" x14ac:dyDescent="0.25">
      <c r="A69" s="25">
        <v>43579</v>
      </c>
      <c r="B69" s="44" t="s">
        <v>262</v>
      </c>
      <c r="C69" s="69">
        <f t="shared" ref="C69" si="117">MROUND(600000/E69,10)</f>
        <v>620</v>
      </c>
      <c r="D69" s="46" t="s">
        <v>26</v>
      </c>
      <c r="E69" s="29">
        <v>970</v>
      </c>
      <c r="F69" s="29">
        <v>960</v>
      </c>
      <c r="G69" s="29" t="s">
        <v>14</v>
      </c>
      <c r="H69" s="8">
        <f t="shared" ref="H69" si="118">IF(D69="SELL", E69-F69, F69-E69)*C69</f>
        <v>6200</v>
      </c>
      <c r="I69" s="8">
        <f t="shared" si="106"/>
        <v>0</v>
      </c>
      <c r="J69" s="3">
        <f t="shared" ref="J69" si="119">+I69+H69</f>
        <v>6200</v>
      </c>
    </row>
    <row r="70" spans="1:10" ht="17.25" customHeight="1" x14ac:dyDescent="0.25">
      <c r="A70" s="25">
        <v>43578</v>
      </c>
      <c r="B70" s="44" t="s">
        <v>73</v>
      </c>
      <c r="C70" s="69">
        <f t="shared" ref="C70" si="120">MROUND(600000/E70,10)</f>
        <v>4210</v>
      </c>
      <c r="D70" s="46" t="s">
        <v>33</v>
      </c>
      <c r="E70" s="29">
        <v>142.5</v>
      </c>
      <c r="F70" s="29">
        <v>146</v>
      </c>
      <c r="G70" s="29">
        <v>150</v>
      </c>
      <c r="H70" s="8">
        <f t="shared" ref="H70" si="121">IF(D70="SELL", E70-F70, F70-E70)*C70</f>
        <v>14735</v>
      </c>
      <c r="I70" s="8">
        <f t="shared" si="106"/>
        <v>16840</v>
      </c>
      <c r="J70" s="3">
        <f t="shared" ref="J70" si="122">+I70+H70</f>
        <v>31575</v>
      </c>
    </row>
    <row r="71" spans="1:10" ht="17.25" customHeight="1" x14ac:dyDescent="0.25">
      <c r="A71" s="25">
        <v>43577</v>
      </c>
      <c r="B71" s="44" t="s">
        <v>165</v>
      </c>
      <c r="C71" s="69">
        <f t="shared" ref="C71" si="123">MROUND(600000/E71,10)</f>
        <v>1800</v>
      </c>
      <c r="D71" s="46" t="s">
        <v>26</v>
      </c>
      <c r="E71" s="29">
        <v>333</v>
      </c>
      <c r="F71" s="29">
        <v>328</v>
      </c>
      <c r="G71" s="29">
        <v>323</v>
      </c>
      <c r="H71" s="8">
        <f t="shared" ref="H71" si="124">IF(D71="SELL", E71-F71, F71-E71)*C71</f>
        <v>9000</v>
      </c>
      <c r="I71" s="8">
        <f t="shared" ref="I71" si="125">IF(D71="SELL",IF(G71="-","0",F71-G71),IF(D71="BUY",IF(G71="-","0",G71-F71)))*C71</f>
        <v>9000</v>
      </c>
      <c r="J71" s="3">
        <f t="shared" ref="J71" si="126">+I71+H71</f>
        <v>18000</v>
      </c>
    </row>
    <row r="72" spans="1:10" ht="17.25" customHeight="1" x14ac:dyDescent="0.25">
      <c r="A72" s="25">
        <v>43567</v>
      </c>
      <c r="B72" s="44" t="s">
        <v>260</v>
      </c>
      <c r="C72" s="69">
        <f t="shared" ref="C72" si="127">MROUND(600000/E72,10)</f>
        <v>890</v>
      </c>
      <c r="D72" s="46" t="s">
        <v>33</v>
      </c>
      <c r="E72" s="29">
        <v>671</v>
      </c>
      <c r="F72" s="29">
        <v>671</v>
      </c>
      <c r="G72" s="29">
        <v>0</v>
      </c>
      <c r="H72" s="3">
        <f t="shared" ref="H72" si="128">(F72-E72)*C72</f>
        <v>0</v>
      </c>
      <c r="I72" s="3">
        <v>0</v>
      </c>
      <c r="J72" s="3">
        <f t="shared" ref="J72" si="129">+I72+H72</f>
        <v>0</v>
      </c>
    </row>
    <row r="73" spans="1:10" ht="17.25" customHeight="1" x14ac:dyDescent="0.25">
      <c r="A73" s="25">
        <v>43567</v>
      </c>
      <c r="B73" s="44" t="s">
        <v>259</v>
      </c>
      <c r="C73" s="69">
        <f t="shared" ref="C73" si="130">MROUND(600000/E73,10)</f>
        <v>1560</v>
      </c>
      <c r="D73" s="46" t="s">
        <v>33</v>
      </c>
      <c r="E73" s="29">
        <v>385</v>
      </c>
      <c r="F73" s="29">
        <v>386</v>
      </c>
      <c r="G73" s="29">
        <v>0</v>
      </c>
      <c r="H73" s="3">
        <f t="shared" ref="H73" si="131">(F73-E73)*C73</f>
        <v>1560</v>
      </c>
      <c r="I73" s="3">
        <v>0</v>
      </c>
      <c r="J73" s="3">
        <f t="shared" ref="J73" si="132">+I73+H73</f>
        <v>1560</v>
      </c>
    </row>
    <row r="74" spans="1:10" ht="17.25" customHeight="1" x14ac:dyDescent="0.25">
      <c r="A74" s="25">
        <v>43566</v>
      </c>
      <c r="B74" s="44" t="s">
        <v>257</v>
      </c>
      <c r="C74" s="69">
        <f t="shared" ref="C74:C75" si="133">MROUND(600000/E74,10)</f>
        <v>600</v>
      </c>
      <c r="D74" s="46" t="s">
        <v>33</v>
      </c>
      <c r="E74" s="29">
        <v>1005</v>
      </c>
      <c r="F74" s="29">
        <v>1015</v>
      </c>
      <c r="G74" s="29">
        <v>0</v>
      </c>
      <c r="H74" s="3">
        <f t="shared" ref="H74:H75" si="134">(F74-E74)*C74</f>
        <v>6000</v>
      </c>
      <c r="I74" s="3">
        <v>0</v>
      </c>
      <c r="J74" s="3">
        <f t="shared" ref="J74:J75" si="135">+I74+H74</f>
        <v>6000</v>
      </c>
    </row>
    <row r="75" spans="1:10" ht="17.25" customHeight="1" x14ac:dyDescent="0.25">
      <c r="A75" s="25">
        <v>43566</v>
      </c>
      <c r="B75" s="44" t="s">
        <v>256</v>
      </c>
      <c r="C75" s="69">
        <f t="shared" si="133"/>
        <v>860</v>
      </c>
      <c r="D75" s="46" t="s">
        <v>33</v>
      </c>
      <c r="E75" s="29">
        <v>695</v>
      </c>
      <c r="F75" s="29">
        <v>685</v>
      </c>
      <c r="G75" s="29">
        <v>0</v>
      </c>
      <c r="H75" s="3">
        <f t="shared" si="134"/>
        <v>-8600</v>
      </c>
      <c r="I75" s="3">
        <v>0</v>
      </c>
      <c r="J75" s="40">
        <f t="shared" si="135"/>
        <v>-8600</v>
      </c>
    </row>
    <row r="76" spans="1:10" ht="17.25" customHeight="1" x14ac:dyDescent="0.25">
      <c r="A76" s="25">
        <v>43565</v>
      </c>
      <c r="B76" s="44" t="s">
        <v>232</v>
      </c>
      <c r="C76" s="69">
        <f t="shared" ref="C76:C88" si="136">MROUND(600000/E76,10)</f>
        <v>730</v>
      </c>
      <c r="D76" s="46" t="s">
        <v>33</v>
      </c>
      <c r="E76" s="29">
        <v>826</v>
      </c>
      <c r="F76" s="29">
        <v>839</v>
      </c>
      <c r="G76" s="29">
        <v>0</v>
      </c>
      <c r="H76" s="3">
        <f t="shared" ref="H76" si="137">(F76-E76)*C76</f>
        <v>9490</v>
      </c>
      <c r="I76" s="3">
        <v>0</v>
      </c>
      <c r="J76" s="3">
        <f t="shared" ref="J76" si="138">+I76+H76</f>
        <v>9490</v>
      </c>
    </row>
    <row r="77" spans="1:10" ht="17.25" customHeight="1" x14ac:dyDescent="0.25">
      <c r="A77" s="25">
        <v>43564</v>
      </c>
      <c r="B77" s="44" t="s">
        <v>67</v>
      </c>
      <c r="C77" s="69">
        <f t="shared" si="136"/>
        <v>640</v>
      </c>
      <c r="D77" s="46" t="s">
        <v>33</v>
      </c>
      <c r="E77" s="29">
        <v>941</v>
      </c>
      <c r="F77" s="29">
        <v>946</v>
      </c>
      <c r="G77" s="29">
        <v>0</v>
      </c>
      <c r="H77" s="3">
        <f t="shared" ref="H77" si="139">(F77-E77)*C77</f>
        <v>3200</v>
      </c>
      <c r="I77" s="3">
        <v>0</v>
      </c>
      <c r="J77" s="3">
        <f t="shared" ref="J77" si="140">+I77+H77</f>
        <v>3200</v>
      </c>
    </row>
    <row r="78" spans="1:10" ht="17.25" customHeight="1" x14ac:dyDescent="0.25">
      <c r="A78" s="25">
        <v>43563</v>
      </c>
      <c r="B78" s="44" t="s">
        <v>49</v>
      </c>
      <c r="C78" s="69">
        <f t="shared" si="136"/>
        <v>900</v>
      </c>
      <c r="D78" s="46" t="s">
        <v>33</v>
      </c>
      <c r="E78" s="29">
        <v>670</v>
      </c>
      <c r="F78" s="29">
        <v>680</v>
      </c>
      <c r="G78" s="29">
        <v>0</v>
      </c>
      <c r="H78" s="3">
        <v>0</v>
      </c>
      <c r="I78" s="3">
        <v>0</v>
      </c>
      <c r="J78" s="3" t="s">
        <v>240</v>
      </c>
    </row>
    <row r="79" spans="1:10" ht="17.25" customHeight="1" x14ac:dyDescent="0.25">
      <c r="A79" s="25">
        <v>43563</v>
      </c>
      <c r="B79" s="44" t="s">
        <v>238</v>
      </c>
      <c r="C79" s="69">
        <f t="shared" si="136"/>
        <v>630</v>
      </c>
      <c r="D79" s="46" t="s">
        <v>33</v>
      </c>
      <c r="E79" s="29">
        <v>960</v>
      </c>
      <c r="F79" s="29">
        <v>957</v>
      </c>
      <c r="G79" s="29">
        <v>0</v>
      </c>
      <c r="H79" s="3">
        <f t="shared" ref="H79" si="141">(F79-E79)*C79</f>
        <v>-1890</v>
      </c>
      <c r="I79" s="3">
        <v>0</v>
      </c>
      <c r="J79" s="40">
        <f t="shared" ref="J79" si="142">+I79+H79</f>
        <v>-1890</v>
      </c>
    </row>
    <row r="80" spans="1:10" ht="17.25" customHeight="1" x14ac:dyDescent="0.25">
      <c r="A80" s="25">
        <v>43563</v>
      </c>
      <c r="B80" s="44" t="s">
        <v>119</v>
      </c>
      <c r="C80" s="69">
        <f t="shared" si="136"/>
        <v>790</v>
      </c>
      <c r="D80" s="46" t="s">
        <v>33</v>
      </c>
      <c r="E80" s="29">
        <v>763</v>
      </c>
      <c r="F80" s="29">
        <v>765</v>
      </c>
      <c r="G80" s="29">
        <v>0</v>
      </c>
      <c r="H80" s="3">
        <f t="shared" ref="H80" si="143">(F80-E80)*C80</f>
        <v>1580</v>
      </c>
      <c r="I80" s="3">
        <v>0</v>
      </c>
      <c r="J80" s="3">
        <f t="shared" ref="J80" si="144">+I80+H80</f>
        <v>1580</v>
      </c>
    </row>
    <row r="81" spans="1:10" ht="17.25" customHeight="1" x14ac:dyDescent="0.25">
      <c r="A81" s="25">
        <v>43560</v>
      </c>
      <c r="B81" s="44" t="s">
        <v>243</v>
      </c>
      <c r="C81" s="69">
        <f t="shared" si="136"/>
        <v>790</v>
      </c>
      <c r="D81" s="46" t="s">
        <v>33</v>
      </c>
      <c r="E81" s="29">
        <v>755</v>
      </c>
      <c r="F81" s="29">
        <v>755</v>
      </c>
      <c r="G81" s="29">
        <v>0</v>
      </c>
      <c r="H81" s="3">
        <f t="shared" ref="H81" si="145">(F81-E81)*C81</f>
        <v>0</v>
      </c>
      <c r="I81" s="3">
        <v>0</v>
      </c>
      <c r="J81" s="3">
        <f t="shared" ref="J81" si="146">+I81+H81</f>
        <v>0</v>
      </c>
    </row>
    <row r="82" spans="1:10" ht="17.25" customHeight="1" x14ac:dyDescent="0.25">
      <c r="A82" s="25">
        <v>43560</v>
      </c>
      <c r="B82" s="44" t="s">
        <v>61</v>
      </c>
      <c r="C82" s="69">
        <f t="shared" si="136"/>
        <v>940</v>
      </c>
      <c r="D82" s="46" t="s">
        <v>33</v>
      </c>
      <c r="E82" s="29">
        <v>637</v>
      </c>
      <c r="F82" s="29">
        <v>650</v>
      </c>
      <c r="G82" s="29">
        <v>0</v>
      </c>
      <c r="H82" s="3">
        <v>0</v>
      </c>
      <c r="I82" s="3">
        <v>0</v>
      </c>
      <c r="J82" s="3" t="s">
        <v>240</v>
      </c>
    </row>
    <row r="83" spans="1:10" ht="17.25" customHeight="1" x14ac:dyDescent="0.25">
      <c r="A83" s="25">
        <v>43559</v>
      </c>
      <c r="B83" s="44" t="s">
        <v>244</v>
      </c>
      <c r="C83" s="69">
        <f t="shared" si="136"/>
        <v>630</v>
      </c>
      <c r="D83" s="46" t="s">
        <v>33</v>
      </c>
      <c r="E83" s="29">
        <v>960</v>
      </c>
      <c r="F83" s="29">
        <v>965</v>
      </c>
      <c r="G83" s="29">
        <v>0</v>
      </c>
      <c r="H83" s="3">
        <f t="shared" ref="H83" si="147">(F83-E83)*C83</f>
        <v>3150</v>
      </c>
      <c r="I83" s="3">
        <v>0</v>
      </c>
      <c r="J83" s="3">
        <f t="shared" ref="J83" si="148">+I83+H83</f>
        <v>3150</v>
      </c>
    </row>
    <row r="84" spans="1:10" ht="17.25" customHeight="1" x14ac:dyDescent="0.25">
      <c r="A84" s="25">
        <v>43558</v>
      </c>
      <c r="B84" s="44" t="s">
        <v>246</v>
      </c>
      <c r="C84" s="69">
        <f t="shared" si="136"/>
        <v>1000</v>
      </c>
      <c r="D84" s="46" t="s">
        <v>33</v>
      </c>
      <c r="E84" s="29">
        <v>600</v>
      </c>
      <c r="F84" s="29">
        <v>610</v>
      </c>
      <c r="G84" s="29">
        <v>0</v>
      </c>
      <c r="H84" s="3">
        <v>0</v>
      </c>
      <c r="I84" s="3">
        <v>0</v>
      </c>
      <c r="J84" s="3" t="s">
        <v>240</v>
      </c>
    </row>
    <row r="85" spans="1:10" ht="17.25" customHeight="1" x14ac:dyDescent="0.25">
      <c r="A85" s="25">
        <v>43558</v>
      </c>
      <c r="B85" s="44" t="s">
        <v>247</v>
      </c>
      <c r="C85" s="69">
        <f t="shared" si="136"/>
        <v>450</v>
      </c>
      <c r="D85" s="46" t="s">
        <v>33</v>
      </c>
      <c r="E85" s="29">
        <v>1335</v>
      </c>
      <c r="F85" s="29">
        <v>1340</v>
      </c>
      <c r="G85" s="29">
        <v>0</v>
      </c>
      <c r="H85" s="3">
        <f t="shared" ref="H85" si="149">(F85-E85)*C85</f>
        <v>2250</v>
      </c>
      <c r="I85" s="3">
        <v>0</v>
      </c>
      <c r="J85" s="3">
        <f t="shared" ref="J85" si="150">+I85+H85</f>
        <v>2250</v>
      </c>
    </row>
    <row r="86" spans="1:10" ht="17.25" customHeight="1" x14ac:dyDescent="0.25">
      <c r="A86" s="25">
        <v>43557</v>
      </c>
      <c r="B86" s="44" t="s">
        <v>248</v>
      </c>
      <c r="C86" s="69">
        <f t="shared" si="136"/>
        <v>620</v>
      </c>
      <c r="D86" s="46" t="s">
        <v>33</v>
      </c>
      <c r="E86" s="29">
        <v>975</v>
      </c>
      <c r="F86" s="29">
        <v>982</v>
      </c>
      <c r="G86" s="29">
        <v>0</v>
      </c>
      <c r="H86" s="3">
        <f t="shared" ref="H86" si="151">(F86-E86)*C86</f>
        <v>4340</v>
      </c>
      <c r="I86" s="3">
        <v>0</v>
      </c>
      <c r="J86" s="3">
        <f t="shared" ref="J86" si="152">+I86+H86</f>
        <v>4340</v>
      </c>
    </row>
    <row r="87" spans="1:10" ht="17.25" customHeight="1" x14ac:dyDescent="0.25">
      <c r="A87" s="25">
        <v>43556</v>
      </c>
      <c r="B87" s="44" t="s">
        <v>252</v>
      </c>
      <c r="C87" s="69">
        <f t="shared" si="136"/>
        <v>350</v>
      </c>
      <c r="D87" s="46" t="s">
        <v>33</v>
      </c>
      <c r="E87" s="29">
        <v>1733</v>
      </c>
      <c r="F87" s="29">
        <v>1710</v>
      </c>
      <c r="G87" s="29">
        <v>0</v>
      </c>
      <c r="H87" s="3">
        <f t="shared" ref="H87" si="153">(F87-E87)*C87</f>
        <v>-8050</v>
      </c>
      <c r="I87" s="3">
        <v>0</v>
      </c>
      <c r="J87" s="40">
        <f t="shared" ref="J87" si="154">+I87+H87</f>
        <v>-8050</v>
      </c>
    </row>
    <row r="88" spans="1:10" ht="17.25" customHeight="1" x14ac:dyDescent="0.25">
      <c r="A88" s="25">
        <v>43556</v>
      </c>
      <c r="B88" s="44" t="s">
        <v>253</v>
      </c>
      <c r="C88" s="69">
        <f t="shared" si="136"/>
        <v>570</v>
      </c>
      <c r="D88" s="46" t="s">
        <v>33</v>
      </c>
      <c r="E88" s="29">
        <v>1045</v>
      </c>
      <c r="F88" s="29">
        <v>1029</v>
      </c>
      <c r="G88" s="29">
        <v>0</v>
      </c>
      <c r="H88" s="3">
        <f t="shared" ref="H88" si="155">(F88-E88)*C88</f>
        <v>-9120</v>
      </c>
      <c r="I88" s="3">
        <v>0</v>
      </c>
      <c r="J88" s="40">
        <f t="shared" ref="J88" si="156">+I88+H88</f>
        <v>-9120</v>
      </c>
    </row>
    <row r="89" spans="1:10" ht="17.25" customHeight="1" x14ac:dyDescent="0.25">
      <c r="A89" s="18"/>
      <c r="B89" s="19"/>
      <c r="C89" s="19"/>
      <c r="D89" s="19"/>
      <c r="E89" s="19"/>
      <c r="F89" s="19"/>
      <c r="G89" s="19"/>
      <c r="H89" s="19"/>
      <c r="I89" s="19"/>
      <c r="J89" s="19"/>
    </row>
    <row r="90" spans="1:10" ht="17.25" customHeight="1" x14ac:dyDescent="0.25">
      <c r="A90" s="4">
        <v>43496</v>
      </c>
      <c r="B90" s="5" t="s">
        <v>195</v>
      </c>
      <c r="C90" s="6">
        <f t="shared" ref="C90:C95" si="157">600000/E90</f>
        <v>946.37223974763413</v>
      </c>
      <c r="D90" s="20" t="s">
        <v>26</v>
      </c>
      <c r="E90" s="8">
        <v>634</v>
      </c>
      <c r="F90" s="8">
        <v>626</v>
      </c>
      <c r="G90" s="8" t="s">
        <v>14</v>
      </c>
      <c r="H90" s="8">
        <f t="shared" ref="H90" si="158">IF(D90="SELL", E90-F90, F90-E90)*C90</f>
        <v>7570.977917981073</v>
      </c>
      <c r="I90" s="8">
        <f t="shared" ref="I90" si="159">IF(D90="SELL",IF(G90="-","0",F90-G90),IF(D90="BUY",IF(G90="-","0",G90-F90)))*C90</f>
        <v>0</v>
      </c>
      <c r="J90" s="62">
        <f t="shared" ref="J90" si="160">SUM(H90:I90)</f>
        <v>7570.977917981073</v>
      </c>
    </row>
    <row r="91" spans="1:10" ht="17.25" customHeight="1" x14ac:dyDescent="0.25">
      <c r="A91" s="4">
        <v>43495</v>
      </c>
      <c r="B91" s="5" t="s">
        <v>208</v>
      </c>
      <c r="C91" s="6">
        <f t="shared" si="157"/>
        <v>1077.1992818671454</v>
      </c>
      <c r="D91" s="20" t="s">
        <v>13</v>
      </c>
      <c r="E91" s="8">
        <v>557</v>
      </c>
      <c r="F91" s="8">
        <v>565</v>
      </c>
      <c r="G91" s="8">
        <v>570</v>
      </c>
      <c r="H91" s="8">
        <f t="shared" ref="H91" si="161">IF(D91="SELL", E91-F91, F91-E91)*C91</f>
        <v>8617.594254937163</v>
      </c>
      <c r="I91" s="8">
        <f t="shared" ref="I91" si="162">IF(D91="SELL",IF(G91="-","0",F91-G91),IF(D91="BUY",IF(G91="-","0",G91-F91)))*C91</f>
        <v>5385.9964093357266</v>
      </c>
      <c r="J91" s="62">
        <f t="shared" ref="J91" si="163">SUM(H91:I91)</f>
        <v>14003.59066427289</v>
      </c>
    </row>
    <row r="92" spans="1:10" ht="17.25" customHeight="1" x14ac:dyDescent="0.25">
      <c r="A92" s="4">
        <v>43494</v>
      </c>
      <c r="B92" s="5" t="s">
        <v>125</v>
      </c>
      <c r="C92" s="6">
        <f t="shared" si="157"/>
        <v>845.07042253521126</v>
      </c>
      <c r="D92" s="20" t="s">
        <v>13</v>
      </c>
      <c r="E92" s="8">
        <v>710</v>
      </c>
      <c r="F92" s="8">
        <v>730</v>
      </c>
      <c r="G92" s="8" t="s">
        <v>14</v>
      </c>
      <c r="H92" s="8">
        <f t="shared" ref="H92" si="164">IF(D92="SELL", E92-F92, F92-E92)*C92</f>
        <v>16901.408450704224</v>
      </c>
      <c r="I92" s="8">
        <f t="shared" ref="I92" si="165">IF(D92="SELL",IF(G92="-","0",F92-G92),IF(D92="BUY",IF(G92="-","0",G92-F92)))*C92</f>
        <v>0</v>
      </c>
      <c r="J92" s="62">
        <f t="shared" ref="J92" si="166">SUM(H92:I92)</f>
        <v>16901.408450704224</v>
      </c>
    </row>
    <row r="93" spans="1:10" ht="17.25" customHeight="1" x14ac:dyDescent="0.25">
      <c r="A93" s="4">
        <v>43489</v>
      </c>
      <c r="B93" s="5" t="s">
        <v>149</v>
      </c>
      <c r="C93" s="6">
        <f t="shared" si="157"/>
        <v>350.87719298245617</v>
      </c>
      <c r="D93" s="20" t="s">
        <v>13</v>
      </c>
      <c r="E93" s="8">
        <v>1710</v>
      </c>
      <c r="F93" s="8">
        <v>1690</v>
      </c>
      <c r="G93" s="8" t="s">
        <v>14</v>
      </c>
      <c r="H93" s="8">
        <f t="shared" ref="H93" si="167">IF(D93="SELL", E93-F93, F93-E93)*C93</f>
        <v>-7017.5438596491231</v>
      </c>
      <c r="I93" s="8">
        <f t="shared" ref="I93" si="168">IF(D93="SELL",IF(G93="-","0",F93-G93),IF(D93="BUY",IF(G93="-","0",G93-F93)))*C93</f>
        <v>0</v>
      </c>
      <c r="J93" s="62">
        <f t="shared" ref="J93" si="169">SUM(H93:I93)</f>
        <v>-7017.5438596491231</v>
      </c>
    </row>
    <row r="94" spans="1:10" ht="17.25" customHeight="1" x14ac:dyDescent="0.25">
      <c r="A94" s="4">
        <v>43489</v>
      </c>
      <c r="B94" s="5" t="s">
        <v>217</v>
      </c>
      <c r="C94" s="6">
        <f t="shared" si="157"/>
        <v>805.36912751677858</v>
      </c>
      <c r="D94" s="20" t="s">
        <v>13</v>
      </c>
      <c r="E94" s="8">
        <v>745</v>
      </c>
      <c r="F94" s="8">
        <v>745</v>
      </c>
      <c r="G94" s="8" t="s">
        <v>14</v>
      </c>
      <c r="H94" s="8">
        <f t="shared" ref="H94" si="170">IF(D94="SELL", E94-F94, F94-E94)*C94</f>
        <v>0</v>
      </c>
      <c r="I94" s="8">
        <f t="shared" ref="I94" si="171">IF(D94="SELL",IF(G94="-","0",F94-G94),IF(D94="BUY",IF(G94="-","0",G94-F94)))*C94</f>
        <v>0</v>
      </c>
      <c r="J94" s="62">
        <f t="shared" ref="J94" si="172">SUM(H94:I94)</f>
        <v>0</v>
      </c>
    </row>
    <row r="95" spans="1:10" ht="17.25" customHeight="1" x14ac:dyDescent="0.25">
      <c r="A95" s="4">
        <v>43488</v>
      </c>
      <c r="B95" s="5" t="s">
        <v>225</v>
      </c>
      <c r="C95" s="6">
        <f t="shared" si="157"/>
        <v>472.44094488188978</v>
      </c>
      <c r="D95" s="20" t="s">
        <v>13</v>
      </c>
      <c r="E95" s="8">
        <v>1270</v>
      </c>
      <c r="F95" s="8">
        <v>1290</v>
      </c>
      <c r="G95" s="8" t="s">
        <v>14</v>
      </c>
      <c r="H95" s="8">
        <f t="shared" ref="H95" si="173">IF(D95="SELL", E95-F95, F95-E95)*C95</f>
        <v>9448.8188976377951</v>
      </c>
      <c r="I95" s="8">
        <f t="shared" ref="I95" si="174">IF(D95="SELL",IF(G95="-","0",F95-G95),IF(D95="BUY",IF(G95="-","0",G95-F95)))*C95</f>
        <v>0</v>
      </c>
      <c r="J95" s="62">
        <f t="shared" ref="J95" si="175">SUM(H95:I95)</f>
        <v>9448.8188976377951</v>
      </c>
    </row>
    <row r="96" spans="1:10" ht="17.25" customHeight="1" x14ac:dyDescent="0.25">
      <c r="A96" s="4">
        <v>43487</v>
      </c>
      <c r="B96" s="5" t="s">
        <v>224</v>
      </c>
      <c r="C96" s="6">
        <f t="shared" ref="C96:C159" si="176">600000/E96</f>
        <v>1442.3076923076924</v>
      </c>
      <c r="D96" s="20" t="s">
        <v>13</v>
      </c>
      <c r="E96" s="8">
        <v>416</v>
      </c>
      <c r="F96" s="8">
        <v>419</v>
      </c>
      <c r="G96" s="8" t="s">
        <v>14</v>
      </c>
      <c r="H96" s="8">
        <f t="shared" ref="H96" si="177">IF(D96="SELL", E96-F96, F96-E96)*C96</f>
        <v>4326.9230769230771</v>
      </c>
      <c r="I96" s="8">
        <f t="shared" ref="I96" si="178">IF(D96="SELL",IF(G96="-","0",F96-G96),IF(D96="BUY",IF(G96="-","0",G96-F96)))*C96</f>
        <v>0</v>
      </c>
      <c r="J96" s="62">
        <f t="shared" ref="J96" si="179">SUM(H96:I96)</f>
        <v>4326.9230769230771</v>
      </c>
    </row>
    <row r="97" spans="1:10" ht="17.25" customHeight="1" x14ac:dyDescent="0.25">
      <c r="A97" s="4">
        <v>43483</v>
      </c>
      <c r="B97" s="5" t="s">
        <v>222</v>
      </c>
      <c r="C97" s="6">
        <f t="shared" si="176"/>
        <v>2298.8505747126437</v>
      </c>
      <c r="D97" s="20" t="s">
        <v>13</v>
      </c>
      <c r="E97" s="8">
        <v>261</v>
      </c>
      <c r="F97" s="8">
        <v>264</v>
      </c>
      <c r="G97" s="8" t="s">
        <v>14</v>
      </c>
      <c r="H97" s="8">
        <f t="shared" ref="H97" si="180">IF(D97="SELL", E97-F97, F97-E97)*C97</f>
        <v>6896.5517241379312</v>
      </c>
      <c r="I97" s="8">
        <f t="shared" ref="I97" si="181">IF(D97="SELL",IF(G97="-","0",F97-G97),IF(D97="BUY",IF(G97="-","0",G97-F97)))*C97</f>
        <v>0</v>
      </c>
      <c r="J97" s="62">
        <f t="shared" ref="J97" si="182">SUM(H97:I97)</f>
        <v>6896.5517241379312</v>
      </c>
    </row>
    <row r="98" spans="1:10" ht="17.25" customHeight="1" x14ac:dyDescent="0.25">
      <c r="A98" s="4">
        <v>43482</v>
      </c>
      <c r="B98" s="5" t="s">
        <v>96</v>
      </c>
      <c r="C98" s="6">
        <f t="shared" si="176"/>
        <v>1255.2301255230125</v>
      </c>
      <c r="D98" s="20" t="s">
        <v>13</v>
      </c>
      <c r="E98" s="8">
        <v>478</v>
      </c>
      <c r="F98" s="8">
        <v>484</v>
      </c>
      <c r="G98" s="8">
        <v>490</v>
      </c>
      <c r="H98" s="8">
        <f t="shared" ref="H98" si="183">IF(D98="SELL", E98-F98, F98-E98)*C98</f>
        <v>7531.3807531380753</v>
      </c>
      <c r="I98" s="8">
        <f t="shared" ref="I98" si="184">IF(D98="SELL",IF(G98="-","0",F98-G98),IF(D98="BUY",IF(G98="-","0",G98-F98)))*C98</f>
        <v>7531.3807531380753</v>
      </c>
      <c r="J98" s="62">
        <f t="shared" ref="J98" si="185">SUM(H98:I98)</f>
        <v>15062.761506276151</v>
      </c>
    </row>
    <row r="99" spans="1:10" ht="17.25" customHeight="1" x14ac:dyDescent="0.25">
      <c r="A99" s="4">
        <v>43481</v>
      </c>
      <c r="B99" s="5" t="s">
        <v>218</v>
      </c>
      <c r="C99" s="6">
        <f t="shared" si="176"/>
        <v>1892.7444794952683</v>
      </c>
      <c r="D99" s="20" t="s">
        <v>13</v>
      </c>
      <c r="E99" s="8">
        <v>317</v>
      </c>
      <c r="F99" s="8">
        <v>310</v>
      </c>
      <c r="G99" s="8" t="s">
        <v>14</v>
      </c>
      <c r="H99" s="8">
        <f t="shared" ref="H99" si="186">IF(D99="SELL", E99-F99, F99-E99)*C99</f>
        <v>-13249.211356466878</v>
      </c>
      <c r="I99" s="8">
        <f t="shared" ref="I99" si="187">IF(D99="SELL",IF(G99="-","0",F99-G99),IF(D99="BUY",IF(G99="-","0",G99-F99)))*C99</f>
        <v>0</v>
      </c>
      <c r="J99" s="62">
        <f t="shared" ref="J99" si="188">SUM(H99:I99)</f>
        <v>-13249.211356466878</v>
      </c>
    </row>
    <row r="100" spans="1:10" ht="17.25" customHeight="1" x14ac:dyDescent="0.25">
      <c r="A100" s="4">
        <v>43480</v>
      </c>
      <c r="B100" s="5" t="s">
        <v>221</v>
      </c>
      <c r="C100" s="6">
        <f t="shared" si="176"/>
        <v>1916.9329073482429</v>
      </c>
      <c r="D100" s="20" t="s">
        <v>13</v>
      </c>
      <c r="E100" s="8">
        <v>313</v>
      </c>
      <c r="F100" s="8">
        <v>313</v>
      </c>
      <c r="G100" s="8" t="s">
        <v>14</v>
      </c>
      <c r="H100" s="8">
        <f t="shared" ref="H100" si="189">IF(D100="SELL", E100-F100, F100-E100)*C100</f>
        <v>0</v>
      </c>
      <c r="I100" s="8">
        <f t="shared" ref="I100" si="190">IF(D100="SELL",IF(G100="-","0",F100-G100),IF(D100="BUY",IF(G100="-","0",G100-F100)))*C100</f>
        <v>0</v>
      </c>
      <c r="J100" s="62">
        <f t="shared" ref="J100" si="191">SUM(H100:I100)</f>
        <v>0</v>
      </c>
    </row>
    <row r="101" spans="1:10" ht="17.25" customHeight="1" x14ac:dyDescent="0.25">
      <c r="A101" s="4">
        <v>43479</v>
      </c>
      <c r="B101" s="5" t="s">
        <v>217</v>
      </c>
      <c r="C101" s="6">
        <f t="shared" si="176"/>
        <v>811.90798376184034</v>
      </c>
      <c r="D101" s="20" t="s">
        <v>13</v>
      </c>
      <c r="E101" s="8">
        <v>739</v>
      </c>
      <c r="F101" s="8">
        <v>750</v>
      </c>
      <c r="G101" s="8" t="s">
        <v>14</v>
      </c>
      <c r="H101" s="8">
        <f t="shared" ref="H101" si="192">IF(D101="SELL", E101-F101, F101-E101)*C101</f>
        <v>8930.987821380244</v>
      </c>
      <c r="I101" s="8">
        <f t="shared" ref="I101" si="193">IF(D101="SELL",IF(G101="-","0",F101-G101),IF(D101="BUY",IF(G101="-","0",G101-F101)))*C101</f>
        <v>0</v>
      </c>
      <c r="J101" s="62">
        <f t="shared" ref="J101" si="194">SUM(H101:I101)</f>
        <v>8930.987821380244</v>
      </c>
    </row>
    <row r="102" spans="1:10" ht="17.25" customHeight="1" x14ac:dyDescent="0.25">
      <c r="A102" s="4">
        <v>43476</v>
      </c>
      <c r="B102" s="5" t="s">
        <v>216</v>
      </c>
      <c r="C102" s="6">
        <f t="shared" si="176"/>
        <v>784.31372549019613</v>
      </c>
      <c r="D102" s="20" t="s">
        <v>13</v>
      </c>
      <c r="E102" s="8">
        <v>765</v>
      </c>
      <c r="F102" s="8">
        <v>775</v>
      </c>
      <c r="G102" s="8">
        <v>795</v>
      </c>
      <c r="H102" s="8">
        <f t="shared" ref="H102" si="195">IF(D102="SELL", E102-F102, F102-E102)*C102</f>
        <v>7843.1372549019616</v>
      </c>
      <c r="I102" s="8">
        <f t="shared" ref="I102" si="196">IF(D102="SELL",IF(G102="-","0",F102-G102),IF(D102="BUY",IF(G102="-","0",G102-F102)))*C102</f>
        <v>15686.274509803923</v>
      </c>
      <c r="J102" s="62">
        <f t="shared" ref="J102" si="197">SUM(H102:I102)</f>
        <v>23529.411764705885</v>
      </c>
    </row>
    <row r="103" spans="1:10" ht="17.25" customHeight="1" x14ac:dyDescent="0.25">
      <c r="A103" s="4">
        <v>43475</v>
      </c>
      <c r="B103" s="5" t="s">
        <v>95</v>
      </c>
      <c r="C103" s="6">
        <f t="shared" si="176"/>
        <v>2040.8163265306123</v>
      </c>
      <c r="D103" s="20" t="s">
        <v>13</v>
      </c>
      <c r="E103" s="8">
        <v>294</v>
      </c>
      <c r="F103" s="8">
        <v>294</v>
      </c>
      <c r="G103" s="8" t="s">
        <v>14</v>
      </c>
      <c r="H103" s="8">
        <f t="shared" ref="H103" si="198">IF(D103="SELL", E103-F103, F103-E103)*C103</f>
        <v>0</v>
      </c>
      <c r="I103" s="8">
        <f t="shared" ref="I103" si="199">IF(D103="SELL",IF(G103="-","0",F103-G103),IF(D103="BUY",IF(G103="-","0",G103-F103)))*C103</f>
        <v>0</v>
      </c>
      <c r="J103" s="62">
        <f t="shared" ref="J103" si="200">SUM(H103:I103)</f>
        <v>0</v>
      </c>
    </row>
    <row r="104" spans="1:10" ht="17.25" customHeight="1" x14ac:dyDescent="0.25">
      <c r="A104" s="4">
        <v>43474</v>
      </c>
      <c r="B104" s="5" t="s">
        <v>36</v>
      </c>
      <c r="C104" s="6">
        <f t="shared" si="176"/>
        <v>1680.672268907563</v>
      </c>
      <c r="D104" s="20" t="s">
        <v>13</v>
      </c>
      <c r="E104" s="8">
        <v>357</v>
      </c>
      <c r="F104" s="8">
        <v>351</v>
      </c>
      <c r="G104" s="8" t="s">
        <v>14</v>
      </c>
      <c r="H104" s="8">
        <f t="shared" ref="H104" si="201">IF(D104="SELL", E104-F104, F104-E104)*C104</f>
        <v>-10084.033613445377</v>
      </c>
      <c r="I104" s="8">
        <f t="shared" ref="I104" si="202">IF(D104="SELL",IF(G104="-","0",F104-G104),IF(D104="BUY",IF(G104="-","0",G104-F104)))*C104</f>
        <v>0</v>
      </c>
      <c r="J104" s="62">
        <f t="shared" ref="J104" si="203">SUM(H104:I104)</f>
        <v>-10084.033613445377</v>
      </c>
    </row>
    <row r="105" spans="1:10" ht="17.25" customHeight="1" x14ac:dyDescent="0.25">
      <c r="A105" s="4">
        <v>43469</v>
      </c>
      <c r="B105" s="5" t="s">
        <v>213</v>
      </c>
      <c r="C105" s="6">
        <f t="shared" si="176"/>
        <v>1310.0436681222707</v>
      </c>
      <c r="D105" s="20" t="s">
        <v>13</v>
      </c>
      <c r="E105" s="8">
        <v>458</v>
      </c>
      <c r="F105" s="8">
        <v>466</v>
      </c>
      <c r="G105" s="8">
        <v>471</v>
      </c>
      <c r="H105" s="8">
        <f t="shared" ref="H105" si="204">IF(D105="SELL", E105-F105, F105-E105)*C105</f>
        <v>10480.349344978165</v>
      </c>
      <c r="I105" s="8">
        <f t="shared" ref="I105" si="205">IF(D105="SELL",IF(G105="-","0",F105-G105),IF(D105="BUY",IF(G105="-","0",G105-F105)))*C105</f>
        <v>6550.2183406113536</v>
      </c>
      <c r="J105" s="62">
        <f t="shared" ref="J105" si="206">SUM(H105:I105)</f>
        <v>17030.567685589518</v>
      </c>
    </row>
    <row r="106" spans="1:10" ht="17.25" customHeight="1" x14ac:dyDescent="0.25">
      <c r="A106" s="4">
        <v>43468</v>
      </c>
      <c r="B106" s="5" t="s">
        <v>149</v>
      </c>
      <c r="C106" s="6">
        <f t="shared" si="176"/>
        <v>362.31884057971013</v>
      </c>
      <c r="D106" s="20" t="s">
        <v>26</v>
      </c>
      <c r="E106" s="8">
        <v>1656</v>
      </c>
      <c r="F106" s="8">
        <v>1635</v>
      </c>
      <c r="G106" s="8">
        <v>1610</v>
      </c>
      <c r="H106" s="8">
        <f t="shared" ref="H106" si="207">IF(D106="SELL", E106-F106, F106-E106)*C106</f>
        <v>7608.695652173913</v>
      </c>
      <c r="I106" s="8">
        <f t="shared" ref="I106" si="208">IF(D106="SELL",IF(G106="-","0",F106-G106),IF(D106="BUY",IF(G106="-","0",G106-F106)))*C106</f>
        <v>9057.971014492754</v>
      </c>
      <c r="J106" s="62">
        <f t="shared" ref="J106" si="209">SUM(H106:I106)</f>
        <v>16666.666666666668</v>
      </c>
    </row>
    <row r="107" spans="1:10" ht="17.25" customHeight="1" x14ac:dyDescent="0.25">
      <c r="A107" s="4">
        <v>43468</v>
      </c>
      <c r="B107" s="5" t="s">
        <v>211</v>
      </c>
      <c r="C107" s="6">
        <f t="shared" si="176"/>
        <v>513.2591958939264</v>
      </c>
      <c r="D107" s="20" t="s">
        <v>13</v>
      </c>
      <c r="E107" s="8">
        <v>1169</v>
      </c>
      <c r="F107" s="8">
        <v>1155</v>
      </c>
      <c r="G107" s="8" t="s">
        <v>14</v>
      </c>
      <c r="H107" s="8">
        <f t="shared" ref="H107" si="210">IF(D107="SELL", E107-F107, F107-E107)*C107</f>
        <v>-7185.6287425149694</v>
      </c>
      <c r="I107" s="8">
        <f t="shared" ref="I107" si="211">IF(D107="SELL",IF(G107="-","0",F107-G107),IF(D107="BUY",IF(G107="-","0",G107-F107)))*C107</f>
        <v>0</v>
      </c>
      <c r="J107" s="62">
        <f t="shared" ref="J107" si="212">SUM(H107:I107)</f>
        <v>-7185.6287425149694</v>
      </c>
    </row>
    <row r="108" spans="1:10" ht="17.25" customHeight="1" x14ac:dyDescent="0.25">
      <c r="A108" s="4">
        <v>43466</v>
      </c>
      <c r="B108" s="5" t="s">
        <v>208</v>
      </c>
      <c r="C108" s="6">
        <f t="shared" si="176"/>
        <v>980.39215686274508</v>
      </c>
      <c r="D108" s="20" t="s">
        <v>13</v>
      </c>
      <c r="E108" s="8">
        <v>612</v>
      </c>
      <c r="F108" s="8">
        <v>612</v>
      </c>
      <c r="G108" s="8" t="s">
        <v>14</v>
      </c>
      <c r="H108" s="8">
        <f t="shared" ref="H108" si="213">IF(D108="SELL", E108-F108, F108-E108)*C108</f>
        <v>0</v>
      </c>
      <c r="I108" s="8">
        <f t="shared" ref="I108" si="214">IF(D108="SELL",IF(G108="-","0",F108-G108),IF(D108="BUY",IF(G108="-","0",G108-F108)))*C108</f>
        <v>0</v>
      </c>
      <c r="J108" s="62">
        <f t="shared" ref="J108" si="215">SUM(H108:I108)</f>
        <v>0</v>
      </c>
    </row>
    <row r="109" spans="1:10" ht="17.25" customHeight="1" x14ac:dyDescent="0.25">
      <c r="A109" s="4">
        <v>43465</v>
      </c>
      <c r="B109" s="5" t="s">
        <v>40</v>
      </c>
      <c r="C109" s="6">
        <f t="shared" si="176"/>
        <v>867.05202312138726</v>
      </c>
      <c r="D109" s="20" t="s">
        <v>13</v>
      </c>
      <c r="E109" s="8">
        <v>692</v>
      </c>
      <c r="F109" s="8">
        <v>691</v>
      </c>
      <c r="G109" s="8" t="s">
        <v>14</v>
      </c>
      <c r="H109" s="8">
        <f t="shared" ref="H109" si="216">IF(D109="SELL", E109-F109, F109-E109)*C109</f>
        <v>-867.05202312138726</v>
      </c>
      <c r="I109" s="8">
        <f t="shared" ref="I109" si="217">IF(D109="SELL",IF(G109="-","0",F109-G109),IF(D109="BUY",IF(G109="-","0",G109-F109)))*C109</f>
        <v>0</v>
      </c>
      <c r="J109" s="62">
        <f t="shared" ref="J109" si="218">SUM(H109:I109)</f>
        <v>-867.05202312138726</v>
      </c>
    </row>
    <row r="110" spans="1:10" ht="17.25" customHeight="1" x14ac:dyDescent="0.25">
      <c r="A110" s="4">
        <v>43462</v>
      </c>
      <c r="B110" s="5" t="s">
        <v>198</v>
      </c>
      <c r="C110" s="6">
        <f t="shared" si="176"/>
        <v>377.35849056603774</v>
      </c>
      <c r="D110" s="20" t="s">
        <v>13</v>
      </c>
      <c r="E110" s="8">
        <v>1590</v>
      </c>
      <c r="F110" s="8">
        <v>1615</v>
      </c>
      <c r="G110" s="8">
        <v>1650</v>
      </c>
      <c r="H110" s="8">
        <f t="shared" ref="H110" si="219">IF(D110="SELL", E110-F110, F110-E110)*C110</f>
        <v>9433.9622641509432</v>
      </c>
      <c r="I110" s="8">
        <f t="shared" ref="I110" si="220">IF(D110="SELL",IF(G110="-","0",F110-G110),IF(D110="BUY",IF(G110="-","0",G110-F110)))*C110</f>
        <v>13207.547169811322</v>
      </c>
      <c r="J110" s="62">
        <f t="shared" ref="J110" si="221">SUM(H110:I110)</f>
        <v>22641.509433962266</v>
      </c>
    </row>
    <row r="111" spans="1:10" ht="17.25" customHeight="1" x14ac:dyDescent="0.25">
      <c r="A111" s="4">
        <v>43461</v>
      </c>
      <c r="B111" s="5" t="s">
        <v>92</v>
      </c>
      <c r="C111" s="6">
        <f t="shared" si="176"/>
        <v>874.63556851311955</v>
      </c>
      <c r="D111" s="20" t="s">
        <v>13</v>
      </c>
      <c r="E111" s="8">
        <v>686</v>
      </c>
      <c r="F111" s="8">
        <v>686</v>
      </c>
      <c r="G111" s="8" t="s">
        <v>14</v>
      </c>
      <c r="H111" s="8">
        <f t="shared" ref="H111" si="222">IF(D111="SELL", E111-F111, F111-E111)*C111</f>
        <v>0</v>
      </c>
      <c r="I111" s="8">
        <f t="shared" ref="I111" si="223">IF(D111="SELL",IF(G111="-","0",F111-G111),IF(D111="BUY",IF(G111="-","0",G111-F111)))*C111</f>
        <v>0</v>
      </c>
      <c r="J111" s="62">
        <f t="shared" ref="J111" si="224">SUM(H111:I111)</f>
        <v>0</v>
      </c>
    </row>
    <row r="112" spans="1:10" ht="17.25" customHeight="1" x14ac:dyDescent="0.25">
      <c r="A112" s="4">
        <v>43460</v>
      </c>
      <c r="B112" s="5" t="s">
        <v>206</v>
      </c>
      <c r="C112" s="6">
        <f t="shared" si="176"/>
        <v>840.33613445378148</v>
      </c>
      <c r="D112" s="20" t="s">
        <v>26</v>
      </c>
      <c r="E112" s="8">
        <v>714</v>
      </c>
      <c r="F112" s="8">
        <v>730</v>
      </c>
      <c r="G112" s="8" t="s">
        <v>14</v>
      </c>
      <c r="H112" s="8">
        <f t="shared" ref="H112" si="225">IF(D112="SELL", E112-F112, F112-E112)*C112</f>
        <v>-13445.378151260504</v>
      </c>
      <c r="I112" s="8">
        <f t="shared" ref="I112" si="226">IF(D112="SELL",IF(G112="-","0",F112-G112),IF(D112="BUY",IF(G112="-","0",G112-F112)))*C112</f>
        <v>0</v>
      </c>
      <c r="J112" s="62">
        <f t="shared" ref="J112" si="227">SUM(H112:I112)</f>
        <v>-13445.378151260504</v>
      </c>
    </row>
    <row r="113" spans="1:10" ht="17.25" customHeight="1" x14ac:dyDescent="0.25">
      <c r="A113" s="4">
        <v>43458</v>
      </c>
      <c r="B113" s="5" t="s">
        <v>205</v>
      </c>
      <c r="C113" s="6">
        <f t="shared" si="176"/>
        <v>715.99045346062053</v>
      </c>
      <c r="D113" s="20" t="s">
        <v>26</v>
      </c>
      <c r="E113" s="8">
        <v>838</v>
      </c>
      <c r="F113" s="8">
        <v>838</v>
      </c>
      <c r="G113" s="8" t="s">
        <v>14</v>
      </c>
      <c r="H113" s="8">
        <f t="shared" ref="H113" si="228">IF(D113="SELL", E113-F113, F113-E113)*C113</f>
        <v>0</v>
      </c>
      <c r="I113" s="8">
        <f t="shared" ref="I113" si="229">IF(D113="SELL",IF(G113="-","0",F113-G113),IF(D113="BUY",IF(G113="-","0",G113-F113)))*C113</f>
        <v>0</v>
      </c>
      <c r="J113" s="62">
        <f t="shared" ref="J113" si="230">SUM(H113:I113)</f>
        <v>0</v>
      </c>
    </row>
    <row r="114" spans="1:10" ht="17.25" customHeight="1" x14ac:dyDescent="0.25">
      <c r="A114" s="4">
        <v>43455</v>
      </c>
      <c r="B114" s="5" t="s">
        <v>206</v>
      </c>
      <c r="C114" s="6">
        <f t="shared" si="176"/>
        <v>746.26865671641792</v>
      </c>
      <c r="D114" s="20" t="s">
        <v>26</v>
      </c>
      <c r="E114" s="8">
        <v>804</v>
      </c>
      <c r="F114" s="8">
        <v>790</v>
      </c>
      <c r="G114" s="8" t="s">
        <v>14</v>
      </c>
      <c r="H114" s="8">
        <f t="shared" ref="H114" si="231">IF(D114="SELL", E114-F114, F114-E114)*C114</f>
        <v>10447.76119402985</v>
      </c>
      <c r="I114" s="8">
        <f t="shared" ref="I114" si="232">IF(D114="SELL",IF(G114="-","0",F114-G114),IF(D114="BUY",IF(G114="-","0",G114-F114)))*C114</f>
        <v>0</v>
      </c>
      <c r="J114" s="62">
        <f t="shared" ref="J114" si="233">SUM(H114:I114)</f>
        <v>10447.76119402985</v>
      </c>
    </row>
    <row r="115" spans="1:10" ht="17.25" customHeight="1" x14ac:dyDescent="0.25">
      <c r="A115" s="4">
        <v>43454</v>
      </c>
      <c r="B115" s="5" t="s">
        <v>205</v>
      </c>
      <c r="C115" s="6">
        <f t="shared" si="176"/>
        <v>707.54716981132071</v>
      </c>
      <c r="D115" s="20" t="s">
        <v>26</v>
      </c>
      <c r="E115" s="8">
        <v>848</v>
      </c>
      <c r="F115" s="8">
        <v>835</v>
      </c>
      <c r="G115" s="8" t="s">
        <v>14</v>
      </c>
      <c r="H115" s="8">
        <f t="shared" ref="H115" si="234">IF(D115="SELL", E115-F115, F115-E115)*C115</f>
        <v>9198.1132075471687</v>
      </c>
      <c r="I115" s="8">
        <f t="shared" ref="I115" si="235">IF(D115="SELL",IF(G115="-","0",F115-G115),IF(D115="BUY",IF(G115="-","0",G115-F115)))*C115</f>
        <v>0</v>
      </c>
      <c r="J115" s="62">
        <f t="shared" ref="J115" si="236">SUM(H115:I115)</f>
        <v>9198.1132075471687</v>
      </c>
    </row>
    <row r="116" spans="1:10" ht="17.25" customHeight="1" x14ac:dyDescent="0.25">
      <c r="A116" s="4">
        <v>43453</v>
      </c>
      <c r="B116" s="5" t="s">
        <v>203</v>
      </c>
      <c r="C116" s="6">
        <f t="shared" si="176"/>
        <v>600</v>
      </c>
      <c r="D116" s="20" t="s">
        <v>26</v>
      </c>
      <c r="E116" s="8">
        <v>1000</v>
      </c>
      <c r="F116" s="8">
        <v>1000</v>
      </c>
      <c r="G116" s="8" t="s">
        <v>14</v>
      </c>
      <c r="H116" s="8">
        <f t="shared" ref="H116" si="237">IF(D116="SELL", E116-F116, F116-E116)*C116</f>
        <v>0</v>
      </c>
      <c r="I116" s="8">
        <f t="shared" ref="I116" si="238">IF(D116="SELL",IF(G116="-","0",F116-G116),IF(D116="BUY",IF(G116="-","0",G116-F116)))*C116</f>
        <v>0</v>
      </c>
      <c r="J116" s="62">
        <f t="shared" ref="J116" si="239">SUM(H116:I116)</f>
        <v>0</v>
      </c>
    </row>
    <row r="117" spans="1:10" ht="17.25" customHeight="1" x14ac:dyDescent="0.25">
      <c r="A117" s="4">
        <v>43452</v>
      </c>
      <c r="B117" s="5" t="s">
        <v>198</v>
      </c>
      <c r="C117" s="6">
        <f t="shared" si="176"/>
        <v>366.97247706422019</v>
      </c>
      <c r="D117" s="20" t="s">
        <v>13</v>
      </c>
      <c r="E117" s="8">
        <v>1635</v>
      </c>
      <c r="F117" s="8">
        <v>1660</v>
      </c>
      <c r="G117" s="8">
        <v>1685</v>
      </c>
      <c r="H117" s="8">
        <f t="shared" ref="H117" si="240">IF(D117="SELL", E117-F117, F117-E117)*C117</f>
        <v>9174.3119266055055</v>
      </c>
      <c r="I117" s="8">
        <f t="shared" ref="I117" si="241">IF(D117="SELL",IF(G117="-","0",F117-G117),IF(D117="BUY",IF(G117="-","0",G117-F117)))*C117</f>
        <v>9174.3119266055055</v>
      </c>
      <c r="J117" s="62">
        <f t="shared" ref="J117" si="242">SUM(H117:I117)</f>
        <v>18348.623853211011</v>
      </c>
    </row>
    <row r="118" spans="1:10" ht="17.25" customHeight="1" x14ac:dyDescent="0.25">
      <c r="A118" s="4">
        <v>43451</v>
      </c>
      <c r="B118" s="5" t="s">
        <v>198</v>
      </c>
      <c r="C118" s="6">
        <f t="shared" si="176"/>
        <v>373.13432835820896</v>
      </c>
      <c r="D118" s="20" t="s">
        <v>13</v>
      </c>
      <c r="E118" s="8">
        <v>1608</v>
      </c>
      <c r="F118" s="8">
        <v>1620</v>
      </c>
      <c r="G118" s="8" t="s">
        <v>14</v>
      </c>
      <c r="H118" s="8">
        <f t="shared" ref="H118" si="243">IF(D118="SELL", E118-F118, F118-E118)*C118</f>
        <v>4477.6119402985078</v>
      </c>
      <c r="I118" s="8">
        <f t="shared" ref="I118" si="244">IF(D118="SELL",IF(G118="-","0",F118-G118),IF(D118="BUY",IF(G118="-","0",G118-F118)))*C118</f>
        <v>0</v>
      </c>
      <c r="J118" s="62">
        <f t="shared" ref="J118" si="245">SUM(H118:I118)</f>
        <v>4477.6119402985078</v>
      </c>
    </row>
    <row r="119" spans="1:10" ht="17.25" customHeight="1" x14ac:dyDescent="0.25">
      <c r="A119" s="4">
        <v>43448</v>
      </c>
      <c r="B119" s="5" t="s">
        <v>201</v>
      </c>
      <c r="C119" s="6">
        <f t="shared" si="176"/>
        <v>805.36912751677858</v>
      </c>
      <c r="D119" s="20" t="s">
        <v>13</v>
      </c>
      <c r="E119" s="8">
        <v>745</v>
      </c>
      <c r="F119" s="8">
        <v>745</v>
      </c>
      <c r="G119" s="8" t="s">
        <v>14</v>
      </c>
      <c r="H119" s="8">
        <f t="shared" ref="H119" si="246">IF(D119="SELL", E119-F119, F119-E119)*C119</f>
        <v>0</v>
      </c>
      <c r="I119" s="8">
        <f t="shared" ref="I119" si="247">IF(D119="SELL",IF(G119="-","0",F119-G119),IF(D119="BUY",IF(G119="-","0",G119-F119)))*C119</f>
        <v>0</v>
      </c>
      <c r="J119" s="62">
        <f t="shared" ref="J119" si="248">SUM(H119:I119)</f>
        <v>0</v>
      </c>
    </row>
    <row r="120" spans="1:10" ht="17.25" customHeight="1" x14ac:dyDescent="0.25">
      <c r="A120" s="4">
        <v>43447</v>
      </c>
      <c r="B120" s="5" t="s">
        <v>199</v>
      </c>
      <c r="C120" s="6">
        <f t="shared" si="176"/>
        <v>1744.1860465116279</v>
      </c>
      <c r="D120" s="20" t="s">
        <v>13</v>
      </c>
      <c r="E120" s="8">
        <v>344</v>
      </c>
      <c r="F120" s="8">
        <v>345</v>
      </c>
      <c r="G120" s="8" t="s">
        <v>14</v>
      </c>
      <c r="H120" s="8">
        <f t="shared" ref="H120" si="249">IF(D120="SELL", E120-F120, F120-E120)*C120</f>
        <v>1744.1860465116279</v>
      </c>
      <c r="I120" s="8">
        <f t="shared" ref="I120" si="250">IF(D120="SELL",IF(G120="-","0",F120-G120),IF(D120="BUY",IF(G120="-","0",G120-F120)))*C120</f>
        <v>0</v>
      </c>
      <c r="J120" s="62">
        <f t="shared" ref="J120" si="251">SUM(H120:I120)</f>
        <v>1744.1860465116279</v>
      </c>
    </row>
    <row r="121" spans="1:10" ht="17.25" customHeight="1" x14ac:dyDescent="0.25">
      <c r="A121" s="4">
        <v>43446</v>
      </c>
      <c r="B121" s="5" t="s">
        <v>94</v>
      </c>
      <c r="C121" s="6">
        <f t="shared" si="176"/>
        <v>1107.0110701107012</v>
      </c>
      <c r="D121" s="20" t="s">
        <v>13</v>
      </c>
      <c r="E121" s="8">
        <v>542</v>
      </c>
      <c r="F121" s="8">
        <v>538</v>
      </c>
      <c r="G121" s="8" t="s">
        <v>14</v>
      </c>
      <c r="H121" s="8">
        <f t="shared" ref="H121" si="252">IF(D121="SELL", E121-F121, F121-E121)*C121</f>
        <v>-4428.0442804428048</v>
      </c>
      <c r="I121" s="8">
        <f t="shared" ref="I121" si="253">IF(D121="SELL",IF(G121="-","0",F121-G121),IF(D121="BUY",IF(G121="-","0",G121-F121)))*C121</f>
        <v>0</v>
      </c>
      <c r="J121" s="62">
        <f t="shared" ref="J121" si="254">SUM(H121:I121)</f>
        <v>-4428.0442804428048</v>
      </c>
    </row>
    <row r="122" spans="1:10" ht="17.25" customHeight="1" x14ac:dyDescent="0.25">
      <c r="A122" s="4">
        <v>43445</v>
      </c>
      <c r="B122" s="5" t="s">
        <v>198</v>
      </c>
      <c r="C122" s="6">
        <f t="shared" si="176"/>
        <v>392.15686274509807</v>
      </c>
      <c r="D122" s="20" t="s">
        <v>13</v>
      </c>
      <c r="E122" s="8">
        <v>1530</v>
      </c>
      <c r="F122" s="8">
        <v>1550</v>
      </c>
      <c r="G122" s="8" t="s">
        <v>14</v>
      </c>
      <c r="H122" s="8">
        <f t="shared" ref="H122" si="255">IF(D122="SELL", E122-F122, F122-E122)*C122</f>
        <v>7843.1372549019616</v>
      </c>
      <c r="I122" s="8">
        <f t="shared" ref="I122" si="256">IF(D122="SELL",IF(G122="-","0",F122-G122),IF(D122="BUY",IF(G122="-","0",G122-F122)))*C122</f>
        <v>0</v>
      </c>
      <c r="J122" s="62">
        <f t="shared" ref="J122" si="257">SUM(H122:I122)</f>
        <v>7843.1372549019616</v>
      </c>
    </row>
    <row r="123" spans="1:10" ht="17.25" customHeight="1" x14ac:dyDescent="0.25">
      <c r="A123" s="4">
        <v>43445</v>
      </c>
      <c r="B123" s="5" t="s">
        <v>125</v>
      </c>
      <c r="C123" s="6">
        <f t="shared" si="176"/>
        <v>819.67213114754099</v>
      </c>
      <c r="D123" s="20" t="s">
        <v>26</v>
      </c>
      <c r="E123" s="8">
        <v>732</v>
      </c>
      <c r="F123" s="8">
        <v>743</v>
      </c>
      <c r="G123" s="8" t="s">
        <v>14</v>
      </c>
      <c r="H123" s="8">
        <f t="shared" ref="H123" si="258">IF(D123="SELL", E123-F123, F123-E123)*C123</f>
        <v>-9016.3934426229516</v>
      </c>
      <c r="I123" s="8">
        <f t="shared" ref="I123" si="259">IF(D123="SELL",IF(G123="-","0",F123-G123),IF(D123="BUY",IF(G123="-","0",G123-F123)))*C123</f>
        <v>0</v>
      </c>
      <c r="J123" s="62">
        <f t="shared" ref="J123" si="260">SUM(H123:I123)</f>
        <v>-9016.3934426229516</v>
      </c>
    </row>
    <row r="124" spans="1:10" ht="17.25" customHeight="1" x14ac:dyDescent="0.25">
      <c r="A124" s="4">
        <v>43444</v>
      </c>
      <c r="B124" s="5" t="s">
        <v>195</v>
      </c>
      <c r="C124" s="6">
        <f t="shared" si="176"/>
        <v>1016.9491525423729</v>
      </c>
      <c r="D124" s="20" t="s">
        <v>26</v>
      </c>
      <c r="E124" s="8">
        <v>590</v>
      </c>
      <c r="F124" s="8">
        <v>580</v>
      </c>
      <c r="G124" s="8" t="s">
        <v>14</v>
      </c>
      <c r="H124" s="8">
        <f t="shared" ref="H124" si="261">IF(D124="SELL", E124-F124, F124-E124)*C124</f>
        <v>10169.491525423729</v>
      </c>
      <c r="I124" s="8">
        <f t="shared" ref="I124" si="262">IF(D124="SELL",IF(G124="-","0",F124-G124),IF(D124="BUY",IF(G124="-","0",G124-F124)))*C124</f>
        <v>0</v>
      </c>
      <c r="J124" s="62">
        <f t="shared" ref="J124" si="263">SUM(H124:I124)</f>
        <v>10169.491525423729</v>
      </c>
    </row>
    <row r="125" spans="1:10" ht="17.25" customHeight="1" x14ac:dyDescent="0.25">
      <c r="A125" s="4">
        <v>43441</v>
      </c>
      <c r="B125" s="5" t="s">
        <v>194</v>
      </c>
      <c r="C125" s="6">
        <f t="shared" si="176"/>
        <v>1474.2014742014742</v>
      </c>
      <c r="D125" s="20" t="s">
        <v>26</v>
      </c>
      <c r="E125" s="8">
        <v>407</v>
      </c>
      <c r="F125" s="8">
        <v>404</v>
      </c>
      <c r="G125" s="8" t="s">
        <v>14</v>
      </c>
      <c r="H125" s="8">
        <f t="shared" ref="H125" si="264">IF(D125="SELL", E125-F125, F125-E125)*C125</f>
        <v>4422.6044226044223</v>
      </c>
      <c r="I125" s="8">
        <f t="shared" ref="I125" si="265">IF(D125="SELL",IF(G125="-","0",F125-G125),IF(D125="BUY",IF(G125="-","0",G125-F125)))*C125</f>
        <v>0</v>
      </c>
      <c r="J125" s="62">
        <f t="shared" ref="J125" si="266">SUM(H125:I125)</f>
        <v>4422.6044226044223</v>
      </c>
    </row>
    <row r="126" spans="1:10" ht="17.25" customHeight="1" x14ac:dyDescent="0.25">
      <c r="A126" s="4">
        <v>43440</v>
      </c>
      <c r="B126" s="5" t="s">
        <v>193</v>
      </c>
      <c r="C126" s="6">
        <f t="shared" si="176"/>
        <v>1929.2604501607716</v>
      </c>
      <c r="D126" s="20" t="s">
        <v>26</v>
      </c>
      <c r="E126" s="8">
        <v>311</v>
      </c>
      <c r="F126" s="8">
        <v>307</v>
      </c>
      <c r="G126" s="8" t="s">
        <v>14</v>
      </c>
      <c r="H126" s="8">
        <f t="shared" ref="H126" si="267">IF(D126="SELL", E126-F126, F126-E126)*C126</f>
        <v>7717.0418006430864</v>
      </c>
      <c r="I126" s="8">
        <f t="shared" ref="I126" si="268">IF(D126="SELL",IF(G126="-","0",F126-G126),IF(D126="BUY",IF(G126="-","0",G126-F126)))*C126</f>
        <v>0</v>
      </c>
      <c r="J126" s="62">
        <f t="shared" ref="J126" si="269">SUM(H126:I126)</f>
        <v>7717.0418006430864</v>
      </c>
    </row>
    <row r="127" spans="1:10" ht="17.25" customHeight="1" x14ac:dyDescent="0.25">
      <c r="A127" s="4">
        <v>43439</v>
      </c>
      <c r="B127" s="5" t="s">
        <v>192</v>
      </c>
      <c r="C127" s="6">
        <f t="shared" si="176"/>
        <v>398.67109634551497</v>
      </c>
      <c r="D127" s="20" t="s">
        <v>26</v>
      </c>
      <c r="E127" s="8">
        <v>1505</v>
      </c>
      <c r="F127" s="8">
        <v>1485</v>
      </c>
      <c r="G127" s="8" t="s">
        <v>14</v>
      </c>
      <c r="H127" s="8">
        <f t="shared" ref="H127" si="270">IF(D127="SELL", E127-F127, F127-E127)*C127</f>
        <v>7973.4219269102996</v>
      </c>
      <c r="I127" s="8">
        <f t="shared" ref="I127" si="271">IF(D127="SELL",IF(G127="-","0",F127-G127),IF(D127="BUY",IF(G127="-","0",G127-F127)))*C127</f>
        <v>0</v>
      </c>
      <c r="J127" s="62">
        <f t="shared" ref="J127" si="272">SUM(H127:I127)</f>
        <v>7973.4219269102996</v>
      </c>
    </row>
    <row r="128" spans="1:10" ht="17.25" customHeight="1" x14ac:dyDescent="0.25">
      <c r="A128" s="4">
        <v>43438</v>
      </c>
      <c r="B128" s="5" t="s">
        <v>191</v>
      </c>
      <c r="C128" s="6">
        <f t="shared" si="176"/>
        <v>752.82308657465501</v>
      </c>
      <c r="D128" s="20" t="s">
        <v>26</v>
      </c>
      <c r="E128" s="8">
        <v>797</v>
      </c>
      <c r="F128" s="8">
        <v>802</v>
      </c>
      <c r="G128" s="8">
        <v>630</v>
      </c>
      <c r="H128" s="8">
        <f t="shared" ref="H128" si="273">IF(D128="SELL", E128-F128, F128-E128)*C128</f>
        <v>-3764.115432873275</v>
      </c>
      <c r="I128" s="8">
        <f t="shared" ref="I128" si="274">IF(D128="SELL",IF(G128="-","0",F128-G128),IF(D128="BUY",IF(G128="-","0",G128-F128)))*C128</f>
        <v>129485.57089084067</v>
      </c>
      <c r="J128" s="62">
        <f t="shared" ref="J128" si="275">SUM(H128:I128)</f>
        <v>125721.45545796739</v>
      </c>
    </row>
    <row r="129" spans="1:10" ht="17.25" customHeight="1" x14ac:dyDescent="0.25">
      <c r="A129" s="4">
        <v>43437</v>
      </c>
      <c r="B129" s="5" t="s">
        <v>190</v>
      </c>
      <c r="C129" s="6">
        <f t="shared" si="176"/>
        <v>928.79256965944273</v>
      </c>
      <c r="D129" s="20" t="s">
        <v>26</v>
      </c>
      <c r="E129" s="8">
        <v>646</v>
      </c>
      <c r="F129" s="8">
        <v>636</v>
      </c>
      <c r="G129" s="8">
        <v>630</v>
      </c>
      <c r="H129" s="8">
        <f t="shared" ref="H129" si="276">IF(D129="SELL", E129-F129, F129-E129)*C129</f>
        <v>9287.9256965944278</v>
      </c>
      <c r="I129" s="8">
        <f t="shared" ref="I129" si="277">IF(D129="SELL",IF(G129="-","0",F129-G129),IF(D129="BUY",IF(G129="-","0",G129-F129)))*C129</f>
        <v>5572.7554179566559</v>
      </c>
      <c r="J129" s="62">
        <f t="shared" ref="J129" si="278">SUM(H129:I129)</f>
        <v>14860.681114551084</v>
      </c>
    </row>
    <row r="130" spans="1:10" ht="17.25" customHeight="1" x14ac:dyDescent="0.25">
      <c r="A130" s="4">
        <v>43434</v>
      </c>
      <c r="B130" s="5" t="s">
        <v>113</v>
      </c>
      <c r="C130" s="6">
        <f t="shared" si="176"/>
        <v>909.09090909090912</v>
      </c>
      <c r="D130" s="20" t="s">
        <v>13</v>
      </c>
      <c r="E130" s="8">
        <v>660</v>
      </c>
      <c r="F130" s="8">
        <v>668</v>
      </c>
      <c r="G130" s="8">
        <v>673</v>
      </c>
      <c r="H130" s="8">
        <f t="shared" ref="H130:H131" si="279">IF(D130="SELL", E130-F130, F130-E130)*C130</f>
        <v>7272.727272727273</v>
      </c>
      <c r="I130" s="8">
        <f t="shared" ref="I130:I131" si="280">IF(D130="SELL",IF(G130="-","0",F130-G130),IF(D130="BUY",IF(G130="-","0",G130-F130)))*C130</f>
        <v>4545.454545454546</v>
      </c>
      <c r="J130" s="62">
        <f t="shared" ref="J130:J131" si="281">SUM(H130:I130)</f>
        <v>11818.18181818182</v>
      </c>
    </row>
    <row r="131" spans="1:10" ht="17.25" customHeight="1" x14ac:dyDescent="0.25">
      <c r="A131" s="4">
        <v>43433</v>
      </c>
      <c r="B131" s="5" t="s">
        <v>101</v>
      </c>
      <c r="C131" s="6">
        <f t="shared" si="176"/>
        <v>276.49769585253455</v>
      </c>
      <c r="D131" s="20" t="s">
        <v>13</v>
      </c>
      <c r="E131" s="8">
        <v>2170</v>
      </c>
      <c r="F131" s="8">
        <v>2200</v>
      </c>
      <c r="G131" s="8" t="s">
        <v>14</v>
      </c>
      <c r="H131" s="8">
        <f t="shared" si="279"/>
        <v>8294.9308755760358</v>
      </c>
      <c r="I131" s="8">
        <f t="shared" si="280"/>
        <v>0</v>
      </c>
      <c r="J131" s="62">
        <f t="shared" si="281"/>
        <v>8294.9308755760358</v>
      </c>
    </row>
    <row r="132" spans="1:10" ht="17.25" customHeight="1" x14ac:dyDescent="0.25">
      <c r="A132" s="4">
        <v>43431</v>
      </c>
      <c r="B132" s="5" t="s">
        <v>187</v>
      </c>
      <c r="C132" s="6">
        <f t="shared" si="176"/>
        <v>592.88537549407113</v>
      </c>
      <c r="D132" s="20" t="s">
        <v>13</v>
      </c>
      <c r="E132" s="8">
        <v>1012</v>
      </c>
      <c r="F132" s="8">
        <v>1012</v>
      </c>
      <c r="G132" s="8" t="s">
        <v>14</v>
      </c>
      <c r="H132" s="8">
        <f t="shared" ref="H132:H133" si="282">IF(D132="SELL", E132-F132, F132-E132)*C132</f>
        <v>0</v>
      </c>
      <c r="I132" s="8">
        <f t="shared" ref="I132:I133" si="283">IF(D132="SELL",IF(G132="-","0",F132-G132),IF(D132="BUY",IF(G132="-","0",G132-F132)))*C132</f>
        <v>0</v>
      </c>
      <c r="J132" s="62">
        <f t="shared" ref="J132:J133" si="284">SUM(H132:I132)</f>
        <v>0</v>
      </c>
    </row>
    <row r="133" spans="1:10" ht="17.25" customHeight="1" x14ac:dyDescent="0.25">
      <c r="A133" s="4">
        <v>43430</v>
      </c>
      <c r="B133" s="5" t="s">
        <v>96</v>
      </c>
      <c r="C133" s="6">
        <f t="shared" si="176"/>
        <v>1345.2914798206277</v>
      </c>
      <c r="D133" s="20" t="s">
        <v>26</v>
      </c>
      <c r="E133" s="8">
        <v>446</v>
      </c>
      <c r="F133" s="8">
        <v>444</v>
      </c>
      <c r="G133" s="8" t="s">
        <v>14</v>
      </c>
      <c r="H133" s="8">
        <f t="shared" si="282"/>
        <v>2690.5829596412555</v>
      </c>
      <c r="I133" s="8">
        <f t="shared" si="283"/>
        <v>0</v>
      </c>
      <c r="J133" s="62">
        <f t="shared" si="284"/>
        <v>2690.5829596412555</v>
      </c>
    </row>
    <row r="134" spans="1:10" ht="17.25" customHeight="1" x14ac:dyDescent="0.25">
      <c r="A134" s="4">
        <v>43426</v>
      </c>
      <c r="B134" s="5" t="s">
        <v>186</v>
      </c>
      <c r="C134" s="6">
        <f t="shared" si="176"/>
        <v>1054.481546572935</v>
      </c>
      <c r="D134" s="20" t="s">
        <v>13</v>
      </c>
      <c r="E134" s="8">
        <v>569</v>
      </c>
      <c r="F134" s="8">
        <v>562</v>
      </c>
      <c r="G134" s="8" t="s">
        <v>14</v>
      </c>
      <c r="H134" s="8">
        <f t="shared" ref="H134:H135" si="285">IF(D134="SELL", E134-F134, F134-E134)*C134</f>
        <v>-7381.370826010545</v>
      </c>
      <c r="I134" s="8">
        <f t="shared" ref="I134:I135" si="286">IF(D134="SELL",IF(G134="-","0",F134-G134),IF(D134="BUY",IF(G134="-","0",G134-F134)))*C134</f>
        <v>0</v>
      </c>
      <c r="J134" s="62">
        <f t="shared" ref="J134:J135" si="287">SUM(H134:I134)</f>
        <v>-7381.370826010545</v>
      </c>
    </row>
    <row r="135" spans="1:10" ht="17.25" customHeight="1" x14ac:dyDescent="0.25">
      <c r="A135" s="4">
        <v>43425</v>
      </c>
      <c r="B135" s="5" t="s">
        <v>185</v>
      </c>
      <c r="C135" s="6">
        <f t="shared" si="176"/>
        <v>1960.7843137254902</v>
      </c>
      <c r="D135" s="20" t="s">
        <v>26</v>
      </c>
      <c r="E135" s="8">
        <v>306</v>
      </c>
      <c r="F135" s="8">
        <v>306</v>
      </c>
      <c r="G135" s="8" t="s">
        <v>14</v>
      </c>
      <c r="H135" s="8">
        <f t="shared" si="285"/>
        <v>0</v>
      </c>
      <c r="I135" s="8">
        <f t="shared" si="286"/>
        <v>0</v>
      </c>
      <c r="J135" s="62">
        <f t="shared" si="287"/>
        <v>0</v>
      </c>
    </row>
    <row r="136" spans="1:10" ht="17.25" customHeight="1" x14ac:dyDescent="0.25">
      <c r="A136" s="4">
        <v>43423</v>
      </c>
      <c r="B136" s="5" t="s">
        <v>10</v>
      </c>
      <c r="C136" s="6">
        <f t="shared" si="176"/>
        <v>2120.1413427561838</v>
      </c>
      <c r="D136" s="20" t="s">
        <v>13</v>
      </c>
      <c r="E136" s="8">
        <v>283</v>
      </c>
      <c r="F136" s="8">
        <v>279</v>
      </c>
      <c r="G136" s="8" t="s">
        <v>14</v>
      </c>
      <c r="H136" s="8">
        <f t="shared" ref="H136" si="288">IF(D136="SELL", E136-F136, F136-E136)*C136</f>
        <v>-8480.5653710247352</v>
      </c>
      <c r="I136" s="8">
        <f t="shared" ref="I136" si="289">IF(D136="SELL",IF(G136="-","0",F136-G136),IF(D136="BUY",IF(G136="-","0",G136-F136)))*C136</f>
        <v>0</v>
      </c>
      <c r="J136" s="62">
        <f t="shared" ref="J136" si="290">SUM(H136:I136)</f>
        <v>-8480.5653710247352</v>
      </c>
    </row>
    <row r="137" spans="1:10" ht="17.25" customHeight="1" x14ac:dyDescent="0.25">
      <c r="A137" s="4">
        <v>43423</v>
      </c>
      <c r="B137" s="5" t="s">
        <v>111</v>
      </c>
      <c r="C137" s="6">
        <f t="shared" si="176"/>
        <v>1388.8888888888889</v>
      </c>
      <c r="D137" s="20" t="s">
        <v>13</v>
      </c>
      <c r="E137" s="8">
        <v>432</v>
      </c>
      <c r="F137" s="8">
        <v>424</v>
      </c>
      <c r="G137" s="8" t="s">
        <v>14</v>
      </c>
      <c r="H137" s="8">
        <f t="shared" ref="H137" si="291">IF(D137="SELL", E137-F137, F137-E137)*C137</f>
        <v>-11111.111111111111</v>
      </c>
      <c r="I137" s="8">
        <f t="shared" ref="I137" si="292">IF(D137="SELL",IF(G137="-","0",F137-G137),IF(D137="BUY",IF(G137="-","0",G137-F137)))*C137</f>
        <v>0</v>
      </c>
      <c r="J137" s="62">
        <f t="shared" ref="J137" si="293">SUM(H137:I137)</f>
        <v>-11111.111111111111</v>
      </c>
    </row>
    <row r="138" spans="1:10" ht="17.25" customHeight="1" x14ac:dyDescent="0.25">
      <c r="A138" s="4">
        <v>43420</v>
      </c>
      <c r="B138" s="5" t="s">
        <v>96</v>
      </c>
      <c r="C138" s="6">
        <f t="shared" si="176"/>
        <v>1310.0436681222707</v>
      </c>
      <c r="D138" s="20" t="s">
        <v>13</v>
      </c>
      <c r="E138" s="8">
        <v>458</v>
      </c>
      <c r="F138" s="8">
        <v>464.8</v>
      </c>
      <c r="G138" s="8" t="s">
        <v>14</v>
      </c>
      <c r="H138" s="8">
        <f t="shared" ref="H138" si="294">IF(D138="SELL", E138-F138, F138-E138)*C138</f>
        <v>8908.2969432314549</v>
      </c>
      <c r="I138" s="8">
        <f t="shared" ref="I138" si="295">IF(D138="SELL",IF(G138="-","0",F138-G138),IF(D138="BUY",IF(G138="-","0",G138-F138)))*C138</f>
        <v>0</v>
      </c>
      <c r="J138" s="62">
        <f t="shared" ref="J138" si="296">SUM(H138:I138)</f>
        <v>8908.2969432314549</v>
      </c>
    </row>
    <row r="139" spans="1:10" ht="17.25" customHeight="1" x14ac:dyDescent="0.25">
      <c r="A139" s="4">
        <v>43419</v>
      </c>
      <c r="B139" s="5" t="s">
        <v>100</v>
      </c>
      <c r="C139" s="6">
        <f t="shared" si="176"/>
        <v>1729.106628242075</v>
      </c>
      <c r="D139" s="20" t="s">
        <v>13</v>
      </c>
      <c r="E139" s="8">
        <v>347</v>
      </c>
      <c r="F139" s="8">
        <v>351</v>
      </c>
      <c r="G139" s="8" t="s">
        <v>14</v>
      </c>
      <c r="H139" s="8">
        <f t="shared" ref="H139" si="297">IF(D139="SELL", E139-F139, F139-E139)*C139</f>
        <v>6916.4265129682999</v>
      </c>
      <c r="I139" s="8">
        <f t="shared" ref="I139" si="298">IF(D139="SELL",IF(G139="-","0",F139-G139),IF(D139="BUY",IF(G139="-","0",G139-F139)))*C139</f>
        <v>0</v>
      </c>
      <c r="J139" s="62">
        <f t="shared" ref="J139" si="299">SUM(H139:I139)</f>
        <v>6916.4265129682999</v>
      </c>
    </row>
    <row r="140" spans="1:10" ht="17.25" customHeight="1" x14ac:dyDescent="0.25">
      <c r="A140" s="4">
        <v>43418</v>
      </c>
      <c r="B140" s="5" t="s">
        <v>21</v>
      </c>
      <c r="C140" s="6">
        <f t="shared" si="176"/>
        <v>428.57142857142856</v>
      </c>
      <c r="D140" s="20" t="s">
        <v>13</v>
      </c>
      <c r="E140" s="8">
        <v>1400</v>
      </c>
      <c r="F140" s="8">
        <v>1422</v>
      </c>
      <c r="G140" s="8" t="s">
        <v>14</v>
      </c>
      <c r="H140" s="8">
        <f t="shared" ref="H140" si="300">IF(D140="SELL", E140-F140, F140-E140)*C140</f>
        <v>9428.5714285714275</v>
      </c>
      <c r="I140" s="8">
        <f t="shared" ref="I140" si="301">IF(D140="SELL",IF(G140="-","0",F140-G140),IF(D140="BUY",IF(G140="-","0",G140-F140)))*C140</f>
        <v>0</v>
      </c>
      <c r="J140" s="62">
        <f t="shared" ref="J140" si="302">SUM(H140:I140)</f>
        <v>9428.5714285714275</v>
      </c>
    </row>
    <row r="141" spans="1:10" ht="17.25" customHeight="1" x14ac:dyDescent="0.25">
      <c r="A141" s="4">
        <v>43416</v>
      </c>
      <c r="B141" s="5" t="s">
        <v>178</v>
      </c>
      <c r="C141" s="6">
        <f t="shared" si="176"/>
        <v>1479.6547472256473</v>
      </c>
      <c r="D141" s="20" t="s">
        <v>13</v>
      </c>
      <c r="E141" s="8">
        <v>405.5</v>
      </c>
      <c r="F141" s="8">
        <v>412</v>
      </c>
      <c r="G141" s="8" t="s">
        <v>14</v>
      </c>
      <c r="H141" s="8">
        <f t="shared" ref="H141:H143" si="303">IF(D141="SELL", E141-F141, F141-E141)*C141</f>
        <v>9617.7558569667071</v>
      </c>
      <c r="I141" s="8">
        <f t="shared" ref="I141:I143" si="304">IF(D141="SELL",IF(G141="-","0",F141-G141),IF(D141="BUY",IF(G141="-","0",G141-F141)))*C141</f>
        <v>0</v>
      </c>
      <c r="J141" s="62">
        <f t="shared" ref="J141:J143" si="305">SUM(H141:I141)</f>
        <v>9617.7558569667071</v>
      </c>
    </row>
    <row r="142" spans="1:10" ht="17.25" customHeight="1" x14ac:dyDescent="0.25">
      <c r="A142" s="4">
        <v>43406</v>
      </c>
      <c r="B142" s="5" t="s">
        <v>16</v>
      </c>
      <c r="C142" s="6">
        <f t="shared" si="176"/>
        <v>1913.8755980861245</v>
      </c>
      <c r="D142" s="20" t="s">
        <v>13</v>
      </c>
      <c r="E142" s="8">
        <v>313.5</v>
      </c>
      <c r="F142" s="8">
        <v>309</v>
      </c>
      <c r="G142" s="8" t="s">
        <v>14</v>
      </c>
      <c r="H142" s="8">
        <f t="shared" si="303"/>
        <v>-8612.4401913875608</v>
      </c>
      <c r="I142" s="8">
        <f t="shared" si="304"/>
        <v>0</v>
      </c>
      <c r="J142" s="62">
        <f t="shared" si="305"/>
        <v>-8612.4401913875608</v>
      </c>
    </row>
    <row r="143" spans="1:10" ht="17.25" customHeight="1" x14ac:dyDescent="0.25">
      <c r="A143" s="4">
        <v>43405</v>
      </c>
      <c r="B143" s="5" t="s">
        <v>177</v>
      </c>
      <c r="C143" s="6">
        <f t="shared" si="176"/>
        <v>1188.1188118811881</v>
      </c>
      <c r="D143" s="20" t="s">
        <v>13</v>
      </c>
      <c r="E143" s="8">
        <v>505</v>
      </c>
      <c r="F143" s="8">
        <v>513</v>
      </c>
      <c r="G143" s="8" t="s">
        <v>14</v>
      </c>
      <c r="H143" s="8">
        <f t="shared" si="303"/>
        <v>9504.9504950495048</v>
      </c>
      <c r="I143" s="8">
        <f t="shared" si="304"/>
        <v>0</v>
      </c>
      <c r="J143" s="62">
        <f t="shared" si="305"/>
        <v>9504.9504950495048</v>
      </c>
    </row>
    <row r="144" spans="1:10" ht="17.25" customHeight="1" x14ac:dyDescent="0.25">
      <c r="A144" s="4">
        <v>43404</v>
      </c>
      <c r="B144" s="5" t="s">
        <v>43</v>
      </c>
      <c r="C144" s="6">
        <f t="shared" si="176"/>
        <v>239.04382470119521</v>
      </c>
      <c r="D144" s="20" t="s">
        <v>26</v>
      </c>
      <c r="E144" s="8">
        <v>2510</v>
      </c>
      <c r="F144" s="8">
        <v>2540</v>
      </c>
      <c r="G144" s="8" t="s">
        <v>14</v>
      </c>
      <c r="H144" s="8">
        <f t="shared" ref="H144" si="306">IF(D144="SELL", E144-F144, F144-E144)*C144</f>
        <v>-7171.3147410358561</v>
      </c>
      <c r="I144" s="8">
        <f t="shared" ref="I144" si="307">IF(D144="SELL",IF(G144="-","0",F144-G144),IF(D144="BUY",IF(G144="-","0",G144-F144)))*C144</f>
        <v>0</v>
      </c>
      <c r="J144" s="62">
        <f t="shared" ref="J144" si="308">SUM(H144:I144)</f>
        <v>-7171.3147410358561</v>
      </c>
    </row>
    <row r="145" spans="1:10" ht="17.25" customHeight="1" x14ac:dyDescent="0.25">
      <c r="A145" s="4">
        <v>43403</v>
      </c>
      <c r="B145" s="5" t="s">
        <v>169</v>
      </c>
      <c r="C145" s="6">
        <f t="shared" si="176"/>
        <v>1570.6806282722514</v>
      </c>
      <c r="D145" s="20" t="s">
        <v>13</v>
      </c>
      <c r="E145" s="8">
        <v>382</v>
      </c>
      <c r="F145" s="8">
        <v>388</v>
      </c>
      <c r="G145" s="8">
        <v>394</v>
      </c>
      <c r="H145" s="8">
        <f t="shared" ref="H145" si="309">IF(D145="SELL", E145-F145, F145-E145)*C145</f>
        <v>9424.0837696335075</v>
      </c>
      <c r="I145" s="8">
        <f t="shared" ref="I145" si="310">IF(D145="SELL",IF(G145="-","0",F145-G145),IF(D145="BUY",IF(G145="-","0",G145-F145)))*C145</f>
        <v>9424.0837696335075</v>
      </c>
      <c r="J145" s="62">
        <f t="shared" ref="J145" si="311">SUM(H145:I145)</f>
        <v>18848.167539267015</v>
      </c>
    </row>
    <row r="146" spans="1:10" ht="17.25" customHeight="1" x14ac:dyDescent="0.25">
      <c r="A146" s="4">
        <v>43402</v>
      </c>
      <c r="B146" s="5" t="s">
        <v>170</v>
      </c>
      <c r="C146" s="6">
        <f t="shared" si="176"/>
        <v>2564.102564102564</v>
      </c>
      <c r="D146" s="20" t="s">
        <v>13</v>
      </c>
      <c r="E146" s="8">
        <v>234</v>
      </c>
      <c r="F146" s="8">
        <v>238</v>
      </c>
      <c r="G146" s="8" t="s">
        <v>14</v>
      </c>
      <c r="H146" s="8">
        <f t="shared" ref="H146" si="312">IF(D146="SELL", E146-F146, F146-E146)*C146</f>
        <v>10256.410256410256</v>
      </c>
      <c r="I146" s="8">
        <f t="shared" ref="I146" si="313">IF(D146="SELL",IF(G146="-","0",F146-G146),IF(D146="BUY",IF(G146="-","0",G146-F146)))*C146</f>
        <v>0</v>
      </c>
      <c r="J146" s="62">
        <f t="shared" ref="J146" si="314">SUM(H146:I146)</f>
        <v>10256.410256410256</v>
      </c>
    </row>
    <row r="147" spans="1:10" ht="17.25" customHeight="1" x14ac:dyDescent="0.25">
      <c r="A147" s="4">
        <v>43399</v>
      </c>
      <c r="B147" s="5" t="s">
        <v>30</v>
      </c>
      <c r="C147" s="6">
        <f t="shared" si="176"/>
        <v>2238.8059701492539</v>
      </c>
      <c r="D147" s="20" t="s">
        <v>13</v>
      </c>
      <c r="E147" s="8">
        <v>268</v>
      </c>
      <c r="F147" s="8">
        <v>272</v>
      </c>
      <c r="G147" s="8">
        <v>276</v>
      </c>
      <c r="H147" s="8">
        <f t="shared" ref="H147" si="315">IF(D147="SELL", E147-F147, F147-E147)*C147</f>
        <v>8955.2238805970155</v>
      </c>
      <c r="I147" s="8">
        <f t="shared" ref="I147" si="316">IF(D147="SELL",IF(G147="-","0",F147-G147),IF(D147="BUY",IF(G147="-","0",G147-F147)))*C147</f>
        <v>8955.2238805970155</v>
      </c>
      <c r="J147" s="62">
        <f t="shared" ref="J147" si="317">SUM(H147:I147)</f>
        <v>17910.447761194031</v>
      </c>
    </row>
    <row r="148" spans="1:10" ht="17.25" customHeight="1" x14ac:dyDescent="0.25">
      <c r="A148" s="4">
        <v>43399</v>
      </c>
      <c r="B148" s="5" t="s">
        <v>169</v>
      </c>
      <c r="C148" s="6">
        <f t="shared" si="176"/>
        <v>1799.1004497751123</v>
      </c>
      <c r="D148" s="20" t="s">
        <v>13</v>
      </c>
      <c r="E148" s="8">
        <v>333.5</v>
      </c>
      <c r="F148" s="8">
        <v>337</v>
      </c>
      <c r="G148" s="8">
        <v>340</v>
      </c>
      <c r="H148" s="8">
        <f t="shared" ref="H148" si="318">IF(D148="SELL", E148-F148, F148-E148)*C148</f>
        <v>6296.851574212893</v>
      </c>
      <c r="I148" s="8">
        <f t="shared" ref="I148" si="319">IF(D148="SELL",IF(G148="-","0",F148-G148),IF(D148="BUY",IF(G148="-","0",G148-F148)))*C148</f>
        <v>5397.3013493253366</v>
      </c>
      <c r="J148" s="62">
        <f t="shared" ref="J148" si="320">SUM(H148:I148)</f>
        <v>11694.15292353823</v>
      </c>
    </row>
    <row r="149" spans="1:10" ht="17.25" customHeight="1" x14ac:dyDescent="0.25">
      <c r="A149" s="4">
        <v>43397</v>
      </c>
      <c r="B149" s="5" t="s">
        <v>111</v>
      </c>
      <c r="C149" s="6">
        <f t="shared" si="176"/>
        <v>1456.3106796116506</v>
      </c>
      <c r="D149" s="20" t="s">
        <v>13</v>
      </c>
      <c r="E149" s="8">
        <v>412</v>
      </c>
      <c r="F149" s="8">
        <v>419</v>
      </c>
      <c r="G149" s="8">
        <v>429</v>
      </c>
      <c r="H149" s="8">
        <f t="shared" ref="H149" si="321">IF(D149="SELL", E149-F149, F149-E149)*C149</f>
        <v>10194.174757281555</v>
      </c>
      <c r="I149" s="8">
        <f t="shared" ref="I149" si="322">IF(D149="SELL",IF(G149="-","0",F149-G149),IF(D149="BUY",IF(G149="-","0",G149-F149)))*C149</f>
        <v>14563.106796116506</v>
      </c>
      <c r="J149" s="62">
        <f t="shared" ref="J149" si="323">SUM(H149:I149)</f>
        <v>24757.281553398061</v>
      </c>
    </row>
    <row r="150" spans="1:10" ht="17.25" customHeight="1" x14ac:dyDescent="0.25">
      <c r="A150" s="4">
        <v>43396</v>
      </c>
      <c r="B150" s="5" t="s">
        <v>100</v>
      </c>
      <c r="C150" s="6">
        <f t="shared" si="176"/>
        <v>2006.6889632107022</v>
      </c>
      <c r="D150" s="20" t="s">
        <v>26</v>
      </c>
      <c r="E150" s="8">
        <v>299</v>
      </c>
      <c r="F150" s="8">
        <v>305</v>
      </c>
      <c r="G150" s="8" t="s">
        <v>14</v>
      </c>
      <c r="H150" s="8">
        <f t="shared" ref="H150" si="324">IF(D150="SELL", E150-F150, F150-E150)*C150</f>
        <v>-12040.133779264213</v>
      </c>
      <c r="I150" s="8">
        <f t="shared" ref="I150" si="325">IF(D150="SELL",IF(G150="-","0",F150-G150),IF(D150="BUY",IF(G150="-","0",G150-F150)))*C150</f>
        <v>0</v>
      </c>
      <c r="J150" s="62">
        <f t="shared" ref="J150" si="326">SUM(H150:I150)</f>
        <v>-12040.133779264213</v>
      </c>
    </row>
    <row r="151" spans="1:10" ht="17.25" customHeight="1" x14ac:dyDescent="0.25">
      <c r="A151" s="4">
        <v>43395</v>
      </c>
      <c r="B151" s="5" t="s">
        <v>166</v>
      </c>
      <c r="C151" s="6">
        <f t="shared" si="176"/>
        <v>616.6495375128469</v>
      </c>
      <c r="D151" s="20" t="s">
        <v>26</v>
      </c>
      <c r="E151" s="8">
        <v>973</v>
      </c>
      <c r="F151" s="8">
        <v>961.5</v>
      </c>
      <c r="G151" s="8" t="s">
        <v>14</v>
      </c>
      <c r="H151" s="8">
        <f t="shared" ref="H151" si="327">IF(D151="SELL", E151-F151, F151-E151)*C151</f>
        <v>7091.4696813977398</v>
      </c>
      <c r="I151" s="8">
        <f t="shared" ref="I151" si="328">IF(D151="SELL",IF(G151="-","0",F151-G151),IF(D151="BUY",IF(G151="-","0",G151-F151)))*C151</f>
        <v>0</v>
      </c>
      <c r="J151" s="62">
        <f t="shared" ref="J151" si="329">SUM(H151:I151)</f>
        <v>7091.4696813977398</v>
      </c>
    </row>
    <row r="152" spans="1:10" ht="17.25" customHeight="1" x14ac:dyDescent="0.25">
      <c r="A152" s="4">
        <v>43392</v>
      </c>
      <c r="B152" s="5" t="s">
        <v>162</v>
      </c>
      <c r="C152" s="6">
        <f t="shared" si="176"/>
        <v>1558.4415584415585</v>
      </c>
      <c r="D152" s="20" t="s">
        <v>26</v>
      </c>
      <c r="E152" s="8">
        <v>385</v>
      </c>
      <c r="F152" s="8">
        <v>379</v>
      </c>
      <c r="G152" s="8">
        <v>374</v>
      </c>
      <c r="H152" s="8">
        <f t="shared" ref="H152" si="330">IF(D152="SELL", E152-F152, F152-E152)*C152</f>
        <v>9350.6493506493516</v>
      </c>
      <c r="I152" s="8">
        <f t="shared" ref="I152" si="331">IF(D152="SELL",IF(G152="-","0",F152-G152),IF(D152="BUY",IF(G152="-","0",G152-F152)))*C152</f>
        <v>7792.2077922077924</v>
      </c>
      <c r="J152" s="62">
        <f t="shared" ref="J152" si="332">SUM(H152:I152)</f>
        <v>17142.857142857145</v>
      </c>
    </row>
    <row r="153" spans="1:10" ht="17.25" customHeight="1" x14ac:dyDescent="0.25">
      <c r="A153" s="4">
        <v>43392</v>
      </c>
      <c r="B153" s="5" t="s">
        <v>96</v>
      </c>
      <c r="C153" s="6">
        <f t="shared" si="176"/>
        <v>1421.8009478672986</v>
      </c>
      <c r="D153" s="20" t="s">
        <v>13</v>
      </c>
      <c r="E153" s="8">
        <v>422</v>
      </c>
      <c r="F153" s="8">
        <v>429</v>
      </c>
      <c r="G153" s="8" t="s">
        <v>14</v>
      </c>
      <c r="H153" s="8">
        <f t="shared" ref="H153" si="333">IF(D153="SELL", E153-F153, F153-E153)*C153</f>
        <v>9952.6066350710898</v>
      </c>
      <c r="I153" s="8">
        <f t="shared" ref="I153" si="334">IF(D153="SELL",IF(G153="-","0",F153-G153),IF(D153="BUY",IF(G153="-","0",G153-F153)))*C153</f>
        <v>0</v>
      </c>
      <c r="J153" s="62">
        <f t="shared" ref="J153" si="335">SUM(H153:I153)</f>
        <v>9952.6066350710898</v>
      </c>
    </row>
    <row r="154" spans="1:10" ht="17.25" customHeight="1" x14ac:dyDescent="0.25">
      <c r="A154" s="4">
        <v>43390</v>
      </c>
      <c r="B154" s="5" t="s">
        <v>149</v>
      </c>
      <c r="C154" s="6">
        <f t="shared" si="176"/>
        <v>380.95238095238096</v>
      </c>
      <c r="D154" s="20" t="s">
        <v>26</v>
      </c>
      <c r="E154" s="8">
        <v>1575</v>
      </c>
      <c r="F154" s="8">
        <v>1555</v>
      </c>
      <c r="G154" s="8" t="s">
        <v>14</v>
      </c>
      <c r="H154" s="8">
        <f t="shared" ref="H154" si="336">IF(D154="SELL", E154-F154, F154-E154)*C154</f>
        <v>7619.0476190476193</v>
      </c>
      <c r="I154" s="8">
        <f t="shared" ref="I154" si="337">IF(D154="SELL",IF(G154="-","0",F154-G154),IF(D154="BUY",IF(G154="-","0",G154-F154)))*C154</f>
        <v>0</v>
      </c>
      <c r="J154" s="62">
        <f t="shared" ref="J154" si="338">SUM(H154:I154)</f>
        <v>7619.0476190476193</v>
      </c>
    </row>
    <row r="155" spans="1:10" ht="17.25" customHeight="1" x14ac:dyDescent="0.25">
      <c r="A155" s="4">
        <v>43389</v>
      </c>
      <c r="B155" s="5" t="s">
        <v>147</v>
      </c>
      <c r="C155" s="6">
        <f t="shared" si="176"/>
        <v>521.73913043478262</v>
      </c>
      <c r="D155" s="20" t="s">
        <v>13</v>
      </c>
      <c r="E155" s="8">
        <v>1150</v>
      </c>
      <c r="F155" s="8">
        <v>1135</v>
      </c>
      <c r="G155" s="8" t="s">
        <v>14</v>
      </c>
      <c r="H155" s="8">
        <f t="shared" ref="H155" si="339">IF(D155="SELL", E155-F155, F155-E155)*C155</f>
        <v>-7826.086956521739</v>
      </c>
      <c r="I155" s="8">
        <f t="shared" ref="I155" si="340">IF(D155="SELL",IF(G155="-","0",F155-G155),IF(D155="BUY",IF(G155="-","0",G155-F155)))*C155</f>
        <v>0</v>
      </c>
      <c r="J155" s="62">
        <f t="shared" ref="J155" si="341">SUM(H155:I155)</f>
        <v>-7826.086956521739</v>
      </c>
    </row>
    <row r="156" spans="1:10" ht="17.25" customHeight="1" x14ac:dyDescent="0.25">
      <c r="A156" s="4">
        <v>43389</v>
      </c>
      <c r="B156" s="5" t="s">
        <v>95</v>
      </c>
      <c r="C156" s="6">
        <f t="shared" si="176"/>
        <v>1818.1818181818182</v>
      </c>
      <c r="D156" s="20" t="s">
        <v>13</v>
      </c>
      <c r="E156" s="8">
        <v>330</v>
      </c>
      <c r="F156" s="8">
        <v>335</v>
      </c>
      <c r="G156" s="8">
        <v>339</v>
      </c>
      <c r="H156" s="8">
        <f t="shared" ref="H156" si="342">IF(D156="SELL", E156-F156, F156-E156)*C156</f>
        <v>9090.9090909090919</v>
      </c>
      <c r="I156" s="8">
        <f t="shared" ref="I156" si="343">IF(D156="SELL",IF(G156="-","0",F156-G156),IF(D156="BUY",IF(G156="-","0",G156-F156)))*C156</f>
        <v>7272.727272727273</v>
      </c>
      <c r="J156" s="62">
        <f t="shared" ref="J156" si="344">SUM(H156:I156)</f>
        <v>16363.636363636364</v>
      </c>
    </row>
    <row r="157" spans="1:10" ht="17.25" customHeight="1" x14ac:dyDescent="0.25">
      <c r="A157" s="4">
        <v>43385</v>
      </c>
      <c r="B157" s="5" t="s">
        <v>111</v>
      </c>
      <c r="C157" s="6">
        <f t="shared" si="176"/>
        <v>1570.6806282722514</v>
      </c>
      <c r="D157" s="20" t="s">
        <v>13</v>
      </c>
      <c r="E157" s="8">
        <v>382</v>
      </c>
      <c r="F157" s="8">
        <v>389</v>
      </c>
      <c r="G157" s="8" t="s">
        <v>14</v>
      </c>
      <c r="H157" s="8">
        <f t="shared" ref="H157" si="345">IF(D157="SELL", E157-F157, F157-E157)*C157</f>
        <v>10994.764397905759</v>
      </c>
      <c r="I157" s="8">
        <f t="shared" ref="I157" si="346">IF(D157="SELL",IF(G157="-","0",F157-G157),IF(D157="BUY",IF(G157="-","0",G157-F157)))*C157</f>
        <v>0</v>
      </c>
      <c r="J157" s="62">
        <f t="shared" ref="J157" si="347">SUM(H157:I157)</f>
        <v>10994.764397905759</v>
      </c>
    </row>
    <row r="158" spans="1:10" ht="17.25" customHeight="1" x14ac:dyDescent="0.25">
      <c r="A158" s="4">
        <v>43384</v>
      </c>
      <c r="B158" s="5" t="s">
        <v>151</v>
      </c>
      <c r="C158" s="6">
        <f t="shared" si="176"/>
        <v>1704.5454545454545</v>
      </c>
      <c r="D158" s="20" t="s">
        <v>13</v>
      </c>
      <c r="E158" s="8">
        <v>352</v>
      </c>
      <c r="F158" s="8">
        <v>358</v>
      </c>
      <c r="G158" s="8">
        <v>365</v>
      </c>
      <c r="H158" s="8">
        <f t="shared" ref="H158:H159" si="348">IF(D158="SELL", E158-F158, F158-E158)*C158</f>
        <v>10227.272727272728</v>
      </c>
      <c r="I158" s="8">
        <f t="shared" ref="I158:I160" si="349">IF(D158="SELL",IF(G158="-","0",F158-G158),IF(D158="BUY",IF(G158="-","0",G158-F158)))*C158</f>
        <v>11931.818181818182</v>
      </c>
      <c r="J158" s="62">
        <f t="shared" ref="J158:J160" si="350">SUM(H158:I158)</f>
        <v>22159.090909090912</v>
      </c>
    </row>
    <row r="159" spans="1:10" ht="17.25" customHeight="1" x14ac:dyDescent="0.25">
      <c r="A159" s="4">
        <v>43382</v>
      </c>
      <c r="B159" s="5" t="s">
        <v>40</v>
      </c>
      <c r="C159" s="6">
        <f t="shared" si="176"/>
        <v>1056.338028169014</v>
      </c>
      <c r="D159" s="20" t="s">
        <v>26</v>
      </c>
      <c r="E159" s="8">
        <v>568</v>
      </c>
      <c r="F159" s="8">
        <v>576</v>
      </c>
      <c r="G159" s="8" t="s">
        <v>14</v>
      </c>
      <c r="H159" s="8">
        <f t="shared" si="348"/>
        <v>-8450.7042253521122</v>
      </c>
      <c r="I159" s="8">
        <f t="shared" si="349"/>
        <v>0</v>
      </c>
      <c r="J159" s="62">
        <f t="shared" si="350"/>
        <v>-8450.7042253521122</v>
      </c>
    </row>
    <row r="160" spans="1:10" ht="17.25" customHeight="1" x14ac:dyDescent="0.25">
      <c r="A160" s="4">
        <v>43378</v>
      </c>
      <c r="B160" s="5" t="s">
        <v>110</v>
      </c>
      <c r="C160" s="6">
        <f t="shared" ref="C160:C219" si="351">600000/E160</f>
        <v>505.90219224283305</v>
      </c>
      <c r="D160" s="20" t="s">
        <v>26</v>
      </c>
      <c r="E160" s="8">
        <v>1186</v>
      </c>
      <c r="F160" s="8">
        <v>1171</v>
      </c>
      <c r="G160" s="8">
        <v>1140</v>
      </c>
      <c r="H160" s="3">
        <f>(E160-F160)*C160</f>
        <v>7588.532883642496</v>
      </c>
      <c r="I160" s="8">
        <f t="shared" si="349"/>
        <v>15682.967959527825</v>
      </c>
      <c r="J160" s="62">
        <f t="shared" si="350"/>
        <v>23271.500843170321</v>
      </c>
    </row>
    <row r="161" spans="1:10" ht="17.25" customHeight="1" x14ac:dyDescent="0.25">
      <c r="A161" s="4">
        <v>43377</v>
      </c>
      <c r="B161" s="5" t="s">
        <v>150</v>
      </c>
      <c r="C161" s="6">
        <f t="shared" si="351"/>
        <v>974.02597402597405</v>
      </c>
      <c r="D161" s="20" t="s">
        <v>13</v>
      </c>
      <c r="E161" s="8">
        <v>616</v>
      </c>
      <c r="F161" s="8">
        <v>623</v>
      </c>
      <c r="G161" s="8" t="s">
        <v>14</v>
      </c>
      <c r="H161" s="8">
        <f t="shared" ref="H161" si="352">IF(D161="SELL", E161-F161, F161-E161)*C161</f>
        <v>6818.181818181818</v>
      </c>
      <c r="I161" s="8">
        <f t="shared" ref="I161" si="353">IF(D161="SELL",IF(G161="-","0",F161-G161),IF(D161="BUY",IF(G161="-","0",G161-F161)))*C161</f>
        <v>0</v>
      </c>
      <c r="J161" s="62">
        <f t="shared" ref="J161" si="354">SUM(H161:I161)</f>
        <v>6818.181818181818</v>
      </c>
    </row>
    <row r="162" spans="1:10" ht="17.25" customHeight="1" x14ac:dyDescent="0.25">
      <c r="A162" s="4">
        <v>43376</v>
      </c>
      <c r="B162" s="5" t="s">
        <v>149</v>
      </c>
      <c r="C162" s="6">
        <f t="shared" si="351"/>
        <v>340.52213393870602</v>
      </c>
      <c r="D162" s="20" t="s">
        <v>13</v>
      </c>
      <c r="E162" s="8">
        <v>1762</v>
      </c>
      <c r="F162" s="8">
        <v>1740</v>
      </c>
      <c r="G162" s="8" t="s">
        <v>14</v>
      </c>
      <c r="H162" s="8">
        <f t="shared" ref="H162" si="355">IF(D162="SELL", E162-F162, F162-E162)*C162</f>
        <v>-7491.486946651532</v>
      </c>
      <c r="I162" s="8">
        <f t="shared" ref="I162" si="356">IF(D162="SELL",IF(G162="-","0",F162-G162),IF(D162="BUY",IF(G162="-","0",G162-F162)))*C162</f>
        <v>0</v>
      </c>
      <c r="J162" s="62">
        <f t="shared" ref="J162" si="357">SUM(H162:I162)</f>
        <v>-7491.486946651532</v>
      </c>
    </row>
    <row r="163" spans="1:10" ht="17.25" customHeight="1" x14ac:dyDescent="0.25">
      <c r="A163" s="4">
        <v>43374</v>
      </c>
      <c r="B163" s="5" t="s">
        <v>148</v>
      </c>
      <c r="C163" s="6">
        <f t="shared" si="351"/>
        <v>1869.1588785046729</v>
      </c>
      <c r="D163" s="20" t="s">
        <v>26</v>
      </c>
      <c r="E163" s="8">
        <v>321</v>
      </c>
      <c r="F163" s="8">
        <v>316</v>
      </c>
      <c r="G163" s="8">
        <v>310</v>
      </c>
      <c r="H163" s="3">
        <f>(E163-F163)*C163</f>
        <v>9345.7943925233649</v>
      </c>
      <c r="I163" s="8">
        <f t="shared" ref="I163" si="358">IF(D163="SELL",IF(G163="-","0",F163-G163),IF(D163="BUY",IF(G163="-","0",G163-F163)))*C163</f>
        <v>11214.953271028036</v>
      </c>
      <c r="J163" s="62">
        <f t="shared" ref="J163" si="359">SUM(H163:I163)</f>
        <v>20560.747663551403</v>
      </c>
    </row>
    <row r="164" spans="1:10" ht="17.25" customHeight="1" x14ac:dyDescent="0.25">
      <c r="A164" s="4">
        <v>43371</v>
      </c>
      <c r="B164" s="5" t="s">
        <v>144</v>
      </c>
      <c r="C164" s="6">
        <f t="shared" si="351"/>
        <v>606.06060606060601</v>
      </c>
      <c r="D164" s="20" t="s">
        <v>26</v>
      </c>
      <c r="E164" s="8">
        <v>990</v>
      </c>
      <c r="F164" s="8">
        <v>975</v>
      </c>
      <c r="G164" s="8">
        <v>950</v>
      </c>
      <c r="H164" s="3">
        <f>(E164-F164)*C164</f>
        <v>9090.9090909090901</v>
      </c>
      <c r="I164" s="8">
        <f t="shared" ref="I164" si="360">IF(D164="SELL",IF(G164="-","0",F164-G164),IF(D164="BUY",IF(G164="-","0",G164-F164)))*C164</f>
        <v>15151.51515151515</v>
      </c>
      <c r="J164" s="62">
        <f t="shared" ref="J164" si="361">SUM(H164:I164)</f>
        <v>24242.42424242424</v>
      </c>
    </row>
    <row r="165" spans="1:10" ht="17.25" customHeight="1" x14ac:dyDescent="0.25">
      <c r="A165" s="4">
        <v>43365</v>
      </c>
      <c r="B165" s="5" t="s">
        <v>147</v>
      </c>
      <c r="C165" s="6">
        <f t="shared" si="351"/>
        <v>527.24077328646752</v>
      </c>
      <c r="D165" s="20" t="s">
        <v>26</v>
      </c>
      <c r="E165" s="8">
        <v>1138</v>
      </c>
      <c r="F165" s="8">
        <v>1124</v>
      </c>
      <c r="G165" s="8" t="s">
        <v>14</v>
      </c>
      <c r="H165" s="3">
        <f>(E165-F165)*C165</f>
        <v>7381.370826010545</v>
      </c>
      <c r="I165" s="8">
        <f t="shared" ref="I165" si="362">IF(D165="SELL",IF(G165="-","0",F165-G165),IF(D165="BUY",IF(G165="-","0",G165-F165)))*C165</f>
        <v>0</v>
      </c>
      <c r="J165" s="62">
        <f t="shared" ref="J165" si="363">SUM(H165:I165)</f>
        <v>7381.370826010545</v>
      </c>
    </row>
    <row r="166" spans="1:10" ht="17.25" customHeight="1" x14ac:dyDescent="0.25">
      <c r="A166" s="4">
        <v>43362</v>
      </c>
      <c r="B166" s="5" t="s">
        <v>146</v>
      </c>
      <c r="C166" s="6">
        <f t="shared" si="351"/>
        <v>1719.1977077363897</v>
      </c>
      <c r="D166" s="20" t="s">
        <v>26</v>
      </c>
      <c r="E166" s="8">
        <v>349</v>
      </c>
      <c r="F166" s="8">
        <v>355</v>
      </c>
      <c r="G166" s="8" t="s">
        <v>14</v>
      </c>
      <c r="H166" s="3">
        <f>(E166-F166)*C166</f>
        <v>-10315.186246418338</v>
      </c>
      <c r="I166" s="8">
        <f t="shared" ref="I166" si="364">IF(D166="SELL",IF(G166="-","0",F166-G166),IF(D166="BUY",IF(G166="-","0",G166-F166)))*C166</f>
        <v>0</v>
      </c>
      <c r="J166" s="62">
        <f t="shared" ref="J166" si="365">SUM(H166:I166)</f>
        <v>-10315.186246418338</v>
      </c>
    </row>
    <row r="167" spans="1:10" ht="17.25" customHeight="1" x14ac:dyDescent="0.25">
      <c r="A167" s="4">
        <v>43360</v>
      </c>
      <c r="B167" s="5" t="s">
        <v>129</v>
      </c>
      <c r="C167" s="6">
        <f t="shared" si="351"/>
        <v>2298.8505747126437</v>
      </c>
      <c r="D167" s="20" t="s">
        <v>26</v>
      </c>
      <c r="E167" s="8">
        <v>261</v>
      </c>
      <c r="F167" s="8">
        <v>257.3</v>
      </c>
      <c r="G167" s="8" t="s">
        <v>14</v>
      </c>
      <c r="H167" s="3">
        <f>(E167-F167)*C167</f>
        <v>8505.7471264367559</v>
      </c>
      <c r="I167" s="8">
        <f t="shared" ref="I167:I168" si="366">IF(D167="SELL",IF(G167="-","0",F167-G167),IF(D167="BUY",IF(G167="-","0",G167-F167)))*C167</f>
        <v>0</v>
      </c>
      <c r="J167" s="62">
        <f t="shared" ref="J167:J168" si="367">SUM(H167:I167)</f>
        <v>8505.7471264367559</v>
      </c>
    </row>
    <row r="168" spans="1:10" ht="17.25" customHeight="1" x14ac:dyDescent="0.25">
      <c r="A168" s="4">
        <v>43357</v>
      </c>
      <c r="B168" s="5" t="s">
        <v>136</v>
      </c>
      <c r="C168" s="6">
        <f t="shared" si="351"/>
        <v>1807.2289156626507</v>
      </c>
      <c r="D168" s="20" t="s">
        <v>13</v>
      </c>
      <c r="E168" s="8">
        <v>332</v>
      </c>
      <c r="F168" s="8">
        <v>338</v>
      </c>
      <c r="G168" s="8" t="s">
        <v>14</v>
      </c>
      <c r="H168" s="8">
        <f t="shared" ref="H168" si="368">IF(D168="SELL", E168-F168, F168-E168)*C168</f>
        <v>10843.373493975905</v>
      </c>
      <c r="I168" s="8">
        <f t="shared" si="366"/>
        <v>0</v>
      </c>
      <c r="J168" s="62">
        <f t="shared" si="367"/>
        <v>10843.373493975905</v>
      </c>
    </row>
    <row r="169" spans="1:10" ht="17.25" customHeight="1" x14ac:dyDescent="0.25">
      <c r="A169" s="4">
        <v>43355</v>
      </c>
      <c r="B169" s="5" t="s">
        <v>137</v>
      </c>
      <c r="C169" s="6">
        <f t="shared" si="351"/>
        <v>462.24961479198765</v>
      </c>
      <c r="D169" s="20" t="s">
        <v>26</v>
      </c>
      <c r="E169" s="8">
        <v>1298</v>
      </c>
      <c r="F169" s="8">
        <v>1280</v>
      </c>
      <c r="G169" s="8" t="s">
        <v>14</v>
      </c>
      <c r="H169" s="3">
        <f>(E169-F169)*C169</f>
        <v>8320.4930662557781</v>
      </c>
      <c r="I169" s="8">
        <f t="shared" ref="I169" si="369">IF(D169="SELL",IF(G169="-","0",F169-G169),IF(D169="BUY",IF(G169="-","0",G169-F169)))*C169</f>
        <v>0</v>
      </c>
      <c r="J169" s="62">
        <f t="shared" ref="J169" si="370">SUM(H169:I169)</f>
        <v>8320.4930662557781</v>
      </c>
    </row>
    <row r="170" spans="1:10" ht="17.25" customHeight="1" x14ac:dyDescent="0.25">
      <c r="A170" s="4">
        <v>43353</v>
      </c>
      <c r="B170" s="5" t="s">
        <v>135</v>
      </c>
      <c r="C170" s="6">
        <f t="shared" si="351"/>
        <v>1162.7906976744187</v>
      </c>
      <c r="D170" s="20" t="s">
        <v>13</v>
      </c>
      <c r="E170" s="8">
        <v>516</v>
      </c>
      <c r="F170" s="8">
        <v>507</v>
      </c>
      <c r="G170" s="8" t="s">
        <v>14</v>
      </c>
      <c r="H170" s="8">
        <f t="shared" ref="H170" si="371">IF(D170="SELL", E170-F170, F170-E170)*C170</f>
        <v>-10465.116279069767</v>
      </c>
      <c r="I170" s="8">
        <f t="shared" ref="I170" si="372">IF(D170="SELL",IF(G170="-","0",F170-G170),IF(D170="BUY",IF(G170="-","0",G170-F170)))*C170</f>
        <v>0</v>
      </c>
      <c r="J170" s="62">
        <f t="shared" ref="J170" si="373">SUM(H170:I170)</f>
        <v>-10465.116279069767</v>
      </c>
    </row>
    <row r="171" spans="1:10" ht="17.25" customHeight="1" x14ac:dyDescent="0.25">
      <c r="A171" s="4">
        <v>43350</v>
      </c>
      <c r="B171" s="5" t="s">
        <v>134</v>
      </c>
      <c r="C171" s="6">
        <f t="shared" si="351"/>
        <v>771.20822622107971</v>
      </c>
      <c r="D171" s="20" t="s">
        <v>13</v>
      </c>
      <c r="E171" s="8">
        <v>778</v>
      </c>
      <c r="F171" s="8">
        <v>788</v>
      </c>
      <c r="G171" s="8">
        <v>810</v>
      </c>
      <c r="H171" s="8">
        <f t="shared" ref="H171" si="374">IF(D171="SELL", E171-F171, F171-E171)*C171</f>
        <v>7712.0822622107971</v>
      </c>
      <c r="I171" s="8">
        <f t="shared" ref="I171" si="375">IF(D171="SELL",IF(G171="-","0",F171-G171),IF(D171="BUY",IF(G171="-","0",G171-F171)))*C171</f>
        <v>16966.580976863755</v>
      </c>
      <c r="J171" s="62">
        <f t="shared" ref="J171" si="376">SUM(H171:I171)</f>
        <v>24678.663239074551</v>
      </c>
    </row>
    <row r="172" spans="1:10" ht="17.25" customHeight="1" x14ac:dyDescent="0.25">
      <c r="A172" s="4">
        <v>43347</v>
      </c>
      <c r="B172" s="5" t="s">
        <v>129</v>
      </c>
      <c r="C172" s="6">
        <f t="shared" si="351"/>
        <v>2316.6023166023165</v>
      </c>
      <c r="D172" s="20" t="s">
        <v>26</v>
      </c>
      <c r="E172" s="8">
        <v>259</v>
      </c>
      <c r="F172" s="8">
        <v>254</v>
      </c>
      <c r="G172" s="8" t="s">
        <v>14</v>
      </c>
      <c r="H172" s="3">
        <f>(E172-F172)*C172</f>
        <v>11583.011583011583</v>
      </c>
      <c r="I172" s="8">
        <f t="shared" ref="I172" si="377">IF(D172="SELL",IF(G172="-","0",F172-G172),IF(D172="BUY",IF(G172="-","0",G172-F172)))*C172</f>
        <v>0</v>
      </c>
      <c r="J172" s="62">
        <f t="shared" ref="J172" si="378">SUM(H172:I172)</f>
        <v>11583.011583011583</v>
      </c>
    </row>
    <row r="173" spans="1:10" ht="17.25" customHeight="1" x14ac:dyDescent="0.25">
      <c r="A173" s="4">
        <v>43346</v>
      </c>
      <c r="B173" s="5" t="s">
        <v>126</v>
      </c>
      <c r="C173" s="6">
        <f t="shared" si="351"/>
        <v>1094.8905109489051</v>
      </c>
      <c r="D173" s="20" t="s">
        <v>13</v>
      </c>
      <c r="E173" s="8">
        <v>548</v>
      </c>
      <c r="F173" s="8">
        <v>540</v>
      </c>
      <c r="G173" s="8" t="s">
        <v>14</v>
      </c>
      <c r="H173" s="8">
        <f t="shared" ref="H173" si="379">IF(D173="SELL", E173-F173, F173-E173)*C173</f>
        <v>-8759.1240875912408</v>
      </c>
      <c r="I173" s="8">
        <f t="shared" ref="I173" si="380">IF(D173="SELL",IF(G173="-","0",F173-G173),IF(D173="BUY",IF(G173="-","0",G173-F173)))*C173</f>
        <v>0</v>
      </c>
      <c r="J173" s="62">
        <f t="shared" ref="J173" si="381">SUM(H173:I173)</f>
        <v>-8759.1240875912408</v>
      </c>
    </row>
    <row r="174" spans="1:10" ht="17.25" customHeight="1" x14ac:dyDescent="0.25">
      <c r="A174" s="4">
        <v>43342</v>
      </c>
      <c r="B174" s="5" t="s">
        <v>125</v>
      </c>
      <c r="C174" s="6">
        <f t="shared" si="351"/>
        <v>612.24489795918362</v>
      </c>
      <c r="D174" s="20" t="s">
        <v>13</v>
      </c>
      <c r="E174" s="8">
        <v>980</v>
      </c>
      <c r="F174" s="8">
        <v>989.95</v>
      </c>
      <c r="G174" s="8" t="s">
        <v>14</v>
      </c>
      <c r="H174" s="8">
        <f t="shared" ref="H174" si="382">IF(D174="SELL", E174-F174, F174-E174)*C174</f>
        <v>6091.8367346939049</v>
      </c>
      <c r="I174" s="8">
        <f t="shared" ref="I174" si="383">IF(D174="SELL",IF(G174="-","0",F174-G174),IF(D174="BUY",IF(G174="-","0",G174-F174)))*C174</f>
        <v>0</v>
      </c>
      <c r="J174" s="62">
        <f t="shared" ref="J174" si="384">SUM(H174:I174)</f>
        <v>6091.8367346939049</v>
      </c>
    </row>
    <row r="175" spans="1:10" ht="17.25" customHeight="1" x14ac:dyDescent="0.25">
      <c r="A175" s="4">
        <v>43341</v>
      </c>
      <c r="B175" s="5" t="s">
        <v>123</v>
      </c>
      <c r="C175" s="6">
        <f t="shared" si="351"/>
        <v>491.80327868852459</v>
      </c>
      <c r="D175" s="20" t="s">
        <v>13</v>
      </c>
      <c r="E175" s="8">
        <v>1220</v>
      </c>
      <c r="F175" s="8">
        <v>1200</v>
      </c>
      <c r="G175" s="8" t="s">
        <v>14</v>
      </c>
      <c r="H175" s="8">
        <f t="shared" ref="H175:H176" si="385">IF(D175="SELL", E175-F175, F175-E175)*C175</f>
        <v>-9836.065573770491</v>
      </c>
      <c r="I175" s="8">
        <f t="shared" ref="I175:I176" si="386">IF(D175="SELL",IF(G175="-","0",F175-G175),IF(D175="BUY",IF(G175="-","0",G175-F175)))*C175</f>
        <v>0</v>
      </c>
      <c r="J175" s="62">
        <f t="shared" ref="J175:J176" si="387">SUM(H175:I175)</f>
        <v>-9836.065573770491</v>
      </c>
    </row>
    <row r="176" spans="1:10" ht="17.25" customHeight="1" x14ac:dyDescent="0.25">
      <c r="A176" s="4">
        <v>43340</v>
      </c>
      <c r="B176" s="5" t="s">
        <v>95</v>
      </c>
      <c r="C176" s="6">
        <f t="shared" si="351"/>
        <v>1675.977653631285</v>
      </c>
      <c r="D176" s="20" t="s">
        <v>13</v>
      </c>
      <c r="E176" s="8">
        <v>358</v>
      </c>
      <c r="F176" s="8">
        <v>363</v>
      </c>
      <c r="G176" s="8">
        <v>369</v>
      </c>
      <c r="H176" s="8">
        <f t="shared" si="385"/>
        <v>8379.8882681564246</v>
      </c>
      <c r="I176" s="8">
        <f t="shared" si="386"/>
        <v>10055.86592178771</v>
      </c>
      <c r="J176" s="62">
        <f t="shared" si="387"/>
        <v>18435.754189944135</v>
      </c>
    </row>
    <row r="177" spans="1:10" ht="17.25" customHeight="1" x14ac:dyDescent="0.25">
      <c r="A177" s="4">
        <v>43339</v>
      </c>
      <c r="B177" s="5" t="s">
        <v>121</v>
      </c>
      <c r="C177" s="6">
        <f t="shared" si="351"/>
        <v>828.72928176795585</v>
      </c>
      <c r="D177" s="20" t="s">
        <v>13</v>
      </c>
      <c r="E177" s="8">
        <v>724</v>
      </c>
      <c r="F177" s="8">
        <v>724</v>
      </c>
      <c r="G177" s="8" t="s">
        <v>14</v>
      </c>
      <c r="H177" s="3">
        <f>(E177-F177)*C177</f>
        <v>0</v>
      </c>
      <c r="I177" s="8">
        <f t="shared" ref="I177" si="388">IF(D177="SELL",IF(G177="-","0",F177-G177),IF(D177="BUY",IF(G177="-","0",G177-F177)))*C177</f>
        <v>0</v>
      </c>
      <c r="J177" s="62">
        <f t="shared" ref="J177" si="389">SUM(H177:I177)</f>
        <v>0</v>
      </c>
    </row>
    <row r="178" spans="1:10" ht="17.25" customHeight="1" x14ac:dyDescent="0.25">
      <c r="A178" s="4">
        <v>43336</v>
      </c>
      <c r="B178" s="5" t="s">
        <v>120</v>
      </c>
      <c r="C178" s="6">
        <f t="shared" si="351"/>
        <v>941.91522762951331</v>
      </c>
      <c r="D178" s="20" t="s">
        <v>26</v>
      </c>
      <c r="E178" s="8">
        <v>637</v>
      </c>
      <c r="F178" s="8">
        <v>625</v>
      </c>
      <c r="G178" s="8">
        <v>615</v>
      </c>
      <c r="H178" s="3">
        <f>(E178-F178)*C178</f>
        <v>11302.982731554159</v>
      </c>
      <c r="I178" s="8">
        <f t="shared" ref="I178" si="390">IF(D178="SELL",IF(G178="-","0",F178-G178),IF(D178="BUY",IF(G178="-","0",G178-F178)))*C178</f>
        <v>9419.1522762951336</v>
      </c>
      <c r="J178" s="62">
        <f t="shared" ref="J178" si="391">SUM(H178:I178)</f>
        <v>20722.135007849291</v>
      </c>
    </row>
    <row r="179" spans="1:10" ht="17.25" customHeight="1" x14ac:dyDescent="0.25">
      <c r="A179" s="4">
        <v>43329</v>
      </c>
      <c r="B179" s="5" t="s">
        <v>115</v>
      </c>
      <c r="C179" s="6">
        <f t="shared" si="351"/>
        <v>986.84210526315792</v>
      </c>
      <c r="D179" s="20" t="s">
        <v>13</v>
      </c>
      <c r="E179" s="8">
        <v>608</v>
      </c>
      <c r="F179" s="8">
        <v>612.70000000000005</v>
      </c>
      <c r="G179" s="8" t="s">
        <v>14</v>
      </c>
      <c r="H179" s="8">
        <f t="shared" ref="H179:H180" si="392">IF(D179="SELL", E179-F179, F179-E179)*C179</f>
        <v>4638.1578947368871</v>
      </c>
      <c r="I179" s="8">
        <f t="shared" ref="I179:I180" si="393">IF(D179="SELL",IF(G179="-","0",F179-G179),IF(D179="BUY",IF(G179="-","0",G179-F179)))*C179</f>
        <v>0</v>
      </c>
      <c r="J179" s="62">
        <f t="shared" ref="J179:J180" si="394">SUM(H179:I179)</f>
        <v>4638.1578947368871</v>
      </c>
    </row>
    <row r="180" spans="1:10" ht="17.25" customHeight="1" x14ac:dyDescent="0.25">
      <c r="A180" s="4">
        <v>43328</v>
      </c>
      <c r="B180" s="5" t="s">
        <v>83</v>
      </c>
      <c r="C180" s="6">
        <f t="shared" si="351"/>
        <v>813.00813008130081</v>
      </c>
      <c r="D180" s="20" t="s">
        <v>13</v>
      </c>
      <c r="E180" s="8">
        <v>738</v>
      </c>
      <c r="F180" s="8">
        <v>748</v>
      </c>
      <c r="G180" s="8" t="s">
        <v>14</v>
      </c>
      <c r="H180" s="8">
        <f t="shared" si="392"/>
        <v>8130.0813008130081</v>
      </c>
      <c r="I180" s="8">
        <f t="shared" si="393"/>
        <v>0</v>
      </c>
      <c r="J180" s="62">
        <f t="shared" si="394"/>
        <v>8130.0813008130081</v>
      </c>
    </row>
    <row r="181" spans="1:10" ht="17.25" customHeight="1" x14ac:dyDescent="0.25">
      <c r="A181" s="4">
        <v>43326</v>
      </c>
      <c r="B181" s="5" t="s">
        <v>114</v>
      </c>
      <c r="C181" s="6">
        <f t="shared" si="351"/>
        <v>465.83850931677017</v>
      </c>
      <c r="D181" s="20" t="s">
        <v>13</v>
      </c>
      <c r="E181" s="8">
        <v>1288</v>
      </c>
      <c r="F181" s="8">
        <v>1308</v>
      </c>
      <c r="G181" s="8">
        <v>1340</v>
      </c>
      <c r="H181" s="8">
        <f t="shared" ref="H181" si="395">IF(D181="SELL", E181-F181, F181-E181)*C181</f>
        <v>9316.7701863354032</v>
      </c>
      <c r="I181" s="8">
        <f t="shared" ref="I181" si="396">IF(D181="SELL",IF(G181="-","0",F181-G181),IF(D181="BUY",IF(G181="-","0",G181-F181)))*C181</f>
        <v>14906.832298136645</v>
      </c>
      <c r="J181" s="62">
        <f t="shared" ref="J181" si="397">SUM(H181:I181)</f>
        <v>24223.602484472049</v>
      </c>
    </row>
    <row r="182" spans="1:10" ht="17.25" customHeight="1" x14ac:dyDescent="0.25">
      <c r="A182" s="4">
        <v>43325</v>
      </c>
      <c r="B182" s="5" t="s">
        <v>111</v>
      </c>
      <c r="C182" s="6">
        <f t="shared" si="351"/>
        <v>1226.9938650306749</v>
      </c>
      <c r="D182" s="20" t="s">
        <v>13</v>
      </c>
      <c r="E182" s="8">
        <v>489</v>
      </c>
      <c r="F182" s="8">
        <v>484</v>
      </c>
      <c r="G182" s="8" t="s">
        <v>14</v>
      </c>
      <c r="H182" s="8">
        <f t="shared" ref="H182" si="398">IF(D182="SELL", E182-F182, F182-E182)*C182</f>
        <v>-6134.9693251533745</v>
      </c>
      <c r="I182" s="8">
        <f t="shared" ref="I182" si="399">IF(D182="SELL",IF(G182="-","0",F182-G182),IF(D182="BUY",IF(G182="-","0",G182-F182)))*C182</f>
        <v>0</v>
      </c>
      <c r="J182" s="62">
        <f t="shared" ref="J182" si="400">SUM(H182:I182)</f>
        <v>-6134.9693251533745</v>
      </c>
    </row>
    <row r="183" spans="1:10" ht="17.25" customHeight="1" x14ac:dyDescent="0.25">
      <c r="A183" s="4">
        <v>43322</v>
      </c>
      <c r="B183" s="5" t="s">
        <v>109</v>
      </c>
      <c r="C183" s="6">
        <f t="shared" si="351"/>
        <v>2678.5714285714284</v>
      </c>
      <c r="D183" s="20" t="s">
        <v>13</v>
      </c>
      <c r="E183" s="8">
        <v>224</v>
      </c>
      <c r="F183" s="8">
        <v>220</v>
      </c>
      <c r="G183" s="8" t="s">
        <v>14</v>
      </c>
      <c r="H183" s="8">
        <f t="shared" ref="H183" si="401">IF(D183="SELL", E183-F183, F183-E183)*C183</f>
        <v>-10714.285714285714</v>
      </c>
      <c r="I183" s="8">
        <f t="shared" ref="I183" si="402">IF(D183="SELL",IF(G183="-","0",F183-G183),IF(D183="BUY",IF(G183="-","0",G183-F183)))*C183</f>
        <v>0</v>
      </c>
      <c r="J183" s="62">
        <f t="shared" ref="J183" si="403">SUM(H183:I183)</f>
        <v>-10714.285714285714</v>
      </c>
    </row>
    <row r="184" spans="1:10" ht="17.25" customHeight="1" x14ac:dyDescent="0.25">
      <c r="A184" s="4">
        <v>43319</v>
      </c>
      <c r="B184" s="5" t="s">
        <v>97</v>
      </c>
      <c r="C184" s="6">
        <f t="shared" si="351"/>
        <v>1875</v>
      </c>
      <c r="D184" s="20" t="s">
        <v>13</v>
      </c>
      <c r="E184" s="8">
        <v>320</v>
      </c>
      <c r="F184" s="8">
        <v>325</v>
      </c>
      <c r="G184" s="8">
        <v>335</v>
      </c>
      <c r="H184" s="8">
        <f t="shared" ref="H184" si="404">IF(D184="SELL", E184-F184, F184-E184)*C184</f>
        <v>9375</v>
      </c>
      <c r="I184" s="8">
        <f t="shared" ref="I184:I187" si="405">IF(D184="SELL",IF(G184="-","0",F184-G184),IF(D184="BUY",IF(G184="-","0",G184-F184)))*C184</f>
        <v>18750</v>
      </c>
      <c r="J184" s="62">
        <f t="shared" ref="J184:J187" si="406">SUM(H184:I184)</f>
        <v>28125</v>
      </c>
    </row>
    <row r="185" spans="1:10" ht="17.25" customHeight="1" x14ac:dyDescent="0.25">
      <c r="A185" s="4">
        <v>43318</v>
      </c>
      <c r="B185" s="5" t="s">
        <v>100</v>
      </c>
      <c r="C185" s="6">
        <f t="shared" si="351"/>
        <v>1395.3488372093022</v>
      </c>
      <c r="D185" s="20" t="s">
        <v>13</v>
      </c>
      <c r="E185" s="8">
        <v>430</v>
      </c>
      <c r="F185" s="8">
        <v>436</v>
      </c>
      <c r="G185" s="8" t="s">
        <v>14</v>
      </c>
      <c r="H185" s="8">
        <f t="shared" ref="H185" si="407">IF(D185="SELL", E185-F185, F185-E185)*C185</f>
        <v>8372.093023255813</v>
      </c>
      <c r="I185" s="8">
        <f t="shared" ref="I185" si="408">IF(D185="SELL",IF(G185="-","0",F185-G185),IF(D185="BUY",IF(G185="-","0",G185-F185)))*C185</f>
        <v>0</v>
      </c>
      <c r="J185" s="62">
        <f t="shared" ref="J185" si="409">SUM(H185:I185)</f>
        <v>8372.093023255813</v>
      </c>
    </row>
    <row r="186" spans="1:10" x14ac:dyDescent="0.25">
      <c r="A186" s="4">
        <v>43314</v>
      </c>
      <c r="B186" s="5" t="s">
        <v>98</v>
      </c>
      <c r="C186" s="6">
        <f t="shared" si="351"/>
        <v>742.57425742574253</v>
      </c>
      <c r="D186" s="20" t="s">
        <v>26</v>
      </c>
      <c r="E186" s="8">
        <v>808</v>
      </c>
      <c r="F186" s="8">
        <v>805</v>
      </c>
      <c r="G186" s="8" t="s">
        <v>14</v>
      </c>
      <c r="H186" s="3">
        <f>(E186-F186)*C186</f>
        <v>2227.7227722772277</v>
      </c>
      <c r="I186" s="8">
        <f t="shared" si="405"/>
        <v>0</v>
      </c>
      <c r="J186" s="62">
        <f t="shared" si="406"/>
        <v>2227.7227722772277</v>
      </c>
    </row>
    <row r="187" spans="1:10" x14ac:dyDescent="0.25">
      <c r="A187" s="4">
        <v>43311</v>
      </c>
      <c r="B187" s="5" t="s">
        <v>99</v>
      </c>
      <c r="C187" s="6">
        <f t="shared" si="351"/>
        <v>1013.5135135135135</v>
      </c>
      <c r="D187" s="20" t="s">
        <v>13</v>
      </c>
      <c r="E187" s="8">
        <v>592</v>
      </c>
      <c r="F187" s="8">
        <v>599</v>
      </c>
      <c r="G187" s="8" t="s">
        <v>14</v>
      </c>
      <c r="H187" s="8">
        <f t="shared" ref="H187" si="410">IF(D187="SELL", E187-F187, F187-E187)*C187</f>
        <v>7094.594594594595</v>
      </c>
      <c r="I187" s="8">
        <f t="shared" si="405"/>
        <v>0</v>
      </c>
      <c r="J187" s="62">
        <f t="shared" si="406"/>
        <v>7094.594594594595</v>
      </c>
    </row>
    <row r="188" spans="1:10" ht="17.25" customHeight="1" x14ac:dyDescent="0.25">
      <c r="A188" s="4">
        <v>43308</v>
      </c>
      <c r="B188" s="5" t="s">
        <v>92</v>
      </c>
      <c r="C188" s="6">
        <f t="shared" si="351"/>
        <v>677.20090293453723</v>
      </c>
      <c r="D188" s="20" t="s">
        <v>13</v>
      </c>
      <c r="E188" s="8">
        <v>886</v>
      </c>
      <c r="F188" s="8">
        <v>900</v>
      </c>
      <c r="G188" s="8">
        <v>925</v>
      </c>
      <c r="H188" s="8">
        <f t="shared" ref="H188:H192" si="411">IF(D188="SELL", E188-F188, F188-E188)*C188</f>
        <v>9480.8126410835212</v>
      </c>
      <c r="I188" s="8">
        <f t="shared" ref="I188:I192" si="412">IF(D188="SELL",IF(G188="-","0",F188-G188),IF(D188="BUY",IF(G188="-","0",G188-F188)))*C188</f>
        <v>16930.022573363429</v>
      </c>
      <c r="J188" s="62">
        <f t="shared" ref="J188:J189" si="413">SUM(H188:I188)</f>
        <v>26410.83521444695</v>
      </c>
    </row>
    <row r="189" spans="1:10" ht="17.25" customHeight="1" x14ac:dyDescent="0.25">
      <c r="A189" s="4">
        <v>43307</v>
      </c>
      <c r="B189" s="5" t="s">
        <v>93</v>
      </c>
      <c r="C189" s="6">
        <f t="shared" si="351"/>
        <v>1405.1522248243559</v>
      </c>
      <c r="D189" s="20" t="s">
        <v>13</v>
      </c>
      <c r="E189" s="8">
        <v>427</v>
      </c>
      <c r="F189" s="8">
        <v>425</v>
      </c>
      <c r="G189" s="8" t="s">
        <v>14</v>
      </c>
      <c r="H189" s="8">
        <f t="shared" si="411"/>
        <v>-2810.3044496487119</v>
      </c>
      <c r="I189" s="8">
        <f t="shared" si="412"/>
        <v>0</v>
      </c>
      <c r="J189" s="62">
        <f t="shared" si="413"/>
        <v>-2810.3044496487119</v>
      </c>
    </row>
    <row r="190" spans="1:10" ht="17.25" customHeight="1" x14ac:dyDescent="0.25">
      <c r="A190" s="4">
        <v>43305</v>
      </c>
      <c r="B190" s="5" t="s">
        <v>94</v>
      </c>
      <c r="C190" s="6">
        <f t="shared" si="351"/>
        <v>1348.314606741573</v>
      </c>
      <c r="D190" s="20" t="s">
        <v>13</v>
      </c>
      <c r="E190" s="8">
        <v>445</v>
      </c>
      <c r="F190" s="8">
        <v>454</v>
      </c>
      <c r="G190" s="8">
        <v>465</v>
      </c>
      <c r="H190" s="8">
        <f t="shared" si="411"/>
        <v>12134.831460674157</v>
      </c>
      <c r="I190" s="8">
        <f t="shared" si="412"/>
        <v>14831.460674157302</v>
      </c>
      <c r="J190" s="3">
        <f t="shared" ref="J190:J192" si="414">+I190+H190</f>
        <v>26966.292134831459</v>
      </c>
    </row>
    <row r="191" spans="1:10" ht="17.25" customHeight="1" x14ac:dyDescent="0.25">
      <c r="A191" s="4">
        <v>43301</v>
      </c>
      <c r="B191" s="5" t="s">
        <v>95</v>
      </c>
      <c r="C191" s="6">
        <f t="shared" si="351"/>
        <v>1818.1818181818182</v>
      </c>
      <c r="D191" s="20" t="s">
        <v>13</v>
      </c>
      <c r="E191" s="8">
        <v>330</v>
      </c>
      <c r="F191" s="8">
        <v>333.85</v>
      </c>
      <c r="G191" s="8" t="s">
        <v>14</v>
      </c>
      <c r="H191" s="8">
        <f t="shared" si="411"/>
        <v>7000.0000000000418</v>
      </c>
      <c r="I191" s="8">
        <f t="shared" si="412"/>
        <v>0</v>
      </c>
      <c r="J191" s="3">
        <f t="shared" si="414"/>
        <v>7000.0000000000418</v>
      </c>
    </row>
    <row r="192" spans="1:10" ht="17.25" customHeight="1" x14ac:dyDescent="0.25">
      <c r="A192" s="4">
        <v>43300</v>
      </c>
      <c r="B192" s="5" t="s">
        <v>96</v>
      </c>
      <c r="C192" s="6">
        <f t="shared" si="351"/>
        <v>1125.7035647279549</v>
      </c>
      <c r="D192" s="20" t="s">
        <v>13</v>
      </c>
      <c r="E192" s="8">
        <v>533</v>
      </c>
      <c r="F192" s="8">
        <v>525</v>
      </c>
      <c r="G192" s="8" t="s">
        <v>14</v>
      </c>
      <c r="H192" s="8">
        <f t="shared" si="411"/>
        <v>-9005.6285178236394</v>
      </c>
      <c r="I192" s="8">
        <f t="shared" si="412"/>
        <v>0</v>
      </c>
      <c r="J192" s="3">
        <f t="shared" si="414"/>
        <v>-9005.6285178236394</v>
      </c>
    </row>
    <row r="193" spans="1:10" ht="17.25" customHeight="1" x14ac:dyDescent="0.25">
      <c r="A193" s="4">
        <v>43299</v>
      </c>
      <c r="B193" s="5" t="s">
        <v>82</v>
      </c>
      <c r="C193" s="6">
        <f t="shared" si="351"/>
        <v>2290.0763358778627</v>
      </c>
      <c r="D193" s="20" t="s">
        <v>13</v>
      </c>
      <c r="E193" s="8">
        <v>262</v>
      </c>
      <c r="F193" s="8">
        <v>257</v>
      </c>
      <c r="G193" s="8" t="s">
        <v>14</v>
      </c>
      <c r="H193" s="8">
        <f t="shared" ref="H193:H195" si="415">IF(D193="SELL", E193-F193, F193-E193)*C193</f>
        <v>-11450.381679389313</v>
      </c>
      <c r="I193" s="8">
        <f t="shared" ref="I193:I195" si="416">IF(D193="SELL",IF(G193="-","0",F193-G193),IF(D193="BUY",IF(G193="-","0",G193-F193)))*C193</f>
        <v>0</v>
      </c>
      <c r="J193" s="3">
        <f t="shared" ref="J193:J195" si="417">+I193+H193</f>
        <v>-11450.381679389313</v>
      </c>
    </row>
    <row r="194" spans="1:10" ht="17.25" customHeight="1" x14ac:dyDescent="0.25">
      <c r="A194" s="4">
        <v>43298</v>
      </c>
      <c r="B194" s="5" t="s">
        <v>83</v>
      </c>
      <c r="C194" s="6">
        <f t="shared" si="351"/>
        <v>888.88888888888891</v>
      </c>
      <c r="D194" s="20" t="s">
        <v>26</v>
      </c>
      <c r="E194" s="8">
        <v>675</v>
      </c>
      <c r="F194" s="8">
        <v>690</v>
      </c>
      <c r="G194" s="8" t="s">
        <v>14</v>
      </c>
      <c r="H194" s="8">
        <f t="shared" si="415"/>
        <v>-13333.333333333334</v>
      </c>
      <c r="I194" s="8">
        <f t="shared" si="416"/>
        <v>0</v>
      </c>
      <c r="J194" s="3">
        <f t="shared" si="417"/>
        <v>-13333.333333333334</v>
      </c>
    </row>
    <row r="195" spans="1:10" ht="17.25" customHeight="1" x14ac:dyDescent="0.25">
      <c r="A195" s="4">
        <v>43297</v>
      </c>
      <c r="B195" s="5" t="s">
        <v>82</v>
      </c>
      <c r="C195" s="6">
        <f t="shared" si="351"/>
        <v>2400</v>
      </c>
      <c r="D195" s="20" t="s">
        <v>26</v>
      </c>
      <c r="E195" s="8">
        <v>250</v>
      </c>
      <c r="F195" s="8">
        <v>247</v>
      </c>
      <c r="G195" s="8" t="s">
        <v>14</v>
      </c>
      <c r="H195" s="8">
        <f t="shared" si="415"/>
        <v>7200</v>
      </c>
      <c r="I195" s="8">
        <f t="shared" si="416"/>
        <v>0</v>
      </c>
      <c r="J195" s="3">
        <f t="shared" si="417"/>
        <v>7200</v>
      </c>
    </row>
    <row r="196" spans="1:10" ht="17.25" customHeight="1" x14ac:dyDescent="0.25">
      <c r="A196" s="4">
        <v>43294</v>
      </c>
      <c r="B196" s="5" t="s">
        <v>36</v>
      </c>
      <c r="C196" s="6">
        <f t="shared" si="351"/>
        <v>1421.8009478672986</v>
      </c>
      <c r="D196" s="20" t="s">
        <v>26</v>
      </c>
      <c r="E196" s="8">
        <v>422</v>
      </c>
      <c r="F196" s="8">
        <v>415</v>
      </c>
      <c r="G196" s="8">
        <v>408</v>
      </c>
      <c r="H196" s="8">
        <f t="shared" ref="H196" si="418">IF(D196="SELL", E196-F196, F196-E196)*C196</f>
        <v>9952.6066350710898</v>
      </c>
      <c r="I196" s="8">
        <f t="shared" ref="I196" si="419">IF(D196="SELL",IF(G196="-","0",F196-G196),IF(D196="BUY",IF(G196="-","0",G196-F196)))*C196</f>
        <v>9952.6066350710898</v>
      </c>
      <c r="J196" s="3">
        <f t="shared" ref="J196" si="420">+I196+H196</f>
        <v>19905.21327014218</v>
      </c>
    </row>
    <row r="197" spans="1:10" ht="17.25" customHeight="1" x14ac:dyDescent="0.25">
      <c r="A197" s="18"/>
      <c r="B197" s="19"/>
      <c r="C197" s="6" t="e">
        <f t="shared" si="351"/>
        <v>#DIV/0!</v>
      </c>
      <c r="D197" s="19"/>
      <c r="E197" s="19"/>
      <c r="F197" s="19"/>
      <c r="G197" s="19"/>
      <c r="H197" s="19"/>
      <c r="I197" s="19"/>
      <c r="J197" s="19"/>
    </row>
    <row r="198" spans="1:10" ht="17.25" customHeight="1" x14ac:dyDescent="0.25">
      <c r="A198" s="4">
        <v>43280</v>
      </c>
      <c r="B198" s="5" t="s">
        <v>11</v>
      </c>
      <c r="C198" s="6">
        <f t="shared" si="351"/>
        <v>2409.6385542168673</v>
      </c>
      <c r="D198" s="7" t="s">
        <v>13</v>
      </c>
      <c r="E198" s="8">
        <v>249</v>
      </c>
      <c r="F198" s="8">
        <v>255</v>
      </c>
      <c r="G198" s="8">
        <v>260</v>
      </c>
      <c r="H198" s="8">
        <f t="shared" ref="H198:H219" si="421">IF(D198="SELL", E198-F198, F198-E198)*C198</f>
        <v>14457.831325301204</v>
      </c>
      <c r="I198" s="8">
        <f t="shared" ref="I198:I219" si="422">IF(D198="SELL",IF(G198="-","0",F198-G198),IF(D198="BUY",IF(G198="-","0",G198-F198)))*C198</f>
        <v>12048.192771084337</v>
      </c>
      <c r="J198" s="3">
        <f t="shared" ref="J198:J219" si="423">+I198+H198</f>
        <v>26506.024096385539</v>
      </c>
    </row>
    <row r="199" spans="1:10" ht="17.25" customHeight="1" x14ac:dyDescent="0.25">
      <c r="A199" s="4">
        <v>43279</v>
      </c>
      <c r="B199" s="5" t="s">
        <v>27</v>
      </c>
      <c r="C199" s="6">
        <f t="shared" si="351"/>
        <v>1846.1538461538462</v>
      </c>
      <c r="D199" s="7" t="s">
        <v>13</v>
      </c>
      <c r="E199" s="8">
        <v>325</v>
      </c>
      <c r="F199" s="8">
        <v>325</v>
      </c>
      <c r="G199" s="8" t="s">
        <v>14</v>
      </c>
      <c r="H199" s="8">
        <f t="shared" si="421"/>
        <v>0</v>
      </c>
      <c r="I199" s="8">
        <f t="shared" si="422"/>
        <v>0</v>
      </c>
      <c r="J199" s="3">
        <f t="shared" si="423"/>
        <v>0</v>
      </c>
    </row>
    <row r="200" spans="1:10" ht="17.25" customHeight="1" x14ac:dyDescent="0.25">
      <c r="A200" s="4">
        <v>43277</v>
      </c>
      <c r="B200" s="5" t="s">
        <v>15</v>
      </c>
      <c r="C200" s="6">
        <f t="shared" si="351"/>
        <v>895.52238805970148</v>
      </c>
      <c r="D200" s="7" t="s">
        <v>13</v>
      </c>
      <c r="E200" s="8">
        <v>670</v>
      </c>
      <c r="F200" s="8">
        <v>675</v>
      </c>
      <c r="G200" s="8" t="s">
        <v>14</v>
      </c>
      <c r="H200" s="8">
        <f t="shared" si="421"/>
        <v>4477.6119402985078</v>
      </c>
      <c r="I200" s="8">
        <f t="shared" si="422"/>
        <v>0</v>
      </c>
      <c r="J200" s="3">
        <f t="shared" si="423"/>
        <v>4477.6119402985078</v>
      </c>
    </row>
    <row r="201" spans="1:10" ht="17.25" customHeight="1" x14ac:dyDescent="0.25">
      <c r="A201" s="4">
        <v>43276</v>
      </c>
      <c r="B201" s="5" t="s">
        <v>16</v>
      </c>
      <c r="C201" s="6">
        <f t="shared" si="351"/>
        <v>1709.4017094017095</v>
      </c>
      <c r="D201" s="7" t="s">
        <v>13</v>
      </c>
      <c r="E201" s="8">
        <v>351</v>
      </c>
      <c r="F201" s="8">
        <v>356</v>
      </c>
      <c r="G201" s="8" t="s">
        <v>14</v>
      </c>
      <c r="H201" s="8">
        <f t="shared" si="421"/>
        <v>8547.0085470085469</v>
      </c>
      <c r="I201" s="8">
        <f t="shared" si="422"/>
        <v>0</v>
      </c>
      <c r="J201" s="3">
        <f t="shared" si="423"/>
        <v>8547.0085470085469</v>
      </c>
    </row>
    <row r="202" spans="1:10" ht="17.25" customHeight="1" x14ac:dyDescent="0.25">
      <c r="A202" s="4">
        <v>43276</v>
      </c>
      <c r="B202" s="5" t="s">
        <v>8</v>
      </c>
      <c r="C202" s="6">
        <f t="shared" si="351"/>
        <v>497.5124378109453</v>
      </c>
      <c r="D202" s="7" t="s">
        <v>13</v>
      </c>
      <c r="E202" s="8">
        <v>1206</v>
      </c>
      <c r="F202" s="8">
        <v>1220</v>
      </c>
      <c r="G202" s="8" t="s">
        <v>14</v>
      </c>
      <c r="H202" s="8">
        <f t="shared" si="421"/>
        <v>6965.1741293532341</v>
      </c>
      <c r="I202" s="8">
        <f t="shared" si="422"/>
        <v>0</v>
      </c>
      <c r="J202" s="3">
        <f t="shared" si="423"/>
        <v>6965.1741293532341</v>
      </c>
    </row>
    <row r="203" spans="1:10" ht="17.25" customHeight="1" x14ac:dyDescent="0.25">
      <c r="A203" s="4">
        <v>43273</v>
      </c>
      <c r="B203" s="5" t="s">
        <v>17</v>
      </c>
      <c r="C203" s="6">
        <f t="shared" si="351"/>
        <v>1449.2753623188405</v>
      </c>
      <c r="D203" s="7" t="s">
        <v>13</v>
      </c>
      <c r="E203" s="8">
        <v>414</v>
      </c>
      <c r="F203" s="8">
        <v>409</v>
      </c>
      <c r="G203" s="8" t="s">
        <v>14</v>
      </c>
      <c r="H203" s="8">
        <f t="shared" si="421"/>
        <v>-7246.3768115942021</v>
      </c>
      <c r="I203" s="8">
        <f t="shared" si="422"/>
        <v>0</v>
      </c>
      <c r="J203" s="3">
        <f t="shared" si="423"/>
        <v>-7246.3768115942021</v>
      </c>
    </row>
    <row r="204" spans="1:10" ht="17.25" customHeight="1" x14ac:dyDescent="0.25">
      <c r="A204" s="4">
        <v>43272</v>
      </c>
      <c r="B204" s="5" t="s">
        <v>18</v>
      </c>
      <c r="C204" s="6">
        <f t="shared" si="351"/>
        <v>2214.0221402214024</v>
      </c>
      <c r="D204" s="7" t="s">
        <v>13</v>
      </c>
      <c r="E204" s="8">
        <v>271</v>
      </c>
      <c r="F204" s="8">
        <v>274.5</v>
      </c>
      <c r="G204" s="8" t="s">
        <v>14</v>
      </c>
      <c r="H204" s="8">
        <f t="shared" si="421"/>
        <v>7749.0774907749083</v>
      </c>
      <c r="I204" s="8">
        <f t="shared" si="422"/>
        <v>0</v>
      </c>
      <c r="J204" s="3">
        <f t="shared" si="423"/>
        <v>7749.0774907749083</v>
      </c>
    </row>
    <row r="205" spans="1:10" ht="17.25" customHeight="1" x14ac:dyDescent="0.25">
      <c r="A205" s="4">
        <v>43271</v>
      </c>
      <c r="B205" s="5" t="s">
        <v>19</v>
      </c>
      <c r="C205" s="6">
        <f t="shared" si="351"/>
        <v>1160.5415860735009</v>
      </c>
      <c r="D205" s="7" t="s">
        <v>13</v>
      </c>
      <c r="E205" s="8">
        <v>517</v>
      </c>
      <c r="F205" s="8">
        <v>520</v>
      </c>
      <c r="G205" s="8" t="s">
        <v>14</v>
      </c>
      <c r="H205" s="8">
        <f t="shared" si="421"/>
        <v>3481.6247582205024</v>
      </c>
      <c r="I205" s="8">
        <f t="shared" si="422"/>
        <v>0</v>
      </c>
      <c r="J205" s="3">
        <f t="shared" si="423"/>
        <v>3481.6247582205024</v>
      </c>
    </row>
    <row r="206" spans="1:10" ht="17.25" customHeight="1" x14ac:dyDescent="0.25">
      <c r="A206" s="4">
        <v>43270</v>
      </c>
      <c r="B206" s="5" t="s">
        <v>9</v>
      </c>
      <c r="C206" s="6">
        <f t="shared" si="351"/>
        <v>2739.7260273972602</v>
      </c>
      <c r="D206" s="7" t="s">
        <v>13</v>
      </c>
      <c r="E206" s="8">
        <v>219</v>
      </c>
      <c r="F206" s="8">
        <v>215</v>
      </c>
      <c r="G206" s="8" t="s">
        <v>14</v>
      </c>
      <c r="H206" s="8">
        <f t="shared" si="421"/>
        <v>-10958.904109589041</v>
      </c>
      <c r="I206" s="8">
        <f t="shared" si="422"/>
        <v>0</v>
      </c>
      <c r="J206" s="3">
        <f t="shared" si="423"/>
        <v>-10958.904109589041</v>
      </c>
    </row>
    <row r="207" spans="1:10" ht="17.25" customHeight="1" x14ac:dyDescent="0.25">
      <c r="A207" s="4">
        <v>43269</v>
      </c>
      <c r="B207" s="5" t="s">
        <v>20</v>
      </c>
      <c r="C207" s="6">
        <f t="shared" si="351"/>
        <v>990.09900990099015</v>
      </c>
      <c r="D207" s="7" t="s">
        <v>13</v>
      </c>
      <c r="E207" s="8">
        <v>606</v>
      </c>
      <c r="F207" s="8">
        <v>592</v>
      </c>
      <c r="G207" s="8" t="s">
        <v>14</v>
      </c>
      <c r="H207" s="8">
        <f t="shared" si="421"/>
        <v>-13861.386138613861</v>
      </c>
      <c r="I207" s="8">
        <f t="shared" si="422"/>
        <v>0</v>
      </c>
      <c r="J207" s="3">
        <f t="shared" si="423"/>
        <v>-13861.386138613861</v>
      </c>
    </row>
    <row r="208" spans="1:10" ht="17.25" customHeight="1" x14ac:dyDescent="0.25">
      <c r="A208" s="4">
        <v>43266</v>
      </c>
      <c r="B208" s="5" t="s">
        <v>21</v>
      </c>
      <c r="C208" s="6">
        <f t="shared" si="351"/>
        <v>465.11627906976742</v>
      </c>
      <c r="D208" s="7" t="s">
        <v>13</v>
      </c>
      <c r="E208" s="8">
        <v>1290</v>
      </c>
      <c r="F208" s="8">
        <v>1298</v>
      </c>
      <c r="G208" s="8" t="s">
        <v>14</v>
      </c>
      <c r="H208" s="8">
        <f t="shared" si="421"/>
        <v>3720.9302325581393</v>
      </c>
      <c r="I208" s="8">
        <f t="shared" si="422"/>
        <v>0</v>
      </c>
      <c r="J208" s="3">
        <f t="shared" si="423"/>
        <v>3720.9302325581393</v>
      </c>
    </row>
    <row r="209" spans="1:10" ht="17.25" customHeight="1" x14ac:dyDescent="0.25">
      <c r="A209" s="4">
        <v>43265</v>
      </c>
      <c r="B209" s="5" t="s">
        <v>12</v>
      </c>
      <c r="C209" s="6">
        <f t="shared" si="351"/>
        <v>2181.818181818182</v>
      </c>
      <c r="D209" s="7" t="s">
        <v>13</v>
      </c>
      <c r="E209" s="8">
        <v>275</v>
      </c>
      <c r="F209" s="8">
        <v>280</v>
      </c>
      <c r="G209" s="8" t="s">
        <v>14</v>
      </c>
      <c r="H209" s="8">
        <f t="shared" si="421"/>
        <v>10909.09090909091</v>
      </c>
      <c r="I209" s="8">
        <f t="shared" si="422"/>
        <v>0</v>
      </c>
      <c r="J209" s="3">
        <f t="shared" si="423"/>
        <v>10909.09090909091</v>
      </c>
    </row>
    <row r="210" spans="1:10" ht="17.25" customHeight="1" x14ac:dyDescent="0.25">
      <c r="A210" s="4">
        <v>43264</v>
      </c>
      <c r="B210" s="5" t="s">
        <v>28</v>
      </c>
      <c r="C210" s="6">
        <f t="shared" si="351"/>
        <v>1061.9469026548672</v>
      </c>
      <c r="D210" s="7" t="s">
        <v>13</v>
      </c>
      <c r="E210" s="8">
        <v>565</v>
      </c>
      <c r="F210" s="8">
        <v>565</v>
      </c>
      <c r="G210" s="8" t="s">
        <v>14</v>
      </c>
      <c r="H210" s="8">
        <f t="shared" si="421"/>
        <v>0</v>
      </c>
      <c r="I210" s="8">
        <f t="shared" si="422"/>
        <v>0</v>
      </c>
      <c r="J210" s="3">
        <f t="shared" si="423"/>
        <v>0</v>
      </c>
    </row>
    <row r="211" spans="1:10" ht="17.25" customHeight="1" x14ac:dyDescent="0.25">
      <c r="A211" s="4">
        <v>43263</v>
      </c>
      <c r="B211" s="5" t="s">
        <v>22</v>
      </c>
      <c r="C211" s="6">
        <f t="shared" si="351"/>
        <v>1190.4761904761904</v>
      </c>
      <c r="D211" s="7" t="s">
        <v>13</v>
      </c>
      <c r="E211" s="8">
        <v>504</v>
      </c>
      <c r="F211" s="8">
        <v>502</v>
      </c>
      <c r="G211" s="8" t="s">
        <v>14</v>
      </c>
      <c r="H211" s="8">
        <f t="shared" si="421"/>
        <v>-2380.9523809523807</v>
      </c>
      <c r="I211" s="8">
        <f t="shared" si="422"/>
        <v>0</v>
      </c>
      <c r="J211" s="3">
        <f t="shared" si="423"/>
        <v>-2380.9523809523807</v>
      </c>
    </row>
    <row r="212" spans="1:10" ht="17.25" customHeight="1" x14ac:dyDescent="0.25">
      <c r="A212" s="4">
        <v>43262</v>
      </c>
      <c r="B212" s="5" t="s">
        <v>10</v>
      </c>
      <c r="C212" s="6">
        <f t="shared" si="351"/>
        <v>1421.8009478672986</v>
      </c>
      <c r="D212" s="7" t="s">
        <v>13</v>
      </c>
      <c r="E212" s="8">
        <v>422</v>
      </c>
      <c r="F212" s="8">
        <v>421</v>
      </c>
      <c r="G212" s="8" t="s">
        <v>14</v>
      </c>
      <c r="H212" s="8">
        <f t="shared" si="421"/>
        <v>-1421.8009478672986</v>
      </c>
      <c r="I212" s="8">
        <f t="shared" si="422"/>
        <v>0</v>
      </c>
      <c r="J212" s="3">
        <f t="shared" si="423"/>
        <v>-1421.8009478672986</v>
      </c>
    </row>
    <row r="213" spans="1:10" ht="17.25" customHeight="1" x14ac:dyDescent="0.25">
      <c r="A213" s="4">
        <v>43259</v>
      </c>
      <c r="B213" s="5" t="s">
        <v>10</v>
      </c>
      <c r="C213" s="6">
        <f t="shared" si="351"/>
        <v>1550.3875968992247</v>
      </c>
      <c r="D213" s="7" t="s">
        <v>13</v>
      </c>
      <c r="E213" s="8">
        <v>387</v>
      </c>
      <c r="F213" s="8">
        <v>393</v>
      </c>
      <c r="G213" s="8">
        <v>405</v>
      </c>
      <c r="H213" s="8">
        <f t="shared" si="421"/>
        <v>9302.3255813953474</v>
      </c>
      <c r="I213" s="8">
        <f t="shared" si="422"/>
        <v>18604.651162790695</v>
      </c>
      <c r="J213" s="3">
        <f t="shared" si="423"/>
        <v>27906.976744186042</v>
      </c>
    </row>
    <row r="214" spans="1:10" ht="17.25" customHeight="1" x14ac:dyDescent="0.25">
      <c r="A214" s="4">
        <v>43258</v>
      </c>
      <c r="B214" s="5" t="s">
        <v>23</v>
      </c>
      <c r="C214" s="6">
        <f t="shared" si="351"/>
        <v>1293.1034482758621</v>
      </c>
      <c r="D214" s="7" t="s">
        <v>13</v>
      </c>
      <c r="E214" s="8">
        <v>464</v>
      </c>
      <c r="F214" s="8">
        <v>469</v>
      </c>
      <c r="G214" s="8" t="s">
        <v>14</v>
      </c>
      <c r="H214" s="8">
        <f t="shared" si="421"/>
        <v>6465.5172413793107</v>
      </c>
      <c r="I214" s="8">
        <f t="shared" si="422"/>
        <v>0</v>
      </c>
      <c r="J214" s="3">
        <f t="shared" si="423"/>
        <v>6465.5172413793107</v>
      </c>
    </row>
    <row r="215" spans="1:10" ht="17.25" customHeight="1" x14ac:dyDescent="0.25">
      <c r="A215" s="4">
        <v>43257</v>
      </c>
      <c r="B215" s="5" t="s">
        <v>24</v>
      </c>
      <c r="C215" s="6">
        <f t="shared" si="351"/>
        <v>1690.1408450704225</v>
      </c>
      <c r="D215" s="7" t="s">
        <v>13</v>
      </c>
      <c r="E215" s="8">
        <v>355</v>
      </c>
      <c r="F215" s="8">
        <v>360</v>
      </c>
      <c r="G215" s="8">
        <v>365</v>
      </c>
      <c r="H215" s="8">
        <f t="shared" si="421"/>
        <v>8450.7042253521122</v>
      </c>
      <c r="I215" s="8">
        <f t="shared" si="422"/>
        <v>8450.7042253521122</v>
      </c>
      <c r="J215" s="3">
        <f t="shared" si="423"/>
        <v>16901.408450704224</v>
      </c>
    </row>
    <row r="216" spans="1:10" ht="17.25" customHeight="1" x14ac:dyDescent="0.25">
      <c r="A216" s="4">
        <v>43257</v>
      </c>
      <c r="B216" s="5" t="s">
        <v>29</v>
      </c>
      <c r="C216" s="6">
        <f t="shared" si="351"/>
        <v>1923.0769230769231</v>
      </c>
      <c r="D216" s="7" t="s">
        <v>13</v>
      </c>
      <c r="E216" s="8">
        <v>312</v>
      </c>
      <c r="F216" s="8">
        <v>318</v>
      </c>
      <c r="G216" s="8" t="s">
        <v>14</v>
      </c>
      <c r="H216" s="8">
        <f t="shared" si="421"/>
        <v>11538.461538461539</v>
      </c>
      <c r="I216" s="8">
        <f t="shared" si="422"/>
        <v>0</v>
      </c>
      <c r="J216" s="3">
        <f t="shared" si="423"/>
        <v>11538.461538461539</v>
      </c>
    </row>
    <row r="217" spans="1:10" ht="17.25" customHeight="1" x14ac:dyDescent="0.25">
      <c r="A217" s="4">
        <v>43256</v>
      </c>
      <c r="B217" s="5" t="s">
        <v>25</v>
      </c>
      <c r="C217" s="6">
        <f t="shared" si="351"/>
        <v>3225.8064516129034</v>
      </c>
      <c r="D217" s="7" t="s">
        <v>13</v>
      </c>
      <c r="E217" s="8">
        <v>186</v>
      </c>
      <c r="F217" s="8">
        <v>184</v>
      </c>
      <c r="G217" s="8" t="s">
        <v>14</v>
      </c>
      <c r="H217" s="8">
        <f t="shared" si="421"/>
        <v>-6451.6129032258068</v>
      </c>
      <c r="I217" s="8">
        <f t="shared" si="422"/>
        <v>0</v>
      </c>
      <c r="J217" s="3">
        <f t="shared" si="423"/>
        <v>-6451.6129032258068</v>
      </c>
    </row>
    <row r="218" spans="1:10" ht="17.25" customHeight="1" x14ac:dyDescent="0.25">
      <c r="A218" s="4">
        <v>43256</v>
      </c>
      <c r="B218" s="5" t="s">
        <v>30</v>
      </c>
      <c r="C218" s="6">
        <f t="shared" si="351"/>
        <v>2739.7260273972602</v>
      </c>
      <c r="D218" s="7" t="s">
        <v>26</v>
      </c>
      <c r="E218" s="8">
        <v>219</v>
      </c>
      <c r="F218" s="8">
        <v>216</v>
      </c>
      <c r="G218" s="8" t="s">
        <v>14</v>
      </c>
      <c r="H218" s="8">
        <f t="shared" si="421"/>
        <v>8219.17808219178</v>
      </c>
      <c r="I218" s="8">
        <f t="shared" si="422"/>
        <v>0</v>
      </c>
      <c r="J218" s="3">
        <f t="shared" si="423"/>
        <v>8219.17808219178</v>
      </c>
    </row>
    <row r="219" spans="1:10" ht="17.25" customHeight="1" x14ac:dyDescent="0.25">
      <c r="A219" s="4">
        <v>43252</v>
      </c>
      <c r="B219" s="5" t="s">
        <v>31</v>
      </c>
      <c r="C219" s="6">
        <f t="shared" si="351"/>
        <v>696.05568445475637</v>
      </c>
      <c r="D219" s="7" t="s">
        <v>13</v>
      </c>
      <c r="E219" s="8">
        <v>862</v>
      </c>
      <c r="F219" s="8">
        <v>873</v>
      </c>
      <c r="G219" s="8" t="s">
        <v>14</v>
      </c>
      <c r="H219" s="8">
        <f t="shared" si="421"/>
        <v>7656.6125290023201</v>
      </c>
      <c r="I219" s="8">
        <f t="shared" si="422"/>
        <v>0</v>
      </c>
      <c r="J219" s="3">
        <f t="shared" si="423"/>
        <v>7656.6125290023201</v>
      </c>
    </row>
    <row r="220" spans="1:10" ht="17.25" customHeight="1" x14ac:dyDescent="0.25">
      <c r="A220" s="9"/>
      <c r="B220" s="10"/>
      <c r="C220" s="11"/>
      <c r="D220" s="12"/>
      <c r="E220" s="13"/>
      <c r="F220" s="13"/>
      <c r="G220" s="13"/>
      <c r="H220" s="13"/>
      <c r="I220" s="13"/>
      <c r="J220" s="14"/>
    </row>
  </sheetData>
  <mergeCells count="2">
    <mergeCell ref="A1:J1"/>
    <mergeCell ref="A2:J2"/>
  </mergeCells>
  <conditionalFormatting sqref="H198:I220 H155:I156 H141:I143">
    <cfRule type="cellIs" dxfId="1300" priority="1989" operator="lessThan">
      <formula>0</formula>
    </cfRule>
  </conditionalFormatting>
  <conditionalFormatting sqref="H196:I196">
    <cfRule type="cellIs" dxfId="1299" priority="1988" operator="lessThan">
      <formula>0</formula>
    </cfRule>
  </conditionalFormatting>
  <conditionalFormatting sqref="H195:I195">
    <cfRule type="cellIs" dxfId="1298" priority="1987" operator="lessThan">
      <formula>0</formula>
    </cfRule>
  </conditionalFormatting>
  <conditionalFormatting sqref="H194:I194">
    <cfRule type="cellIs" dxfId="1297" priority="1986" operator="lessThan">
      <formula>0</formula>
    </cfRule>
  </conditionalFormatting>
  <conditionalFormatting sqref="H193:I193">
    <cfRule type="cellIs" dxfId="1296" priority="1985" operator="lessThan">
      <formula>0</formula>
    </cfRule>
  </conditionalFormatting>
  <conditionalFormatting sqref="H191:I191">
    <cfRule type="cellIs" dxfId="1295" priority="1979" operator="lessThan">
      <formula>0</formula>
    </cfRule>
  </conditionalFormatting>
  <conditionalFormatting sqref="H190:I190">
    <cfRule type="cellIs" dxfId="1294" priority="1978" operator="lessThan">
      <formula>0</formula>
    </cfRule>
  </conditionalFormatting>
  <conditionalFormatting sqref="H189:I189">
    <cfRule type="cellIs" dxfId="1293" priority="1977" operator="lessThan">
      <formula>0</formula>
    </cfRule>
  </conditionalFormatting>
  <conditionalFormatting sqref="H188:I188">
    <cfRule type="cellIs" dxfId="1292" priority="1976" operator="lessThan">
      <formula>0</formula>
    </cfRule>
  </conditionalFormatting>
  <conditionalFormatting sqref="H192:I192">
    <cfRule type="cellIs" dxfId="1291" priority="1980" operator="lessThan">
      <formula>0</formula>
    </cfRule>
  </conditionalFormatting>
  <conditionalFormatting sqref="H184:I187">
    <cfRule type="cellIs" dxfId="1290" priority="1975" operator="lessThan">
      <formula>0</formula>
    </cfRule>
  </conditionalFormatting>
  <conditionalFormatting sqref="H187:I187">
    <cfRule type="cellIs" dxfId="1289" priority="1974" operator="lessThan">
      <formula>0</formula>
    </cfRule>
  </conditionalFormatting>
  <conditionalFormatting sqref="I186">
    <cfRule type="cellIs" dxfId="1288" priority="1973" operator="lessThan">
      <formula>0</formula>
    </cfRule>
  </conditionalFormatting>
  <conditionalFormatting sqref="H183:I183">
    <cfRule type="cellIs" dxfId="1287" priority="1972" operator="lessThan">
      <formula>0</formula>
    </cfRule>
  </conditionalFormatting>
  <conditionalFormatting sqref="H182:I182">
    <cfRule type="cellIs" dxfId="1286" priority="1971" operator="lessThan">
      <formula>0</formula>
    </cfRule>
  </conditionalFormatting>
  <conditionalFormatting sqref="H181:I181">
    <cfRule type="cellIs" dxfId="1285" priority="1970" operator="lessThan">
      <formula>0</formula>
    </cfRule>
  </conditionalFormatting>
  <conditionalFormatting sqref="H180:I180">
    <cfRule type="cellIs" dxfId="1284" priority="1969" operator="lessThan">
      <formula>0</formula>
    </cfRule>
  </conditionalFormatting>
  <conditionalFormatting sqref="H179:I179">
    <cfRule type="cellIs" dxfId="1283" priority="1968" operator="lessThan">
      <formula>0</formula>
    </cfRule>
  </conditionalFormatting>
  <conditionalFormatting sqref="H178:I178">
    <cfRule type="cellIs" dxfId="1282" priority="1967" operator="lessThan">
      <formula>0</formula>
    </cfRule>
  </conditionalFormatting>
  <conditionalFormatting sqref="H178">
    <cfRule type="cellIs" dxfId="1281" priority="1962" operator="lessThan">
      <formula>0</formula>
    </cfRule>
  </conditionalFormatting>
  <conditionalFormatting sqref="I178">
    <cfRule type="cellIs" dxfId="1280" priority="1961" operator="lessThan">
      <formula>0</formula>
    </cfRule>
  </conditionalFormatting>
  <conditionalFormatting sqref="I178">
    <cfRule type="cellIs" dxfId="1279" priority="1960" operator="lessThan">
      <formula>0</formula>
    </cfRule>
  </conditionalFormatting>
  <conditionalFormatting sqref="H177:I177">
    <cfRule type="cellIs" dxfId="1278" priority="1959" operator="lessThan">
      <formula>0</formula>
    </cfRule>
  </conditionalFormatting>
  <conditionalFormatting sqref="H177">
    <cfRule type="cellIs" dxfId="1277" priority="1958" operator="lessThan">
      <formula>0</formula>
    </cfRule>
  </conditionalFormatting>
  <conditionalFormatting sqref="I177">
    <cfRule type="cellIs" dxfId="1276" priority="1957" operator="lessThan">
      <formula>0</formula>
    </cfRule>
  </conditionalFormatting>
  <conditionalFormatting sqref="I177">
    <cfRule type="cellIs" dxfId="1275" priority="1956" operator="lessThan">
      <formula>0</formula>
    </cfRule>
  </conditionalFormatting>
  <conditionalFormatting sqref="H176:I176">
    <cfRule type="cellIs" dxfId="1274" priority="1955" operator="lessThan">
      <formula>0</formula>
    </cfRule>
  </conditionalFormatting>
  <conditionalFormatting sqref="H176">
    <cfRule type="cellIs" dxfId="1273" priority="1954" operator="lessThan">
      <formula>0</formula>
    </cfRule>
  </conditionalFormatting>
  <conditionalFormatting sqref="I176">
    <cfRule type="cellIs" dxfId="1272" priority="1953" operator="lessThan">
      <formula>0</formula>
    </cfRule>
  </conditionalFormatting>
  <conditionalFormatting sqref="I176">
    <cfRule type="cellIs" dxfId="1271" priority="1952" operator="lessThan">
      <formula>0</formula>
    </cfRule>
  </conditionalFormatting>
  <conditionalFormatting sqref="H175:I175">
    <cfRule type="cellIs" dxfId="1270" priority="1951" operator="lessThan">
      <formula>0</formula>
    </cfRule>
  </conditionalFormatting>
  <conditionalFormatting sqref="H175">
    <cfRule type="cellIs" dxfId="1269" priority="1950" operator="lessThan">
      <formula>0</formula>
    </cfRule>
  </conditionalFormatting>
  <conditionalFormatting sqref="I175">
    <cfRule type="cellIs" dxfId="1268" priority="1949" operator="lessThan">
      <formula>0</formula>
    </cfRule>
  </conditionalFormatting>
  <conditionalFormatting sqref="I175">
    <cfRule type="cellIs" dxfId="1267" priority="1948" operator="lessThan">
      <formula>0</formula>
    </cfRule>
  </conditionalFormatting>
  <conditionalFormatting sqref="H176">
    <cfRule type="cellIs" dxfId="1266" priority="1947" operator="lessThan">
      <formula>0</formula>
    </cfRule>
  </conditionalFormatting>
  <conditionalFormatting sqref="H176">
    <cfRule type="cellIs" dxfId="1265" priority="1946" operator="lessThan">
      <formula>0</formula>
    </cfRule>
  </conditionalFormatting>
  <conditionalFormatting sqref="H176">
    <cfRule type="cellIs" dxfId="1264" priority="1945" operator="lessThan">
      <formula>0</formula>
    </cfRule>
  </conditionalFormatting>
  <conditionalFormatting sqref="H175">
    <cfRule type="cellIs" dxfId="1263" priority="1944" operator="lessThan">
      <formula>0</formula>
    </cfRule>
  </conditionalFormatting>
  <conditionalFormatting sqref="H175">
    <cfRule type="cellIs" dxfId="1262" priority="1943" operator="lessThan">
      <formula>0</formula>
    </cfRule>
  </conditionalFormatting>
  <conditionalFormatting sqref="H175">
    <cfRule type="cellIs" dxfId="1261" priority="1942" operator="lessThan">
      <formula>0</formula>
    </cfRule>
  </conditionalFormatting>
  <conditionalFormatting sqref="H175">
    <cfRule type="cellIs" dxfId="1260" priority="1941" operator="lessThan">
      <formula>0</formula>
    </cfRule>
  </conditionalFormatting>
  <conditionalFormatting sqref="H175">
    <cfRule type="cellIs" dxfId="1259" priority="1940" operator="lessThan">
      <formula>0</formula>
    </cfRule>
  </conditionalFormatting>
  <conditionalFormatting sqref="H175">
    <cfRule type="cellIs" dxfId="1258" priority="1939" operator="lessThan">
      <formula>0</formula>
    </cfRule>
  </conditionalFormatting>
  <conditionalFormatting sqref="H175">
    <cfRule type="cellIs" dxfId="1257" priority="1938" operator="lessThan">
      <formula>0</formula>
    </cfRule>
  </conditionalFormatting>
  <conditionalFormatting sqref="H174:I174">
    <cfRule type="cellIs" dxfId="1256" priority="1937" operator="lessThan">
      <formula>0</formula>
    </cfRule>
  </conditionalFormatting>
  <conditionalFormatting sqref="H174">
    <cfRule type="cellIs" dxfId="1255" priority="1936" operator="lessThan">
      <formula>0</formula>
    </cfRule>
  </conditionalFormatting>
  <conditionalFormatting sqref="I174">
    <cfRule type="cellIs" dxfId="1254" priority="1935" operator="lessThan">
      <formula>0</formula>
    </cfRule>
  </conditionalFormatting>
  <conditionalFormatting sqref="I174">
    <cfRule type="cellIs" dxfId="1253" priority="1934" operator="lessThan">
      <formula>0</formula>
    </cfRule>
  </conditionalFormatting>
  <conditionalFormatting sqref="H174">
    <cfRule type="cellIs" dxfId="1252" priority="1933" operator="lessThan">
      <formula>0</formula>
    </cfRule>
  </conditionalFormatting>
  <conditionalFormatting sqref="H174">
    <cfRule type="cellIs" dxfId="1251" priority="1932" operator="lessThan">
      <formula>0</formula>
    </cfRule>
  </conditionalFormatting>
  <conditionalFormatting sqref="H174">
    <cfRule type="cellIs" dxfId="1250" priority="1931" operator="lessThan">
      <formula>0</formula>
    </cfRule>
  </conditionalFormatting>
  <conditionalFormatting sqref="H174">
    <cfRule type="cellIs" dxfId="1249" priority="1930" operator="lessThan">
      <formula>0</formula>
    </cfRule>
  </conditionalFormatting>
  <conditionalFormatting sqref="H174">
    <cfRule type="cellIs" dxfId="1248" priority="1929" operator="lessThan">
      <formula>0</formula>
    </cfRule>
  </conditionalFormatting>
  <conditionalFormatting sqref="H174">
    <cfRule type="cellIs" dxfId="1247" priority="1928" operator="lessThan">
      <formula>0</formula>
    </cfRule>
  </conditionalFormatting>
  <conditionalFormatting sqref="H174">
    <cfRule type="cellIs" dxfId="1246" priority="1927" operator="lessThan">
      <formula>0</formula>
    </cfRule>
  </conditionalFormatting>
  <conditionalFormatting sqref="H173:I173">
    <cfRule type="cellIs" dxfId="1245" priority="1926" operator="lessThan">
      <formula>0</formula>
    </cfRule>
  </conditionalFormatting>
  <conditionalFormatting sqref="H173">
    <cfRule type="cellIs" dxfId="1244" priority="1925" operator="lessThan">
      <formula>0</formula>
    </cfRule>
  </conditionalFormatting>
  <conditionalFormatting sqref="I173">
    <cfRule type="cellIs" dxfId="1243" priority="1924" operator="lessThan">
      <formula>0</formula>
    </cfRule>
  </conditionalFormatting>
  <conditionalFormatting sqref="I173">
    <cfRule type="cellIs" dxfId="1242" priority="1923" operator="lessThan">
      <formula>0</formula>
    </cfRule>
  </conditionalFormatting>
  <conditionalFormatting sqref="H173">
    <cfRule type="cellIs" dxfId="1241" priority="1922" operator="lessThan">
      <formula>0</formula>
    </cfRule>
  </conditionalFormatting>
  <conditionalFormatting sqref="H173">
    <cfRule type="cellIs" dxfId="1240" priority="1921" operator="lessThan">
      <formula>0</formula>
    </cfRule>
  </conditionalFormatting>
  <conditionalFormatting sqref="H173">
    <cfRule type="cellIs" dxfId="1239" priority="1920" operator="lessThan">
      <formula>0</formula>
    </cfRule>
  </conditionalFormatting>
  <conditionalFormatting sqref="H173">
    <cfRule type="cellIs" dxfId="1238" priority="1919" operator="lessThan">
      <formula>0</formula>
    </cfRule>
  </conditionalFormatting>
  <conditionalFormatting sqref="H173">
    <cfRule type="cellIs" dxfId="1237" priority="1918" operator="lessThan">
      <formula>0</formula>
    </cfRule>
  </conditionalFormatting>
  <conditionalFormatting sqref="H173">
    <cfRule type="cellIs" dxfId="1236" priority="1917" operator="lessThan">
      <formula>0</formula>
    </cfRule>
  </conditionalFormatting>
  <conditionalFormatting sqref="H173">
    <cfRule type="cellIs" dxfId="1235" priority="1916" operator="lessThan">
      <formula>0</formula>
    </cfRule>
  </conditionalFormatting>
  <conditionalFormatting sqref="H172:I172">
    <cfRule type="cellIs" dxfId="1234" priority="1915" operator="lessThan">
      <formula>0</formula>
    </cfRule>
  </conditionalFormatting>
  <conditionalFormatting sqref="H172">
    <cfRule type="cellIs" dxfId="1233" priority="1914" operator="lessThan">
      <formula>0</formula>
    </cfRule>
  </conditionalFormatting>
  <conditionalFormatting sqref="I172">
    <cfRule type="cellIs" dxfId="1232" priority="1913" operator="lessThan">
      <formula>0</formula>
    </cfRule>
  </conditionalFormatting>
  <conditionalFormatting sqref="I172">
    <cfRule type="cellIs" dxfId="1231" priority="1912" operator="lessThan">
      <formula>0</formula>
    </cfRule>
  </conditionalFormatting>
  <conditionalFormatting sqref="H172">
    <cfRule type="cellIs" dxfId="1230" priority="1911" operator="lessThan">
      <formula>0</formula>
    </cfRule>
  </conditionalFormatting>
  <conditionalFormatting sqref="H172">
    <cfRule type="cellIs" dxfId="1229" priority="1910" operator="lessThan">
      <formula>0</formula>
    </cfRule>
  </conditionalFormatting>
  <conditionalFormatting sqref="H172">
    <cfRule type="cellIs" dxfId="1228" priority="1909" operator="lessThan">
      <formula>0</formula>
    </cfRule>
  </conditionalFormatting>
  <conditionalFormatting sqref="H172">
    <cfRule type="cellIs" dxfId="1227" priority="1908" operator="lessThan">
      <formula>0</formula>
    </cfRule>
  </conditionalFormatting>
  <conditionalFormatting sqref="H172">
    <cfRule type="cellIs" dxfId="1226" priority="1907" operator="lessThan">
      <formula>0</formula>
    </cfRule>
  </conditionalFormatting>
  <conditionalFormatting sqref="H172">
    <cfRule type="cellIs" dxfId="1225" priority="1906" operator="lessThan">
      <formula>0</formula>
    </cfRule>
  </conditionalFormatting>
  <conditionalFormatting sqref="H172">
    <cfRule type="cellIs" dxfId="1224" priority="1905" operator="lessThan">
      <formula>0</formula>
    </cfRule>
  </conditionalFormatting>
  <conditionalFormatting sqref="H172">
    <cfRule type="cellIs" dxfId="1223" priority="1904" operator="lessThan">
      <formula>0</formula>
    </cfRule>
  </conditionalFormatting>
  <conditionalFormatting sqref="H172">
    <cfRule type="cellIs" dxfId="1222" priority="1903" operator="lessThan">
      <formula>0</formula>
    </cfRule>
  </conditionalFormatting>
  <conditionalFormatting sqref="H171:I171">
    <cfRule type="cellIs" dxfId="1221" priority="1902" operator="lessThan">
      <formula>0</formula>
    </cfRule>
  </conditionalFormatting>
  <conditionalFormatting sqref="H171">
    <cfRule type="cellIs" dxfId="1220" priority="1901" operator="lessThan">
      <formula>0</formula>
    </cfRule>
  </conditionalFormatting>
  <conditionalFormatting sqref="I171">
    <cfRule type="cellIs" dxfId="1219" priority="1900" operator="lessThan">
      <formula>0</formula>
    </cfRule>
  </conditionalFormatting>
  <conditionalFormatting sqref="I171">
    <cfRule type="cellIs" dxfId="1218" priority="1899" operator="lessThan">
      <formula>0</formula>
    </cfRule>
  </conditionalFormatting>
  <conditionalFormatting sqref="H171">
    <cfRule type="cellIs" dxfId="1217" priority="1898" operator="lessThan">
      <formula>0</formula>
    </cfRule>
  </conditionalFormatting>
  <conditionalFormatting sqref="H171">
    <cfRule type="cellIs" dxfId="1216" priority="1897" operator="lessThan">
      <formula>0</formula>
    </cfRule>
  </conditionalFormatting>
  <conditionalFormatting sqref="H171">
    <cfRule type="cellIs" dxfId="1215" priority="1896" operator="lessThan">
      <formula>0</formula>
    </cfRule>
  </conditionalFormatting>
  <conditionalFormatting sqref="H171">
    <cfRule type="cellIs" dxfId="1214" priority="1895" operator="lessThan">
      <formula>0</formula>
    </cfRule>
  </conditionalFormatting>
  <conditionalFormatting sqref="H171">
    <cfRule type="cellIs" dxfId="1213" priority="1894" operator="lessThan">
      <formula>0</formula>
    </cfRule>
  </conditionalFormatting>
  <conditionalFormatting sqref="H171">
    <cfRule type="cellIs" dxfId="1212" priority="1893" operator="lessThan">
      <formula>0</formula>
    </cfRule>
  </conditionalFormatting>
  <conditionalFormatting sqref="H171">
    <cfRule type="cellIs" dxfId="1211" priority="1892" operator="lessThan">
      <formula>0</formula>
    </cfRule>
  </conditionalFormatting>
  <conditionalFormatting sqref="H171">
    <cfRule type="cellIs" dxfId="1210" priority="1891" operator="lessThan">
      <formula>0</formula>
    </cfRule>
  </conditionalFormatting>
  <conditionalFormatting sqref="H171">
    <cfRule type="cellIs" dxfId="1209" priority="1890" operator="lessThan">
      <formula>0</formula>
    </cfRule>
  </conditionalFormatting>
  <conditionalFormatting sqref="H171:I171">
    <cfRule type="cellIs" dxfId="1208" priority="1889" operator="lessThan">
      <formula>0</formula>
    </cfRule>
  </conditionalFormatting>
  <conditionalFormatting sqref="H171">
    <cfRule type="cellIs" dxfId="1207" priority="1888" operator="lessThan">
      <formula>0</formula>
    </cfRule>
  </conditionalFormatting>
  <conditionalFormatting sqref="I171">
    <cfRule type="cellIs" dxfId="1206" priority="1887" operator="lessThan">
      <formula>0</formula>
    </cfRule>
  </conditionalFormatting>
  <conditionalFormatting sqref="I171">
    <cfRule type="cellIs" dxfId="1205" priority="1886" operator="lessThan">
      <formula>0</formula>
    </cfRule>
  </conditionalFormatting>
  <conditionalFormatting sqref="H171">
    <cfRule type="cellIs" dxfId="1204" priority="1885" operator="lessThan">
      <formula>0</formula>
    </cfRule>
  </conditionalFormatting>
  <conditionalFormatting sqref="H171">
    <cfRule type="cellIs" dxfId="1203" priority="1884" operator="lessThan">
      <formula>0</formula>
    </cfRule>
  </conditionalFormatting>
  <conditionalFormatting sqref="H171">
    <cfRule type="cellIs" dxfId="1202" priority="1883" operator="lessThan">
      <formula>0</formula>
    </cfRule>
  </conditionalFormatting>
  <conditionalFormatting sqref="H170:I170">
    <cfRule type="cellIs" dxfId="1201" priority="1882" operator="lessThan">
      <formula>0</formula>
    </cfRule>
  </conditionalFormatting>
  <conditionalFormatting sqref="H170">
    <cfRule type="cellIs" dxfId="1200" priority="1881" operator="lessThan">
      <formula>0</formula>
    </cfRule>
  </conditionalFormatting>
  <conditionalFormatting sqref="I170">
    <cfRule type="cellIs" dxfId="1199" priority="1880" operator="lessThan">
      <formula>0</formula>
    </cfRule>
  </conditionalFormatting>
  <conditionalFormatting sqref="I170">
    <cfRule type="cellIs" dxfId="1198" priority="1879" operator="lessThan">
      <formula>0</formula>
    </cfRule>
  </conditionalFormatting>
  <conditionalFormatting sqref="H170">
    <cfRule type="cellIs" dxfId="1197" priority="1878" operator="lessThan">
      <formula>0</formula>
    </cfRule>
  </conditionalFormatting>
  <conditionalFormatting sqref="H170">
    <cfRule type="cellIs" dxfId="1196" priority="1877" operator="lessThan">
      <formula>0</formula>
    </cfRule>
  </conditionalFormatting>
  <conditionalFormatting sqref="H170">
    <cfRule type="cellIs" dxfId="1195" priority="1876" operator="lessThan">
      <formula>0</formula>
    </cfRule>
  </conditionalFormatting>
  <conditionalFormatting sqref="H170">
    <cfRule type="cellIs" dxfId="1194" priority="1875" operator="lessThan">
      <formula>0</formula>
    </cfRule>
  </conditionalFormatting>
  <conditionalFormatting sqref="H170">
    <cfRule type="cellIs" dxfId="1193" priority="1874" operator="lessThan">
      <formula>0</formula>
    </cfRule>
  </conditionalFormatting>
  <conditionalFormatting sqref="H170">
    <cfRule type="cellIs" dxfId="1192" priority="1873" operator="lessThan">
      <formula>0</formula>
    </cfRule>
  </conditionalFormatting>
  <conditionalFormatting sqref="H170">
    <cfRule type="cellIs" dxfId="1191" priority="1872" operator="lessThan">
      <formula>0</formula>
    </cfRule>
  </conditionalFormatting>
  <conditionalFormatting sqref="H170">
    <cfRule type="cellIs" dxfId="1190" priority="1871" operator="lessThan">
      <formula>0</formula>
    </cfRule>
  </conditionalFormatting>
  <conditionalFormatting sqref="H170">
    <cfRule type="cellIs" dxfId="1189" priority="1870" operator="lessThan">
      <formula>0</formula>
    </cfRule>
  </conditionalFormatting>
  <conditionalFormatting sqref="H170:I170">
    <cfRule type="cellIs" dxfId="1188" priority="1869" operator="lessThan">
      <formula>0</formula>
    </cfRule>
  </conditionalFormatting>
  <conditionalFormatting sqref="H170">
    <cfRule type="cellIs" dxfId="1187" priority="1868" operator="lessThan">
      <formula>0</formula>
    </cfRule>
  </conditionalFormatting>
  <conditionalFormatting sqref="I170">
    <cfRule type="cellIs" dxfId="1186" priority="1867" operator="lessThan">
      <formula>0</formula>
    </cfRule>
  </conditionalFormatting>
  <conditionalFormatting sqref="I170">
    <cfRule type="cellIs" dxfId="1185" priority="1866" operator="lessThan">
      <formula>0</formula>
    </cfRule>
  </conditionalFormatting>
  <conditionalFormatting sqref="H170">
    <cfRule type="cellIs" dxfId="1184" priority="1865" operator="lessThan">
      <formula>0</formula>
    </cfRule>
  </conditionalFormatting>
  <conditionalFormatting sqref="H170">
    <cfRule type="cellIs" dxfId="1183" priority="1864" operator="lessThan">
      <formula>0</formula>
    </cfRule>
  </conditionalFormatting>
  <conditionalFormatting sqref="H170">
    <cfRule type="cellIs" dxfId="1182" priority="1863" operator="lessThan">
      <formula>0</formula>
    </cfRule>
  </conditionalFormatting>
  <conditionalFormatting sqref="H167:I169">
    <cfRule type="cellIs" dxfId="1181" priority="1862" operator="lessThan">
      <formula>0</formula>
    </cfRule>
  </conditionalFormatting>
  <conditionalFormatting sqref="H167:H169">
    <cfRule type="cellIs" dxfId="1180" priority="1861" operator="lessThan">
      <formula>0</formula>
    </cfRule>
  </conditionalFormatting>
  <conditionalFormatting sqref="I167:I169">
    <cfRule type="cellIs" dxfId="1179" priority="1860" operator="lessThan">
      <formula>0</formula>
    </cfRule>
  </conditionalFormatting>
  <conditionalFormatting sqref="I167:I169">
    <cfRule type="cellIs" dxfId="1178" priority="1859" operator="lessThan">
      <formula>0</formula>
    </cfRule>
  </conditionalFormatting>
  <conditionalFormatting sqref="H167:H169">
    <cfRule type="cellIs" dxfId="1177" priority="1858" operator="lessThan">
      <formula>0</formula>
    </cfRule>
  </conditionalFormatting>
  <conditionalFormatting sqref="H167:H169">
    <cfRule type="cellIs" dxfId="1176" priority="1857" operator="lessThan">
      <formula>0</formula>
    </cfRule>
  </conditionalFormatting>
  <conditionalFormatting sqref="H167:H169">
    <cfRule type="cellIs" dxfId="1175" priority="1856" operator="lessThan">
      <formula>0</formula>
    </cfRule>
  </conditionalFormatting>
  <conditionalFormatting sqref="H167:H169">
    <cfRule type="cellIs" dxfId="1174" priority="1855" operator="lessThan">
      <formula>0</formula>
    </cfRule>
  </conditionalFormatting>
  <conditionalFormatting sqref="H167:H169">
    <cfRule type="cellIs" dxfId="1173" priority="1854" operator="lessThan">
      <formula>0</formula>
    </cfRule>
  </conditionalFormatting>
  <conditionalFormatting sqref="H167:H169">
    <cfRule type="cellIs" dxfId="1172" priority="1853" operator="lessThan">
      <formula>0</formula>
    </cfRule>
  </conditionalFormatting>
  <conditionalFormatting sqref="H167:H169">
    <cfRule type="cellIs" dxfId="1171" priority="1852" operator="lessThan">
      <formula>0</formula>
    </cfRule>
  </conditionalFormatting>
  <conditionalFormatting sqref="H167:H169">
    <cfRule type="cellIs" dxfId="1170" priority="1851" operator="lessThan">
      <formula>0</formula>
    </cfRule>
  </conditionalFormatting>
  <conditionalFormatting sqref="H167:H169">
    <cfRule type="cellIs" dxfId="1169" priority="1850" operator="lessThan">
      <formula>0</formula>
    </cfRule>
  </conditionalFormatting>
  <conditionalFormatting sqref="H167:I169">
    <cfRule type="cellIs" dxfId="1168" priority="1849" operator="lessThan">
      <formula>0</formula>
    </cfRule>
  </conditionalFormatting>
  <conditionalFormatting sqref="H167:H169">
    <cfRule type="cellIs" dxfId="1167" priority="1848" operator="lessThan">
      <formula>0</formula>
    </cfRule>
  </conditionalFormatting>
  <conditionalFormatting sqref="I167:I169">
    <cfRule type="cellIs" dxfId="1166" priority="1847" operator="lessThan">
      <formula>0</formula>
    </cfRule>
  </conditionalFormatting>
  <conditionalFormatting sqref="I167:I169">
    <cfRule type="cellIs" dxfId="1165" priority="1846" operator="lessThan">
      <formula>0</formula>
    </cfRule>
  </conditionalFormatting>
  <conditionalFormatting sqref="H167:H169">
    <cfRule type="cellIs" dxfId="1164" priority="1845" operator="lessThan">
      <formula>0</formula>
    </cfRule>
  </conditionalFormatting>
  <conditionalFormatting sqref="H167:H169">
    <cfRule type="cellIs" dxfId="1163" priority="1844" operator="lessThan">
      <formula>0</formula>
    </cfRule>
  </conditionalFormatting>
  <conditionalFormatting sqref="H167:H169">
    <cfRule type="cellIs" dxfId="1162" priority="1843" operator="lessThan">
      <formula>0</formula>
    </cfRule>
  </conditionalFormatting>
  <conditionalFormatting sqref="H167:H169">
    <cfRule type="cellIs" dxfId="1161" priority="1842" operator="lessThan">
      <formula>0</formula>
    </cfRule>
  </conditionalFormatting>
  <conditionalFormatting sqref="H167:H169">
    <cfRule type="cellIs" dxfId="1160" priority="1841" operator="lessThan">
      <formula>0</formula>
    </cfRule>
  </conditionalFormatting>
  <conditionalFormatting sqref="H167:H169">
    <cfRule type="cellIs" dxfId="1159" priority="1840" operator="lessThan">
      <formula>0</formula>
    </cfRule>
  </conditionalFormatting>
  <conditionalFormatting sqref="H167:H169">
    <cfRule type="cellIs" dxfId="1158" priority="1839" operator="lessThan">
      <formula>0</formula>
    </cfRule>
  </conditionalFormatting>
  <conditionalFormatting sqref="H167:H169">
    <cfRule type="cellIs" dxfId="1157" priority="1838" operator="lessThan">
      <formula>0</formula>
    </cfRule>
  </conditionalFormatting>
  <conditionalFormatting sqref="H167:H169">
    <cfRule type="cellIs" dxfId="1156" priority="1837" operator="lessThan">
      <formula>0</formula>
    </cfRule>
  </conditionalFormatting>
  <conditionalFormatting sqref="H167:H169">
    <cfRule type="cellIs" dxfId="1155" priority="1836" operator="lessThan">
      <formula>0</formula>
    </cfRule>
  </conditionalFormatting>
  <conditionalFormatting sqref="H167:H169">
    <cfRule type="cellIs" dxfId="1154" priority="1835" operator="lessThan">
      <formula>0</formula>
    </cfRule>
  </conditionalFormatting>
  <conditionalFormatting sqref="H167:H169">
    <cfRule type="cellIs" dxfId="1153" priority="1834" operator="lessThan">
      <formula>0</formula>
    </cfRule>
  </conditionalFormatting>
  <conditionalFormatting sqref="H167:H169">
    <cfRule type="cellIs" dxfId="1152" priority="1833" operator="lessThan">
      <formula>0</formula>
    </cfRule>
  </conditionalFormatting>
  <conditionalFormatting sqref="H167:H169">
    <cfRule type="cellIs" dxfId="1151" priority="1832" operator="lessThan">
      <formula>0</formula>
    </cfRule>
  </conditionalFormatting>
  <conditionalFormatting sqref="H168:I169">
    <cfRule type="cellIs" dxfId="1150" priority="1831" operator="lessThan">
      <formula>0</formula>
    </cfRule>
  </conditionalFormatting>
  <conditionalFormatting sqref="H168:H169">
    <cfRule type="cellIs" dxfId="1149" priority="1830" operator="lessThan">
      <formula>0</formula>
    </cfRule>
  </conditionalFormatting>
  <conditionalFormatting sqref="I168:I169">
    <cfRule type="cellIs" dxfId="1148" priority="1829" operator="lessThan">
      <formula>0</formula>
    </cfRule>
  </conditionalFormatting>
  <conditionalFormatting sqref="I168:I169">
    <cfRule type="cellIs" dxfId="1147" priority="1828" operator="lessThan">
      <formula>0</formula>
    </cfRule>
  </conditionalFormatting>
  <conditionalFormatting sqref="H168:H169">
    <cfRule type="cellIs" dxfId="1146" priority="1827" operator="lessThan">
      <formula>0</formula>
    </cfRule>
  </conditionalFormatting>
  <conditionalFormatting sqref="H168:H169">
    <cfRule type="cellIs" dxfId="1145" priority="1826" operator="lessThan">
      <formula>0</formula>
    </cfRule>
  </conditionalFormatting>
  <conditionalFormatting sqref="H168:H169">
    <cfRule type="cellIs" dxfId="1144" priority="1825" operator="lessThan">
      <formula>0</formula>
    </cfRule>
  </conditionalFormatting>
  <conditionalFormatting sqref="H168:H169">
    <cfRule type="cellIs" dxfId="1143" priority="1824" operator="lessThan">
      <formula>0</formula>
    </cfRule>
  </conditionalFormatting>
  <conditionalFormatting sqref="H168:H169">
    <cfRule type="cellIs" dxfId="1142" priority="1823" operator="lessThan">
      <formula>0</formula>
    </cfRule>
  </conditionalFormatting>
  <conditionalFormatting sqref="H168:H169">
    <cfRule type="cellIs" dxfId="1141" priority="1822" operator="lessThan">
      <formula>0</formula>
    </cfRule>
  </conditionalFormatting>
  <conditionalFormatting sqref="H168:H169">
    <cfRule type="cellIs" dxfId="1140" priority="1821" operator="lessThan">
      <formula>0</formula>
    </cfRule>
  </conditionalFormatting>
  <conditionalFormatting sqref="H168:H169">
    <cfRule type="cellIs" dxfId="1139" priority="1820" operator="lessThan">
      <formula>0</formula>
    </cfRule>
  </conditionalFormatting>
  <conditionalFormatting sqref="H168:H169">
    <cfRule type="cellIs" dxfId="1138" priority="1819" operator="lessThan">
      <formula>0</formula>
    </cfRule>
  </conditionalFormatting>
  <conditionalFormatting sqref="H168:I169">
    <cfRule type="cellIs" dxfId="1137" priority="1818" operator="lessThan">
      <formula>0</formula>
    </cfRule>
  </conditionalFormatting>
  <conditionalFormatting sqref="H168:H169">
    <cfRule type="cellIs" dxfId="1136" priority="1817" operator="lessThan">
      <formula>0</formula>
    </cfRule>
  </conditionalFormatting>
  <conditionalFormatting sqref="I168:I169">
    <cfRule type="cellIs" dxfId="1135" priority="1816" operator="lessThan">
      <formula>0</formula>
    </cfRule>
  </conditionalFormatting>
  <conditionalFormatting sqref="I168:I169">
    <cfRule type="cellIs" dxfId="1134" priority="1815" operator="lessThan">
      <formula>0</formula>
    </cfRule>
  </conditionalFormatting>
  <conditionalFormatting sqref="H168:H169">
    <cfRule type="cellIs" dxfId="1133" priority="1814" operator="lessThan">
      <formula>0</formula>
    </cfRule>
  </conditionalFormatting>
  <conditionalFormatting sqref="H168:H169">
    <cfRule type="cellIs" dxfId="1132" priority="1813" operator="lessThan">
      <formula>0</formula>
    </cfRule>
  </conditionalFormatting>
  <conditionalFormatting sqref="H168:H169">
    <cfRule type="cellIs" dxfId="1131" priority="1812" operator="lessThan">
      <formula>0</formula>
    </cfRule>
  </conditionalFormatting>
  <conditionalFormatting sqref="H169">
    <cfRule type="cellIs" dxfId="1130" priority="1811" operator="lessThan">
      <formula>0</formula>
    </cfRule>
  </conditionalFormatting>
  <conditionalFormatting sqref="H169">
    <cfRule type="cellIs" dxfId="1129" priority="1810" operator="lessThan">
      <formula>0</formula>
    </cfRule>
  </conditionalFormatting>
  <conditionalFormatting sqref="H169">
    <cfRule type="cellIs" dxfId="1128" priority="1809" operator="lessThan">
      <formula>0</formula>
    </cfRule>
  </conditionalFormatting>
  <conditionalFormatting sqref="H169">
    <cfRule type="cellIs" dxfId="1127" priority="1808" operator="lessThan">
      <formula>0</formula>
    </cfRule>
  </conditionalFormatting>
  <conditionalFormatting sqref="H169">
    <cfRule type="cellIs" dxfId="1126" priority="1807" operator="lessThan">
      <formula>0</formula>
    </cfRule>
  </conditionalFormatting>
  <conditionalFormatting sqref="H169">
    <cfRule type="cellIs" dxfId="1125" priority="1806" operator="lessThan">
      <formula>0</formula>
    </cfRule>
  </conditionalFormatting>
  <conditionalFormatting sqref="H169">
    <cfRule type="cellIs" dxfId="1124" priority="1805" operator="lessThan">
      <formula>0</formula>
    </cfRule>
  </conditionalFormatting>
  <conditionalFormatting sqref="H169">
    <cfRule type="cellIs" dxfId="1123" priority="1804" operator="lessThan">
      <formula>0</formula>
    </cfRule>
  </conditionalFormatting>
  <conditionalFormatting sqref="H169">
    <cfRule type="cellIs" dxfId="1122" priority="1803" operator="lessThan">
      <formula>0</formula>
    </cfRule>
  </conditionalFormatting>
  <conditionalFormatting sqref="H169">
    <cfRule type="cellIs" dxfId="1121" priority="1802" operator="lessThan">
      <formula>0</formula>
    </cfRule>
  </conditionalFormatting>
  <conditionalFormatting sqref="H169">
    <cfRule type="cellIs" dxfId="1120" priority="1801" operator="lessThan">
      <formula>0</formula>
    </cfRule>
  </conditionalFormatting>
  <conditionalFormatting sqref="H166:I166">
    <cfRule type="cellIs" dxfId="1119" priority="1800" operator="lessThan">
      <formula>0</formula>
    </cfRule>
  </conditionalFormatting>
  <conditionalFormatting sqref="H166">
    <cfRule type="cellIs" dxfId="1118" priority="1799" operator="lessThan">
      <formula>0</formula>
    </cfRule>
  </conditionalFormatting>
  <conditionalFormatting sqref="I166">
    <cfRule type="cellIs" dxfId="1117" priority="1798" operator="lessThan">
      <formula>0</formula>
    </cfRule>
  </conditionalFormatting>
  <conditionalFormatting sqref="I166">
    <cfRule type="cellIs" dxfId="1116" priority="1797" operator="lessThan">
      <formula>0</formula>
    </cfRule>
  </conditionalFormatting>
  <conditionalFormatting sqref="H166">
    <cfRule type="cellIs" dxfId="1115" priority="1796" operator="lessThan">
      <formula>0</formula>
    </cfRule>
  </conditionalFormatting>
  <conditionalFormatting sqref="H166">
    <cfRule type="cellIs" dxfId="1114" priority="1795" operator="lessThan">
      <formula>0</formula>
    </cfRule>
  </conditionalFormatting>
  <conditionalFormatting sqref="H166">
    <cfRule type="cellIs" dxfId="1113" priority="1794" operator="lessThan">
      <formula>0</formula>
    </cfRule>
  </conditionalFormatting>
  <conditionalFormatting sqref="H166">
    <cfRule type="cellIs" dxfId="1112" priority="1793" operator="lessThan">
      <formula>0</formula>
    </cfRule>
  </conditionalFormatting>
  <conditionalFormatting sqref="H166">
    <cfRule type="cellIs" dxfId="1111" priority="1792" operator="lessThan">
      <formula>0</formula>
    </cfRule>
  </conditionalFormatting>
  <conditionalFormatting sqref="H166">
    <cfRule type="cellIs" dxfId="1110" priority="1791" operator="lessThan">
      <formula>0</formula>
    </cfRule>
  </conditionalFormatting>
  <conditionalFormatting sqref="H166">
    <cfRule type="cellIs" dxfId="1109" priority="1790" operator="lessThan">
      <formula>0</formula>
    </cfRule>
  </conditionalFormatting>
  <conditionalFormatting sqref="H166">
    <cfRule type="cellIs" dxfId="1108" priority="1789" operator="lessThan">
      <formula>0</formula>
    </cfRule>
  </conditionalFormatting>
  <conditionalFormatting sqref="H166">
    <cfRule type="cellIs" dxfId="1107" priority="1788" operator="lessThan">
      <formula>0</formula>
    </cfRule>
  </conditionalFormatting>
  <conditionalFormatting sqref="H166:I166">
    <cfRule type="cellIs" dxfId="1106" priority="1787" operator="lessThan">
      <formula>0</formula>
    </cfRule>
  </conditionalFormatting>
  <conditionalFormatting sqref="H166">
    <cfRule type="cellIs" dxfId="1105" priority="1786" operator="lessThan">
      <formula>0</formula>
    </cfRule>
  </conditionalFormatting>
  <conditionalFormatting sqref="I166">
    <cfRule type="cellIs" dxfId="1104" priority="1785" operator="lessThan">
      <formula>0</formula>
    </cfRule>
  </conditionalFormatting>
  <conditionalFormatting sqref="I166">
    <cfRule type="cellIs" dxfId="1103" priority="1784" operator="lessThan">
      <formula>0</formula>
    </cfRule>
  </conditionalFormatting>
  <conditionalFormatting sqref="H166">
    <cfRule type="cellIs" dxfId="1102" priority="1783" operator="lessThan">
      <formula>0</formula>
    </cfRule>
  </conditionalFormatting>
  <conditionalFormatting sqref="H166">
    <cfRule type="cellIs" dxfId="1101" priority="1782" operator="lessThan">
      <formula>0</formula>
    </cfRule>
  </conditionalFormatting>
  <conditionalFormatting sqref="H166">
    <cfRule type="cellIs" dxfId="1100" priority="1781" operator="lessThan">
      <formula>0</formula>
    </cfRule>
  </conditionalFormatting>
  <conditionalFormatting sqref="H166">
    <cfRule type="cellIs" dxfId="1099" priority="1780" operator="lessThan">
      <formula>0</formula>
    </cfRule>
  </conditionalFormatting>
  <conditionalFormatting sqref="H166">
    <cfRule type="cellIs" dxfId="1098" priority="1779" operator="lessThan">
      <formula>0</formula>
    </cfRule>
  </conditionalFormatting>
  <conditionalFormatting sqref="H166">
    <cfRule type="cellIs" dxfId="1097" priority="1778" operator="lessThan">
      <formula>0</formula>
    </cfRule>
  </conditionalFormatting>
  <conditionalFormatting sqref="H166">
    <cfRule type="cellIs" dxfId="1096" priority="1777" operator="lessThan">
      <formula>0</formula>
    </cfRule>
  </conditionalFormatting>
  <conditionalFormatting sqref="H166">
    <cfRule type="cellIs" dxfId="1095" priority="1776" operator="lessThan">
      <formula>0</formula>
    </cfRule>
  </conditionalFormatting>
  <conditionalFormatting sqref="H166">
    <cfRule type="cellIs" dxfId="1094" priority="1775" operator="lessThan">
      <formula>0</formula>
    </cfRule>
  </conditionalFormatting>
  <conditionalFormatting sqref="H166">
    <cfRule type="cellIs" dxfId="1093" priority="1774" operator="lessThan">
      <formula>0</formula>
    </cfRule>
  </conditionalFormatting>
  <conditionalFormatting sqref="H166">
    <cfRule type="cellIs" dxfId="1092" priority="1773" operator="lessThan">
      <formula>0</formula>
    </cfRule>
  </conditionalFormatting>
  <conditionalFormatting sqref="H166">
    <cfRule type="cellIs" dxfId="1091" priority="1772" operator="lessThan">
      <formula>0</formula>
    </cfRule>
  </conditionalFormatting>
  <conditionalFormatting sqref="H166">
    <cfRule type="cellIs" dxfId="1090" priority="1771" operator="lessThan">
      <formula>0</formula>
    </cfRule>
  </conditionalFormatting>
  <conditionalFormatting sqref="H166">
    <cfRule type="cellIs" dxfId="1089" priority="1770" operator="lessThan">
      <formula>0</formula>
    </cfRule>
  </conditionalFormatting>
  <conditionalFormatting sqref="H165:I165">
    <cfRule type="cellIs" dxfId="1088" priority="1769" operator="lessThan">
      <formula>0</formula>
    </cfRule>
  </conditionalFormatting>
  <conditionalFormatting sqref="H165">
    <cfRule type="cellIs" dxfId="1087" priority="1768" operator="lessThan">
      <formula>0</formula>
    </cfRule>
  </conditionalFormatting>
  <conditionalFormatting sqref="I165">
    <cfRule type="cellIs" dxfId="1086" priority="1767" operator="lessThan">
      <formula>0</formula>
    </cfRule>
  </conditionalFormatting>
  <conditionalFormatting sqref="I165">
    <cfRule type="cellIs" dxfId="1085" priority="1766" operator="lessThan">
      <formula>0</formula>
    </cfRule>
  </conditionalFormatting>
  <conditionalFormatting sqref="H165">
    <cfRule type="cellIs" dxfId="1084" priority="1765" operator="lessThan">
      <formula>0</formula>
    </cfRule>
  </conditionalFormatting>
  <conditionalFormatting sqref="H165">
    <cfRule type="cellIs" dxfId="1083" priority="1764" operator="lessThan">
      <formula>0</formula>
    </cfRule>
  </conditionalFormatting>
  <conditionalFormatting sqref="H165">
    <cfRule type="cellIs" dxfId="1082" priority="1763" operator="lessThan">
      <formula>0</formula>
    </cfRule>
  </conditionalFormatting>
  <conditionalFormatting sqref="H165">
    <cfRule type="cellIs" dxfId="1081" priority="1762" operator="lessThan">
      <formula>0</formula>
    </cfRule>
  </conditionalFormatting>
  <conditionalFormatting sqref="H165">
    <cfRule type="cellIs" dxfId="1080" priority="1761" operator="lessThan">
      <formula>0</formula>
    </cfRule>
  </conditionalFormatting>
  <conditionalFormatting sqref="H165">
    <cfRule type="cellIs" dxfId="1079" priority="1760" operator="lessThan">
      <formula>0</formula>
    </cfRule>
  </conditionalFormatting>
  <conditionalFormatting sqref="H165">
    <cfRule type="cellIs" dxfId="1078" priority="1759" operator="lessThan">
      <formula>0</formula>
    </cfRule>
  </conditionalFormatting>
  <conditionalFormatting sqref="H165">
    <cfRule type="cellIs" dxfId="1077" priority="1758" operator="lessThan">
      <formula>0</formula>
    </cfRule>
  </conditionalFormatting>
  <conditionalFormatting sqref="H165">
    <cfRule type="cellIs" dxfId="1076" priority="1757" operator="lessThan">
      <formula>0</formula>
    </cfRule>
  </conditionalFormatting>
  <conditionalFormatting sqref="H165:I165">
    <cfRule type="cellIs" dxfId="1075" priority="1756" operator="lessThan">
      <formula>0</formula>
    </cfRule>
  </conditionalFormatting>
  <conditionalFormatting sqref="H165">
    <cfRule type="cellIs" dxfId="1074" priority="1755" operator="lessThan">
      <formula>0</formula>
    </cfRule>
  </conditionalFormatting>
  <conditionalFormatting sqref="I165">
    <cfRule type="cellIs" dxfId="1073" priority="1754" operator="lessThan">
      <formula>0</formula>
    </cfRule>
  </conditionalFormatting>
  <conditionalFormatting sqref="I165">
    <cfRule type="cellIs" dxfId="1072" priority="1753" operator="lessThan">
      <formula>0</formula>
    </cfRule>
  </conditionalFormatting>
  <conditionalFormatting sqref="H165">
    <cfRule type="cellIs" dxfId="1071" priority="1752" operator="lessThan">
      <formula>0</formula>
    </cfRule>
  </conditionalFormatting>
  <conditionalFormatting sqref="H165">
    <cfRule type="cellIs" dxfId="1070" priority="1751" operator="lessThan">
      <formula>0</formula>
    </cfRule>
  </conditionalFormatting>
  <conditionalFormatting sqref="H165">
    <cfRule type="cellIs" dxfId="1069" priority="1750" operator="lessThan">
      <formula>0</formula>
    </cfRule>
  </conditionalFormatting>
  <conditionalFormatting sqref="H165">
    <cfRule type="cellIs" dxfId="1068" priority="1749" operator="lessThan">
      <formula>0</formula>
    </cfRule>
  </conditionalFormatting>
  <conditionalFormatting sqref="H165">
    <cfRule type="cellIs" dxfId="1067" priority="1748" operator="lessThan">
      <formula>0</formula>
    </cfRule>
  </conditionalFormatting>
  <conditionalFormatting sqref="H165">
    <cfRule type="cellIs" dxfId="1066" priority="1747" operator="lessThan">
      <formula>0</formula>
    </cfRule>
  </conditionalFormatting>
  <conditionalFormatting sqref="H165">
    <cfRule type="cellIs" dxfId="1065" priority="1746" operator="lessThan">
      <formula>0</formula>
    </cfRule>
  </conditionalFormatting>
  <conditionalFormatting sqref="H165">
    <cfRule type="cellIs" dxfId="1064" priority="1745" operator="lessThan">
      <formula>0</formula>
    </cfRule>
  </conditionalFormatting>
  <conditionalFormatting sqref="H165">
    <cfRule type="cellIs" dxfId="1063" priority="1744" operator="lessThan">
      <formula>0</formula>
    </cfRule>
  </conditionalFormatting>
  <conditionalFormatting sqref="H165">
    <cfRule type="cellIs" dxfId="1062" priority="1743" operator="lessThan">
      <formula>0</formula>
    </cfRule>
  </conditionalFormatting>
  <conditionalFormatting sqref="H165">
    <cfRule type="cellIs" dxfId="1061" priority="1742" operator="lessThan">
      <formula>0</formula>
    </cfRule>
  </conditionalFormatting>
  <conditionalFormatting sqref="H165">
    <cfRule type="cellIs" dxfId="1060" priority="1741" operator="lessThan">
      <formula>0</formula>
    </cfRule>
  </conditionalFormatting>
  <conditionalFormatting sqref="H165">
    <cfRule type="cellIs" dxfId="1059" priority="1740" operator="lessThan">
      <formula>0</formula>
    </cfRule>
  </conditionalFormatting>
  <conditionalFormatting sqref="H165">
    <cfRule type="cellIs" dxfId="1058" priority="1739" operator="lessThan">
      <formula>0</formula>
    </cfRule>
  </conditionalFormatting>
  <conditionalFormatting sqref="H164:I164">
    <cfRule type="cellIs" dxfId="1057" priority="1738" operator="lessThan">
      <formula>0</formula>
    </cfRule>
  </conditionalFormatting>
  <conditionalFormatting sqref="H164">
    <cfRule type="cellIs" dxfId="1056" priority="1737" operator="lessThan">
      <formula>0</formula>
    </cfRule>
  </conditionalFormatting>
  <conditionalFormatting sqref="I164">
    <cfRule type="cellIs" dxfId="1055" priority="1736" operator="lessThan">
      <formula>0</formula>
    </cfRule>
  </conditionalFormatting>
  <conditionalFormatting sqref="I164">
    <cfRule type="cellIs" dxfId="1054" priority="1735" operator="lessThan">
      <formula>0</formula>
    </cfRule>
  </conditionalFormatting>
  <conditionalFormatting sqref="H164">
    <cfRule type="cellIs" dxfId="1053" priority="1734" operator="lessThan">
      <formula>0</formula>
    </cfRule>
  </conditionalFormatting>
  <conditionalFormatting sqref="H164">
    <cfRule type="cellIs" dxfId="1052" priority="1733" operator="lessThan">
      <formula>0</formula>
    </cfRule>
  </conditionalFormatting>
  <conditionalFormatting sqref="H164">
    <cfRule type="cellIs" dxfId="1051" priority="1732" operator="lessThan">
      <formula>0</formula>
    </cfRule>
  </conditionalFormatting>
  <conditionalFormatting sqref="H164">
    <cfRule type="cellIs" dxfId="1050" priority="1731" operator="lessThan">
      <formula>0</formula>
    </cfRule>
  </conditionalFormatting>
  <conditionalFormatting sqref="H164">
    <cfRule type="cellIs" dxfId="1049" priority="1730" operator="lessThan">
      <formula>0</formula>
    </cfRule>
  </conditionalFormatting>
  <conditionalFormatting sqref="H164">
    <cfRule type="cellIs" dxfId="1048" priority="1729" operator="lessThan">
      <formula>0</formula>
    </cfRule>
  </conditionalFormatting>
  <conditionalFormatting sqref="H164">
    <cfRule type="cellIs" dxfId="1047" priority="1728" operator="lessThan">
      <formula>0</formula>
    </cfRule>
  </conditionalFormatting>
  <conditionalFormatting sqref="H164">
    <cfRule type="cellIs" dxfId="1046" priority="1727" operator="lessThan">
      <formula>0</formula>
    </cfRule>
  </conditionalFormatting>
  <conditionalFormatting sqref="H164">
    <cfRule type="cellIs" dxfId="1045" priority="1726" operator="lessThan">
      <formula>0</formula>
    </cfRule>
  </conditionalFormatting>
  <conditionalFormatting sqref="H164:I164">
    <cfRule type="cellIs" dxfId="1044" priority="1725" operator="lessThan">
      <formula>0</formula>
    </cfRule>
  </conditionalFormatting>
  <conditionalFormatting sqref="H164">
    <cfRule type="cellIs" dxfId="1043" priority="1724" operator="lessThan">
      <formula>0</formula>
    </cfRule>
  </conditionalFormatting>
  <conditionalFormatting sqref="I164">
    <cfRule type="cellIs" dxfId="1042" priority="1723" operator="lessThan">
      <formula>0</formula>
    </cfRule>
  </conditionalFormatting>
  <conditionalFormatting sqref="I164">
    <cfRule type="cellIs" dxfId="1041" priority="1722" operator="lessThan">
      <formula>0</formula>
    </cfRule>
  </conditionalFormatting>
  <conditionalFormatting sqref="H164">
    <cfRule type="cellIs" dxfId="1040" priority="1721" operator="lessThan">
      <formula>0</formula>
    </cfRule>
  </conditionalFormatting>
  <conditionalFormatting sqref="H164">
    <cfRule type="cellIs" dxfId="1039" priority="1720" operator="lessThan">
      <formula>0</formula>
    </cfRule>
  </conditionalFormatting>
  <conditionalFormatting sqref="H164">
    <cfRule type="cellIs" dxfId="1038" priority="1719" operator="lessThan">
      <formula>0</formula>
    </cfRule>
  </conditionalFormatting>
  <conditionalFormatting sqref="H164">
    <cfRule type="cellIs" dxfId="1037" priority="1718" operator="lessThan">
      <formula>0</formula>
    </cfRule>
  </conditionalFormatting>
  <conditionalFormatting sqref="H164">
    <cfRule type="cellIs" dxfId="1036" priority="1717" operator="lessThan">
      <formula>0</formula>
    </cfRule>
  </conditionalFormatting>
  <conditionalFormatting sqref="H164">
    <cfRule type="cellIs" dxfId="1035" priority="1716" operator="lessThan">
      <formula>0</formula>
    </cfRule>
  </conditionalFormatting>
  <conditionalFormatting sqref="H164">
    <cfRule type="cellIs" dxfId="1034" priority="1715" operator="lessThan">
      <formula>0</formula>
    </cfRule>
  </conditionalFormatting>
  <conditionalFormatting sqref="H164">
    <cfRule type="cellIs" dxfId="1033" priority="1714" operator="lessThan">
      <formula>0</formula>
    </cfRule>
  </conditionalFormatting>
  <conditionalFormatting sqref="H164">
    <cfRule type="cellIs" dxfId="1032" priority="1713" operator="lessThan">
      <formula>0</formula>
    </cfRule>
  </conditionalFormatting>
  <conditionalFormatting sqref="H164">
    <cfRule type="cellIs" dxfId="1031" priority="1712" operator="lessThan">
      <formula>0</formula>
    </cfRule>
  </conditionalFormatting>
  <conditionalFormatting sqref="H164">
    <cfRule type="cellIs" dxfId="1030" priority="1711" operator="lessThan">
      <formula>0</formula>
    </cfRule>
  </conditionalFormatting>
  <conditionalFormatting sqref="H164">
    <cfRule type="cellIs" dxfId="1029" priority="1710" operator="lessThan">
      <formula>0</formula>
    </cfRule>
  </conditionalFormatting>
  <conditionalFormatting sqref="H164">
    <cfRule type="cellIs" dxfId="1028" priority="1709" operator="lessThan">
      <formula>0</formula>
    </cfRule>
  </conditionalFormatting>
  <conditionalFormatting sqref="H164">
    <cfRule type="cellIs" dxfId="1027" priority="1708" operator="lessThan">
      <formula>0</formula>
    </cfRule>
  </conditionalFormatting>
  <conditionalFormatting sqref="I164">
    <cfRule type="cellIs" dxfId="1026" priority="1707" operator="lessThan">
      <formula>0</formula>
    </cfRule>
  </conditionalFormatting>
  <conditionalFormatting sqref="I164">
    <cfRule type="cellIs" dxfId="1025" priority="1706" operator="lessThan">
      <formula>0</formula>
    </cfRule>
  </conditionalFormatting>
  <conditionalFormatting sqref="I164">
    <cfRule type="cellIs" dxfId="1024" priority="1705" operator="lessThan">
      <formula>0</formula>
    </cfRule>
  </conditionalFormatting>
  <conditionalFormatting sqref="I164">
    <cfRule type="cellIs" dxfId="1023" priority="1704" operator="lessThan">
      <formula>0</formula>
    </cfRule>
  </conditionalFormatting>
  <conditionalFormatting sqref="I164">
    <cfRule type="cellIs" dxfId="1022" priority="1703" operator="lessThan">
      <formula>0</formula>
    </cfRule>
  </conditionalFormatting>
  <conditionalFormatting sqref="I164">
    <cfRule type="cellIs" dxfId="1021" priority="1702" operator="lessThan">
      <formula>0</formula>
    </cfRule>
  </conditionalFormatting>
  <conditionalFormatting sqref="I164">
    <cfRule type="cellIs" dxfId="1020" priority="1701" operator="lessThan">
      <formula>0</formula>
    </cfRule>
  </conditionalFormatting>
  <conditionalFormatting sqref="I164">
    <cfRule type="cellIs" dxfId="1019" priority="1700" operator="lessThan">
      <formula>0</formula>
    </cfRule>
  </conditionalFormatting>
  <conditionalFormatting sqref="I164">
    <cfRule type="cellIs" dxfId="1018" priority="1699" operator="lessThan">
      <formula>0</formula>
    </cfRule>
  </conditionalFormatting>
  <conditionalFormatting sqref="I164">
    <cfRule type="cellIs" dxfId="1017" priority="1698" operator="lessThan">
      <formula>0</formula>
    </cfRule>
  </conditionalFormatting>
  <conditionalFormatting sqref="I164">
    <cfRule type="cellIs" dxfId="1016" priority="1697" operator="lessThan">
      <formula>0</formula>
    </cfRule>
  </conditionalFormatting>
  <conditionalFormatting sqref="I164">
    <cfRule type="cellIs" dxfId="1015" priority="1696" operator="lessThan">
      <formula>0</formula>
    </cfRule>
  </conditionalFormatting>
  <conditionalFormatting sqref="I164">
    <cfRule type="cellIs" dxfId="1014" priority="1695" operator="lessThan">
      <formula>0</formula>
    </cfRule>
  </conditionalFormatting>
  <conditionalFormatting sqref="H163:I163">
    <cfRule type="cellIs" dxfId="1013" priority="1694" operator="lessThan">
      <formula>0</formula>
    </cfRule>
  </conditionalFormatting>
  <conditionalFormatting sqref="H163">
    <cfRule type="cellIs" dxfId="1012" priority="1693" operator="lessThan">
      <formula>0</formula>
    </cfRule>
  </conditionalFormatting>
  <conditionalFormatting sqref="I163">
    <cfRule type="cellIs" dxfId="1011" priority="1692" operator="lessThan">
      <formula>0</formula>
    </cfRule>
  </conditionalFormatting>
  <conditionalFormatting sqref="I163">
    <cfRule type="cellIs" dxfId="1010" priority="1691" operator="lessThan">
      <formula>0</formula>
    </cfRule>
  </conditionalFormatting>
  <conditionalFormatting sqref="H163">
    <cfRule type="cellIs" dxfId="1009" priority="1690" operator="lessThan">
      <formula>0</formula>
    </cfRule>
  </conditionalFormatting>
  <conditionalFormatting sqref="H163">
    <cfRule type="cellIs" dxfId="1008" priority="1689" operator="lessThan">
      <formula>0</formula>
    </cfRule>
  </conditionalFormatting>
  <conditionalFormatting sqref="H163">
    <cfRule type="cellIs" dxfId="1007" priority="1688" operator="lessThan">
      <formula>0</formula>
    </cfRule>
  </conditionalFormatting>
  <conditionalFormatting sqref="H163">
    <cfRule type="cellIs" dxfId="1006" priority="1687" operator="lessThan">
      <formula>0</formula>
    </cfRule>
  </conditionalFormatting>
  <conditionalFormatting sqref="H163">
    <cfRule type="cellIs" dxfId="1005" priority="1686" operator="lessThan">
      <formula>0</formula>
    </cfRule>
  </conditionalFormatting>
  <conditionalFormatting sqref="H163">
    <cfRule type="cellIs" dxfId="1004" priority="1685" operator="lessThan">
      <formula>0</formula>
    </cfRule>
  </conditionalFormatting>
  <conditionalFormatting sqref="H163">
    <cfRule type="cellIs" dxfId="1003" priority="1684" operator="lessThan">
      <formula>0</formula>
    </cfRule>
  </conditionalFormatting>
  <conditionalFormatting sqref="H163">
    <cfRule type="cellIs" dxfId="1002" priority="1683" operator="lessThan">
      <formula>0</formula>
    </cfRule>
  </conditionalFormatting>
  <conditionalFormatting sqref="H163">
    <cfRule type="cellIs" dxfId="1001" priority="1682" operator="lessThan">
      <formula>0</formula>
    </cfRule>
  </conditionalFormatting>
  <conditionalFormatting sqref="H163:I163">
    <cfRule type="cellIs" dxfId="1000" priority="1681" operator="lessThan">
      <formula>0</formula>
    </cfRule>
  </conditionalFormatting>
  <conditionalFormatting sqref="H163">
    <cfRule type="cellIs" dxfId="999" priority="1680" operator="lessThan">
      <formula>0</formula>
    </cfRule>
  </conditionalFormatting>
  <conditionalFormatting sqref="I163">
    <cfRule type="cellIs" dxfId="998" priority="1679" operator="lessThan">
      <formula>0</formula>
    </cfRule>
  </conditionalFormatting>
  <conditionalFormatting sqref="I163">
    <cfRule type="cellIs" dxfId="997" priority="1678" operator="lessThan">
      <formula>0</formula>
    </cfRule>
  </conditionalFormatting>
  <conditionalFormatting sqref="H163">
    <cfRule type="cellIs" dxfId="996" priority="1677" operator="lessThan">
      <formula>0</formula>
    </cfRule>
  </conditionalFormatting>
  <conditionalFormatting sqref="H163">
    <cfRule type="cellIs" dxfId="995" priority="1676" operator="lessThan">
      <formula>0</formula>
    </cfRule>
  </conditionalFormatting>
  <conditionalFormatting sqref="H163">
    <cfRule type="cellIs" dxfId="994" priority="1675" operator="lessThan">
      <formula>0</formula>
    </cfRule>
  </conditionalFormatting>
  <conditionalFormatting sqref="H163">
    <cfRule type="cellIs" dxfId="993" priority="1674" operator="lessThan">
      <formula>0</formula>
    </cfRule>
  </conditionalFormatting>
  <conditionalFormatting sqref="H163">
    <cfRule type="cellIs" dxfId="992" priority="1673" operator="lessThan">
      <formula>0</formula>
    </cfRule>
  </conditionalFormatting>
  <conditionalFormatting sqref="H163">
    <cfRule type="cellIs" dxfId="991" priority="1672" operator="lessThan">
      <formula>0</formula>
    </cfRule>
  </conditionalFormatting>
  <conditionalFormatting sqref="H163">
    <cfRule type="cellIs" dxfId="990" priority="1671" operator="lessThan">
      <formula>0</formula>
    </cfRule>
  </conditionalFormatting>
  <conditionalFormatting sqref="H163">
    <cfRule type="cellIs" dxfId="989" priority="1670" operator="lessThan">
      <formula>0</formula>
    </cfRule>
  </conditionalFormatting>
  <conditionalFormatting sqref="H163">
    <cfRule type="cellIs" dxfId="988" priority="1669" operator="lessThan">
      <formula>0</formula>
    </cfRule>
  </conditionalFormatting>
  <conditionalFormatting sqref="H163">
    <cfRule type="cellIs" dxfId="987" priority="1668" operator="lessThan">
      <formula>0</formula>
    </cfRule>
  </conditionalFormatting>
  <conditionalFormatting sqref="H163">
    <cfRule type="cellIs" dxfId="986" priority="1667" operator="lessThan">
      <formula>0</formula>
    </cfRule>
  </conditionalFormatting>
  <conditionalFormatting sqref="H163">
    <cfRule type="cellIs" dxfId="985" priority="1666" operator="lessThan">
      <formula>0</formula>
    </cfRule>
  </conditionalFormatting>
  <conditionalFormatting sqref="H163">
    <cfRule type="cellIs" dxfId="984" priority="1665" operator="lessThan">
      <formula>0</formula>
    </cfRule>
  </conditionalFormatting>
  <conditionalFormatting sqref="H163">
    <cfRule type="cellIs" dxfId="983" priority="1664" operator="lessThan">
      <formula>0</formula>
    </cfRule>
  </conditionalFormatting>
  <conditionalFormatting sqref="I163">
    <cfRule type="cellIs" dxfId="982" priority="1663" operator="lessThan">
      <formula>0</formula>
    </cfRule>
  </conditionalFormatting>
  <conditionalFormatting sqref="I163">
    <cfRule type="cellIs" dxfId="981" priority="1662" operator="lessThan">
      <formula>0</formula>
    </cfRule>
  </conditionalFormatting>
  <conditionalFormatting sqref="I163">
    <cfRule type="cellIs" dxfId="980" priority="1661" operator="lessThan">
      <formula>0</formula>
    </cfRule>
  </conditionalFormatting>
  <conditionalFormatting sqref="I163">
    <cfRule type="cellIs" dxfId="979" priority="1660" operator="lessThan">
      <formula>0</formula>
    </cfRule>
  </conditionalFormatting>
  <conditionalFormatting sqref="I163">
    <cfRule type="cellIs" dxfId="978" priority="1659" operator="lessThan">
      <formula>0</formula>
    </cfRule>
  </conditionalFormatting>
  <conditionalFormatting sqref="I163">
    <cfRule type="cellIs" dxfId="977" priority="1658" operator="lessThan">
      <formula>0</formula>
    </cfRule>
  </conditionalFormatting>
  <conditionalFormatting sqref="I163">
    <cfRule type="cellIs" dxfId="976" priority="1657" operator="lessThan">
      <formula>0</formula>
    </cfRule>
  </conditionalFormatting>
  <conditionalFormatting sqref="I163">
    <cfRule type="cellIs" dxfId="975" priority="1656" operator="lessThan">
      <formula>0</formula>
    </cfRule>
  </conditionalFormatting>
  <conditionalFormatting sqref="I163">
    <cfRule type="cellIs" dxfId="974" priority="1655" operator="lessThan">
      <formula>0</formula>
    </cfRule>
  </conditionalFormatting>
  <conditionalFormatting sqref="I163">
    <cfRule type="cellIs" dxfId="973" priority="1654" operator="lessThan">
      <formula>0</formula>
    </cfRule>
  </conditionalFormatting>
  <conditionalFormatting sqref="I163">
    <cfRule type="cellIs" dxfId="972" priority="1653" operator="lessThan">
      <formula>0</formula>
    </cfRule>
  </conditionalFormatting>
  <conditionalFormatting sqref="I163">
    <cfRule type="cellIs" dxfId="971" priority="1652" operator="lessThan">
      <formula>0</formula>
    </cfRule>
  </conditionalFormatting>
  <conditionalFormatting sqref="I163">
    <cfRule type="cellIs" dxfId="970" priority="1651" operator="lessThan">
      <formula>0</formula>
    </cfRule>
  </conditionalFormatting>
  <conditionalFormatting sqref="H162:I162">
    <cfRule type="cellIs" dxfId="969" priority="1650" operator="lessThan">
      <formula>0</formula>
    </cfRule>
  </conditionalFormatting>
  <conditionalFormatting sqref="H162">
    <cfRule type="cellIs" dxfId="968" priority="1649" operator="lessThan">
      <formula>0</formula>
    </cfRule>
  </conditionalFormatting>
  <conditionalFormatting sqref="I162">
    <cfRule type="cellIs" dxfId="967" priority="1648" operator="lessThan">
      <formula>0</formula>
    </cfRule>
  </conditionalFormatting>
  <conditionalFormatting sqref="I162">
    <cfRule type="cellIs" dxfId="966" priority="1647" operator="lessThan">
      <formula>0</formula>
    </cfRule>
  </conditionalFormatting>
  <conditionalFormatting sqref="H162">
    <cfRule type="cellIs" dxfId="965" priority="1646" operator="lessThan">
      <formula>0</formula>
    </cfRule>
  </conditionalFormatting>
  <conditionalFormatting sqref="H162">
    <cfRule type="cellIs" dxfId="964" priority="1645" operator="lessThan">
      <formula>0</formula>
    </cfRule>
  </conditionalFormatting>
  <conditionalFormatting sqref="H162">
    <cfRule type="cellIs" dxfId="963" priority="1644" operator="lessThan">
      <formula>0</formula>
    </cfRule>
  </conditionalFormatting>
  <conditionalFormatting sqref="H162">
    <cfRule type="cellIs" dxfId="962" priority="1643" operator="lessThan">
      <formula>0</formula>
    </cfRule>
  </conditionalFormatting>
  <conditionalFormatting sqref="H162">
    <cfRule type="cellIs" dxfId="961" priority="1642" operator="lessThan">
      <formula>0</formula>
    </cfRule>
  </conditionalFormatting>
  <conditionalFormatting sqref="H162">
    <cfRule type="cellIs" dxfId="960" priority="1641" operator="lessThan">
      <formula>0</formula>
    </cfRule>
  </conditionalFormatting>
  <conditionalFormatting sqref="H162">
    <cfRule type="cellIs" dxfId="959" priority="1640" operator="lessThan">
      <formula>0</formula>
    </cfRule>
  </conditionalFormatting>
  <conditionalFormatting sqref="H162">
    <cfRule type="cellIs" dxfId="958" priority="1639" operator="lessThan">
      <formula>0</formula>
    </cfRule>
  </conditionalFormatting>
  <conditionalFormatting sqref="H162">
    <cfRule type="cellIs" dxfId="957" priority="1638" operator="lessThan">
      <formula>0</formula>
    </cfRule>
  </conditionalFormatting>
  <conditionalFormatting sqref="H162:I162">
    <cfRule type="cellIs" dxfId="956" priority="1637" operator="lessThan">
      <formula>0</formula>
    </cfRule>
  </conditionalFormatting>
  <conditionalFormatting sqref="H162">
    <cfRule type="cellIs" dxfId="955" priority="1636" operator="lessThan">
      <formula>0</formula>
    </cfRule>
  </conditionalFormatting>
  <conditionalFormatting sqref="I162">
    <cfRule type="cellIs" dxfId="954" priority="1635" operator="lessThan">
      <formula>0</formula>
    </cfRule>
  </conditionalFormatting>
  <conditionalFormatting sqref="I162">
    <cfRule type="cellIs" dxfId="953" priority="1634" operator="lessThan">
      <formula>0</formula>
    </cfRule>
  </conditionalFormatting>
  <conditionalFormatting sqref="H162">
    <cfRule type="cellIs" dxfId="952" priority="1633" operator="lessThan">
      <formula>0</formula>
    </cfRule>
  </conditionalFormatting>
  <conditionalFormatting sqref="H162">
    <cfRule type="cellIs" dxfId="951" priority="1632" operator="lessThan">
      <formula>0</formula>
    </cfRule>
  </conditionalFormatting>
  <conditionalFormatting sqref="H162">
    <cfRule type="cellIs" dxfId="950" priority="1631" operator="lessThan">
      <formula>0</formula>
    </cfRule>
  </conditionalFormatting>
  <conditionalFormatting sqref="H162">
    <cfRule type="cellIs" dxfId="949" priority="1630" operator="lessThan">
      <formula>0</formula>
    </cfRule>
  </conditionalFormatting>
  <conditionalFormatting sqref="H162">
    <cfRule type="cellIs" dxfId="948" priority="1629" operator="lessThan">
      <formula>0</formula>
    </cfRule>
  </conditionalFormatting>
  <conditionalFormatting sqref="H162">
    <cfRule type="cellIs" dxfId="947" priority="1628" operator="lessThan">
      <formula>0</formula>
    </cfRule>
  </conditionalFormatting>
  <conditionalFormatting sqref="H162">
    <cfRule type="cellIs" dxfId="946" priority="1627" operator="lessThan">
      <formula>0</formula>
    </cfRule>
  </conditionalFormatting>
  <conditionalFormatting sqref="H162">
    <cfRule type="cellIs" dxfId="945" priority="1626" operator="lessThan">
      <formula>0</formula>
    </cfRule>
  </conditionalFormatting>
  <conditionalFormatting sqref="H162">
    <cfRule type="cellIs" dxfId="944" priority="1625" operator="lessThan">
      <formula>0</formula>
    </cfRule>
  </conditionalFormatting>
  <conditionalFormatting sqref="H162">
    <cfRule type="cellIs" dxfId="943" priority="1624" operator="lessThan">
      <formula>0</formula>
    </cfRule>
  </conditionalFormatting>
  <conditionalFormatting sqref="H162">
    <cfRule type="cellIs" dxfId="942" priority="1623" operator="lessThan">
      <formula>0</formula>
    </cfRule>
  </conditionalFormatting>
  <conditionalFormatting sqref="H162">
    <cfRule type="cellIs" dxfId="941" priority="1622" operator="lessThan">
      <formula>0</formula>
    </cfRule>
  </conditionalFormatting>
  <conditionalFormatting sqref="H162">
    <cfRule type="cellIs" dxfId="940" priority="1621" operator="lessThan">
      <formula>0</formula>
    </cfRule>
  </conditionalFormatting>
  <conditionalFormatting sqref="H162">
    <cfRule type="cellIs" dxfId="939" priority="1620" operator="lessThan">
      <formula>0</formula>
    </cfRule>
  </conditionalFormatting>
  <conditionalFormatting sqref="I162">
    <cfRule type="cellIs" dxfId="938" priority="1619" operator="lessThan">
      <formula>0</formula>
    </cfRule>
  </conditionalFormatting>
  <conditionalFormatting sqref="I162">
    <cfRule type="cellIs" dxfId="937" priority="1618" operator="lessThan">
      <formula>0</formula>
    </cfRule>
  </conditionalFormatting>
  <conditionalFormatting sqref="I162">
    <cfRule type="cellIs" dxfId="936" priority="1617" operator="lessThan">
      <formula>0</formula>
    </cfRule>
  </conditionalFormatting>
  <conditionalFormatting sqref="I162">
    <cfRule type="cellIs" dxfId="935" priority="1616" operator="lessThan">
      <formula>0</formula>
    </cfRule>
  </conditionalFormatting>
  <conditionalFormatting sqref="I162">
    <cfRule type="cellIs" dxfId="934" priority="1615" operator="lessThan">
      <formula>0</formula>
    </cfRule>
  </conditionalFormatting>
  <conditionalFormatting sqref="I162">
    <cfRule type="cellIs" dxfId="933" priority="1614" operator="lessThan">
      <formula>0</formula>
    </cfRule>
  </conditionalFormatting>
  <conditionalFormatting sqref="I162">
    <cfRule type="cellIs" dxfId="932" priority="1613" operator="lessThan">
      <formula>0</formula>
    </cfRule>
  </conditionalFormatting>
  <conditionalFormatting sqref="I162">
    <cfRule type="cellIs" dxfId="931" priority="1612" operator="lessThan">
      <formula>0</formula>
    </cfRule>
  </conditionalFormatting>
  <conditionalFormatting sqref="I162">
    <cfRule type="cellIs" dxfId="930" priority="1611" operator="lessThan">
      <formula>0</formula>
    </cfRule>
  </conditionalFormatting>
  <conditionalFormatting sqref="I162">
    <cfRule type="cellIs" dxfId="929" priority="1610" operator="lessThan">
      <formula>0</formula>
    </cfRule>
  </conditionalFormatting>
  <conditionalFormatting sqref="I162">
    <cfRule type="cellIs" dxfId="928" priority="1609" operator="lessThan">
      <formula>0</formula>
    </cfRule>
  </conditionalFormatting>
  <conditionalFormatting sqref="I162">
    <cfRule type="cellIs" dxfId="927" priority="1608" operator="lessThan">
      <formula>0</formula>
    </cfRule>
  </conditionalFormatting>
  <conditionalFormatting sqref="I162">
    <cfRule type="cellIs" dxfId="926" priority="1607" operator="lessThan">
      <formula>0</formula>
    </cfRule>
  </conditionalFormatting>
  <conditionalFormatting sqref="H162">
    <cfRule type="cellIs" dxfId="925" priority="1606" operator="lessThan">
      <formula>0</formula>
    </cfRule>
  </conditionalFormatting>
  <conditionalFormatting sqref="H162">
    <cfRule type="cellIs" dxfId="924" priority="1605" operator="lessThan">
      <formula>0</formula>
    </cfRule>
  </conditionalFormatting>
  <conditionalFormatting sqref="H162">
    <cfRule type="cellIs" dxfId="923" priority="1604" operator="lessThan">
      <formula>0</formula>
    </cfRule>
  </conditionalFormatting>
  <conditionalFormatting sqref="H162">
    <cfRule type="cellIs" dxfId="922" priority="1603" operator="lessThan">
      <formula>0</formula>
    </cfRule>
  </conditionalFormatting>
  <conditionalFormatting sqref="H162">
    <cfRule type="cellIs" dxfId="921" priority="1602" operator="lessThan">
      <formula>0</formula>
    </cfRule>
  </conditionalFormatting>
  <conditionalFormatting sqref="H162">
    <cfRule type="cellIs" dxfId="920" priority="1601" operator="lessThan">
      <formula>0</formula>
    </cfRule>
  </conditionalFormatting>
  <conditionalFormatting sqref="H162">
    <cfRule type="cellIs" dxfId="919" priority="1600" operator="lessThan">
      <formula>0</formula>
    </cfRule>
  </conditionalFormatting>
  <conditionalFormatting sqref="H162">
    <cfRule type="cellIs" dxfId="918" priority="1599" operator="lessThan">
      <formula>0</formula>
    </cfRule>
  </conditionalFormatting>
  <conditionalFormatting sqref="H162">
    <cfRule type="cellIs" dxfId="917" priority="1598" operator="lessThan">
      <formula>0</formula>
    </cfRule>
  </conditionalFormatting>
  <conditionalFormatting sqref="H162">
    <cfRule type="cellIs" dxfId="916" priority="1597" operator="lessThan">
      <formula>0</formula>
    </cfRule>
  </conditionalFormatting>
  <conditionalFormatting sqref="H162">
    <cfRule type="cellIs" dxfId="915" priority="1596" operator="lessThan">
      <formula>0</formula>
    </cfRule>
  </conditionalFormatting>
  <conditionalFormatting sqref="H162">
    <cfRule type="cellIs" dxfId="914" priority="1595" operator="lessThan">
      <formula>0</formula>
    </cfRule>
  </conditionalFormatting>
  <conditionalFormatting sqref="H162">
    <cfRule type="cellIs" dxfId="913" priority="1594" operator="lessThan">
      <formula>0</formula>
    </cfRule>
  </conditionalFormatting>
  <conditionalFormatting sqref="H162">
    <cfRule type="cellIs" dxfId="912" priority="1593" operator="lessThan">
      <formula>0</formula>
    </cfRule>
  </conditionalFormatting>
  <conditionalFormatting sqref="H162">
    <cfRule type="cellIs" dxfId="911" priority="1592" operator="lessThan">
      <formula>0</formula>
    </cfRule>
  </conditionalFormatting>
  <conditionalFormatting sqref="H162">
    <cfRule type="cellIs" dxfId="910" priority="1591" operator="lessThan">
      <formula>0</formula>
    </cfRule>
  </conditionalFormatting>
  <conditionalFormatting sqref="H162">
    <cfRule type="cellIs" dxfId="909" priority="1590" operator="lessThan">
      <formula>0</formula>
    </cfRule>
  </conditionalFormatting>
  <conditionalFormatting sqref="H162">
    <cfRule type="cellIs" dxfId="908" priority="1589" operator="lessThan">
      <formula>0</formula>
    </cfRule>
  </conditionalFormatting>
  <conditionalFormatting sqref="H162">
    <cfRule type="cellIs" dxfId="907" priority="1588" operator="lessThan">
      <formula>0</formula>
    </cfRule>
  </conditionalFormatting>
  <conditionalFormatting sqref="H162">
    <cfRule type="cellIs" dxfId="906" priority="1587" operator="lessThan">
      <formula>0</formula>
    </cfRule>
  </conditionalFormatting>
  <conditionalFormatting sqref="H162">
    <cfRule type="cellIs" dxfId="905" priority="1586" operator="lessThan">
      <formula>0</formula>
    </cfRule>
  </conditionalFormatting>
  <conditionalFormatting sqref="H162">
    <cfRule type="cellIs" dxfId="904" priority="1585" operator="lessThan">
      <formula>0</formula>
    </cfRule>
  </conditionalFormatting>
  <conditionalFormatting sqref="H162">
    <cfRule type="cellIs" dxfId="903" priority="1584" operator="lessThan">
      <formula>0</formula>
    </cfRule>
  </conditionalFormatting>
  <conditionalFormatting sqref="H162">
    <cfRule type="cellIs" dxfId="902" priority="1583" operator="lessThan">
      <formula>0</formula>
    </cfRule>
  </conditionalFormatting>
  <conditionalFormatting sqref="H162">
    <cfRule type="cellIs" dxfId="901" priority="1582" operator="lessThan">
      <formula>0</formula>
    </cfRule>
  </conditionalFormatting>
  <conditionalFormatting sqref="H162">
    <cfRule type="cellIs" dxfId="900" priority="1581" operator="lessThan">
      <formula>0</formula>
    </cfRule>
  </conditionalFormatting>
  <conditionalFormatting sqref="H162">
    <cfRule type="cellIs" dxfId="899" priority="1580" operator="lessThan">
      <formula>0</formula>
    </cfRule>
  </conditionalFormatting>
  <conditionalFormatting sqref="H162">
    <cfRule type="cellIs" dxfId="898" priority="1579" operator="lessThan">
      <formula>0</formula>
    </cfRule>
  </conditionalFormatting>
  <conditionalFormatting sqref="H162">
    <cfRule type="cellIs" dxfId="897" priority="1578" operator="lessThan">
      <formula>0</formula>
    </cfRule>
  </conditionalFormatting>
  <conditionalFormatting sqref="H162">
    <cfRule type="cellIs" dxfId="896" priority="1577" operator="lessThan">
      <formula>0</formula>
    </cfRule>
  </conditionalFormatting>
  <conditionalFormatting sqref="H162">
    <cfRule type="cellIs" dxfId="895" priority="1576" operator="lessThan">
      <formula>0</formula>
    </cfRule>
  </conditionalFormatting>
  <conditionalFormatting sqref="H162">
    <cfRule type="cellIs" dxfId="894" priority="1575" operator="lessThan">
      <formula>0</formula>
    </cfRule>
  </conditionalFormatting>
  <conditionalFormatting sqref="H162">
    <cfRule type="cellIs" dxfId="893" priority="1574" operator="lessThan">
      <formula>0</formula>
    </cfRule>
  </conditionalFormatting>
  <conditionalFormatting sqref="H162">
    <cfRule type="cellIs" dxfId="892" priority="1573" operator="lessThan">
      <formula>0</formula>
    </cfRule>
  </conditionalFormatting>
  <conditionalFormatting sqref="H162">
    <cfRule type="cellIs" dxfId="891" priority="1572" operator="lessThan">
      <formula>0</formula>
    </cfRule>
  </conditionalFormatting>
  <conditionalFormatting sqref="H162">
    <cfRule type="cellIs" dxfId="890" priority="1571" operator="lessThan">
      <formula>0</formula>
    </cfRule>
  </conditionalFormatting>
  <conditionalFormatting sqref="H162">
    <cfRule type="cellIs" dxfId="889" priority="1570" operator="lessThan">
      <formula>0</formula>
    </cfRule>
  </conditionalFormatting>
  <conditionalFormatting sqref="H162">
    <cfRule type="cellIs" dxfId="888" priority="1569" operator="lessThan">
      <formula>0</formula>
    </cfRule>
  </conditionalFormatting>
  <conditionalFormatting sqref="H162">
    <cfRule type="cellIs" dxfId="887" priority="1568" operator="lessThan">
      <formula>0</formula>
    </cfRule>
  </conditionalFormatting>
  <conditionalFormatting sqref="H162">
    <cfRule type="cellIs" dxfId="886" priority="1567" operator="lessThan">
      <formula>0</formula>
    </cfRule>
  </conditionalFormatting>
  <conditionalFormatting sqref="H162">
    <cfRule type="cellIs" dxfId="885" priority="1566" operator="lessThan">
      <formula>0</formula>
    </cfRule>
  </conditionalFormatting>
  <conditionalFormatting sqref="H162">
    <cfRule type="cellIs" dxfId="884" priority="1565" operator="lessThan">
      <formula>0</formula>
    </cfRule>
  </conditionalFormatting>
  <conditionalFormatting sqref="H162">
    <cfRule type="cellIs" dxfId="883" priority="1564" operator="lessThan">
      <formula>0</formula>
    </cfRule>
  </conditionalFormatting>
  <conditionalFormatting sqref="H161:I161">
    <cfRule type="cellIs" dxfId="882" priority="1563" operator="lessThan">
      <formula>0</formula>
    </cfRule>
  </conditionalFormatting>
  <conditionalFormatting sqref="H161">
    <cfRule type="cellIs" dxfId="881" priority="1562" operator="lessThan">
      <formula>0</formula>
    </cfRule>
  </conditionalFormatting>
  <conditionalFormatting sqref="I161">
    <cfRule type="cellIs" dxfId="880" priority="1561" operator="lessThan">
      <formula>0</formula>
    </cfRule>
  </conditionalFormatting>
  <conditionalFormatting sqref="I161">
    <cfRule type="cellIs" dxfId="879" priority="1560" operator="lessThan">
      <formula>0</formula>
    </cfRule>
  </conditionalFormatting>
  <conditionalFormatting sqref="H161">
    <cfRule type="cellIs" dxfId="878" priority="1559" operator="lessThan">
      <formula>0</formula>
    </cfRule>
  </conditionalFormatting>
  <conditionalFormatting sqref="H161">
    <cfRule type="cellIs" dxfId="877" priority="1558" operator="lessThan">
      <formula>0</formula>
    </cfRule>
  </conditionalFormatting>
  <conditionalFormatting sqref="H161">
    <cfRule type="cellIs" dxfId="876" priority="1557" operator="lessThan">
      <formula>0</formula>
    </cfRule>
  </conditionalFormatting>
  <conditionalFormatting sqref="H161">
    <cfRule type="cellIs" dxfId="875" priority="1556" operator="lessThan">
      <formula>0</formula>
    </cfRule>
  </conditionalFormatting>
  <conditionalFormatting sqref="H161">
    <cfRule type="cellIs" dxfId="874" priority="1555" operator="lessThan">
      <formula>0</formula>
    </cfRule>
  </conditionalFormatting>
  <conditionalFormatting sqref="H161">
    <cfRule type="cellIs" dxfId="873" priority="1554" operator="lessThan">
      <formula>0</formula>
    </cfRule>
  </conditionalFormatting>
  <conditionalFormatting sqref="H161">
    <cfRule type="cellIs" dxfId="872" priority="1553" operator="lessThan">
      <formula>0</formula>
    </cfRule>
  </conditionalFormatting>
  <conditionalFormatting sqref="H161">
    <cfRule type="cellIs" dxfId="871" priority="1552" operator="lessThan">
      <formula>0</formula>
    </cfRule>
  </conditionalFormatting>
  <conditionalFormatting sqref="H161">
    <cfRule type="cellIs" dxfId="870" priority="1551" operator="lessThan">
      <formula>0</formula>
    </cfRule>
  </conditionalFormatting>
  <conditionalFormatting sqref="H161:I161">
    <cfRule type="cellIs" dxfId="869" priority="1550" operator="lessThan">
      <formula>0</formula>
    </cfRule>
  </conditionalFormatting>
  <conditionalFormatting sqref="H161">
    <cfRule type="cellIs" dxfId="868" priority="1549" operator="lessThan">
      <formula>0</formula>
    </cfRule>
  </conditionalFormatting>
  <conditionalFormatting sqref="I161">
    <cfRule type="cellIs" dxfId="867" priority="1548" operator="lessThan">
      <formula>0</formula>
    </cfRule>
  </conditionalFormatting>
  <conditionalFormatting sqref="I161">
    <cfRule type="cellIs" dxfId="866" priority="1547" operator="lessThan">
      <formula>0</formula>
    </cfRule>
  </conditionalFormatting>
  <conditionalFormatting sqref="H161">
    <cfRule type="cellIs" dxfId="865" priority="1546" operator="lessThan">
      <formula>0</formula>
    </cfRule>
  </conditionalFormatting>
  <conditionalFormatting sqref="H161">
    <cfRule type="cellIs" dxfId="864" priority="1545" operator="lessThan">
      <formula>0</formula>
    </cfRule>
  </conditionalFormatting>
  <conditionalFormatting sqref="H161">
    <cfRule type="cellIs" dxfId="863" priority="1544" operator="lessThan">
      <formula>0</formula>
    </cfRule>
  </conditionalFormatting>
  <conditionalFormatting sqref="H161">
    <cfRule type="cellIs" dxfId="862" priority="1543" operator="lessThan">
      <formula>0</formula>
    </cfRule>
  </conditionalFormatting>
  <conditionalFormatting sqref="H161">
    <cfRule type="cellIs" dxfId="861" priority="1542" operator="lessThan">
      <formula>0</formula>
    </cfRule>
  </conditionalFormatting>
  <conditionalFormatting sqref="H161">
    <cfRule type="cellIs" dxfId="860" priority="1541" operator="lessThan">
      <formula>0</formula>
    </cfRule>
  </conditionalFormatting>
  <conditionalFormatting sqref="H161">
    <cfRule type="cellIs" dxfId="859" priority="1540" operator="lessThan">
      <formula>0</formula>
    </cfRule>
  </conditionalFormatting>
  <conditionalFormatting sqref="H161">
    <cfRule type="cellIs" dxfId="858" priority="1539" operator="lessThan">
      <formula>0</formula>
    </cfRule>
  </conditionalFormatting>
  <conditionalFormatting sqref="H161">
    <cfRule type="cellIs" dxfId="857" priority="1538" operator="lessThan">
      <formula>0</formula>
    </cfRule>
  </conditionalFormatting>
  <conditionalFormatting sqref="H161">
    <cfRule type="cellIs" dxfId="856" priority="1537" operator="lessThan">
      <formula>0</formula>
    </cfRule>
  </conditionalFormatting>
  <conditionalFormatting sqref="H161">
    <cfRule type="cellIs" dxfId="855" priority="1536" operator="lessThan">
      <formula>0</formula>
    </cfRule>
  </conditionalFormatting>
  <conditionalFormatting sqref="H161">
    <cfRule type="cellIs" dxfId="854" priority="1535" operator="lessThan">
      <formula>0</formula>
    </cfRule>
  </conditionalFormatting>
  <conditionalFormatting sqref="H161">
    <cfRule type="cellIs" dxfId="853" priority="1534" operator="lessThan">
      <formula>0</formula>
    </cfRule>
  </conditionalFormatting>
  <conditionalFormatting sqref="H161">
    <cfRule type="cellIs" dxfId="852" priority="1533" operator="lessThan">
      <formula>0</formula>
    </cfRule>
  </conditionalFormatting>
  <conditionalFormatting sqref="I161">
    <cfRule type="cellIs" dxfId="851" priority="1532" operator="lessThan">
      <formula>0</formula>
    </cfRule>
  </conditionalFormatting>
  <conditionalFormatting sqref="I161">
    <cfRule type="cellIs" dxfId="850" priority="1531" operator="lessThan">
      <formula>0</formula>
    </cfRule>
  </conditionalFormatting>
  <conditionalFormatting sqref="I161">
    <cfRule type="cellIs" dxfId="849" priority="1530" operator="lessThan">
      <formula>0</formula>
    </cfRule>
  </conditionalFormatting>
  <conditionalFormatting sqref="I161">
    <cfRule type="cellIs" dxfId="848" priority="1529" operator="lessThan">
      <formula>0</formula>
    </cfRule>
  </conditionalFormatting>
  <conditionalFormatting sqref="I161">
    <cfRule type="cellIs" dxfId="847" priority="1528" operator="lessThan">
      <formula>0</formula>
    </cfRule>
  </conditionalFormatting>
  <conditionalFormatting sqref="I161">
    <cfRule type="cellIs" dxfId="846" priority="1527" operator="lessThan">
      <formula>0</formula>
    </cfRule>
  </conditionalFormatting>
  <conditionalFormatting sqref="I161">
    <cfRule type="cellIs" dxfId="845" priority="1526" operator="lessThan">
      <formula>0</formula>
    </cfRule>
  </conditionalFormatting>
  <conditionalFormatting sqref="I161">
    <cfRule type="cellIs" dxfId="844" priority="1525" operator="lessThan">
      <formula>0</formula>
    </cfRule>
  </conditionalFormatting>
  <conditionalFormatting sqref="I161">
    <cfRule type="cellIs" dxfId="843" priority="1524" operator="lessThan">
      <formula>0</formula>
    </cfRule>
  </conditionalFormatting>
  <conditionalFormatting sqref="I161">
    <cfRule type="cellIs" dxfId="842" priority="1523" operator="lessThan">
      <formula>0</formula>
    </cfRule>
  </conditionalFormatting>
  <conditionalFormatting sqref="I161">
    <cfRule type="cellIs" dxfId="841" priority="1522" operator="lessThan">
      <formula>0</formula>
    </cfRule>
  </conditionalFormatting>
  <conditionalFormatting sqref="I161">
    <cfRule type="cellIs" dxfId="840" priority="1521" operator="lessThan">
      <formula>0</formula>
    </cfRule>
  </conditionalFormatting>
  <conditionalFormatting sqref="I161">
    <cfRule type="cellIs" dxfId="839" priority="1520" operator="lessThan">
      <formula>0</formula>
    </cfRule>
  </conditionalFormatting>
  <conditionalFormatting sqref="H161">
    <cfRule type="cellIs" dxfId="838" priority="1519" operator="lessThan">
      <formula>0</formula>
    </cfRule>
  </conditionalFormatting>
  <conditionalFormatting sqref="H161">
    <cfRule type="cellIs" dxfId="837" priority="1518" operator="lessThan">
      <formula>0</formula>
    </cfRule>
  </conditionalFormatting>
  <conditionalFormatting sqref="H161">
    <cfRule type="cellIs" dxfId="836" priority="1517" operator="lessThan">
      <formula>0</formula>
    </cfRule>
  </conditionalFormatting>
  <conditionalFormatting sqref="H161">
    <cfRule type="cellIs" dxfId="835" priority="1516" operator="lessThan">
      <formula>0</formula>
    </cfRule>
  </conditionalFormatting>
  <conditionalFormatting sqref="H161">
    <cfRule type="cellIs" dxfId="834" priority="1515" operator="lessThan">
      <formula>0</formula>
    </cfRule>
  </conditionalFormatting>
  <conditionalFormatting sqref="H161">
    <cfRule type="cellIs" dxfId="833" priority="1514" operator="lessThan">
      <formula>0</formula>
    </cfRule>
  </conditionalFormatting>
  <conditionalFormatting sqref="H161">
    <cfRule type="cellIs" dxfId="832" priority="1513" operator="lessThan">
      <formula>0</formula>
    </cfRule>
  </conditionalFormatting>
  <conditionalFormatting sqref="H161">
    <cfRule type="cellIs" dxfId="831" priority="1512" operator="lessThan">
      <formula>0</formula>
    </cfRule>
  </conditionalFormatting>
  <conditionalFormatting sqref="H161">
    <cfRule type="cellIs" dxfId="830" priority="1511" operator="lessThan">
      <formula>0</formula>
    </cfRule>
  </conditionalFormatting>
  <conditionalFormatting sqref="H161">
    <cfRule type="cellIs" dxfId="829" priority="1510" operator="lessThan">
      <formula>0</formula>
    </cfRule>
  </conditionalFormatting>
  <conditionalFormatting sqref="H161">
    <cfRule type="cellIs" dxfId="828" priority="1509" operator="lessThan">
      <formula>0</formula>
    </cfRule>
  </conditionalFormatting>
  <conditionalFormatting sqref="H161">
    <cfRule type="cellIs" dxfId="827" priority="1508" operator="lessThan">
      <formula>0</formula>
    </cfRule>
  </conditionalFormatting>
  <conditionalFormatting sqref="H161">
    <cfRule type="cellIs" dxfId="826" priority="1507" operator="lessThan">
      <formula>0</formula>
    </cfRule>
  </conditionalFormatting>
  <conditionalFormatting sqref="H161">
    <cfRule type="cellIs" dxfId="825" priority="1506" operator="lessThan">
      <formula>0</formula>
    </cfRule>
  </conditionalFormatting>
  <conditionalFormatting sqref="H161">
    <cfRule type="cellIs" dxfId="824" priority="1505" operator="lessThan">
      <formula>0</formula>
    </cfRule>
  </conditionalFormatting>
  <conditionalFormatting sqref="H161">
    <cfRule type="cellIs" dxfId="823" priority="1504" operator="lessThan">
      <formula>0</formula>
    </cfRule>
  </conditionalFormatting>
  <conditionalFormatting sqref="H161">
    <cfRule type="cellIs" dxfId="822" priority="1503" operator="lessThan">
      <formula>0</formula>
    </cfRule>
  </conditionalFormatting>
  <conditionalFormatting sqref="H161">
    <cfRule type="cellIs" dxfId="821" priority="1502" operator="lessThan">
      <formula>0</formula>
    </cfRule>
  </conditionalFormatting>
  <conditionalFormatting sqref="H161">
    <cfRule type="cellIs" dxfId="820" priority="1501" operator="lessThan">
      <formula>0</formula>
    </cfRule>
  </conditionalFormatting>
  <conditionalFormatting sqref="H161">
    <cfRule type="cellIs" dxfId="819" priority="1500" operator="lessThan">
      <formula>0</formula>
    </cfRule>
  </conditionalFormatting>
  <conditionalFormatting sqref="H161">
    <cfRule type="cellIs" dxfId="818" priority="1499" operator="lessThan">
      <formula>0</formula>
    </cfRule>
  </conditionalFormatting>
  <conditionalFormatting sqref="H161">
    <cfRule type="cellIs" dxfId="817" priority="1498" operator="lessThan">
      <formula>0</formula>
    </cfRule>
  </conditionalFormatting>
  <conditionalFormatting sqref="H161">
    <cfRule type="cellIs" dxfId="816" priority="1497" operator="lessThan">
      <formula>0</formula>
    </cfRule>
  </conditionalFormatting>
  <conditionalFormatting sqref="H161">
    <cfRule type="cellIs" dxfId="815" priority="1496" operator="lessThan">
      <formula>0</formula>
    </cfRule>
  </conditionalFormatting>
  <conditionalFormatting sqref="H161">
    <cfRule type="cellIs" dxfId="814" priority="1495" operator="lessThan">
      <formula>0</formula>
    </cfRule>
  </conditionalFormatting>
  <conditionalFormatting sqref="H161">
    <cfRule type="cellIs" dxfId="813" priority="1494" operator="lessThan">
      <formula>0</formula>
    </cfRule>
  </conditionalFormatting>
  <conditionalFormatting sqref="H161">
    <cfRule type="cellIs" dxfId="812" priority="1493" operator="lessThan">
      <formula>0</formula>
    </cfRule>
  </conditionalFormatting>
  <conditionalFormatting sqref="H161">
    <cfRule type="cellIs" dxfId="811" priority="1492" operator="lessThan">
      <formula>0</formula>
    </cfRule>
  </conditionalFormatting>
  <conditionalFormatting sqref="H161">
    <cfRule type="cellIs" dxfId="810" priority="1491" operator="lessThan">
      <formula>0</formula>
    </cfRule>
  </conditionalFormatting>
  <conditionalFormatting sqref="H161">
    <cfRule type="cellIs" dxfId="809" priority="1490" operator="lessThan">
      <formula>0</formula>
    </cfRule>
  </conditionalFormatting>
  <conditionalFormatting sqref="H161">
    <cfRule type="cellIs" dxfId="808" priority="1489" operator="lessThan">
      <formula>0</formula>
    </cfRule>
  </conditionalFormatting>
  <conditionalFormatting sqref="H161">
    <cfRule type="cellIs" dxfId="807" priority="1488" operator="lessThan">
      <formula>0</formula>
    </cfRule>
  </conditionalFormatting>
  <conditionalFormatting sqref="H161">
    <cfRule type="cellIs" dxfId="806" priority="1487" operator="lessThan">
      <formula>0</formula>
    </cfRule>
  </conditionalFormatting>
  <conditionalFormatting sqref="H161">
    <cfRule type="cellIs" dxfId="805" priority="1486" operator="lessThan">
      <formula>0</formula>
    </cfRule>
  </conditionalFormatting>
  <conditionalFormatting sqref="H161">
    <cfRule type="cellIs" dxfId="804" priority="1485" operator="lessThan">
      <formula>0</formula>
    </cfRule>
  </conditionalFormatting>
  <conditionalFormatting sqref="H161">
    <cfRule type="cellIs" dxfId="803" priority="1484" operator="lessThan">
      <formula>0</formula>
    </cfRule>
  </conditionalFormatting>
  <conditionalFormatting sqref="H161">
    <cfRule type="cellIs" dxfId="802" priority="1483" operator="lessThan">
      <formula>0</formula>
    </cfRule>
  </conditionalFormatting>
  <conditionalFormatting sqref="H161">
    <cfRule type="cellIs" dxfId="801" priority="1482" operator="lessThan">
      <formula>0</formula>
    </cfRule>
  </conditionalFormatting>
  <conditionalFormatting sqref="H161">
    <cfRule type="cellIs" dxfId="800" priority="1481" operator="lessThan">
      <formula>0</formula>
    </cfRule>
  </conditionalFormatting>
  <conditionalFormatting sqref="H161">
    <cfRule type="cellIs" dxfId="799" priority="1480" operator="lessThan">
      <formula>0</formula>
    </cfRule>
  </conditionalFormatting>
  <conditionalFormatting sqref="H161">
    <cfRule type="cellIs" dxfId="798" priority="1479" operator="lessThan">
      <formula>0</formula>
    </cfRule>
  </conditionalFormatting>
  <conditionalFormatting sqref="H161">
    <cfRule type="cellIs" dxfId="797" priority="1478" operator="lessThan">
      <formula>0</formula>
    </cfRule>
  </conditionalFormatting>
  <conditionalFormatting sqref="H161">
    <cfRule type="cellIs" dxfId="796" priority="1477" operator="lessThan">
      <formula>0</formula>
    </cfRule>
  </conditionalFormatting>
  <conditionalFormatting sqref="H160:I160">
    <cfRule type="cellIs" dxfId="795" priority="1476" operator="lessThan">
      <formula>0</formula>
    </cfRule>
  </conditionalFormatting>
  <conditionalFormatting sqref="H160">
    <cfRule type="cellIs" dxfId="794" priority="1475" operator="lessThan">
      <formula>0</formula>
    </cfRule>
  </conditionalFormatting>
  <conditionalFormatting sqref="I160">
    <cfRule type="cellIs" dxfId="793" priority="1474" operator="lessThan">
      <formula>0</formula>
    </cfRule>
  </conditionalFormatting>
  <conditionalFormatting sqref="I160">
    <cfRule type="cellIs" dxfId="792" priority="1473" operator="lessThan">
      <formula>0</formula>
    </cfRule>
  </conditionalFormatting>
  <conditionalFormatting sqref="H160">
    <cfRule type="cellIs" dxfId="791" priority="1472" operator="lessThan">
      <formula>0</formula>
    </cfRule>
  </conditionalFormatting>
  <conditionalFormatting sqref="H160">
    <cfRule type="cellIs" dxfId="790" priority="1471" operator="lessThan">
      <formula>0</formula>
    </cfRule>
  </conditionalFormatting>
  <conditionalFormatting sqref="H160">
    <cfRule type="cellIs" dxfId="789" priority="1470" operator="lessThan">
      <formula>0</formula>
    </cfRule>
  </conditionalFormatting>
  <conditionalFormatting sqref="H160">
    <cfRule type="cellIs" dxfId="788" priority="1469" operator="lessThan">
      <formula>0</formula>
    </cfRule>
  </conditionalFormatting>
  <conditionalFormatting sqref="H160">
    <cfRule type="cellIs" dxfId="787" priority="1468" operator="lessThan">
      <formula>0</formula>
    </cfRule>
  </conditionalFormatting>
  <conditionalFormatting sqref="H160">
    <cfRule type="cellIs" dxfId="786" priority="1467" operator="lessThan">
      <formula>0</formula>
    </cfRule>
  </conditionalFormatting>
  <conditionalFormatting sqref="H160">
    <cfRule type="cellIs" dxfId="785" priority="1466" operator="lessThan">
      <formula>0</formula>
    </cfRule>
  </conditionalFormatting>
  <conditionalFormatting sqref="H160">
    <cfRule type="cellIs" dxfId="784" priority="1465" operator="lessThan">
      <formula>0</formula>
    </cfRule>
  </conditionalFormatting>
  <conditionalFormatting sqref="H160">
    <cfRule type="cellIs" dxfId="783" priority="1464" operator="lessThan">
      <formula>0</formula>
    </cfRule>
  </conditionalFormatting>
  <conditionalFormatting sqref="H160:I160">
    <cfRule type="cellIs" dxfId="782" priority="1463" operator="lessThan">
      <formula>0</formula>
    </cfRule>
  </conditionalFormatting>
  <conditionalFormatting sqref="H160">
    <cfRule type="cellIs" dxfId="781" priority="1462" operator="lessThan">
      <formula>0</formula>
    </cfRule>
  </conditionalFormatting>
  <conditionalFormatting sqref="I160">
    <cfRule type="cellIs" dxfId="780" priority="1461" operator="lessThan">
      <formula>0</formula>
    </cfRule>
  </conditionalFormatting>
  <conditionalFormatting sqref="I160">
    <cfRule type="cellIs" dxfId="779" priority="1460" operator="lessThan">
      <formula>0</formula>
    </cfRule>
  </conditionalFormatting>
  <conditionalFormatting sqref="H160">
    <cfRule type="cellIs" dxfId="778" priority="1459" operator="lessThan">
      <formula>0</formula>
    </cfRule>
  </conditionalFormatting>
  <conditionalFormatting sqref="H160">
    <cfRule type="cellIs" dxfId="777" priority="1458" operator="lessThan">
      <formula>0</formula>
    </cfRule>
  </conditionalFormatting>
  <conditionalFormatting sqref="H160">
    <cfRule type="cellIs" dxfId="776" priority="1457" operator="lessThan">
      <formula>0</formula>
    </cfRule>
  </conditionalFormatting>
  <conditionalFormatting sqref="H160">
    <cfRule type="cellIs" dxfId="775" priority="1456" operator="lessThan">
      <formula>0</formula>
    </cfRule>
  </conditionalFormatting>
  <conditionalFormatting sqref="H160">
    <cfRule type="cellIs" dxfId="774" priority="1455" operator="lessThan">
      <formula>0</formula>
    </cfRule>
  </conditionalFormatting>
  <conditionalFormatting sqref="H160">
    <cfRule type="cellIs" dxfId="773" priority="1454" operator="lessThan">
      <formula>0</formula>
    </cfRule>
  </conditionalFormatting>
  <conditionalFormatting sqref="H160">
    <cfRule type="cellIs" dxfId="772" priority="1453" operator="lessThan">
      <formula>0</formula>
    </cfRule>
  </conditionalFormatting>
  <conditionalFormatting sqref="H160">
    <cfRule type="cellIs" dxfId="771" priority="1452" operator="lessThan">
      <formula>0</formula>
    </cfRule>
  </conditionalFormatting>
  <conditionalFormatting sqref="H160">
    <cfRule type="cellIs" dxfId="770" priority="1451" operator="lessThan">
      <formula>0</formula>
    </cfRule>
  </conditionalFormatting>
  <conditionalFormatting sqref="H160">
    <cfRule type="cellIs" dxfId="769" priority="1450" operator="lessThan">
      <formula>0</formula>
    </cfRule>
  </conditionalFormatting>
  <conditionalFormatting sqref="H160">
    <cfRule type="cellIs" dxfId="768" priority="1449" operator="lessThan">
      <formula>0</formula>
    </cfRule>
  </conditionalFormatting>
  <conditionalFormatting sqref="H160">
    <cfRule type="cellIs" dxfId="767" priority="1448" operator="lessThan">
      <formula>0</formula>
    </cfRule>
  </conditionalFormatting>
  <conditionalFormatting sqref="H160">
    <cfRule type="cellIs" dxfId="766" priority="1447" operator="lessThan">
      <formula>0</formula>
    </cfRule>
  </conditionalFormatting>
  <conditionalFormatting sqref="H160">
    <cfRule type="cellIs" dxfId="765" priority="1446" operator="lessThan">
      <formula>0</formula>
    </cfRule>
  </conditionalFormatting>
  <conditionalFormatting sqref="I160">
    <cfRule type="cellIs" dxfId="764" priority="1445" operator="lessThan">
      <formula>0</formula>
    </cfRule>
  </conditionalFormatting>
  <conditionalFormatting sqref="I160">
    <cfRule type="cellIs" dxfId="763" priority="1444" operator="lessThan">
      <formula>0</formula>
    </cfRule>
  </conditionalFormatting>
  <conditionalFormatting sqref="I160">
    <cfRule type="cellIs" dxfId="762" priority="1443" operator="lessThan">
      <formula>0</formula>
    </cfRule>
  </conditionalFormatting>
  <conditionalFormatting sqref="I160">
    <cfRule type="cellIs" dxfId="761" priority="1442" operator="lessThan">
      <formula>0</formula>
    </cfRule>
  </conditionalFormatting>
  <conditionalFormatting sqref="I160">
    <cfRule type="cellIs" dxfId="760" priority="1441" operator="lessThan">
      <formula>0</formula>
    </cfRule>
  </conditionalFormatting>
  <conditionalFormatting sqref="I160">
    <cfRule type="cellIs" dxfId="759" priority="1440" operator="lessThan">
      <formula>0</formula>
    </cfRule>
  </conditionalFormatting>
  <conditionalFormatting sqref="I160">
    <cfRule type="cellIs" dxfId="758" priority="1439" operator="lessThan">
      <formula>0</formula>
    </cfRule>
  </conditionalFormatting>
  <conditionalFormatting sqref="I160">
    <cfRule type="cellIs" dxfId="757" priority="1438" operator="lessThan">
      <formula>0</formula>
    </cfRule>
  </conditionalFormatting>
  <conditionalFormatting sqref="I160">
    <cfRule type="cellIs" dxfId="756" priority="1437" operator="lessThan">
      <formula>0</formula>
    </cfRule>
  </conditionalFormatting>
  <conditionalFormatting sqref="I160">
    <cfRule type="cellIs" dxfId="755" priority="1436" operator="lessThan">
      <formula>0</formula>
    </cfRule>
  </conditionalFormatting>
  <conditionalFormatting sqref="I160">
    <cfRule type="cellIs" dxfId="754" priority="1435" operator="lessThan">
      <formula>0</formula>
    </cfRule>
  </conditionalFormatting>
  <conditionalFormatting sqref="I160">
    <cfRule type="cellIs" dxfId="753" priority="1434" operator="lessThan">
      <formula>0</formula>
    </cfRule>
  </conditionalFormatting>
  <conditionalFormatting sqref="I160">
    <cfRule type="cellIs" dxfId="752" priority="1433" operator="lessThan">
      <formula>0</formula>
    </cfRule>
  </conditionalFormatting>
  <conditionalFormatting sqref="H159:I159">
    <cfRule type="cellIs" dxfId="751" priority="1432" operator="lessThan">
      <formula>0</formula>
    </cfRule>
  </conditionalFormatting>
  <conditionalFormatting sqref="H159">
    <cfRule type="cellIs" dxfId="750" priority="1431" operator="lessThan">
      <formula>0</formula>
    </cfRule>
  </conditionalFormatting>
  <conditionalFormatting sqref="I159">
    <cfRule type="cellIs" dxfId="749" priority="1430" operator="lessThan">
      <formula>0</formula>
    </cfRule>
  </conditionalFormatting>
  <conditionalFormatting sqref="I159">
    <cfRule type="cellIs" dxfId="748" priority="1429" operator="lessThan">
      <formula>0</formula>
    </cfRule>
  </conditionalFormatting>
  <conditionalFormatting sqref="H159">
    <cfRule type="cellIs" dxfId="747" priority="1428" operator="lessThan">
      <formula>0</formula>
    </cfRule>
  </conditionalFormatting>
  <conditionalFormatting sqref="H159">
    <cfRule type="cellIs" dxfId="746" priority="1427" operator="lessThan">
      <formula>0</formula>
    </cfRule>
  </conditionalFormatting>
  <conditionalFormatting sqref="H159">
    <cfRule type="cellIs" dxfId="745" priority="1426" operator="lessThan">
      <formula>0</formula>
    </cfRule>
  </conditionalFormatting>
  <conditionalFormatting sqref="H159">
    <cfRule type="cellIs" dxfId="744" priority="1425" operator="lessThan">
      <formula>0</formula>
    </cfRule>
  </conditionalFormatting>
  <conditionalFormatting sqref="H159">
    <cfRule type="cellIs" dxfId="743" priority="1424" operator="lessThan">
      <formula>0</formula>
    </cfRule>
  </conditionalFormatting>
  <conditionalFormatting sqref="H159">
    <cfRule type="cellIs" dxfId="742" priority="1423" operator="lessThan">
      <formula>0</formula>
    </cfRule>
  </conditionalFormatting>
  <conditionalFormatting sqref="H159">
    <cfRule type="cellIs" dxfId="741" priority="1422" operator="lessThan">
      <formula>0</formula>
    </cfRule>
  </conditionalFormatting>
  <conditionalFormatting sqref="H159">
    <cfRule type="cellIs" dxfId="740" priority="1421" operator="lessThan">
      <formula>0</formula>
    </cfRule>
  </conditionalFormatting>
  <conditionalFormatting sqref="H159">
    <cfRule type="cellIs" dxfId="739" priority="1420" operator="lessThan">
      <formula>0</formula>
    </cfRule>
  </conditionalFormatting>
  <conditionalFormatting sqref="H159:I159">
    <cfRule type="cellIs" dxfId="738" priority="1419" operator="lessThan">
      <formula>0</formula>
    </cfRule>
  </conditionalFormatting>
  <conditionalFormatting sqref="H159">
    <cfRule type="cellIs" dxfId="737" priority="1418" operator="lessThan">
      <formula>0</formula>
    </cfRule>
  </conditionalFormatting>
  <conditionalFormatting sqref="I159">
    <cfRule type="cellIs" dxfId="736" priority="1417" operator="lessThan">
      <formula>0</formula>
    </cfRule>
  </conditionalFormatting>
  <conditionalFormatting sqref="I159">
    <cfRule type="cellIs" dxfId="735" priority="1416" operator="lessThan">
      <formula>0</formula>
    </cfRule>
  </conditionalFormatting>
  <conditionalFormatting sqref="H159">
    <cfRule type="cellIs" dxfId="734" priority="1415" operator="lessThan">
      <formula>0</formula>
    </cfRule>
  </conditionalFormatting>
  <conditionalFormatting sqref="H159">
    <cfRule type="cellIs" dxfId="733" priority="1414" operator="lessThan">
      <formula>0</formula>
    </cfRule>
  </conditionalFormatting>
  <conditionalFormatting sqref="H159">
    <cfRule type="cellIs" dxfId="732" priority="1413" operator="lessThan">
      <formula>0</formula>
    </cfRule>
  </conditionalFormatting>
  <conditionalFormatting sqref="H159">
    <cfRule type="cellIs" dxfId="731" priority="1412" operator="lessThan">
      <formula>0</formula>
    </cfRule>
  </conditionalFormatting>
  <conditionalFormatting sqref="H159">
    <cfRule type="cellIs" dxfId="730" priority="1411" operator="lessThan">
      <formula>0</formula>
    </cfRule>
  </conditionalFormatting>
  <conditionalFormatting sqref="H159">
    <cfRule type="cellIs" dxfId="729" priority="1410" operator="lessThan">
      <formula>0</formula>
    </cfRule>
  </conditionalFormatting>
  <conditionalFormatting sqref="H159">
    <cfRule type="cellIs" dxfId="728" priority="1409" operator="lessThan">
      <formula>0</formula>
    </cfRule>
  </conditionalFormatting>
  <conditionalFormatting sqref="H159">
    <cfRule type="cellIs" dxfId="727" priority="1408" operator="lessThan">
      <formula>0</formula>
    </cfRule>
  </conditionalFormatting>
  <conditionalFormatting sqref="H159">
    <cfRule type="cellIs" dxfId="726" priority="1407" operator="lessThan">
      <formula>0</formula>
    </cfRule>
  </conditionalFormatting>
  <conditionalFormatting sqref="H159">
    <cfRule type="cellIs" dxfId="725" priority="1406" operator="lessThan">
      <formula>0</formula>
    </cfRule>
  </conditionalFormatting>
  <conditionalFormatting sqref="H159">
    <cfRule type="cellIs" dxfId="724" priority="1405" operator="lessThan">
      <formula>0</formula>
    </cfRule>
  </conditionalFormatting>
  <conditionalFormatting sqref="H159">
    <cfRule type="cellIs" dxfId="723" priority="1404" operator="lessThan">
      <formula>0</formula>
    </cfRule>
  </conditionalFormatting>
  <conditionalFormatting sqref="H159">
    <cfRule type="cellIs" dxfId="722" priority="1403" operator="lessThan">
      <formula>0</formula>
    </cfRule>
  </conditionalFormatting>
  <conditionalFormatting sqref="H159">
    <cfRule type="cellIs" dxfId="721" priority="1402" operator="lessThan">
      <formula>0</formula>
    </cfRule>
  </conditionalFormatting>
  <conditionalFormatting sqref="I159">
    <cfRule type="cellIs" dxfId="720" priority="1401" operator="lessThan">
      <formula>0</formula>
    </cfRule>
  </conditionalFormatting>
  <conditionalFormatting sqref="I159">
    <cfRule type="cellIs" dxfId="719" priority="1400" operator="lessThan">
      <formula>0</formula>
    </cfRule>
  </conditionalFormatting>
  <conditionalFormatting sqref="I159">
    <cfRule type="cellIs" dxfId="718" priority="1399" operator="lessThan">
      <formula>0</formula>
    </cfRule>
  </conditionalFormatting>
  <conditionalFormatting sqref="I159">
    <cfRule type="cellIs" dxfId="717" priority="1398" operator="lessThan">
      <formula>0</formula>
    </cfRule>
  </conditionalFormatting>
  <conditionalFormatting sqref="I159">
    <cfRule type="cellIs" dxfId="716" priority="1397" operator="lessThan">
      <formula>0</formula>
    </cfRule>
  </conditionalFormatting>
  <conditionalFormatting sqref="I159">
    <cfRule type="cellIs" dxfId="715" priority="1396" operator="lessThan">
      <formula>0</formula>
    </cfRule>
  </conditionalFormatting>
  <conditionalFormatting sqref="I159">
    <cfRule type="cellIs" dxfId="714" priority="1395" operator="lessThan">
      <formula>0</formula>
    </cfRule>
  </conditionalFormatting>
  <conditionalFormatting sqref="I159">
    <cfRule type="cellIs" dxfId="713" priority="1394" operator="lessThan">
      <formula>0</formula>
    </cfRule>
  </conditionalFormatting>
  <conditionalFormatting sqref="I159">
    <cfRule type="cellIs" dxfId="712" priority="1393" operator="lessThan">
      <formula>0</formula>
    </cfRule>
  </conditionalFormatting>
  <conditionalFormatting sqref="I159">
    <cfRule type="cellIs" dxfId="711" priority="1392" operator="lessThan">
      <formula>0</formula>
    </cfRule>
  </conditionalFormatting>
  <conditionalFormatting sqref="I159">
    <cfRule type="cellIs" dxfId="710" priority="1391" operator="lessThan">
      <formula>0</formula>
    </cfRule>
  </conditionalFormatting>
  <conditionalFormatting sqref="I159">
    <cfRule type="cellIs" dxfId="709" priority="1390" operator="lessThan">
      <formula>0</formula>
    </cfRule>
  </conditionalFormatting>
  <conditionalFormatting sqref="I159">
    <cfRule type="cellIs" dxfId="708" priority="1389" operator="lessThan">
      <formula>0</formula>
    </cfRule>
  </conditionalFormatting>
  <conditionalFormatting sqref="H159">
    <cfRule type="cellIs" dxfId="707" priority="1388" operator="lessThan">
      <formula>0</formula>
    </cfRule>
  </conditionalFormatting>
  <conditionalFormatting sqref="H159">
    <cfRule type="cellIs" dxfId="706" priority="1387" operator="lessThan">
      <formula>0</formula>
    </cfRule>
  </conditionalFormatting>
  <conditionalFormatting sqref="H159">
    <cfRule type="cellIs" dxfId="705" priority="1386" operator="lessThan">
      <formula>0</formula>
    </cfRule>
  </conditionalFormatting>
  <conditionalFormatting sqref="H159">
    <cfRule type="cellIs" dxfId="704" priority="1385" operator="lessThan">
      <formula>0</formula>
    </cfRule>
  </conditionalFormatting>
  <conditionalFormatting sqref="H159">
    <cfRule type="cellIs" dxfId="703" priority="1384" operator="lessThan">
      <formula>0</formula>
    </cfRule>
  </conditionalFormatting>
  <conditionalFormatting sqref="H159">
    <cfRule type="cellIs" dxfId="702" priority="1383" operator="lessThan">
      <formula>0</formula>
    </cfRule>
  </conditionalFormatting>
  <conditionalFormatting sqref="H159">
    <cfRule type="cellIs" dxfId="701" priority="1382" operator="lessThan">
      <formula>0</formula>
    </cfRule>
  </conditionalFormatting>
  <conditionalFormatting sqref="H159">
    <cfRule type="cellIs" dxfId="700" priority="1381" operator="lessThan">
      <formula>0</formula>
    </cfRule>
  </conditionalFormatting>
  <conditionalFormatting sqref="H159">
    <cfRule type="cellIs" dxfId="699" priority="1380" operator="lessThan">
      <formula>0</formula>
    </cfRule>
  </conditionalFormatting>
  <conditionalFormatting sqref="H159">
    <cfRule type="cellIs" dxfId="698" priority="1379" operator="lessThan">
      <formula>0</formula>
    </cfRule>
  </conditionalFormatting>
  <conditionalFormatting sqref="H159">
    <cfRule type="cellIs" dxfId="697" priority="1378" operator="lessThan">
      <formula>0</formula>
    </cfRule>
  </conditionalFormatting>
  <conditionalFormatting sqref="H159">
    <cfRule type="cellIs" dxfId="696" priority="1377" operator="lessThan">
      <formula>0</formula>
    </cfRule>
  </conditionalFormatting>
  <conditionalFormatting sqref="H159">
    <cfRule type="cellIs" dxfId="695" priority="1376" operator="lessThan">
      <formula>0</formula>
    </cfRule>
  </conditionalFormatting>
  <conditionalFormatting sqref="H159">
    <cfRule type="cellIs" dxfId="694" priority="1375" operator="lessThan">
      <formula>0</formula>
    </cfRule>
  </conditionalFormatting>
  <conditionalFormatting sqref="H159">
    <cfRule type="cellIs" dxfId="693" priority="1374" operator="lessThan">
      <formula>0</formula>
    </cfRule>
  </conditionalFormatting>
  <conditionalFormatting sqref="H159">
    <cfRule type="cellIs" dxfId="692" priority="1373" operator="lessThan">
      <formula>0</formula>
    </cfRule>
  </conditionalFormatting>
  <conditionalFormatting sqref="H159">
    <cfRule type="cellIs" dxfId="691" priority="1372" operator="lessThan">
      <formula>0</formula>
    </cfRule>
  </conditionalFormatting>
  <conditionalFormatting sqref="H159">
    <cfRule type="cellIs" dxfId="690" priority="1371" operator="lessThan">
      <formula>0</formula>
    </cfRule>
  </conditionalFormatting>
  <conditionalFormatting sqref="H159">
    <cfRule type="cellIs" dxfId="689" priority="1370" operator="lessThan">
      <formula>0</formula>
    </cfRule>
  </conditionalFormatting>
  <conditionalFormatting sqref="H159">
    <cfRule type="cellIs" dxfId="688" priority="1369" operator="lessThan">
      <formula>0</formula>
    </cfRule>
  </conditionalFormatting>
  <conditionalFormatting sqref="H159">
    <cfRule type="cellIs" dxfId="687" priority="1368" operator="lessThan">
      <formula>0</formula>
    </cfRule>
  </conditionalFormatting>
  <conditionalFormatting sqref="H159">
    <cfRule type="cellIs" dxfId="686" priority="1367" operator="lessThan">
      <formula>0</formula>
    </cfRule>
  </conditionalFormatting>
  <conditionalFormatting sqref="H159">
    <cfRule type="cellIs" dxfId="685" priority="1366" operator="lessThan">
      <formula>0</formula>
    </cfRule>
  </conditionalFormatting>
  <conditionalFormatting sqref="H159">
    <cfRule type="cellIs" dxfId="684" priority="1365" operator="lessThan">
      <formula>0</formula>
    </cfRule>
  </conditionalFormatting>
  <conditionalFormatting sqref="H159">
    <cfRule type="cellIs" dxfId="683" priority="1364" operator="lessThan">
      <formula>0</formula>
    </cfRule>
  </conditionalFormatting>
  <conditionalFormatting sqref="H159">
    <cfRule type="cellIs" dxfId="682" priority="1363" operator="lessThan">
      <formula>0</formula>
    </cfRule>
  </conditionalFormatting>
  <conditionalFormatting sqref="H159">
    <cfRule type="cellIs" dxfId="681" priority="1362" operator="lessThan">
      <formula>0</formula>
    </cfRule>
  </conditionalFormatting>
  <conditionalFormatting sqref="H159">
    <cfRule type="cellIs" dxfId="680" priority="1361" operator="lessThan">
      <formula>0</formula>
    </cfRule>
  </conditionalFormatting>
  <conditionalFormatting sqref="H159">
    <cfRule type="cellIs" dxfId="679" priority="1360" operator="lessThan">
      <formula>0</formula>
    </cfRule>
  </conditionalFormatting>
  <conditionalFormatting sqref="H159">
    <cfRule type="cellIs" dxfId="678" priority="1359" operator="lessThan">
      <formula>0</formula>
    </cfRule>
  </conditionalFormatting>
  <conditionalFormatting sqref="H159">
    <cfRule type="cellIs" dxfId="677" priority="1358" operator="lessThan">
      <formula>0</formula>
    </cfRule>
  </conditionalFormatting>
  <conditionalFormatting sqref="H159">
    <cfRule type="cellIs" dxfId="676" priority="1357" operator="lessThan">
      <formula>0</formula>
    </cfRule>
  </conditionalFormatting>
  <conditionalFormatting sqref="H159">
    <cfRule type="cellIs" dxfId="675" priority="1356" operator="lessThan">
      <formula>0</formula>
    </cfRule>
  </conditionalFormatting>
  <conditionalFormatting sqref="H159">
    <cfRule type="cellIs" dxfId="674" priority="1355" operator="lessThan">
      <formula>0</formula>
    </cfRule>
  </conditionalFormatting>
  <conditionalFormatting sqref="H159">
    <cfRule type="cellIs" dxfId="673" priority="1354" operator="lessThan">
      <formula>0</formula>
    </cfRule>
  </conditionalFormatting>
  <conditionalFormatting sqref="H159">
    <cfRule type="cellIs" dxfId="672" priority="1353" operator="lessThan">
      <formula>0</formula>
    </cfRule>
  </conditionalFormatting>
  <conditionalFormatting sqref="H159">
    <cfRule type="cellIs" dxfId="671" priority="1352" operator="lessThan">
      <formula>0</formula>
    </cfRule>
  </conditionalFormatting>
  <conditionalFormatting sqref="H159">
    <cfRule type="cellIs" dxfId="670" priority="1351" operator="lessThan">
      <formula>0</formula>
    </cfRule>
  </conditionalFormatting>
  <conditionalFormatting sqref="H159">
    <cfRule type="cellIs" dxfId="669" priority="1350" operator="lessThan">
      <formula>0</formula>
    </cfRule>
  </conditionalFormatting>
  <conditionalFormatting sqref="H159">
    <cfRule type="cellIs" dxfId="668" priority="1349" operator="lessThan">
      <formula>0</formula>
    </cfRule>
  </conditionalFormatting>
  <conditionalFormatting sqref="H159">
    <cfRule type="cellIs" dxfId="667" priority="1348" operator="lessThan">
      <formula>0</formula>
    </cfRule>
  </conditionalFormatting>
  <conditionalFormatting sqref="H159">
    <cfRule type="cellIs" dxfId="666" priority="1347" operator="lessThan">
      <formula>0</formula>
    </cfRule>
  </conditionalFormatting>
  <conditionalFormatting sqref="H159">
    <cfRule type="cellIs" dxfId="665" priority="1346" operator="lessThan">
      <formula>0</formula>
    </cfRule>
  </conditionalFormatting>
  <conditionalFormatting sqref="H158:I158">
    <cfRule type="cellIs" dxfId="664" priority="1345" operator="lessThan">
      <formula>0</formula>
    </cfRule>
  </conditionalFormatting>
  <conditionalFormatting sqref="H158">
    <cfRule type="cellIs" dxfId="663" priority="1344" operator="lessThan">
      <formula>0</formula>
    </cfRule>
  </conditionalFormatting>
  <conditionalFormatting sqref="I158">
    <cfRule type="cellIs" dxfId="662" priority="1343" operator="lessThan">
      <formula>0</formula>
    </cfRule>
  </conditionalFormatting>
  <conditionalFormatting sqref="I158">
    <cfRule type="cellIs" dxfId="661" priority="1342" operator="lessThan">
      <formula>0</formula>
    </cfRule>
  </conditionalFormatting>
  <conditionalFormatting sqref="H158">
    <cfRule type="cellIs" dxfId="660" priority="1341" operator="lessThan">
      <formula>0</formula>
    </cfRule>
  </conditionalFormatting>
  <conditionalFormatting sqref="H158">
    <cfRule type="cellIs" dxfId="659" priority="1340" operator="lessThan">
      <formula>0</formula>
    </cfRule>
  </conditionalFormatting>
  <conditionalFormatting sqref="H158">
    <cfRule type="cellIs" dxfId="658" priority="1339" operator="lessThan">
      <formula>0</formula>
    </cfRule>
  </conditionalFormatting>
  <conditionalFormatting sqref="H158">
    <cfRule type="cellIs" dxfId="657" priority="1338" operator="lessThan">
      <formula>0</formula>
    </cfRule>
  </conditionalFormatting>
  <conditionalFormatting sqref="H158">
    <cfRule type="cellIs" dxfId="656" priority="1337" operator="lessThan">
      <formula>0</formula>
    </cfRule>
  </conditionalFormatting>
  <conditionalFormatting sqref="H158">
    <cfRule type="cellIs" dxfId="655" priority="1336" operator="lessThan">
      <formula>0</formula>
    </cfRule>
  </conditionalFormatting>
  <conditionalFormatting sqref="H158">
    <cfRule type="cellIs" dxfId="654" priority="1335" operator="lessThan">
      <formula>0</formula>
    </cfRule>
  </conditionalFormatting>
  <conditionalFormatting sqref="H158">
    <cfRule type="cellIs" dxfId="653" priority="1334" operator="lessThan">
      <formula>0</formula>
    </cfRule>
  </conditionalFormatting>
  <conditionalFormatting sqref="H158">
    <cfRule type="cellIs" dxfId="652" priority="1333" operator="lessThan">
      <formula>0</formula>
    </cfRule>
  </conditionalFormatting>
  <conditionalFormatting sqref="H158:I158">
    <cfRule type="cellIs" dxfId="651" priority="1332" operator="lessThan">
      <formula>0</formula>
    </cfRule>
  </conditionalFormatting>
  <conditionalFormatting sqref="H158">
    <cfRule type="cellIs" dxfId="650" priority="1331" operator="lessThan">
      <formula>0</formula>
    </cfRule>
  </conditionalFormatting>
  <conditionalFormatting sqref="I158">
    <cfRule type="cellIs" dxfId="649" priority="1330" operator="lessThan">
      <formula>0</formula>
    </cfRule>
  </conditionalFormatting>
  <conditionalFormatting sqref="I158">
    <cfRule type="cellIs" dxfId="648" priority="1329" operator="lessThan">
      <formula>0</formula>
    </cfRule>
  </conditionalFormatting>
  <conditionalFormatting sqref="H158">
    <cfRule type="cellIs" dxfId="647" priority="1328" operator="lessThan">
      <formula>0</formula>
    </cfRule>
  </conditionalFormatting>
  <conditionalFormatting sqref="H158">
    <cfRule type="cellIs" dxfId="646" priority="1327" operator="lessThan">
      <formula>0</formula>
    </cfRule>
  </conditionalFormatting>
  <conditionalFormatting sqref="H158">
    <cfRule type="cellIs" dxfId="645" priority="1326" operator="lessThan">
      <formula>0</formula>
    </cfRule>
  </conditionalFormatting>
  <conditionalFormatting sqref="H158">
    <cfRule type="cellIs" dxfId="644" priority="1325" operator="lessThan">
      <formula>0</formula>
    </cfRule>
  </conditionalFormatting>
  <conditionalFormatting sqref="H158">
    <cfRule type="cellIs" dxfId="643" priority="1324" operator="lessThan">
      <formula>0</formula>
    </cfRule>
  </conditionalFormatting>
  <conditionalFormatting sqref="H158">
    <cfRule type="cellIs" dxfId="642" priority="1323" operator="lessThan">
      <formula>0</formula>
    </cfRule>
  </conditionalFormatting>
  <conditionalFormatting sqref="H158">
    <cfRule type="cellIs" dxfId="641" priority="1322" operator="lessThan">
      <formula>0</formula>
    </cfRule>
  </conditionalFormatting>
  <conditionalFormatting sqref="H158">
    <cfRule type="cellIs" dxfId="640" priority="1321" operator="lessThan">
      <formula>0</formula>
    </cfRule>
  </conditionalFormatting>
  <conditionalFormatting sqref="H158">
    <cfRule type="cellIs" dxfId="639" priority="1320" operator="lessThan">
      <formula>0</formula>
    </cfRule>
  </conditionalFormatting>
  <conditionalFormatting sqref="H158">
    <cfRule type="cellIs" dxfId="638" priority="1319" operator="lessThan">
      <formula>0</formula>
    </cfRule>
  </conditionalFormatting>
  <conditionalFormatting sqref="H158">
    <cfRule type="cellIs" dxfId="637" priority="1318" operator="lessThan">
      <formula>0</formula>
    </cfRule>
  </conditionalFormatting>
  <conditionalFormatting sqref="H158">
    <cfRule type="cellIs" dxfId="636" priority="1317" operator="lessThan">
      <formula>0</formula>
    </cfRule>
  </conditionalFormatting>
  <conditionalFormatting sqref="H158">
    <cfRule type="cellIs" dxfId="635" priority="1316" operator="lessThan">
      <formula>0</formula>
    </cfRule>
  </conditionalFormatting>
  <conditionalFormatting sqref="H158">
    <cfRule type="cellIs" dxfId="634" priority="1315" operator="lessThan">
      <formula>0</formula>
    </cfRule>
  </conditionalFormatting>
  <conditionalFormatting sqref="I158">
    <cfRule type="cellIs" dxfId="633" priority="1314" operator="lessThan">
      <formula>0</formula>
    </cfRule>
  </conditionalFormatting>
  <conditionalFormatting sqref="I158">
    <cfRule type="cellIs" dxfId="632" priority="1313" operator="lessThan">
      <formula>0</formula>
    </cfRule>
  </conditionalFormatting>
  <conditionalFormatting sqref="I158">
    <cfRule type="cellIs" dxfId="631" priority="1312" operator="lessThan">
      <formula>0</formula>
    </cfRule>
  </conditionalFormatting>
  <conditionalFormatting sqref="I158">
    <cfRule type="cellIs" dxfId="630" priority="1311" operator="lessThan">
      <formula>0</formula>
    </cfRule>
  </conditionalFormatting>
  <conditionalFormatting sqref="I158">
    <cfRule type="cellIs" dxfId="629" priority="1310" operator="lessThan">
      <formula>0</formula>
    </cfRule>
  </conditionalFormatting>
  <conditionalFormatting sqref="I158">
    <cfRule type="cellIs" dxfId="628" priority="1309" operator="lessThan">
      <formula>0</formula>
    </cfRule>
  </conditionalFormatting>
  <conditionalFormatting sqref="I158">
    <cfRule type="cellIs" dxfId="627" priority="1308" operator="lessThan">
      <formula>0</formula>
    </cfRule>
  </conditionalFormatting>
  <conditionalFormatting sqref="I158">
    <cfRule type="cellIs" dxfId="626" priority="1307" operator="lessThan">
      <formula>0</formula>
    </cfRule>
  </conditionalFormatting>
  <conditionalFormatting sqref="I158">
    <cfRule type="cellIs" dxfId="625" priority="1306" operator="lessThan">
      <formula>0</formula>
    </cfRule>
  </conditionalFormatting>
  <conditionalFormatting sqref="I158">
    <cfRule type="cellIs" dxfId="624" priority="1305" operator="lessThan">
      <formula>0</formula>
    </cfRule>
  </conditionalFormatting>
  <conditionalFormatting sqref="I158">
    <cfRule type="cellIs" dxfId="623" priority="1304" operator="lessThan">
      <formula>0</formula>
    </cfRule>
  </conditionalFormatting>
  <conditionalFormatting sqref="I158">
    <cfRule type="cellIs" dxfId="622" priority="1303" operator="lessThan">
      <formula>0</formula>
    </cfRule>
  </conditionalFormatting>
  <conditionalFormatting sqref="I158">
    <cfRule type="cellIs" dxfId="621" priority="1302" operator="lessThan">
      <formula>0</formula>
    </cfRule>
  </conditionalFormatting>
  <conditionalFormatting sqref="H158">
    <cfRule type="cellIs" dxfId="620" priority="1301" operator="lessThan">
      <formula>0</formula>
    </cfRule>
  </conditionalFormatting>
  <conditionalFormatting sqref="H158">
    <cfRule type="cellIs" dxfId="619" priority="1300" operator="lessThan">
      <formula>0</formula>
    </cfRule>
  </conditionalFormatting>
  <conditionalFormatting sqref="H158">
    <cfRule type="cellIs" dxfId="618" priority="1299" operator="lessThan">
      <formula>0</formula>
    </cfRule>
  </conditionalFormatting>
  <conditionalFormatting sqref="H158">
    <cfRule type="cellIs" dxfId="617" priority="1298" operator="lessThan">
      <formula>0</formula>
    </cfRule>
  </conditionalFormatting>
  <conditionalFormatting sqref="H158">
    <cfRule type="cellIs" dxfId="616" priority="1297" operator="lessThan">
      <formula>0</formula>
    </cfRule>
  </conditionalFormatting>
  <conditionalFormatting sqref="H158">
    <cfRule type="cellIs" dxfId="615" priority="1296" operator="lessThan">
      <formula>0</formula>
    </cfRule>
  </conditionalFormatting>
  <conditionalFormatting sqref="H158">
    <cfRule type="cellIs" dxfId="614" priority="1295" operator="lessThan">
      <formula>0</formula>
    </cfRule>
  </conditionalFormatting>
  <conditionalFormatting sqref="H158">
    <cfRule type="cellIs" dxfId="613" priority="1294" operator="lessThan">
      <formula>0</formula>
    </cfRule>
  </conditionalFormatting>
  <conditionalFormatting sqref="H158">
    <cfRule type="cellIs" dxfId="612" priority="1293" operator="lessThan">
      <formula>0</formula>
    </cfRule>
  </conditionalFormatting>
  <conditionalFormatting sqref="H158">
    <cfRule type="cellIs" dxfId="611" priority="1292" operator="lessThan">
      <formula>0</formula>
    </cfRule>
  </conditionalFormatting>
  <conditionalFormatting sqref="H158">
    <cfRule type="cellIs" dxfId="610" priority="1291" operator="lessThan">
      <formula>0</formula>
    </cfRule>
  </conditionalFormatting>
  <conditionalFormatting sqref="H158">
    <cfRule type="cellIs" dxfId="609" priority="1290" operator="lessThan">
      <formula>0</formula>
    </cfRule>
  </conditionalFormatting>
  <conditionalFormatting sqref="H158">
    <cfRule type="cellIs" dxfId="608" priority="1289" operator="lessThan">
      <formula>0</formula>
    </cfRule>
  </conditionalFormatting>
  <conditionalFormatting sqref="H158">
    <cfRule type="cellIs" dxfId="607" priority="1288" operator="lessThan">
      <formula>0</formula>
    </cfRule>
  </conditionalFormatting>
  <conditionalFormatting sqref="H158">
    <cfRule type="cellIs" dxfId="606" priority="1287" operator="lessThan">
      <formula>0</formula>
    </cfRule>
  </conditionalFormatting>
  <conditionalFormatting sqref="H158">
    <cfRule type="cellIs" dxfId="605" priority="1286" operator="lessThan">
      <formula>0</formula>
    </cfRule>
  </conditionalFormatting>
  <conditionalFormatting sqref="H158">
    <cfRule type="cellIs" dxfId="604" priority="1285" operator="lessThan">
      <formula>0</formula>
    </cfRule>
  </conditionalFormatting>
  <conditionalFormatting sqref="H158">
    <cfRule type="cellIs" dxfId="603" priority="1284" operator="lessThan">
      <formula>0</formula>
    </cfRule>
  </conditionalFormatting>
  <conditionalFormatting sqref="H158">
    <cfRule type="cellIs" dxfId="602" priority="1283" operator="lessThan">
      <formula>0</formula>
    </cfRule>
  </conditionalFormatting>
  <conditionalFormatting sqref="H158">
    <cfRule type="cellIs" dxfId="601" priority="1282" operator="lessThan">
      <formula>0</formula>
    </cfRule>
  </conditionalFormatting>
  <conditionalFormatting sqref="H158">
    <cfRule type="cellIs" dxfId="600" priority="1281" operator="lessThan">
      <formula>0</formula>
    </cfRule>
  </conditionalFormatting>
  <conditionalFormatting sqref="H158">
    <cfRule type="cellIs" dxfId="599" priority="1280" operator="lessThan">
      <formula>0</formula>
    </cfRule>
  </conditionalFormatting>
  <conditionalFormatting sqref="H158">
    <cfRule type="cellIs" dxfId="598" priority="1279" operator="lessThan">
      <formula>0</formula>
    </cfRule>
  </conditionalFormatting>
  <conditionalFormatting sqref="H158">
    <cfRule type="cellIs" dxfId="597" priority="1278" operator="lessThan">
      <formula>0</formula>
    </cfRule>
  </conditionalFormatting>
  <conditionalFormatting sqref="H158">
    <cfRule type="cellIs" dxfId="596" priority="1277" operator="lessThan">
      <formula>0</formula>
    </cfRule>
  </conditionalFormatting>
  <conditionalFormatting sqref="H158">
    <cfRule type="cellIs" dxfId="595" priority="1276" operator="lessThan">
      <formula>0</formula>
    </cfRule>
  </conditionalFormatting>
  <conditionalFormatting sqref="H158">
    <cfRule type="cellIs" dxfId="594" priority="1275" operator="lessThan">
      <formula>0</formula>
    </cfRule>
  </conditionalFormatting>
  <conditionalFormatting sqref="H158">
    <cfRule type="cellIs" dxfId="593" priority="1274" operator="lessThan">
      <formula>0</formula>
    </cfRule>
  </conditionalFormatting>
  <conditionalFormatting sqref="H158">
    <cfRule type="cellIs" dxfId="592" priority="1273" operator="lessThan">
      <formula>0</formula>
    </cfRule>
  </conditionalFormatting>
  <conditionalFormatting sqref="H158">
    <cfRule type="cellIs" dxfId="591" priority="1272" operator="lessThan">
      <formula>0</formula>
    </cfRule>
  </conditionalFormatting>
  <conditionalFormatting sqref="H158">
    <cfRule type="cellIs" dxfId="590" priority="1271" operator="lessThan">
      <formula>0</formula>
    </cfRule>
  </conditionalFormatting>
  <conditionalFormatting sqref="H158">
    <cfRule type="cellIs" dxfId="589" priority="1270" operator="lessThan">
      <formula>0</formula>
    </cfRule>
  </conditionalFormatting>
  <conditionalFormatting sqref="H158">
    <cfRule type="cellIs" dxfId="588" priority="1269" operator="lessThan">
      <formula>0</formula>
    </cfRule>
  </conditionalFormatting>
  <conditionalFormatting sqref="H158">
    <cfRule type="cellIs" dxfId="587" priority="1268" operator="lessThan">
      <formula>0</formula>
    </cfRule>
  </conditionalFormatting>
  <conditionalFormatting sqref="H158">
    <cfRule type="cellIs" dxfId="586" priority="1267" operator="lessThan">
      <formula>0</formula>
    </cfRule>
  </conditionalFormatting>
  <conditionalFormatting sqref="H158">
    <cfRule type="cellIs" dxfId="585" priority="1266" operator="lessThan">
      <formula>0</formula>
    </cfRule>
  </conditionalFormatting>
  <conditionalFormatting sqref="H158">
    <cfRule type="cellIs" dxfId="584" priority="1265" operator="lessThan">
      <formula>0</formula>
    </cfRule>
  </conditionalFormatting>
  <conditionalFormatting sqref="H158">
    <cfRule type="cellIs" dxfId="583" priority="1264" operator="lessThan">
      <formula>0</formula>
    </cfRule>
  </conditionalFormatting>
  <conditionalFormatting sqref="H158">
    <cfRule type="cellIs" dxfId="582" priority="1263" operator="lessThan">
      <formula>0</formula>
    </cfRule>
  </conditionalFormatting>
  <conditionalFormatting sqref="H158">
    <cfRule type="cellIs" dxfId="581" priority="1262" operator="lessThan">
      <formula>0</formula>
    </cfRule>
  </conditionalFormatting>
  <conditionalFormatting sqref="H158">
    <cfRule type="cellIs" dxfId="580" priority="1261" operator="lessThan">
      <formula>0</formula>
    </cfRule>
  </conditionalFormatting>
  <conditionalFormatting sqref="H158">
    <cfRule type="cellIs" dxfId="579" priority="1260" operator="lessThan">
      <formula>0</formula>
    </cfRule>
  </conditionalFormatting>
  <conditionalFormatting sqref="H158">
    <cfRule type="cellIs" dxfId="578" priority="1259" operator="lessThan">
      <formula>0</formula>
    </cfRule>
  </conditionalFormatting>
  <conditionalFormatting sqref="H157:I157">
    <cfRule type="cellIs" dxfId="577" priority="1258" operator="lessThan">
      <formula>0</formula>
    </cfRule>
  </conditionalFormatting>
  <conditionalFormatting sqref="H157">
    <cfRule type="cellIs" dxfId="576" priority="1257" operator="lessThan">
      <formula>0</formula>
    </cfRule>
  </conditionalFormatting>
  <conditionalFormatting sqref="I157">
    <cfRule type="cellIs" dxfId="575" priority="1256" operator="lessThan">
      <formula>0</formula>
    </cfRule>
  </conditionalFormatting>
  <conditionalFormatting sqref="I157">
    <cfRule type="cellIs" dxfId="574" priority="1255" operator="lessThan">
      <formula>0</formula>
    </cfRule>
  </conditionalFormatting>
  <conditionalFormatting sqref="H157">
    <cfRule type="cellIs" dxfId="573" priority="1254" operator="lessThan">
      <formula>0</formula>
    </cfRule>
  </conditionalFormatting>
  <conditionalFormatting sqref="H157">
    <cfRule type="cellIs" dxfId="572" priority="1253" operator="lessThan">
      <formula>0</formula>
    </cfRule>
  </conditionalFormatting>
  <conditionalFormatting sqref="H157">
    <cfRule type="cellIs" dxfId="571" priority="1252" operator="lessThan">
      <formula>0</formula>
    </cfRule>
  </conditionalFormatting>
  <conditionalFormatting sqref="H157">
    <cfRule type="cellIs" dxfId="570" priority="1251" operator="lessThan">
      <formula>0</formula>
    </cfRule>
  </conditionalFormatting>
  <conditionalFormatting sqref="H157">
    <cfRule type="cellIs" dxfId="569" priority="1250" operator="lessThan">
      <formula>0</formula>
    </cfRule>
  </conditionalFormatting>
  <conditionalFormatting sqref="H157">
    <cfRule type="cellIs" dxfId="568" priority="1249" operator="lessThan">
      <formula>0</formula>
    </cfRule>
  </conditionalFormatting>
  <conditionalFormatting sqref="H157">
    <cfRule type="cellIs" dxfId="567" priority="1248" operator="lessThan">
      <formula>0</formula>
    </cfRule>
  </conditionalFormatting>
  <conditionalFormatting sqref="H157">
    <cfRule type="cellIs" dxfId="566" priority="1247" operator="lessThan">
      <formula>0</formula>
    </cfRule>
  </conditionalFormatting>
  <conditionalFormatting sqref="H157">
    <cfRule type="cellIs" dxfId="565" priority="1246" operator="lessThan">
      <formula>0</formula>
    </cfRule>
  </conditionalFormatting>
  <conditionalFormatting sqref="H157:I157">
    <cfRule type="cellIs" dxfId="564" priority="1245" operator="lessThan">
      <formula>0</formula>
    </cfRule>
  </conditionalFormatting>
  <conditionalFormatting sqref="H157">
    <cfRule type="cellIs" dxfId="563" priority="1244" operator="lessThan">
      <formula>0</formula>
    </cfRule>
  </conditionalFormatting>
  <conditionalFormatting sqref="I157">
    <cfRule type="cellIs" dxfId="562" priority="1243" operator="lessThan">
      <formula>0</formula>
    </cfRule>
  </conditionalFormatting>
  <conditionalFormatting sqref="I157">
    <cfRule type="cellIs" dxfId="561" priority="1242" operator="lessThan">
      <formula>0</formula>
    </cfRule>
  </conditionalFormatting>
  <conditionalFormatting sqref="H157">
    <cfRule type="cellIs" dxfId="560" priority="1241" operator="lessThan">
      <formula>0</formula>
    </cfRule>
  </conditionalFormatting>
  <conditionalFormatting sqref="H157">
    <cfRule type="cellIs" dxfId="559" priority="1240" operator="lessThan">
      <formula>0</formula>
    </cfRule>
  </conditionalFormatting>
  <conditionalFormatting sqref="H157">
    <cfRule type="cellIs" dxfId="558" priority="1239" operator="lessThan">
      <formula>0</formula>
    </cfRule>
  </conditionalFormatting>
  <conditionalFormatting sqref="H157">
    <cfRule type="cellIs" dxfId="557" priority="1238" operator="lessThan">
      <formula>0</formula>
    </cfRule>
  </conditionalFormatting>
  <conditionalFormatting sqref="H157">
    <cfRule type="cellIs" dxfId="556" priority="1237" operator="lessThan">
      <formula>0</formula>
    </cfRule>
  </conditionalFormatting>
  <conditionalFormatting sqref="H157">
    <cfRule type="cellIs" dxfId="555" priority="1236" operator="lessThan">
      <formula>0</formula>
    </cfRule>
  </conditionalFormatting>
  <conditionalFormatting sqref="H157">
    <cfRule type="cellIs" dxfId="554" priority="1235" operator="lessThan">
      <formula>0</formula>
    </cfRule>
  </conditionalFormatting>
  <conditionalFormatting sqref="H157">
    <cfRule type="cellIs" dxfId="553" priority="1234" operator="lessThan">
      <formula>0</formula>
    </cfRule>
  </conditionalFormatting>
  <conditionalFormatting sqref="H157">
    <cfRule type="cellIs" dxfId="552" priority="1233" operator="lessThan">
      <formula>0</formula>
    </cfRule>
  </conditionalFormatting>
  <conditionalFormatting sqref="H157">
    <cfRule type="cellIs" dxfId="551" priority="1232" operator="lessThan">
      <formula>0</formula>
    </cfRule>
  </conditionalFormatting>
  <conditionalFormatting sqref="H157">
    <cfRule type="cellIs" dxfId="550" priority="1231" operator="lessThan">
      <formula>0</formula>
    </cfRule>
  </conditionalFormatting>
  <conditionalFormatting sqref="H157">
    <cfRule type="cellIs" dxfId="549" priority="1230" operator="lessThan">
      <formula>0</formula>
    </cfRule>
  </conditionalFormatting>
  <conditionalFormatting sqref="H157">
    <cfRule type="cellIs" dxfId="548" priority="1229" operator="lessThan">
      <formula>0</formula>
    </cfRule>
  </conditionalFormatting>
  <conditionalFormatting sqref="H157">
    <cfRule type="cellIs" dxfId="547" priority="1228" operator="lessThan">
      <formula>0</formula>
    </cfRule>
  </conditionalFormatting>
  <conditionalFormatting sqref="I157">
    <cfRule type="cellIs" dxfId="546" priority="1227" operator="lessThan">
      <formula>0</formula>
    </cfRule>
  </conditionalFormatting>
  <conditionalFormatting sqref="I157">
    <cfRule type="cellIs" dxfId="545" priority="1226" operator="lessThan">
      <formula>0</formula>
    </cfRule>
  </conditionalFormatting>
  <conditionalFormatting sqref="I157">
    <cfRule type="cellIs" dxfId="544" priority="1225" operator="lessThan">
      <formula>0</formula>
    </cfRule>
  </conditionalFormatting>
  <conditionalFormatting sqref="I157">
    <cfRule type="cellIs" dxfId="543" priority="1224" operator="lessThan">
      <formula>0</formula>
    </cfRule>
  </conditionalFormatting>
  <conditionalFormatting sqref="I157">
    <cfRule type="cellIs" dxfId="542" priority="1223" operator="lessThan">
      <formula>0</formula>
    </cfRule>
  </conditionalFormatting>
  <conditionalFormatting sqref="I157">
    <cfRule type="cellIs" dxfId="541" priority="1222" operator="lessThan">
      <formula>0</formula>
    </cfRule>
  </conditionalFormatting>
  <conditionalFormatting sqref="I157">
    <cfRule type="cellIs" dxfId="540" priority="1221" operator="lessThan">
      <formula>0</formula>
    </cfRule>
  </conditionalFormatting>
  <conditionalFormatting sqref="I157">
    <cfRule type="cellIs" dxfId="539" priority="1220" operator="lessThan">
      <formula>0</formula>
    </cfRule>
  </conditionalFormatting>
  <conditionalFormatting sqref="I157">
    <cfRule type="cellIs" dxfId="538" priority="1219" operator="lessThan">
      <formula>0</formula>
    </cfRule>
  </conditionalFormatting>
  <conditionalFormatting sqref="I157">
    <cfRule type="cellIs" dxfId="537" priority="1218" operator="lessThan">
      <formula>0</formula>
    </cfRule>
  </conditionalFormatting>
  <conditionalFormatting sqref="I157">
    <cfRule type="cellIs" dxfId="536" priority="1217" operator="lessThan">
      <formula>0</formula>
    </cfRule>
  </conditionalFormatting>
  <conditionalFormatting sqref="I157">
    <cfRule type="cellIs" dxfId="535" priority="1216" operator="lessThan">
      <formula>0</formula>
    </cfRule>
  </conditionalFormatting>
  <conditionalFormatting sqref="I157">
    <cfRule type="cellIs" dxfId="534" priority="1215" operator="lessThan">
      <formula>0</formula>
    </cfRule>
  </conditionalFormatting>
  <conditionalFormatting sqref="H157">
    <cfRule type="cellIs" dxfId="533" priority="1214" operator="lessThan">
      <formula>0</formula>
    </cfRule>
  </conditionalFormatting>
  <conditionalFormatting sqref="H157">
    <cfRule type="cellIs" dxfId="532" priority="1213" operator="lessThan">
      <formula>0</formula>
    </cfRule>
  </conditionalFormatting>
  <conditionalFormatting sqref="H157">
    <cfRule type="cellIs" dxfId="531" priority="1212" operator="lessThan">
      <formula>0</formula>
    </cfRule>
  </conditionalFormatting>
  <conditionalFormatting sqref="H157">
    <cfRule type="cellIs" dxfId="530" priority="1211" operator="lessThan">
      <formula>0</formula>
    </cfRule>
  </conditionalFormatting>
  <conditionalFormatting sqref="H157">
    <cfRule type="cellIs" dxfId="529" priority="1210" operator="lessThan">
      <formula>0</formula>
    </cfRule>
  </conditionalFormatting>
  <conditionalFormatting sqref="H157">
    <cfRule type="cellIs" dxfId="528" priority="1209" operator="lessThan">
      <formula>0</formula>
    </cfRule>
  </conditionalFormatting>
  <conditionalFormatting sqref="H157">
    <cfRule type="cellIs" dxfId="527" priority="1208" operator="lessThan">
      <formula>0</formula>
    </cfRule>
  </conditionalFormatting>
  <conditionalFormatting sqref="H157">
    <cfRule type="cellIs" dxfId="526" priority="1207" operator="lessThan">
      <formula>0</formula>
    </cfRule>
  </conditionalFormatting>
  <conditionalFormatting sqref="H157">
    <cfRule type="cellIs" dxfId="525" priority="1206" operator="lessThan">
      <formula>0</formula>
    </cfRule>
  </conditionalFormatting>
  <conditionalFormatting sqref="H157">
    <cfRule type="cellIs" dxfId="524" priority="1205" operator="lessThan">
      <formula>0</formula>
    </cfRule>
  </conditionalFormatting>
  <conditionalFormatting sqref="H157">
    <cfRule type="cellIs" dxfId="523" priority="1204" operator="lessThan">
      <formula>0</formula>
    </cfRule>
  </conditionalFormatting>
  <conditionalFormatting sqref="H157">
    <cfRule type="cellIs" dxfId="522" priority="1203" operator="lessThan">
      <formula>0</formula>
    </cfRule>
  </conditionalFormatting>
  <conditionalFormatting sqref="H157">
    <cfRule type="cellIs" dxfId="521" priority="1202" operator="lessThan">
      <formula>0</formula>
    </cfRule>
  </conditionalFormatting>
  <conditionalFormatting sqref="H157">
    <cfRule type="cellIs" dxfId="520" priority="1201" operator="lessThan">
      <formula>0</formula>
    </cfRule>
  </conditionalFormatting>
  <conditionalFormatting sqref="H157">
    <cfRule type="cellIs" dxfId="519" priority="1200" operator="lessThan">
      <formula>0</formula>
    </cfRule>
  </conditionalFormatting>
  <conditionalFormatting sqref="H157">
    <cfRule type="cellIs" dxfId="518" priority="1199" operator="lessThan">
      <formula>0</formula>
    </cfRule>
  </conditionalFormatting>
  <conditionalFormatting sqref="H157">
    <cfRule type="cellIs" dxfId="517" priority="1198" operator="lessThan">
      <formula>0</formula>
    </cfRule>
  </conditionalFormatting>
  <conditionalFormatting sqref="H157">
    <cfRule type="cellIs" dxfId="516" priority="1197" operator="lessThan">
      <formula>0</formula>
    </cfRule>
  </conditionalFormatting>
  <conditionalFormatting sqref="H157">
    <cfRule type="cellIs" dxfId="515" priority="1196" operator="lessThan">
      <formula>0</formula>
    </cfRule>
  </conditionalFormatting>
  <conditionalFormatting sqref="H157">
    <cfRule type="cellIs" dxfId="514" priority="1195" operator="lessThan">
      <formula>0</formula>
    </cfRule>
  </conditionalFormatting>
  <conditionalFormatting sqref="H157">
    <cfRule type="cellIs" dxfId="513" priority="1194" operator="lessThan">
      <formula>0</formula>
    </cfRule>
  </conditionalFormatting>
  <conditionalFormatting sqref="H157">
    <cfRule type="cellIs" dxfId="512" priority="1193" operator="lessThan">
      <formula>0</formula>
    </cfRule>
  </conditionalFormatting>
  <conditionalFormatting sqref="H157">
    <cfRule type="cellIs" dxfId="511" priority="1192" operator="lessThan">
      <formula>0</formula>
    </cfRule>
  </conditionalFormatting>
  <conditionalFormatting sqref="H157">
    <cfRule type="cellIs" dxfId="510" priority="1191" operator="lessThan">
      <formula>0</formula>
    </cfRule>
  </conditionalFormatting>
  <conditionalFormatting sqref="H157">
    <cfRule type="cellIs" dxfId="509" priority="1190" operator="lessThan">
      <formula>0</formula>
    </cfRule>
  </conditionalFormatting>
  <conditionalFormatting sqref="H157">
    <cfRule type="cellIs" dxfId="508" priority="1189" operator="lessThan">
      <formula>0</formula>
    </cfRule>
  </conditionalFormatting>
  <conditionalFormatting sqref="H157">
    <cfRule type="cellIs" dxfId="507" priority="1188" operator="lessThan">
      <formula>0</formula>
    </cfRule>
  </conditionalFormatting>
  <conditionalFormatting sqref="H157">
    <cfRule type="cellIs" dxfId="506" priority="1187" operator="lessThan">
      <formula>0</formula>
    </cfRule>
  </conditionalFormatting>
  <conditionalFormatting sqref="H157">
    <cfRule type="cellIs" dxfId="505" priority="1186" operator="lessThan">
      <formula>0</formula>
    </cfRule>
  </conditionalFormatting>
  <conditionalFormatting sqref="H157">
    <cfRule type="cellIs" dxfId="504" priority="1185" operator="lessThan">
      <formula>0</formula>
    </cfRule>
  </conditionalFormatting>
  <conditionalFormatting sqref="H157">
    <cfRule type="cellIs" dxfId="503" priority="1184" operator="lessThan">
      <formula>0</formula>
    </cfRule>
  </conditionalFormatting>
  <conditionalFormatting sqref="H157">
    <cfRule type="cellIs" dxfId="502" priority="1183" operator="lessThan">
      <formula>0</formula>
    </cfRule>
  </conditionalFormatting>
  <conditionalFormatting sqref="H157">
    <cfRule type="cellIs" dxfId="501" priority="1182" operator="lessThan">
      <formula>0</formula>
    </cfRule>
  </conditionalFormatting>
  <conditionalFormatting sqref="H157">
    <cfRule type="cellIs" dxfId="500" priority="1181" operator="lessThan">
      <formula>0</formula>
    </cfRule>
  </conditionalFormatting>
  <conditionalFormatting sqref="H157">
    <cfRule type="cellIs" dxfId="499" priority="1180" operator="lessThan">
      <formula>0</formula>
    </cfRule>
  </conditionalFormatting>
  <conditionalFormatting sqref="H157">
    <cfRule type="cellIs" dxfId="498" priority="1179" operator="lessThan">
      <formula>0</formula>
    </cfRule>
  </conditionalFormatting>
  <conditionalFormatting sqref="H157">
    <cfRule type="cellIs" dxfId="497" priority="1178" operator="lessThan">
      <formula>0</formula>
    </cfRule>
  </conditionalFormatting>
  <conditionalFormatting sqref="H157">
    <cfRule type="cellIs" dxfId="496" priority="1177" operator="lessThan">
      <formula>0</formula>
    </cfRule>
  </conditionalFormatting>
  <conditionalFormatting sqref="H157">
    <cfRule type="cellIs" dxfId="495" priority="1176" operator="lessThan">
      <formula>0</formula>
    </cfRule>
  </conditionalFormatting>
  <conditionalFormatting sqref="H157">
    <cfRule type="cellIs" dxfId="494" priority="1175" operator="lessThan">
      <formula>0</formula>
    </cfRule>
  </conditionalFormatting>
  <conditionalFormatting sqref="H157">
    <cfRule type="cellIs" dxfId="493" priority="1174" operator="lessThan">
      <formula>0</formula>
    </cfRule>
  </conditionalFormatting>
  <conditionalFormatting sqref="H157">
    <cfRule type="cellIs" dxfId="492" priority="1173" operator="lessThan">
      <formula>0</formula>
    </cfRule>
  </conditionalFormatting>
  <conditionalFormatting sqref="H157">
    <cfRule type="cellIs" dxfId="491" priority="1172" operator="lessThan">
      <formula>0</formula>
    </cfRule>
  </conditionalFormatting>
  <conditionalFormatting sqref="H154:I154">
    <cfRule type="cellIs" dxfId="490" priority="997" operator="lessThan">
      <formula>0</formula>
    </cfRule>
  </conditionalFormatting>
  <conditionalFormatting sqref="H153:I153">
    <cfRule type="cellIs" dxfId="489" priority="996" operator="lessThan">
      <formula>0</formula>
    </cfRule>
  </conditionalFormatting>
  <conditionalFormatting sqref="H152:I152">
    <cfRule type="cellIs" dxfId="488" priority="995" operator="lessThan">
      <formula>0</formula>
    </cfRule>
  </conditionalFormatting>
  <conditionalFormatting sqref="H151:I151">
    <cfRule type="cellIs" dxfId="487" priority="994" operator="lessThan">
      <formula>0</formula>
    </cfRule>
  </conditionalFormatting>
  <conditionalFormatting sqref="H150:I150">
    <cfRule type="cellIs" dxfId="486" priority="993" operator="lessThan">
      <formula>0</formula>
    </cfRule>
  </conditionalFormatting>
  <conditionalFormatting sqref="H149:I149">
    <cfRule type="cellIs" dxfId="485" priority="992" operator="lessThan">
      <formula>0</formula>
    </cfRule>
  </conditionalFormatting>
  <conditionalFormatting sqref="H148:I148">
    <cfRule type="cellIs" dxfId="484" priority="991" operator="lessThan">
      <formula>0</formula>
    </cfRule>
  </conditionalFormatting>
  <conditionalFormatting sqref="H147:I147">
    <cfRule type="cellIs" dxfId="483" priority="990" operator="lessThan">
      <formula>0</formula>
    </cfRule>
  </conditionalFormatting>
  <conditionalFormatting sqref="H146:I146">
    <cfRule type="cellIs" dxfId="482" priority="989" operator="lessThan">
      <formula>0</formula>
    </cfRule>
  </conditionalFormatting>
  <conditionalFormatting sqref="H145:I145">
    <cfRule type="cellIs" dxfId="481" priority="988" operator="lessThan">
      <formula>0</formula>
    </cfRule>
  </conditionalFormatting>
  <conditionalFormatting sqref="H144:I144">
    <cfRule type="cellIs" dxfId="480" priority="987" operator="lessThan">
      <formula>0</formula>
    </cfRule>
  </conditionalFormatting>
  <conditionalFormatting sqref="H140:I140">
    <cfRule type="cellIs" dxfId="479" priority="480" operator="lessThan">
      <formula>0</formula>
    </cfRule>
  </conditionalFormatting>
  <conditionalFormatting sqref="H139:I139">
    <cfRule type="cellIs" dxfId="478" priority="479" operator="lessThan">
      <formula>0</formula>
    </cfRule>
  </conditionalFormatting>
  <conditionalFormatting sqref="H138:I138">
    <cfRule type="cellIs" dxfId="477" priority="478" operator="lessThan">
      <formula>0</formula>
    </cfRule>
  </conditionalFormatting>
  <conditionalFormatting sqref="H137:I137">
    <cfRule type="cellIs" dxfId="476" priority="477" operator="lessThan">
      <formula>0</formula>
    </cfRule>
  </conditionalFormatting>
  <conditionalFormatting sqref="H136:I136">
    <cfRule type="cellIs" dxfId="475" priority="476" operator="lessThan">
      <formula>0</formula>
    </cfRule>
  </conditionalFormatting>
  <conditionalFormatting sqref="H135:I135">
    <cfRule type="cellIs" dxfId="474" priority="475" operator="lessThan">
      <formula>0</formula>
    </cfRule>
  </conditionalFormatting>
  <conditionalFormatting sqref="H134:I134">
    <cfRule type="cellIs" dxfId="473" priority="474" operator="lessThan">
      <formula>0</formula>
    </cfRule>
  </conditionalFormatting>
  <conditionalFormatting sqref="H133:I133">
    <cfRule type="cellIs" dxfId="472" priority="473" operator="lessThan">
      <formula>0</formula>
    </cfRule>
  </conditionalFormatting>
  <conditionalFormatting sqref="H132:I132">
    <cfRule type="cellIs" dxfId="471" priority="472" operator="lessThan">
      <formula>0</formula>
    </cfRule>
  </conditionalFormatting>
  <conditionalFormatting sqref="H130:I131">
    <cfRule type="cellIs" dxfId="470" priority="471" operator="lessThan">
      <formula>0</formula>
    </cfRule>
  </conditionalFormatting>
  <conditionalFormatting sqref="H131:I131">
    <cfRule type="cellIs" dxfId="469" priority="470" operator="lessThan">
      <formula>0</formula>
    </cfRule>
  </conditionalFormatting>
  <conditionalFormatting sqref="H129:I129">
    <cfRule type="cellIs" dxfId="468" priority="469" operator="lessThan">
      <formula>0</formula>
    </cfRule>
  </conditionalFormatting>
  <conditionalFormatting sqref="H128:I128">
    <cfRule type="cellIs" dxfId="467" priority="468" operator="lessThan">
      <formula>0</formula>
    </cfRule>
  </conditionalFormatting>
  <conditionalFormatting sqref="H127:I127">
    <cfRule type="cellIs" dxfId="466" priority="467" operator="lessThan">
      <formula>0</formula>
    </cfRule>
  </conditionalFormatting>
  <conditionalFormatting sqref="H126:I126">
    <cfRule type="cellIs" dxfId="465" priority="466" operator="lessThan">
      <formula>0</formula>
    </cfRule>
  </conditionalFormatting>
  <conditionalFormatting sqref="H125:I125">
    <cfRule type="cellIs" dxfId="464" priority="465" operator="lessThan">
      <formula>0</formula>
    </cfRule>
  </conditionalFormatting>
  <conditionalFormatting sqref="H124:I124">
    <cfRule type="cellIs" dxfId="463" priority="464" operator="lessThan">
      <formula>0</formula>
    </cfRule>
  </conditionalFormatting>
  <conditionalFormatting sqref="H123:I123">
    <cfRule type="cellIs" dxfId="462" priority="463" operator="lessThan">
      <formula>0</formula>
    </cfRule>
  </conditionalFormatting>
  <conditionalFormatting sqref="H122:I122">
    <cfRule type="cellIs" dxfId="461" priority="462" operator="lessThan">
      <formula>0</formula>
    </cfRule>
  </conditionalFormatting>
  <conditionalFormatting sqref="H121:I121">
    <cfRule type="cellIs" dxfId="460" priority="461" operator="lessThan">
      <formula>0</formula>
    </cfRule>
  </conditionalFormatting>
  <conditionalFormatting sqref="H120:I120">
    <cfRule type="cellIs" dxfId="459" priority="460" operator="lessThan">
      <formula>0</formula>
    </cfRule>
  </conditionalFormatting>
  <conditionalFormatting sqref="H119:I119">
    <cfRule type="cellIs" dxfId="458" priority="459" operator="lessThan">
      <formula>0</formula>
    </cfRule>
  </conditionalFormatting>
  <conditionalFormatting sqref="H118:I118">
    <cfRule type="cellIs" dxfId="457" priority="458" operator="lessThan">
      <formula>0</formula>
    </cfRule>
  </conditionalFormatting>
  <conditionalFormatting sqref="H117:I117">
    <cfRule type="cellIs" dxfId="456" priority="457" operator="lessThan">
      <formula>0</formula>
    </cfRule>
  </conditionalFormatting>
  <conditionalFormatting sqref="H116:I116">
    <cfRule type="cellIs" dxfId="455" priority="456" operator="lessThan">
      <formula>0</formula>
    </cfRule>
  </conditionalFormatting>
  <conditionalFormatting sqref="H115:I115">
    <cfRule type="cellIs" dxfId="454" priority="455" operator="lessThan">
      <formula>0</formula>
    </cfRule>
  </conditionalFormatting>
  <conditionalFormatting sqref="H114:I114">
    <cfRule type="cellIs" dxfId="453" priority="454" operator="lessThan">
      <formula>0</formula>
    </cfRule>
  </conditionalFormatting>
  <conditionalFormatting sqref="H113:I113">
    <cfRule type="cellIs" dxfId="452" priority="453" operator="lessThan">
      <formula>0</formula>
    </cfRule>
  </conditionalFormatting>
  <conditionalFormatting sqref="H112:I112">
    <cfRule type="cellIs" dxfId="451" priority="452" operator="lessThan">
      <formula>0</formula>
    </cfRule>
  </conditionalFormatting>
  <conditionalFormatting sqref="H111:I111">
    <cfRule type="cellIs" dxfId="450" priority="451" operator="lessThan">
      <formula>0</formula>
    </cfRule>
  </conditionalFormatting>
  <conditionalFormatting sqref="H110:I110">
    <cfRule type="cellIs" dxfId="449" priority="450" operator="lessThan">
      <formula>0</formula>
    </cfRule>
  </conditionalFormatting>
  <conditionalFormatting sqref="H109:I109">
    <cfRule type="cellIs" dxfId="448" priority="449" operator="lessThan">
      <formula>0</formula>
    </cfRule>
  </conditionalFormatting>
  <conditionalFormatting sqref="H108:I108">
    <cfRule type="cellIs" dxfId="447" priority="448" operator="lessThan">
      <formula>0</formula>
    </cfRule>
  </conditionalFormatting>
  <conditionalFormatting sqref="H107:I107">
    <cfRule type="cellIs" dxfId="446" priority="447" operator="lessThan">
      <formula>0</formula>
    </cfRule>
  </conditionalFormatting>
  <conditionalFormatting sqref="H106:I106">
    <cfRule type="cellIs" dxfId="445" priority="446" operator="lessThan">
      <formula>0</formula>
    </cfRule>
  </conditionalFormatting>
  <conditionalFormatting sqref="H105:I105">
    <cfRule type="cellIs" dxfId="444" priority="445" operator="lessThan">
      <formula>0</formula>
    </cfRule>
  </conditionalFormatting>
  <conditionalFormatting sqref="H104:I104">
    <cfRule type="cellIs" dxfId="443" priority="444" operator="lessThan">
      <formula>0</formula>
    </cfRule>
  </conditionalFormatting>
  <conditionalFormatting sqref="H103:I103">
    <cfRule type="cellIs" dxfId="442" priority="443" operator="lessThan">
      <formula>0</formula>
    </cfRule>
  </conditionalFormatting>
  <conditionalFormatting sqref="H102:I102">
    <cfRule type="cellIs" dxfId="441" priority="442" operator="lessThan">
      <formula>0</formula>
    </cfRule>
  </conditionalFormatting>
  <conditionalFormatting sqref="H101:I101">
    <cfRule type="cellIs" dxfId="440" priority="441" operator="lessThan">
      <formula>0</formula>
    </cfRule>
  </conditionalFormatting>
  <conditionalFormatting sqref="H100:I100">
    <cfRule type="cellIs" dxfId="439" priority="440" operator="lessThan">
      <formula>0</formula>
    </cfRule>
  </conditionalFormatting>
  <conditionalFormatting sqref="H99:I99">
    <cfRule type="cellIs" dxfId="438" priority="439" operator="lessThan">
      <formula>0</formula>
    </cfRule>
  </conditionalFormatting>
  <conditionalFormatting sqref="H98:I98">
    <cfRule type="cellIs" dxfId="437" priority="438" operator="lessThan">
      <formula>0</formula>
    </cfRule>
  </conditionalFormatting>
  <conditionalFormatting sqref="H97:I97">
    <cfRule type="cellIs" dxfId="436" priority="437" operator="lessThan">
      <formula>0</formula>
    </cfRule>
  </conditionalFormatting>
  <conditionalFormatting sqref="H96:I96">
    <cfRule type="cellIs" dxfId="435" priority="436" operator="lessThan">
      <formula>0</formula>
    </cfRule>
  </conditionalFormatting>
  <conditionalFormatting sqref="H95:I95">
    <cfRule type="cellIs" dxfId="434" priority="435" operator="lessThan">
      <formula>0</formula>
    </cfRule>
  </conditionalFormatting>
  <conditionalFormatting sqref="H94:I94">
    <cfRule type="cellIs" dxfId="433" priority="434" operator="lessThan">
      <formula>0</formula>
    </cfRule>
  </conditionalFormatting>
  <conditionalFormatting sqref="H93:I93">
    <cfRule type="cellIs" dxfId="432" priority="433" operator="lessThan">
      <formula>0</formula>
    </cfRule>
  </conditionalFormatting>
  <conditionalFormatting sqref="H92:I92">
    <cfRule type="cellIs" dxfId="431" priority="432" operator="lessThan">
      <formula>0</formula>
    </cfRule>
  </conditionalFormatting>
  <conditionalFormatting sqref="H91:I91">
    <cfRule type="cellIs" dxfId="430" priority="431" operator="lessThan">
      <formula>0</formula>
    </cfRule>
  </conditionalFormatting>
  <conditionalFormatting sqref="H90:I90">
    <cfRule type="cellIs" dxfId="429" priority="430" operator="lessThan">
      <formula>0</formula>
    </cfRule>
  </conditionalFormatting>
  <conditionalFormatting sqref="I76">
    <cfRule type="cellIs" dxfId="428" priority="425" operator="lessThan">
      <formula>0</formula>
    </cfRule>
  </conditionalFormatting>
  <conditionalFormatting sqref="I79">
    <cfRule type="cellIs" dxfId="427" priority="421" operator="lessThan">
      <formula>0</formula>
    </cfRule>
  </conditionalFormatting>
  <conditionalFormatting sqref="I77">
    <cfRule type="cellIs" dxfId="426" priority="423" operator="lessThan">
      <formula>0</formula>
    </cfRule>
  </conditionalFormatting>
  <conditionalFormatting sqref="I78">
    <cfRule type="cellIs" dxfId="425" priority="422" operator="lessThan">
      <formula>0</formula>
    </cfRule>
  </conditionalFormatting>
  <conditionalFormatting sqref="I80">
    <cfRule type="cellIs" dxfId="424" priority="420" operator="lessThan">
      <formula>0</formula>
    </cfRule>
  </conditionalFormatting>
  <conditionalFormatting sqref="I81">
    <cfRule type="cellIs" dxfId="423" priority="419" operator="lessThan">
      <formula>0</formula>
    </cfRule>
  </conditionalFormatting>
  <conditionalFormatting sqref="I83">
    <cfRule type="cellIs" dxfId="422" priority="417" operator="lessThan">
      <formula>0</formula>
    </cfRule>
  </conditionalFormatting>
  <conditionalFormatting sqref="I85">
    <cfRule type="cellIs" dxfId="421" priority="412" operator="lessThan">
      <formula>0</formula>
    </cfRule>
  </conditionalFormatting>
  <conditionalFormatting sqref="I82">
    <cfRule type="cellIs" dxfId="420" priority="416" operator="lessThan">
      <formula>0</formula>
    </cfRule>
  </conditionalFormatting>
  <conditionalFormatting sqref="I86">
    <cfRule type="cellIs" dxfId="419" priority="411" operator="lessThan">
      <formula>0</formula>
    </cfRule>
  </conditionalFormatting>
  <conditionalFormatting sqref="I84">
    <cfRule type="cellIs" dxfId="418" priority="414" operator="lessThan">
      <formula>0</formula>
    </cfRule>
  </conditionalFormatting>
  <conditionalFormatting sqref="I87">
    <cfRule type="cellIs" dxfId="417" priority="410" operator="lessThan">
      <formula>0</formula>
    </cfRule>
  </conditionalFormatting>
  <conditionalFormatting sqref="I88">
    <cfRule type="cellIs" dxfId="416" priority="409" operator="lessThan">
      <formula>0</formula>
    </cfRule>
  </conditionalFormatting>
  <conditionalFormatting sqref="I74:I75">
    <cfRule type="cellIs" dxfId="415" priority="408" operator="lessThan">
      <formula>0</formula>
    </cfRule>
  </conditionalFormatting>
  <conditionalFormatting sqref="I72">
    <cfRule type="cellIs" dxfId="414" priority="407" operator="lessThan">
      <formula>0</formula>
    </cfRule>
  </conditionalFormatting>
  <conditionalFormatting sqref="I73">
    <cfRule type="cellIs" dxfId="413" priority="406" operator="lessThan">
      <formula>0</formula>
    </cfRule>
  </conditionalFormatting>
  <conditionalFormatting sqref="I71">
    <cfRule type="cellIs" dxfId="412" priority="405" operator="lessThan">
      <formula>0</formula>
    </cfRule>
  </conditionalFormatting>
  <conditionalFormatting sqref="I70">
    <cfRule type="cellIs" dxfId="411" priority="404" operator="lessThan">
      <formula>0</formula>
    </cfRule>
  </conditionalFormatting>
  <conditionalFormatting sqref="H71">
    <cfRule type="cellIs" dxfId="410" priority="403" operator="lessThan">
      <formula>0</formula>
    </cfRule>
  </conditionalFormatting>
  <conditionalFormatting sqref="I71">
    <cfRule type="cellIs" dxfId="409" priority="402" operator="lessThan">
      <formula>0</formula>
    </cfRule>
  </conditionalFormatting>
  <conditionalFormatting sqref="I70">
    <cfRule type="cellIs" dxfId="408" priority="401" operator="lessThan">
      <formula>0</formula>
    </cfRule>
  </conditionalFormatting>
  <conditionalFormatting sqref="H70">
    <cfRule type="cellIs" dxfId="407" priority="400" operator="lessThan">
      <formula>0</formula>
    </cfRule>
  </conditionalFormatting>
  <conditionalFormatting sqref="I70">
    <cfRule type="cellIs" dxfId="406" priority="399" operator="lessThan">
      <formula>0</formula>
    </cfRule>
  </conditionalFormatting>
  <conditionalFormatting sqref="I70">
    <cfRule type="cellIs" dxfId="405" priority="398" operator="lessThan">
      <formula>0</formula>
    </cfRule>
  </conditionalFormatting>
  <conditionalFormatting sqref="I70">
    <cfRule type="cellIs" dxfId="404" priority="397" operator="lessThan">
      <formula>0</formula>
    </cfRule>
  </conditionalFormatting>
  <conditionalFormatting sqref="I69">
    <cfRule type="cellIs" dxfId="403" priority="396" operator="lessThan">
      <formula>0</formula>
    </cfRule>
  </conditionalFormatting>
  <conditionalFormatting sqref="I69">
    <cfRule type="cellIs" dxfId="402" priority="395" operator="lessThan">
      <formula>0</formula>
    </cfRule>
  </conditionalFormatting>
  <conditionalFormatting sqref="H69">
    <cfRule type="cellIs" dxfId="401" priority="394" operator="lessThan">
      <formula>0</formula>
    </cfRule>
  </conditionalFormatting>
  <conditionalFormatting sqref="I69">
    <cfRule type="cellIs" dxfId="400" priority="393" operator="lessThan">
      <formula>0</formula>
    </cfRule>
  </conditionalFormatting>
  <conditionalFormatting sqref="I69">
    <cfRule type="cellIs" dxfId="399" priority="392" operator="lessThan">
      <formula>0</formula>
    </cfRule>
  </conditionalFormatting>
  <conditionalFormatting sqref="I69">
    <cfRule type="cellIs" dxfId="398" priority="391" operator="lessThan">
      <formula>0</formula>
    </cfRule>
  </conditionalFormatting>
  <conditionalFormatting sqref="I68">
    <cfRule type="cellIs" dxfId="397" priority="390" operator="lessThan">
      <formula>0</formula>
    </cfRule>
  </conditionalFormatting>
  <conditionalFormatting sqref="I68">
    <cfRule type="cellIs" dxfId="396" priority="389" operator="lessThan">
      <formula>0</formula>
    </cfRule>
  </conditionalFormatting>
  <conditionalFormatting sqref="H68">
    <cfRule type="cellIs" dxfId="395" priority="388" operator="lessThan">
      <formula>0</formula>
    </cfRule>
  </conditionalFormatting>
  <conditionalFormatting sqref="I68">
    <cfRule type="cellIs" dxfId="394" priority="387" operator="lessThan">
      <formula>0</formula>
    </cfRule>
  </conditionalFormatting>
  <conditionalFormatting sqref="I68">
    <cfRule type="cellIs" dxfId="393" priority="386" operator="lessThan">
      <formula>0</formula>
    </cfRule>
  </conditionalFormatting>
  <conditionalFormatting sqref="I68">
    <cfRule type="cellIs" dxfId="392" priority="385" operator="lessThan">
      <formula>0</formula>
    </cfRule>
  </conditionalFormatting>
  <conditionalFormatting sqref="I67">
    <cfRule type="cellIs" dxfId="391" priority="384" operator="lessThan">
      <formula>0</formula>
    </cfRule>
  </conditionalFormatting>
  <conditionalFormatting sqref="I67">
    <cfRule type="cellIs" dxfId="390" priority="383" operator="lessThan">
      <formula>0</formula>
    </cfRule>
  </conditionalFormatting>
  <conditionalFormatting sqref="H67">
    <cfRule type="cellIs" dxfId="389" priority="382" operator="lessThan">
      <formula>0</formula>
    </cfRule>
  </conditionalFormatting>
  <conditionalFormatting sqref="I67">
    <cfRule type="cellIs" dxfId="388" priority="381" operator="lessThan">
      <formula>0</formula>
    </cfRule>
  </conditionalFormatting>
  <conditionalFormatting sqref="I67">
    <cfRule type="cellIs" dxfId="387" priority="380" operator="lessThan">
      <formula>0</formula>
    </cfRule>
  </conditionalFormatting>
  <conditionalFormatting sqref="I67">
    <cfRule type="cellIs" dxfId="386" priority="379" operator="lessThan">
      <formula>0</formula>
    </cfRule>
  </conditionalFormatting>
  <conditionalFormatting sqref="I66">
    <cfRule type="cellIs" dxfId="385" priority="378" operator="lessThan">
      <formula>0</formula>
    </cfRule>
  </conditionalFormatting>
  <conditionalFormatting sqref="I66">
    <cfRule type="cellIs" dxfId="384" priority="377" operator="lessThan">
      <formula>0</formula>
    </cfRule>
  </conditionalFormatting>
  <conditionalFormatting sqref="H66">
    <cfRule type="cellIs" dxfId="383" priority="376" operator="lessThan">
      <formula>0</formula>
    </cfRule>
  </conditionalFormatting>
  <conditionalFormatting sqref="I66">
    <cfRule type="cellIs" dxfId="382" priority="375" operator="lessThan">
      <formula>0</formula>
    </cfRule>
  </conditionalFormatting>
  <conditionalFormatting sqref="I66">
    <cfRule type="cellIs" dxfId="381" priority="374" operator="lessThan">
      <formula>0</formula>
    </cfRule>
  </conditionalFormatting>
  <conditionalFormatting sqref="I66">
    <cfRule type="cellIs" dxfId="380" priority="373" operator="lessThan">
      <formula>0</formula>
    </cfRule>
  </conditionalFormatting>
  <conditionalFormatting sqref="I64">
    <cfRule type="cellIs" dxfId="379" priority="372" operator="lessThan">
      <formula>0</formula>
    </cfRule>
  </conditionalFormatting>
  <conditionalFormatting sqref="I64">
    <cfRule type="cellIs" dxfId="378" priority="371" operator="lessThan">
      <formula>0</formula>
    </cfRule>
  </conditionalFormatting>
  <conditionalFormatting sqref="H64">
    <cfRule type="cellIs" dxfId="377" priority="370" operator="lessThan">
      <formula>0</formula>
    </cfRule>
  </conditionalFormatting>
  <conditionalFormatting sqref="I64">
    <cfRule type="cellIs" dxfId="376" priority="369" operator="lessThan">
      <formula>0</formula>
    </cfRule>
  </conditionalFormatting>
  <conditionalFormatting sqref="I64">
    <cfRule type="cellIs" dxfId="375" priority="368" operator="lessThan">
      <formula>0</formula>
    </cfRule>
  </conditionalFormatting>
  <conditionalFormatting sqref="I64">
    <cfRule type="cellIs" dxfId="374" priority="367" operator="lessThan">
      <formula>0</formula>
    </cfRule>
  </conditionalFormatting>
  <conditionalFormatting sqref="I63">
    <cfRule type="cellIs" dxfId="373" priority="360" operator="lessThan">
      <formula>0</formula>
    </cfRule>
  </conditionalFormatting>
  <conditionalFormatting sqref="I63">
    <cfRule type="cellIs" dxfId="372" priority="359" operator="lessThan">
      <formula>0</formula>
    </cfRule>
  </conditionalFormatting>
  <conditionalFormatting sqref="H63">
    <cfRule type="cellIs" dxfId="371" priority="358" operator="lessThan">
      <formula>0</formula>
    </cfRule>
  </conditionalFormatting>
  <conditionalFormatting sqref="I63">
    <cfRule type="cellIs" dxfId="370" priority="357" operator="lessThan">
      <formula>0</formula>
    </cfRule>
  </conditionalFormatting>
  <conditionalFormatting sqref="I63">
    <cfRule type="cellIs" dxfId="369" priority="356" operator="lessThan">
      <formula>0</formula>
    </cfRule>
  </conditionalFormatting>
  <conditionalFormatting sqref="I63">
    <cfRule type="cellIs" dxfId="368" priority="355" operator="lessThan">
      <formula>0</formula>
    </cfRule>
  </conditionalFormatting>
  <conditionalFormatting sqref="I62">
    <cfRule type="cellIs" dxfId="367" priority="354" operator="lessThan">
      <formula>0</formula>
    </cfRule>
  </conditionalFormatting>
  <conditionalFormatting sqref="I62">
    <cfRule type="cellIs" dxfId="366" priority="353" operator="lessThan">
      <formula>0</formula>
    </cfRule>
  </conditionalFormatting>
  <conditionalFormatting sqref="H62">
    <cfRule type="cellIs" dxfId="365" priority="352" operator="lessThan">
      <formula>0</formula>
    </cfRule>
  </conditionalFormatting>
  <conditionalFormatting sqref="I62">
    <cfRule type="cellIs" dxfId="364" priority="351" operator="lessThan">
      <formula>0</formula>
    </cfRule>
  </conditionalFormatting>
  <conditionalFormatting sqref="I62">
    <cfRule type="cellIs" dxfId="363" priority="350" operator="lessThan">
      <formula>0</formula>
    </cfRule>
  </conditionalFormatting>
  <conditionalFormatting sqref="I62">
    <cfRule type="cellIs" dxfId="362" priority="349" operator="lessThan">
      <formula>0</formula>
    </cfRule>
  </conditionalFormatting>
  <conditionalFormatting sqref="I61">
    <cfRule type="cellIs" dxfId="361" priority="348" operator="lessThan">
      <formula>0</formula>
    </cfRule>
  </conditionalFormatting>
  <conditionalFormatting sqref="I61">
    <cfRule type="cellIs" dxfId="360" priority="347" operator="lessThan">
      <formula>0</formula>
    </cfRule>
  </conditionalFormatting>
  <conditionalFormatting sqref="H61">
    <cfRule type="cellIs" dxfId="359" priority="346" operator="lessThan">
      <formula>0</formula>
    </cfRule>
  </conditionalFormatting>
  <conditionalFormatting sqref="I61">
    <cfRule type="cellIs" dxfId="358" priority="345" operator="lessThan">
      <formula>0</formula>
    </cfRule>
  </conditionalFormatting>
  <conditionalFormatting sqref="I61">
    <cfRule type="cellIs" dxfId="357" priority="344" operator="lessThan">
      <formula>0</formula>
    </cfRule>
  </conditionalFormatting>
  <conditionalFormatting sqref="I61">
    <cfRule type="cellIs" dxfId="356" priority="343" operator="lessThan">
      <formula>0</formula>
    </cfRule>
  </conditionalFormatting>
  <conditionalFormatting sqref="I61">
    <cfRule type="cellIs" dxfId="355" priority="342" operator="lessThan">
      <formula>0</formula>
    </cfRule>
  </conditionalFormatting>
  <conditionalFormatting sqref="I61">
    <cfRule type="cellIs" dxfId="354" priority="341" operator="lessThan">
      <formula>0</formula>
    </cfRule>
  </conditionalFormatting>
  <conditionalFormatting sqref="H61">
    <cfRule type="cellIs" dxfId="353" priority="340" operator="lessThan">
      <formula>0</formula>
    </cfRule>
  </conditionalFormatting>
  <conditionalFormatting sqref="I61">
    <cfRule type="cellIs" dxfId="352" priority="339" operator="lessThan">
      <formula>0</formula>
    </cfRule>
  </conditionalFormatting>
  <conditionalFormatting sqref="I61">
    <cfRule type="cellIs" dxfId="351" priority="338" operator="lessThan">
      <formula>0</formula>
    </cfRule>
  </conditionalFormatting>
  <conditionalFormatting sqref="I61">
    <cfRule type="cellIs" dxfId="350" priority="337" operator="lessThan">
      <formula>0</formula>
    </cfRule>
  </conditionalFormatting>
  <conditionalFormatting sqref="I60">
    <cfRule type="cellIs" dxfId="349" priority="336" operator="lessThan">
      <formula>0</formula>
    </cfRule>
  </conditionalFormatting>
  <conditionalFormatting sqref="I60">
    <cfRule type="cellIs" dxfId="348" priority="335" operator="lessThan">
      <formula>0</formula>
    </cfRule>
  </conditionalFormatting>
  <conditionalFormatting sqref="H60">
    <cfRule type="cellIs" dxfId="347" priority="334" operator="lessThan">
      <formula>0</formula>
    </cfRule>
  </conditionalFormatting>
  <conditionalFormatting sqref="I60">
    <cfRule type="cellIs" dxfId="346" priority="333" operator="lessThan">
      <formula>0</formula>
    </cfRule>
  </conditionalFormatting>
  <conditionalFormatting sqref="I60">
    <cfRule type="cellIs" dxfId="345" priority="332" operator="lessThan">
      <formula>0</formula>
    </cfRule>
  </conditionalFormatting>
  <conditionalFormatting sqref="I60">
    <cfRule type="cellIs" dxfId="344" priority="331" operator="lessThan">
      <formula>0</formula>
    </cfRule>
  </conditionalFormatting>
  <conditionalFormatting sqref="I59">
    <cfRule type="cellIs" dxfId="343" priority="330" operator="lessThan">
      <formula>0</formula>
    </cfRule>
  </conditionalFormatting>
  <conditionalFormatting sqref="I59">
    <cfRule type="cellIs" dxfId="342" priority="329" operator="lessThan">
      <formula>0</formula>
    </cfRule>
  </conditionalFormatting>
  <conditionalFormatting sqref="H59">
    <cfRule type="cellIs" dxfId="341" priority="328" operator="lessThan">
      <formula>0</formula>
    </cfRule>
  </conditionalFormatting>
  <conditionalFormatting sqref="I59">
    <cfRule type="cellIs" dxfId="340" priority="327" operator="lessThan">
      <formula>0</formula>
    </cfRule>
  </conditionalFormatting>
  <conditionalFormatting sqref="I59">
    <cfRule type="cellIs" dxfId="339" priority="326" operator="lessThan">
      <formula>0</formula>
    </cfRule>
  </conditionalFormatting>
  <conditionalFormatting sqref="I59">
    <cfRule type="cellIs" dxfId="338" priority="325" operator="lessThan">
      <formula>0</formula>
    </cfRule>
  </conditionalFormatting>
  <conditionalFormatting sqref="I58">
    <cfRule type="cellIs" dxfId="337" priority="324" operator="lessThan">
      <formula>0</formula>
    </cfRule>
  </conditionalFormatting>
  <conditionalFormatting sqref="I58">
    <cfRule type="cellIs" dxfId="336" priority="323" operator="lessThan">
      <formula>0</formula>
    </cfRule>
  </conditionalFormatting>
  <conditionalFormatting sqref="H58">
    <cfRule type="cellIs" dxfId="335" priority="322" operator="lessThan">
      <formula>0</formula>
    </cfRule>
  </conditionalFormatting>
  <conditionalFormatting sqref="I58">
    <cfRule type="cellIs" dxfId="334" priority="321" operator="lessThan">
      <formula>0</formula>
    </cfRule>
  </conditionalFormatting>
  <conditionalFormatting sqref="I58">
    <cfRule type="cellIs" dxfId="333" priority="320" operator="lessThan">
      <formula>0</formula>
    </cfRule>
  </conditionalFormatting>
  <conditionalFormatting sqref="I58">
    <cfRule type="cellIs" dxfId="332" priority="319" operator="lessThan">
      <formula>0</formula>
    </cfRule>
  </conditionalFormatting>
  <conditionalFormatting sqref="I57">
    <cfRule type="cellIs" dxfId="331" priority="318" operator="lessThan">
      <formula>0</formula>
    </cfRule>
  </conditionalFormatting>
  <conditionalFormatting sqref="I57">
    <cfRule type="cellIs" dxfId="330" priority="317" operator="lessThan">
      <formula>0</formula>
    </cfRule>
  </conditionalFormatting>
  <conditionalFormatting sqref="H57">
    <cfRule type="cellIs" dxfId="329" priority="316" operator="lessThan">
      <formula>0</formula>
    </cfRule>
  </conditionalFormatting>
  <conditionalFormatting sqref="I57">
    <cfRule type="cellIs" dxfId="328" priority="315" operator="lessThan">
      <formula>0</formula>
    </cfRule>
  </conditionalFormatting>
  <conditionalFormatting sqref="I57">
    <cfRule type="cellIs" dxfId="327" priority="314" operator="lessThan">
      <formula>0</formula>
    </cfRule>
  </conditionalFormatting>
  <conditionalFormatting sqref="I57">
    <cfRule type="cellIs" dxfId="326" priority="313" operator="lessThan">
      <formula>0</formula>
    </cfRule>
  </conditionalFormatting>
  <conditionalFormatting sqref="I56">
    <cfRule type="cellIs" dxfId="325" priority="312" operator="lessThan">
      <formula>0</formula>
    </cfRule>
  </conditionalFormatting>
  <conditionalFormatting sqref="I56">
    <cfRule type="cellIs" dxfId="324" priority="311" operator="lessThan">
      <formula>0</formula>
    </cfRule>
  </conditionalFormatting>
  <conditionalFormatting sqref="H56">
    <cfRule type="cellIs" dxfId="323" priority="310" operator="lessThan">
      <formula>0</formula>
    </cfRule>
  </conditionalFormatting>
  <conditionalFormatting sqref="I56">
    <cfRule type="cellIs" dxfId="322" priority="309" operator="lessThan">
      <formula>0</formula>
    </cfRule>
  </conditionalFormatting>
  <conditionalFormatting sqref="I56">
    <cfRule type="cellIs" dxfId="321" priority="308" operator="lessThan">
      <formula>0</formula>
    </cfRule>
  </conditionalFormatting>
  <conditionalFormatting sqref="I56">
    <cfRule type="cellIs" dxfId="320" priority="307" operator="lessThan">
      <formula>0</formula>
    </cfRule>
  </conditionalFormatting>
  <conditionalFormatting sqref="I55">
    <cfRule type="cellIs" dxfId="319" priority="306" operator="lessThan">
      <formula>0</formula>
    </cfRule>
  </conditionalFormatting>
  <conditionalFormatting sqref="I55">
    <cfRule type="cellIs" dxfId="318" priority="305" operator="lessThan">
      <formula>0</formula>
    </cfRule>
  </conditionalFormatting>
  <conditionalFormatting sqref="H55">
    <cfRule type="cellIs" dxfId="317" priority="304" operator="lessThan">
      <formula>0</formula>
    </cfRule>
  </conditionalFormatting>
  <conditionalFormatting sqref="I55">
    <cfRule type="cellIs" dxfId="316" priority="303" operator="lessThan">
      <formula>0</formula>
    </cfRule>
  </conditionalFormatting>
  <conditionalFormatting sqref="I55">
    <cfRule type="cellIs" dxfId="315" priority="302" operator="lessThan">
      <formula>0</formula>
    </cfRule>
  </conditionalFormatting>
  <conditionalFormatting sqref="I55">
    <cfRule type="cellIs" dxfId="314" priority="301" operator="lessThan">
      <formula>0</formula>
    </cfRule>
  </conditionalFormatting>
  <conditionalFormatting sqref="I54">
    <cfRule type="cellIs" dxfId="313" priority="300" operator="lessThan">
      <formula>0</formula>
    </cfRule>
  </conditionalFormatting>
  <conditionalFormatting sqref="I54">
    <cfRule type="cellIs" dxfId="312" priority="299" operator="lessThan">
      <formula>0</formula>
    </cfRule>
  </conditionalFormatting>
  <conditionalFormatting sqref="H54">
    <cfRule type="cellIs" dxfId="311" priority="298" operator="lessThan">
      <formula>0</formula>
    </cfRule>
  </conditionalFormatting>
  <conditionalFormatting sqref="I54">
    <cfRule type="cellIs" dxfId="310" priority="297" operator="lessThan">
      <formula>0</formula>
    </cfRule>
  </conditionalFormatting>
  <conditionalFormatting sqref="I54">
    <cfRule type="cellIs" dxfId="309" priority="296" operator="lessThan">
      <formula>0</formula>
    </cfRule>
  </conditionalFormatting>
  <conditionalFormatting sqref="I54">
    <cfRule type="cellIs" dxfId="308" priority="295" operator="lessThan">
      <formula>0</formula>
    </cfRule>
  </conditionalFormatting>
  <conditionalFormatting sqref="I53">
    <cfRule type="cellIs" dxfId="307" priority="294" operator="lessThan">
      <formula>0</formula>
    </cfRule>
  </conditionalFormatting>
  <conditionalFormatting sqref="I53">
    <cfRule type="cellIs" dxfId="306" priority="293" operator="lessThan">
      <formula>0</formula>
    </cfRule>
  </conditionalFormatting>
  <conditionalFormatting sqref="H53">
    <cfRule type="cellIs" dxfId="305" priority="292" operator="lessThan">
      <formula>0</formula>
    </cfRule>
  </conditionalFormatting>
  <conditionalFormatting sqref="I53">
    <cfRule type="cellIs" dxfId="304" priority="291" operator="lessThan">
      <formula>0</formula>
    </cfRule>
  </conditionalFormatting>
  <conditionalFormatting sqref="I53">
    <cfRule type="cellIs" dxfId="303" priority="290" operator="lessThan">
      <formula>0</formula>
    </cfRule>
  </conditionalFormatting>
  <conditionalFormatting sqref="I53">
    <cfRule type="cellIs" dxfId="302" priority="289" operator="lessThan">
      <formula>0</formula>
    </cfRule>
  </conditionalFormatting>
  <conditionalFormatting sqref="I52">
    <cfRule type="cellIs" dxfId="301" priority="288" operator="lessThan">
      <formula>0</formula>
    </cfRule>
  </conditionalFormatting>
  <conditionalFormatting sqref="I52">
    <cfRule type="cellIs" dxfId="300" priority="287" operator="lessThan">
      <formula>0</formula>
    </cfRule>
  </conditionalFormatting>
  <conditionalFormatting sqref="H52">
    <cfRule type="cellIs" dxfId="299" priority="286" operator="lessThan">
      <formula>0</formula>
    </cfRule>
  </conditionalFormatting>
  <conditionalFormatting sqref="I52">
    <cfRule type="cellIs" dxfId="298" priority="285" operator="lessThan">
      <formula>0</formula>
    </cfRule>
  </conditionalFormatting>
  <conditionalFormatting sqref="I52">
    <cfRule type="cellIs" dxfId="297" priority="284" operator="lessThan">
      <formula>0</formula>
    </cfRule>
  </conditionalFormatting>
  <conditionalFormatting sqref="I52">
    <cfRule type="cellIs" dxfId="296" priority="283" operator="lessThan">
      <formula>0</formula>
    </cfRule>
  </conditionalFormatting>
  <conditionalFormatting sqref="I51">
    <cfRule type="cellIs" dxfId="295" priority="282" operator="lessThan">
      <formula>0</formula>
    </cfRule>
  </conditionalFormatting>
  <conditionalFormatting sqref="I51">
    <cfRule type="cellIs" dxfId="294" priority="281" operator="lessThan">
      <formula>0</formula>
    </cfRule>
  </conditionalFormatting>
  <conditionalFormatting sqref="H51">
    <cfRule type="cellIs" dxfId="293" priority="280" operator="lessThan">
      <formula>0</formula>
    </cfRule>
  </conditionalFormatting>
  <conditionalFormatting sqref="I51">
    <cfRule type="cellIs" dxfId="292" priority="279" operator="lessThan">
      <formula>0</formula>
    </cfRule>
  </conditionalFormatting>
  <conditionalFormatting sqref="I51">
    <cfRule type="cellIs" dxfId="291" priority="278" operator="lessThan">
      <formula>0</formula>
    </cfRule>
  </conditionalFormatting>
  <conditionalFormatting sqref="I51">
    <cfRule type="cellIs" dxfId="290" priority="277" operator="lessThan">
      <formula>0</formula>
    </cfRule>
  </conditionalFormatting>
  <conditionalFormatting sqref="I50">
    <cfRule type="cellIs" dxfId="289" priority="276" operator="lessThan">
      <formula>0</formula>
    </cfRule>
  </conditionalFormatting>
  <conditionalFormatting sqref="I50">
    <cfRule type="cellIs" dxfId="288" priority="275" operator="lessThan">
      <formula>0</formula>
    </cfRule>
  </conditionalFormatting>
  <conditionalFormatting sqref="H50">
    <cfRule type="cellIs" dxfId="287" priority="274" operator="lessThan">
      <formula>0</formula>
    </cfRule>
  </conditionalFormatting>
  <conditionalFormatting sqref="I50">
    <cfRule type="cellIs" dxfId="286" priority="273" operator="lessThan">
      <formula>0</formula>
    </cfRule>
  </conditionalFormatting>
  <conditionalFormatting sqref="I50">
    <cfRule type="cellIs" dxfId="285" priority="272" operator="lessThan">
      <formula>0</formula>
    </cfRule>
  </conditionalFormatting>
  <conditionalFormatting sqref="I50">
    <cfRule type="cellIs" dxfId="284" priority="271" operator="lessThan">
      <formula>0</formula>
    </cfRule>
  </conditionalFormatting>
  <conditionalFormatting sqref="I49">
    <cfRule type="cellIs" dxfId="283" priority="270" operator="lessThan">
      <formula>0</formula>
    </cfRule>
  </conditionalFormatting>
  <conditionalFormatting sqref="I49">
    <cfRule type="cellIs" dxfId="282" priority="269" operator="lessThan">
      <formula>0</formula>
    </cfRule>
  </conditionalFormatting>
  <conditionalFormatting sqref="H49">
    <cfRule type="cellIs" dxfId="281" priority="268" operator="lessThan">
      <formula>0</formula>
    </cfRule>
  </conditionalFormatting>
  <conditionalFormatting sqref="I49">
    <cfRule type="cellIs" dxfId="280" priority="267" operator="lessThan">
      <formula>0</formula>
    </cfRule>
  </conditionalFormatting>
  <conditionalFormatting sqref="I49">
    <cfRule type="cellIs" dxfId="279" priority="266" operator="lessThan">
      <formula>0</formula>
    </cfRule>
  </conditionalFormatting>
  <conditionalFormatting sqref="I49">
    <cfRule type="cellIs" dxfId="278" priority="265" operator="lessThan">
      <formula>0</formula>
    </cfRule>
  </conditionalFormatting>
  <conditionalFormatting sqref="I48">
    <cfRule type="cellIs" dxfId="277" priority="264" operator="lessThan">
      <formula>0</formula>
    </cfRule>
  </conditionalFormatting>
  <conditionalFormatting sqref="I48">
    <cfRule type="cellIs" dxfId="276" priority="263" operator="lessThan">
      <formula>0</formula>
    </cfRule>
  </conditionalFormatting>
  <conditionalFormatting sqref="H48">
    <cfRule type="cellIs" dxfId="275" priority="262" operator="lessThan">
      <formula>0</formula>
    </cfRule>
  </conditionalFormatting>
  <conditionalFormatting sqref="I48">
    <cfRule type="cellIs" dxfId="274" priority="261" operator="lessThan">
      <formula>0</formula>
    </cfRule>
  </conditionalFormatting>
  <conditionalFormatting sqref="I48">
    <cfRule type="cellIs" dxfId="273" priority="260" operator="lessThan">
      <formula>0</formula>
    </cfRule>
  </conditionalFormatting>
  <conditionalFormatting sqref="I48">
    <cfRule type="cellIs" dxfId="272" priority="259" operator="lessThan">
      <formula>0</formula>
    </cfRule>
  </conditionalFormatting>
  <conditionalFormatting sqref="I45:I46">
    <cfRule type="cellIs" dxfId="271" priority="258" operator="lessThan">
      <formula>0</formula>
    </cfRule>
  </conditionalFormatting>
  <conditionalFormatting sqref="I45:I46">
    <cfRule type="cellIs" dxfId="270" priority="257" operator="lessThan">
      <formula>0</formula>
    </cfRule>
  </conditionalFormatting>
  <conditionalFormatting sqref="H45:H46">
    <cfRule type="cellIs" dxfId="269" priority="256" operator="lessThan">
      <formula>0</formula>
    </cfRule>
  </conditionalFormatting>
  <conditionalFormatting sqref="I45:I46">
    <cfRule type="cellIs" dxfId="268" priority="255" operator="lessThan">
      <formula>0</formula>
    </cfRule>
  </conditionalFormatting>
  <conditionalFormatting sqref="I45:I46">
    <cfRule type="cellIs" dxfId="267" priority="254" operator="lessThan">
      <formula>0</formula>
    </cfRule>
  </conditionalFormatting>
  <conditionalFormatting sqref="I45:I46">
    <cfRule type="cellIs" dxfId="266" priority="253" operator="lessThan">
      <formula>0</formula>
    </cfRule>
  </conditionalFormatting>
  <conditionalFormatting sqref="I44">
    <cfRule type="cellIs" dxfId="265" priority="252" operator="lessThan">
      <formula>0</formula>
    </cfRule>
  </conditionalFormatting>
  <conditionalFormatting sqref="I44">
    <cfRule type="cellIs" dxfId="264" priority="251" operator="lessThan">
      <formula>0</formula>
    </cfRule>
  </conditionalFormatting>
  <conditionalFormatting sqref="H44">
    <cfRule type="cellIs" dxfId="263" priority="250" operator="lessThan">
      <formula>0</formula>
    </cfRule>
  </conditionalFormatting>
  <conditionalFormatting sqref="I44">
    <cfRule type="cellIs" dxfId="262" priority="249" operator="lessThan">
      <formula>0</formula>
    </cfRule>
  </conditionalFormatting>
  <conditionalFormatting sqref="I44">
    <cfRule type="cellIs" dxfId="261" priority="248" operator="lessThan">
      <formula>0</formula>
    </cfRule>
  </conditionalFormatting>
  <conditionalFormatting sqref="I44">
    <cfRule type="cellIs" dxfId="260" priority="247" operator="lessThan">
      <formula>0</formula>
    </cfRule>
  </conditionalFormatting>
  <conditionalFormatting sqref="I40">
    <cfRule type="cellIs" dxfId="259" priority="246" operator="lessThan">
      <formula>0</formula>
    </cfRule>
  </conditionalFormatting>
  <conditionalFormatting sqref="I40">
    <cfRule type="cellIs" dxfId="258" priority="245" operator="lessThan">
      <formula>0</formula>
    </cfRule>
  </conditionalFormatting>
  <conditionalFormatting sqref="H40">
    <cfRule type="cellIs" dxfId="257" priority="244" operator="lessThan">
      <formula>0</formula>
    </cfRule>
  </conditionalFormatting>
  <conditionalFormatting sqref="I40">
    <cfRule type="cellIs" dxfId="256" priority="243" operator="lessThan">
      <formula>0</formula>
    </cfRule>
  </conditionalFormatting>
  <conditionalFormatting sqref="I40">
    <cfRule type="cellIs" dxfId="255" priority="242" operator="lessThan">
      <formula>0</formula>
    </cfRule>
  </conditionalFormatting>
  <conditionalFormatting sqref="I40">
    <cfRule type="cellIs" dxfId="254" priority="241" operator="lessThan">
      <formula>0</formula>
    </cfRule>
  </conditionalFormatting>
  <conditionalFormatting sqref="I41">
    <cfRule type="cellIs" dxfId="253" priority="240" operator="lessThan">
      <formula>0</formula>
    </cfRule>
  </conditionalFormatting>
  <conditionalFormatting sqref="I41">
    <cfRule type="cellIs" dxfId="252" priority="239" operator="lessThan">
      <formula>0</formula>
    </cfRule>
  </conditionalFormatting>
  <conditionalFormatting sqref="H41">
    <cfRule type="cellIs" dxfId="251" priority="238" operator="lessThan">
      <formula>0</formula>
    </cfRule>
  </conditionalFormatting>
  <conditionalFormatting sqref="I41">
    <cfRule type="cellIs" dxfId="250" priority="237" operator="lessThan">
      <formula>0</formula>
    </cfRule>
  </conditionalFormatting>
  <conditionalFormatting sqref="I41">
    <cfRule type="cellIs" dxfId="249" priority="236" operator="lessThan">
      <formula>0</formula>
    </cfRule>
  </conditionalFormatting>
  <conditionalFormatting sqref="I41">
    <cfRule type="cellIs" dxfId="248" priority="235" operator="lessThan">
      <formula>0</formula>
    </cfRule>
  </conditionalFormatting>
  <conditionalFormatting sqref="I42">
    <cfRule type="cellIs" dxfId="247" priority="234" operator="lessThan">
      <formula>0</formula>
    </cfRule>
  </conditionalFormatting>
  <conditionalFormatting sqref="I42">
    <cfRule type="cellIs" dxfId="246" priority="233" operator="lessThan">
      <formula>0</formula>
    </cfRule>
  </conditionalFormatting>
  <conditionalFormatting sqref="H42">
    <cfRule type="cellIs" dxfId="245" priority="232" operator="lessThan">
      <formula>0</formula>
    </cfRule>
  </conditionalFormatting>
  <conditionalFormatting sqref="I42">
    <cfRule type="cellIs" dxfId="244" priority="231" operator="lessThan">
      <formula>0</formula>
    </cfRule>
  </conditionalFormatting>
  <conditionalFormatting sqref="I42">
    <cfRule type="cellIs" dxfId="243" priority="230" operator="lessThan">
      <formula>0</formula>
    </cfRule>
  </conditionalFormatting>
  <conditionalFormatting sqref="I42">
    <cfRule type="cellIs" dxfId="242" priority="229" operator="lessThan">
      <formula>0</formula>
    </cfRule>
  </conditionalFormatting>
  <conditionalFormatting sqref="I43">
    <cfRule type="cellIs" dxfId="241" priority="228" operator="lessThan">
      <formula>0</formula>
    </cfRule>
  </conditionalFormatting>
  <conditionalFormatting sqref="I43">
    <cfRule type="cellIs" dxfId="240" priority="227" operator="lessThan">
      <formula>0</formula>
    </cfRule>
  </conditionalFormatting>
  <conditionalFormatting sqref="H43">
    <cfRule type="cellIs" dxfId="239" priority="226" operator="lessThan">
      <formula>0</formula>
    </cfRule>
  </conditionalFormatting>
  <conditionalFormatting sqref="I43">
    <cfRule type="cellIs" dxfId="238" priority="225" operator="lessThan">
      <formula>0</formula>
    </cfRule>
  </conditionalFormatting>
  <conditionalFormatting sqref="I43">
    <cfRule type="cellIs" dxfId="237" priority="224" operator="lessThan">
      <formula>0</formula>
    </cfRule>
  </conditionalFormatting>
  <conditionalFormatting sqref="I43">
    <cfRule type="cellIs" dxfId="236" priority="223" operator="lessThan">
      <formula>0</formula>
    </cfRule>
  </conditionalFormatting>
  <conditionalFormatting sqref="I38:I39">
    <cfRule type="cellIs" dxfId="235" priority="222" operator="lessThan">
      <formula>0</formula>
    </cfRule>
  </conditionalFormatting>
  <conditionalFormatting sqref="I38:I39">
    <cfRule type="cellIs" dxfId="234" priority="221" operator="lessThan">
      <formula>0</formula>
    </cfRule>
  </conditionalFormatting>
  <conditionalFormatting sqref="H38:H39">
    <cfRule type="cellIs" dxfId="233" priority="220" operator="lessThan">
      <formula>0</formula>
    </cfRule>
  </conditionalFormatting>
  <conditionalFormatting sqref="I38:I39">
    <cfRule type="cellIs" dxfId="232" priority="219" operator="lessThan">
      <formula>0</formula>
    </cfRule>
  </conditionalFormatting>
  <conditionalFormatting sqref="I38:I39">
    <cfRule type="cellIs" dxfId="231" priority="218" operator="lessThan">
      <formula>0</formula>
    </cfRule>
  </conditionalFormatting>
  <conditionalFormatting sqref="I38:I39">
    <cfRule type="cellIs" dxfId="230" priority="217" operator="lessThan">
      <formula>0</formula>
    </cfRule>
  </conditionalFormatting>
  <conditionalFormatting sqref="I37">
    <cfRule type="cellIs" dxfId="229" priority="216" operator="lessThan">
      <formula>0</formula>
    </cfRule>
  </conditionalFormatting>
  <conditionalFormatting sqref="I37">
    <cfRule type="cellIs" dxfId="228" priority="215" operator="lessThan">
      <formula>0</formula>
    </cfRule>
  </conditionalFormatting>
  <conditionalFormatting sqref="H37">
    <cfRule type="cellIs" dxfId="227" priority="214" operator="lessThan">
      <formula>0</formula>
    </cfRule>
  </conditionalFormatting>
  <conditionalFormatting sqref="I37">
    <cfRule type="cellIs" dxfId="226" priority="213" operator="lessThan">
      <formula>0</formula>
    </cfRule>
  </conditionalFormatting>
  <conditionalFormatting sqref="I37">
    <cfRule type="cellIs" dxfId="225" priority="212" operator="lessThan">
      <formula>0</formula>
    </cfRule>
  </conditionalFormatting>
  <conditionalFormatting sqref="I37">
    <cfRule type="cellIs" dxfId="224" priority="211" operator="lessThan">
      <formula>0</formula>
    </cfRule>
  </conditionalFormatting>
  <conditionalFormatting sqref="I36">
    <cfRule type="cellIs" dxfId="223" priority="204" operator="lessThan">
      <formula>0</formula>
    </cfRule>
  </conditionalFormatting>
  <conditionalFormatting sqref="I36">
    <cfRule type="cellIs" dxfId="222" priority="203" operator="lessThan">
      <formula>0</formula>
    </cfRule>
  </conditionalFormatting>
  <conditionalFormatting sqref="H36">
    <cfRule type="cellIs" dxfId="221" priority="202" operator="lessThan">
      <formula>0</formula>
    </cfRule>
  </conditionalFormatting>
  <conditionalFormatting sqref="I36">
    <cfRule type="cellIs" dxfId="220" priority="201" operator="lessThan">
      <formula>0</formula>
    </cfRule>
  </conditionalFormatting>
  <conditionalFormatting sqref="I36">
    <cfRule type="cellIs" dxfId="219" priority="200" operator="lessThan">
      <formula>0</formula>
    </cfRule>
  </conditionalFormatting>
  <conditionalFormatting sqref="I36">
    <cfRule type="cellIs" dxfId="218" priority="199" operator="lessThan">
      <formula>0</formula>
    </cfRule>
  </conditionalFormatting>
  <conditionalFormatting sqref="I35">
    <cfRule type="cellIs" dxfId="217" priority="198" operator="lessThan">
      <formula>0</formula>
    </cfRule>
  </conditionalFormatting>
  <conditionalFormatting sqref="I35">
    <cfRule type="cellIs" dxfId="216" priority="197" operator="lessThan">
      <formula>0</formula>
    </cfRule>
  </conditionalFormatting>
  <conditionalFormatting sqref="H35">
    <cfRule type="cellIs" dxfId="215" priority="196" operator="lessThan">
      <formula>0</formula>
    </cfRule>
  </conditionalFormatting>
  <conditionalFormatting sqref="I35">
    <cfRule type="cellIs" dxfId="214" priority="195" operator="lessThan">
      <formula>0</formula>
    </cfRule>
  </conditionalFormatting>
  <conditionalFormatting sqref="I35">
    <cfRule type="cellIs" dxfId="213" priority="194" operator="lessThan">
      <formula>0</formula>
    </cfRule>
  </conditionalFormatting>
  <conditionalFormatting sqref="I35">
    <cfRule type="cellIs" dxfId="212" priority="193" operator="lessThan">
      <formula>0</formula>
    </cfRule>
  </conditionalFormatting>
  <conditionalFormatting sqref="I34">
    <cfRule type="cellIs" dxfId="211" priority="192" operator="lessThan">
      <formula>0</formula>
    </cfRule>
  </conditionalFormatting>
  <conditionalFormatting sqref="I34">
    <cfRule type="cellIs" dxfId="210" priority="191" operator="lessThan">
      <formula>0</formula>
    </cfRule>
  </conditionalFormatting>
  <conditionalFormatting sqref="H34">
    <cfRule type="cellIs" dxfId="209" priority="190" operator="lessThan">
      <formula>0</formula>
    </cfRule>
  </conditionalFormatting>
  <conditionalFormatting sqref="I34">
    <cfRule type="cellIs" dxfId="208" priority="189" operator="lessThan">
      <formula>0</formula>
    </cfRule>
  </conditionalFormatting>
  <conditionalFormatting sqref="I34">
    <cfRule type="cellIs" dxfId="207" priority="188" operator="lessThan">
      <formula>0</formula>
    </cfRule>
  </conditionalFormatting>
  <conditionalFormatting sqref="I34">
    <cfRule type="cellIs" dxfId="206" priority="187" operator="lessThan">
      <formula>0</formula>
    </cfRule>
  </conditionalFormatting>
  <conditionalFormatting sqref="I30">
    <cfRule type="cellIs" dxfId="205" priority="168" operator="lessThan">
      <formula>0</formula>
    </cfRule>
  </conditionalFormatting>
  <conditionalFormatting sqref="I30">
    <cfRule type="cellIs" dxfId="204" priority="167" operator="lessThan">
      <formula>0</formula>
    </cfRule>
  </conditionalFormatting>
  <conditionalFormatting sqref="H30">
    <cfRule type="cellIs" dxfId="203" priority="166" operator="lessThan">
      <formula>0</formula>
    </cfRule>
  </conditionalFormatting>
  <conditionalFormatting sqref="I30">
    <cfRule type="cellIs" dxfId="202" priority="165" operator="lessThan">
      <formula>0</formula>
    </cfRule>
  </conditionalFormatting>
  <conditionalFormatting sqref="I30">
    <cfRule type="cellIs" dxfId="201" priority="164" operator="lessThan">
      <formula>0</formula>
    </cfRule>
  </conditionalFormatting>
  <conditionalFormatting sqref="I30">
    <cfRule type="cellIs" dxfId="200" priority="163" operator="lessThan">
      <formula>0</formula>
    </cfRule>
  </conditionalFormatting>
  <conditionalFormatting sqref="I33">
    <cfRule type="cellIs" dxfId="199" priority="156" operator="lessThan">
      <formula>0</formula>
    </cfRule>
  </conditionalFormatting>
  <conditionalFormatting sqref="I33">
    <cfRule type="cellIs" dxfId="198" priority="155" operator="lessThan">
      <formula>0</formula>
    </cfRule>
  </conditionalFormatting>
  <conditionalFormatting sqref="H33">
    <cfRule type="cellIs" dxfId="197" priority="154" operator="lessThan">
      <formula>0</formula>
    </cfRule>
  </conditionalFormatting>
  <conditionalFormatting sqref="I33">
    <cfRule type="cellIs" dxfId="196" priority="153" operator="lessThan">
      <formula>0</formula>
    </cfRule>
  </conditionalFormatting>
  <conditionalFormatting sqref="I33">
    <cfRule type="cellIs" dxfId="195" priority="152" operator="lessThan">
      <formula>0</formula>
    </cfRule>
  </conditionalFormatting>
  <conditionalFormatting sqref="I33">
    <cfRule type="cellIs" dxfId="194" priority="151" operator="lessThan">
      <formula>0</formula>
    </cfRule>
  </conditionalFormatting>
  <conditionalFormatting sqref="I32">
    <cfRule type="cellIs" dxfId="193" priority="150" operator="lessThan">
      <formula>0</formula>
    </cfRule>
  </conditionalFormatting>
  <conditionalFormatting sqref="I32">
    <cfRule type="cellIs" dxfId="192" priority="149" operator="lessThan">
      <formula>0</formula>
    </cfRule>
  </conditionalFormatting>
  <conditionalFormatting sqref="H32">
    <cfRule type="cellIs" dxfId="191" priority="148" operator="lessThan">
      <formula>0</formula>
    </cfRule>
  </conditionalFormatting>
  <conditionalFormatting sqref="I32">
    <cfRule type="cellIs" dxfId="190" priority="147" operator="lessThan">
      <formula>0</formula>
    </cfRule>
  </conditionalFormatting>
  <conditionalFormatting sqref="I32">
    <cfRule type="cellIs" dxfId="189" priority="146" operator="lessThan">
      <formula>0</formula>
    </cfRule>
  </conditionalFormatting>
  <conditionalFormatting sqref="I32">
    <cfRule type="cellIs" dxfId="188" priority="145" operator="lessThan">
      <formula>0</formula>
    </cfRule>
  </conditionalFormatting>
  <conditionalFormatting sqref="I29">
    <cfRule type="cellIs" dxfId="187" priority="144" operator="lessThan">
      <formula>0</formula>
    </cfRule>
  </conditionalFormatting>
  <conditionalFormatting sqref="I29">
    <cfRule type="cellIs" dxfId="186" priority="143" operator="lessThan">
      <formula>0</formula>
    </cfRule>
  </conditionalFormatting>
  <conditionalFormatting sqref="H29">
    <cfRule type="cellIs" dxfId="185" priority="142" operator="lessThan">
      <formula>0</formula>
    </cfRule>
  </conditionalFormatting>
  <conditionalFormatting sqref="I29">
    <cfRule type="cellIs" dxfId="184" priority="141" operator="lessThan">
      <formula>0</formula>
    </cfRule>
  </conditionalFormatting>
  <conditionalFormatting sqref="I29">
    <cfRule type="cellIs" dxfId="183" priority="140" operator="lessThan">
      <formula>0</formula>
    </cfRule>
  </conditionalFormatting>
  <conditionalFormatting sqref="I29">
    <cfRule type="cellIs" dxfId="182" priority="139" operator="lessThan">
      <formula>0</formula>
    </cfRule>
  </conditionalFormatting>
  <conditionalFormatting sqref="I31">
    <cfRule type="cellIs" dxfId="181" priority="138" operator="lessThan">
      <formula>0</formula>
    </cfRule>
  </conditionalFormatting>
  <conditionalFormatting sqref="I31">
    <cfRule type="cellIs" dxfId="180" priority="137" operator="lessThan">
      <formula>0</formula>
    </cfRule>
  </conditionalFormatting>
  <conditionalFormatting sqref="H31">
    <cfRule type="cellIs" dxfId="179" priority="136" operator="lessThan">
      <formula>0</formula>
    </cfRule>
  </conditionalFormatting>
  <conditionalFormatting sqref="I31">
    <cfRule type="cellIs" dxfId="178" priority="135" operator="lessThan">
      <formula>0</formula>
    </cfRule>
  </conditionalFormatting>
  <conditionalFormatting sqref="I31">
    <cfRule type="cellIs" dxfId="177" priority="134" operator="lessThan">
      <formula>0</formula>
    </cfRule>
  </conditionalFormatting>
  <conditionalFormatting sqref="I31">
    <cfRule type="cellIs" dxfId="176" priority="133" operator="lessThan">
      <formula>0</formula>
    </cfRule>
  </conditionalFormatting>
  <conditionalFormatting sqref="I27:I28">
    <cfRule type="cellIs" dxfId="175" priority="132" operator="lessThan">
      <formula>0</formula>
    </cfRule>
  </conditionalFormatting>
  <conditionalFormatting sqref="I27:I28">
    <cfRule type="cellIs" dxfId="174" priority="131" operator="lessThan">
      <formula>0</formula>
    </cfRule>
  </conditionalFormatting>
  <conditionalFormatting sqref="H27:H28">
    <cfRule type="cellIs" dxfId="173" priority="130" operator="lessThan">
      <formula>0</formula>
    </cfRule>
  </conditionalFormatting>
  <conditionalFormatting sqref="I27:I28">
    <cfRule type="cellIs" dxfId="172" priority="129" operator="lessThan">
      <formula>0</formula>
    </cfRule>
  </conditionalFormatting>
  <conditionalFormatting sqref="I27:I28">
    <cfRule type="cellIs" dxfId="171" priority="128" operator="lessThan">
      <formula>0</formula>
    </cfRule>
  </conditionalFormatting>
  <conditionalFormatting sqref="I27:I28">
    <cfRule type="cellIs" dxfId="170" priority="127" operator="lessThan">
      <formula>0</formula>
    </cfRule>
  </conditionalFormatting>
  <conditionalFormatting sqref="I26">
    <cfRule type="cellIs" dxfId="169" priority="126" operator="lessThan">
      <formula>0</formula>
    </cfRule>
  </conditionalFormatting>
  <conditionalFormatting sqref="I26">
    <cfRule type="cellIs" dxfId="168" priority="125" operator="lessThan">
      <formula>0</formula>
    </cfRule>
  </conditionalFormatting>
  <conditionalFormatting sqref="H26">
    <cfRule type="cellIs" dxfId="167" priority="124" operator="lessThan">
      <formula>0</formula>
    </cfRule>
  </conditionalFormatting>
  <conditionalFormatting sqref="I26">
    <cfRule type="cellIs" dxfId="166" priority="123" operator="lessThan">
      <formula>0</formula>
    </cfRule>
  </conditionalFormatting>
  <conditionalFormatting sqref="I26">
    <cfRule type="cellIs" dxfId="165" priority="122" operator="lessThan">
      <formula>0</formula>
    </cfRule>
  </conditionalFormatting>
  <conditionalFormatting sqref="I26">
    <cfRule type="cellIs" dxfId="164" priority="121" operator="lessThan">
      <formula>0</formula>
    </cfRule>
  </conditionalFormatting>
  <conditionalFormatting sqref="I25">
    <cfRule type="cellIs" dxfId="163" priority="120" operator="lessThan">
      <formula>0</formula>
    </cfRule>
  </conditionalFormatting>
  <conditionalFormatting sqref="I25">
    <cfRule type="cellIs" dxfId="162" priority="119" operator="lessThan">
      <formula>0</formula>
    </cfRule>
  </conditionalFormatting>
  <conditionalFormatting sqref="H25">
    <cfRule type="cellIs" dxfId="161" priority="118" operator="lessThan">
      <formula>0</formula>
    </cfRule>
  </conditionalFormatting>
  <conditionalFormatting sqref="I25">
    <cfRule type="cellIs" dxfId="160" priority="117" operator="lessThan">
      <formula>0</formula>
    </cfRule>
  </conditionalFormatting>
  <conditionalFormatting sqref="I25">
    <cfRule type="cellIs" dxfId="159" priority="116" operator="lessThan">
      <formula>0</formula>
    </cfRule>
  </conditionalFormatting>
  <conditionalFormatting sqref="I25">
    <cfRule type="cellIs" dxfId="158" priority="115" operator="lessThan">
      <formula>0</formula>
    </cfRule>
  </conditionalFormatting>
  <conditionalFormatting sqref="I24">
    <cfRule type="cellIs" dxfId="157" priority="114" operator="lessThan">
      <formula>0</formula>
    </cfRule>
  </conditionalFormatting>
  <conditionalFormatting sqref="I24">
    <cfRule type="cellIs" dxfId="156" priority="113" operator="lessThan">
      <formula>0</formula>
    </cfRule>
  </conditionalFormatting>
  <conditionalFormatting sqref="H24">
    <cfRule type="cellIs" dxfId="155" priority="112" operator="lessThan">
      <formula>0</formula>
    </cfRule>
  </conditionalFormatting>
  <conditionalFormatting sqref="I24">
    <cfRule type="cellIs" dxfId="154" priority="111" operator="lessThan">
      <formula>0</formula>
    </cfRule>
  </conditionalFormatting>
  <conditionalFormatting sqref="I24">
    <cfRule type="cellIs" dxfId="153" priority="110" operator="lessThan">
      <formula>0</formula>
    </cfRule>
  </conditionalFormatting>
  <conditionalFormatting sqref="I24">
    <cfRule type="cellIs" dxfId="152" priority="109" operator="lessThan">
      <formula>0</formula>
    </cfRule>
  </conditionalFormatting>
  <conditionalFormatting sqref="I23">
    <cfRule type="cellIs" dxfId="151" priority="108" operator="lessThan">
      <formula>0</formula>
    </cfRule>
  </conditionalFormatting>
  <conditionalFormatting sqref="I23">
    <cfRule type="cellIs" dxfId="150" priority="107" operator="lessThan">
      <formula>0</formula>
    </cfRule>
  </conditionalFormatting>
  <conditionalFormatting sqref="H23">
    <cfRule type="cellIs" dxfId="149" priority="106" operator="lessThan">
      <formula>0</formula>
    </cfRule>
  </conditionalFormatting>
  <conditionalFormatting sqref="I23">
    <cfRule type="cellIs" dxfId="148" priority="105" operator="lessThan">
      <formula>0</formula>
    </cfRule>
  </conditionalFormatting>
  <conditionalFormatting sqref="I23">
    <cfRule type="cellIs" dxfId="147" priority="104" operator="lessThan">
      <formula>0</formula>
    </cfRule>
  </conditionalFormatting>
  <conditionalFormatting sqref="I23">
    <cfRule type="cellIs" dxfId="146" priority="103" operator="lessThan">
      <formula>0</formula>
    </cfRule>
  </conditionalFormatting>
  <conditionalFormatting sqref="I22">
    <cfRule type="cellIs" dxfId="145" priority="102" operator="lessThan">
      <formula>0</formula>
    </cfRule>
  </conditionalFormatting>
  <conditionalFormatting sqref="I22">
    <cfRule type="cellIs" dxfId="144" priority="101" operator="lessThan">
      <formula>0</formula>
    </cfRule>
  </conditionalFormatting>
  <conditionalFormatting sqref="H22">
    <cfRule type="cellIs" dxfId="143" priority="100" operator="lessThan">
      <formula>0</formula>
    </cfRule>
  </conditionalFormatting>
  <conditionalFormatting sqref="I22">
    <cfRule type="cellIs" dxfId="142" priority="99" operator="lessThan">
      <formula>0</formula>
    </cfRule>
  </conditionalFormatting>
  <conditionalFormatting sqref="I22">
    <cfRule type="cellIs" dxfId="141" priority="98" operator="lessThan">
      <formula>0</formula>
    </cfRule>
  </conditionalFormatting>
  <conditionalFormatting sqref="I22">
    <cfRule type="cellIs" dxfId="140" priority="97" operator="lessThan">
      <formula>0</formula>
    </cfRule>
  </conditionalFormatting>
  <conditionalFormatting sqref="I21">
    <cfRule type="cellIs" dxfId="139" priority="96" operator="lessThan">
      <formula>0</formula>
    </cfRule>
  </conditionalFormatting>
  <conditionalFormatting sqref="I21">
    <cfRule type="cellIs" dxfId="138" priority="95" operator="lessThan">
      <formula>0</formula>
    </cfRule>
  </conditionalFormatting>
  <conditionalFormatting sqref="H21">
    <cfRule type="cellIs" dxfId="137" priority="94" operator="lessThan">
      <formula>0</formula>
    </cfRule>
  </conditionalFormatting>
  <conditionalFormatting sqref="I21">
    <cfRule type="cellIs" dxfId="136" priority="93" operator="lessThan">
      <formula>0</formula>
    </cfRule>
  </conditionalFormatting>
  <conditionalFormatting sqref="I21">
    <cfRule type="cellIs" dxfId="135" priority="92" operator="lessThan">
      <formula>0</formula>
    </cfRule>
  </conditionalFormatting>
  <conditionalFormatting sqref="I21">
    <cfRule type="cellIs" dxfId="134" priority="91" operator="lessThan">
      <formula>0</formula>
    </cfRule>
  </conditionalFormatting>
  <conditionalFormatting sqref="I20">
    <cfRule type="cellIs" dxfId="133" priority="90" operator="lessThan">
      <formula>0</formula>
    </cfRule>
  </conditionalFormatting>
  <conditionalFormatting sqref="I20">
    <cfRule type="cellIs" dxfId="132" priority="89" operator="lessThan">
      <formula>0</formula>
    </cfRule>
  </conditionalFormatting>
  <conditionalFormatting sqref="H20">
    <cfRule type="cellIs" dxfId="131" priority="88" operator="lessThan">
      <formula>0</formula>
    </cfRule>
  </conditionalFormatting>
  <conditionalFormatting sqref="I20">
    <cfRule type="cellIs" dxfId="130" priority="87" operator="lessThan">
      <formula>0</formula>
    </cfRule>
  </conditionalFormatting>
  <conditionalFormatting sqref="I20">
    <cfRule type="cellIs" dxfId="129" priority="86" operator="lessThan">
      <formula>0</formula>
    </cfRule>
  </conditionalFormatting>
  <conditionalFormatting sqref="I20">
    <cfRule type="cellIs" dxfId="128" priority="85" operator="lessThan">
      <formula>0</formula>
    </cfRule>
  </conditionalFormatting>
  <conditionalFormatting sqref="I19">
    <cfRule type="cellIs" dxfId="127" priority="84" operator="lessThan">
      <formula>0</formula>
    </cfRule>
  </conditionalFormatting>
  <conditionalFormatting sqref="I19">
    <cfRule type="cellIs" dxfId="126" priority="83" operator="lessThan">
      <formula>0</formula>
    </cfRule>
  </conditionalFormatting>
  <conditionalFormatting sqref="H19">
    <cfRule type="cellIs" dxfId="125" priority="82" operator="lessThan">
      <formula>0</formula>
    </cfRule>
  </conditionalFormatting>
  <conditionalFormatting sqref="I19">
    <cfRule type="cellIs" dxfId="124" priority="81" operator="lessThan">
      <formula>0</formula>
    </cfRule>
  </conditionalFormatting>
  <conditionalFormatting sqref="I19">
    <cfRule type="cellIs" dxfId="123" priority="80" operator="lessThan">
      <formula>0</formula>
    </cfRule>
  </conditionalFormatting>
  <conditionalFormatting sqref="I19">
    <cfRule type="cellIs" dxfId="122" priority="79" operator="lessThan">
      <formula>0</formula>
    </cfRule>
  </conditionalFormatting>
  <conditionalFormatting sqref="I18">
    <cfRule type="cellIs" dxfId="121" priority="78" operator="lessThan">
      <formula>0</formula>
    </cfRule>
  </conditionalFormatting>
  <conditionalFormatting sqref="I18">
    <cfRule type="cellIs" dxfId="120" priority="77" operator="lessThan">
      <formula>0</formula>
    </cfRule>
  </conditionalFormatting>
  <conditionalFormatting sqref="H18">
    <cfRule type="cellIs" dxfId="119" priority="76" operator="lessThan">
      <formula>0</formula>
    </cfRule>
  </conditionalFormatting>
  <conditionalFormatting sqref="I18">
    <cfRule type="cellIs" dxfId="118" priority="75" operator="lessThan">
      <formula>0</formula>
    </cfRule>
  </conditionalFormatting>
  <conditionalFormatting sqref="I18">
    <cfRule type="cellIs" dxfId="117" priority="74" operator="lessThan">
      <formula>0</formula>
    </cfRule>
  </conditionalFormatting>
  <conditionalFormatting sqref="I18">
    <cfRule type="cellIs" dxfId="116" priority="73" operator="lessThan">
      <formula>0</formula>
    </cfRule>
  </conditionalFormatting>
  <conditionalFormatting sqref="I15:I16">
    <cfRule type="cellIs" dxfId="115" priority="66" operator="lessThan">
      <formula>0</formula>
    </cfRule>
  </conditionalFormatting>
  <conditionalFormatting sqref="I15:I16">
    <cfRule type="cellIs" dxfId="114" priority="65" operator="lessThan">
      <formula>0</formula>
    </cfRule>
  </conditionalFormatting>
  <conditionalFormatting sqref="H15:H16">
    <cfRule type="cellIs" dxfId="113" priority="64" operator="lessThan">
      <formula>0</formula>
    </cfRule>
  </conditionalFormatting>
  <conditionalFormatting sqref="I15:I16">
    <cfRule type="cellIs" dxfId="112" priority="63" operator="lessThan">
      <formula>0</formula>
    </cfRule>
  </conditionalFormatting>
  <conditionalFormatting sqref="I15:I16">
    <cfRule type="cellIs" dxfId="111" priority="62" operator="lessThan">
      <formula>0</formula>
    </cfRule>
  </conditionalFormatting>
  <conditionalFormatting sqref="I15:I16">
    <cfRule type="cellIs" dxfId="110" priority="61" operator="lessThan">
      <formula>0</formula>
    </cfRule>
  </conditionalFormatting>
  <conditionalFormatting sqref="I14">
    <cfRule type="cellIs" dxfId="109" priority="60" operator="lessThan">
      <formula>0</formula>
    </cfRule>
  </conditionalFormatting>
  <conditionalFormatting sqref="I14">
    <cfRule type="cellIs" dxfId="108" priority="59" operator="lessThan">
      <formula>0</formula>
    </cfRule>
  </conditionalFormatting>
  <conditionalFormatting sqref="H14">
    <cfRule type="cellIs" dxfId="107" priority="58" operator="lessThan">
      <formula>0</formula>
    </cfRule>
  </conditionalFormatting>
  <conditionalFormatting sqref="I14">
    <cfRule type="cellIs" dxfId="106" priority="57" operator="lessThan">
      <formula>0</formula>
    </cfRule>
  </conditionalFormatting>
  <conditionalFormatting sqref="I14">
    <cfRule type="cellIs" dxfId="105" priority="56" operator="lessThan">
      <formula>0</formula>
    </cfRule>
  </conditionalFormatting>
  <conditionalFormatting sqref="I14">
    <cfRule type="cellIs" dxfId="104" priority="55" operator="lessThan">
      <formula>0</formula>
    </cfRule>
  </conditionalFormatting>
  <conditionalFormatting sqref="I17">
    <cfRule type="cellIs" dxfId="103" priority="54" operator="lessThan">
      <formula>0</formula>
    </cfRule>
  </conditionalFormatting>
  <conditionalFormatting sqref="I17">
    <cfRule type="cellIs" dxfId="102" priority="53" operator="lessThan">
      <formula>0</formula>
    </cfRule>
  </conditionalFormatting>
  <conditionalFormatting sqref="H17">
    <cfRule type="cellIs" dxfId="101" priority="52" operator="lessThan">
      <formula>0</formula>
    </cfRule>
  </conditionalFormatting>
  <conditionalFormatting sqref="I17">
    <cfRule type="cellIs" dxfId="100" priority="51" operator="lessThan">
      <formula>0</formula>
    </cfRule>
  </conditionalFormatting>
  <conditionalFormatting sqref="I17">
    <cfRule type="cellIs" dxfId="99" priority="50" operator="lessThan">
      <formula>0</formula>
    </cfRule>
  </conditionalFormatting>
  <conditionalFormatting sqref="I17">
    <cfRule type="cellIs" dxfId="98" priority="49" operator="lessThan">
      <formula>0</formula>
    </cfRule>
  </conditionalFormatting>
  <conditionalFormatting sqref="I12">
    <cfRule type="cellIs" dxfId="97" priority="48" operator="lessThan">
      <formula>0</formula>
    </cfRule>
  </conditionalFormatting>
  <conditionalFormatting sqref="I12">
    <cfRule type="cellIs" dxfId="96" priority="47" operator="lessThan">
      <formula>0</formula>
    </cfRule>
  </conditionalFormatting>
  <conditionalFormatting sqref="H12">
    <cfRule type="cellIs" dxfId="95" priority="46" operator="lessThan">
      <formula>0</formula>
    </cfRule>
  </conditionalFormatting>
  <conditionalFormatting sqref="I12">
    <cfRule type="cellIs" dxfId="94" priority="45" operator="lessThan">
      <formula>0</formula>
    </cfRule>
  </conditionalFormatting>
  <conditionalFormatting sqref="I12">
    <cfRule type="cellIs" dxfId="93" priority="44" operator="lessThan">
      <formula>0</formula>
    </cfRule>
  </conditionalFormatting>
  <conditionalFormatting sqref="I12">
    <cfRule type="cellIs" dxfId="92" priority="43" operator="lessThan">
      <formula>0</formula>
    </cfRule>
  </conditionalFormatting>
  <conditionalFormatting sqref="I11">
    <cfRule type="cellIs" dxfId="91" priority="42" operator="lessThan">
      <formula>0</formula>
    </cfRule>
  </conditionalFormatting>
  <conditionalFormatting sqref="I11">
    <cfRule type="cellIs" dxfId="90" priority="41" operator="lessThan">
      <formula>0</formula>
    </cfRule>
  </conditionalFormatting>
  <conditionalFormatting sqref="H11">
    <cfRule type="cellIs" dxfId="89" priority="40" operator="lessThan">
      <formula>0</formula>
    </cfRule>
  </conditionalFormatting>
  <conditionalFormatting sqref="I11">
    <cfRule type="cellIs" dxfId="88" priority="39" operator="lessThan">
      <formula>0</formula>
    </cfRule>
  </conditionalFormatting>
  <conditionalFormatting sqref="I11">
    <cfRule type="cellIs" dxfId="87" priority="38" operator="lessThan">
      <formula>0</formula>
    </cfRule>
  </conditionalFormatting>
  <conditionalFormatting sqref="I11">
    <cfRule type="cellIs" dxfId="86" priority="37" operator="lessThan">
      <formula>0</formula>
    </cfRule>
  </conditionalFormatting>
  <conditionalFormatting sqref="I10">
    <cfRule type="cellIs" dxfId="85" priority="36" operator="lessThan">
      <formula>0</formula>
    </cfRule>
  </conditionalFormatting>
  <conditionalFormatting sqref="I10">
    <cfRule type="cellIs" dxfId="84" priority="35" operator="lessThan">
      <formula>0</formula>
    </cfRule>
  </conditionalFormatting>
  <conditionalFormatting sqref="H10">
    <cfRule type="cellIs" dxfId="83" priority="34" operator="lessThan">
      <formula>0</formula>
    </cfRule>
  </conditionalFormatting>
  <conditionalFormatting sqref="I10">
    <cfRule type="cellIs" dxfId="82" priority="33" operator="lessThan">
      <formula>0</formula>
    </cfRule>
  </conditionalFormatting>
  <conditionalFormatting sqref="I10">
    <cfRule type="cellIs" dxfId="81" priority="32" operator="lessThan">
      <formula>0</formula>
    </cfRule>
  </conditionalFormatting>
  <conditionalFormatting sqref="I10">
    <cfRule type="cellIs" dxfId="80" priority="31" operator="lessThan">
      <formula>0</formula>
    </cfRule>
  </conditionalFormatting>
  <conditionalFormatting sqref="I9">
    <cfRule type="cellIs" dxfId="79" priority="24" operator="lessThan">
      <formula>0</formula>
    </cfRule>
  </conditionalFormatting>
  <conditionalFormatting sqref="I9">
    <cfRule type="cellIs" dxfId="78" priority="23" operator="lessThan">
      <formula>0</formula>
    </cfRule>
  </conditionalFormatting>
  <conditionalFormatting sqref="H9">
    <cfRule type="cellIs" dxfId="77" priority="22" operator="lessThan">
      <formula>0</formula>
    </cfRule>
  </conditionalFormatting>
  <conditionalFormatting sqref="I9">
    <cfRule type="cellIs" dxfId="76" priority="21" operator="lessThan">
      <formula>0</formula>
    </cfRule>
  </conditionalFormatting>
  <conditionalFormatting sqref="I9">
    <cfRule type="cellIs" dxfId="75" priority="20" operator="lessThan">
      <formula>0</formula>
    </cfRule>
  </conditionalFormatting>
  <conditionalFormatting sqref="I9">
    <cfRule type="cellIs" dxfId="74" priority="19" operator="lessThan">
      <formula>0</formula>
    </cfRule>
  </conditionalFormatting>
  <conditionalFormatting sqref="I5:I6">
    <cfRule type="cellIs" dxfId="73" priority="6" operator="lessThan">
      <formula>0</formula>
    </cfRule>
  </conditionalFormatting>
  <conditionalFormatting sqref="I5:I6">
    <cfRule type="cellIs" dxfId="72" priority="5" operator="lessThan">
      <formula>0</formula>
    </cfRule>
  </conditionalFormatting>
  <conditionalFormatting sqref="H5:H6">
    <cfRule type="cellIs" dxfId="71" priority="4" operator="lessThan">
      <formula>0</formula>
    </cfRule>
  </conditionalFormatting>
  <conditionalFormatting sqref="I5:I6">
    <cfRule type="cellIs" dxfId="70" priority="3" operator="lessThan">
      <formula>0</formula>
    </cfRule>
  </conditionalFormatting>
  <conditionalFormatting sqref="I5:I6">
    <cfRule type="cellIs" dxfId="69" priority="2" operator="lessThan">
      <formula>0</formula>
    </cfRule>
  </conditionalFormatting>
  <conditionalFormatting sqref="I5:I6">
    <cfRule type="cellIs" dxfId="68" priority="1" operator="lessThan">
      <formula>0</formula>
    </cfRule>
  </conditionalFormatting>
  <conditionalFormatting sqref="I7">
    <cfRule type="cellIs" dxfId="67" priority="18" operator="lessThan">
      <formula>0</formula>
    </cfRule>
  </conditionalFormatting>
  <conditionalFormatting sqref="I7">
    <cfRule type="cellIs" dxfId="66" priority="17" operator="lessThan">
      <formula>0</formula>
    </cfRule>
  </conditionalFormatting>
  <conditionalFormatting sqref="H7">
    <cfRule type="cellIs" dxfId="65" priority="16" operator="lessThan">
      <formula>0</formula>
    </cfRule>
  </conditionalFormatting>
  <conditionalFormatting sqref="I7">
    <cfRule type="cellIs" dxfId="64" priority="15" operator="lessThan">
      <formula>0</formula>
    </cfRule>
  </conditionalFormatting>
  <conditionalFormatting sqref="I7">
    <cfRule type="cellIs" dxfId="63" priority="14" operator="lessThan">
      <formula>0</formula>
    </cfRule>
  </conditionalFormatting>
  <conditionalFormatting sqref="I7">
    <cfRule type="cellIs" dxfId="62" priority="13" operator="lessThan">
      <formula>0</formula>
    </cfRule>
  </conditionalFormatting>
  <conditionalFormatting sqref="I8">
    <cfRule type="cellIs" dxfId="61" priority="12" operator="lessThan">
      <formula>0</formula>
    </cfRule>
  </conditionalFormatting>
  <conditionalFormatting sqref="I8">
    <cfRule type="cellIs" dxfId="60" priority="11" operator="lessThan">
      <formula>0</formula>
    </cfRule>
  </conditionalFormatting>
  <conditionalFormatting sqref="H8">
    <cfRule type="cellIs" dxfId="59" priority="10" operator="lessThan">
      <formula>0</formula>
    </cfRule>
  </conditionalFormatting>
  <conditionalFormatting sqref="I8">
    <cfRule type="cellIs" dxfId="58" priority="9" operator="lessThan">
      <formula>0</formula>
    </cfRule>
  </conditionalFormatting>
  <conditionalFormatting sqref="I8">
    <cfRule type="cellIs" dxfId="57" priority="8" operator="lessThan">
      <formula>0</formula>
    </cfRule>
  </conditionalFormatting>
  <conditionalFormatting sqref="I8">
    <cfRule type="cellIs" dxfId="56" priority="7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4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43650</v>
      </c>
      <c r="B5" s="44" t="s">
        <v>312</v>
      </c>
      <c r="C5" s="69">
        <v>6000</v>
      </c>
      <c r="D5" s="69">
        <v>6</v>
      </c>
      <c r="E5" s="46" t="s">
        <v>33</v>
      </c>
      <c r="F5" s="29">
        <v>113.5</v>
      </c>
      <c r="G5" s="29">
        <v>114.25</v>
      </c>
      <c r="H5" s="29" t="s">
        <v>14</v>
      </c>
      <c r="I5" s="8">
        <f t="shared" ref="I5" si="0">IF(E5="SELL", F5-G5, G5-F5)*(C5*D5)</f>
        <v>27000</v>
      </c>
      <c r="J5" s="8">
        <f t="shared" ref="J5" si="1">IF(E5="SELL",IF(H5="-","0",G5-H5),IF(E5="LONG",IF(H5="-","0",H5-G5)))*C5</f>
        <v>0</v>
      </c>
      <c r="K5" s="3">
        <f t="shared" ref="K5" si="2">+J5+I5</f>
        <v>27000</v>
      </c>
    </row>
    <row r="6" spans="1:11" x14ac:dyDescent="0.25">
      <c r="A6" s="25">
        <v>43649</v>
      </c>
      <c r="B6" s="44" t="s">
        <v>259</v>
      </c>
      <c r="C6" s="69">
        <v>2500</v>
      </c>
      <c r="D6" s="69">
        <v>6</v>
      </c>
      <c r="E6" s="46" t="s">
        <v>33</v>
      </c>
      <c r="F6" s="29">
        <v>417</v>
      </c>
      <c r="G6" s="29">
        <v>419</v>
      </c>
      <c r="H6" s="29" t="s">
        <v>14</v>
      </c>
      <c r="I6" s="8">
        <f t="shared" ref="I6:I7" si="3">IF(E6="SELL", F6-G6, G6-F6)*(C6*D6)</f>
        <v>30000</v>
      </c>
      <c r="J6" s="8">
        <f t="shared" ref="J6:J7" si="4">IF(E6="SELL",IF(H6="-","0",G6-H6),IF(E6="LONG",IF(H6="-","0",H6-G6)))*C6</f>
        <v>0</v>
      </c>
      <c r="K6" s="3">
        <f t="shared" ref="K6:K7" si="5">+J6+I6</f>
        <v>30000</v>
      </c>
    </row>
    <row r="7" spans="1:11" x14ac:dyDescent="0.25">
      <c r="A7" s="25">
        <v>43649</v>
      </c>
      <c r="B7" s="44" t="s">
        <v>314</v>
      </c>
      <c r="C7" s="69">
        <v>500</v>
      </c>
      <c r="D7" s="69">
        <v>6</v>
      </c>
      <c r="E7" s="46" t="s">
        <v>33</v>
      </c>
      <c r="F7" s="29">
        <v>2270</v>
      </c>
      <c r="G7" s="29">
        <v>2272</v>
      </c>
      <c r="H7" s="29" t="s">
        <v>14</v>
      </c>
      <c r="I7" s="8">
        <f t="shared" si="3"/>
        <v>6000</v>
      </c>
      <c r="J7" s="8">
        <f t="shared" si="4"/>
        <v>0</v>
      </c>
      <c r="K7" s="3">
        <f t="shared" si="5"/>
        <v>6000</v>
      </c>
    </row>
    <row r="8" spans="1:11" x14ac:dyDescent="0.25">
      <c r="A8" s="25">
        <v>43648</v>
      </c>
      <c r="B8" s="44" t="s">
        <v>60</v>
      </c>
      <c r="C8" s="69">
        <v>8000</v>
      </c>
      <c r="D8" s="69">
        <v>6</v>
      </c>
      <c r="E8" s="46" t="s">
        <v>33</v>
      </c>
      <c r="F8" s="29">
        <v>97</v>
      </c>
      <c r="G8" s="29">
        <v>98.65</v>
      </c>
      <c r="H8" s="29" t="s">
        <v>14</v>
      </c>
      <c r="I8" s="8">
        <f>IF(E8="SELL", F8-G8, G8-F8)*(C8*D8)</f>
        <v>79200.000000000276</v>
      </c>
      <c r="J8" s="8">
        <f t="shared" ref="J8" si="6">IF(E8="SELL",IF(H8="-","0",G8-H8),IF(E8="LONG",IF(H8="-","0",H8-G8)))*C8</f>
        <v>0</v>
      </c>
      <c r="K8" s="3">
        <f t="shared" ref="K8" si="7">+J8+I8</f>
        <v>79200.000000000276</v>
      </c>
    </row>
    <row r="9" spans="1:11" x14ac:dyDescent="0.25">
      <c r="A9" s="25">
        <v>43648</v>
      </c>
      <c r="B9" s="44" t="s">
        <v>294</v>
      </c>
      <c r="C9" s="69">
        <v>1250</v>
      </c>
      <c r="D9" s="69">
        <v>6</v>
      </c>
      <c r="E9" s="46" t="s">
        <v>26</v>
      </c>
      <c r="F9" s="29">
        <v>587</v>
      </c>
      <c r="G9" s="29">
        <v>597</v>
      </c>
      <c r="H9" s="29" t="s">
        <v>14</v>
      </c>
      <c r="I9" s="8">
        <f t="shared" ref="I9" si="8">IF(E9="SELL", F9-G9, G9-F9)*(C9*D9)</f>
        <v>-75000</v>
      </c>
      <c r="J9" s="8">
        <f t="shared" ref="J9" si="9">IF(E9="SELL",IF(H9="-","0",G9-H9),IF(E9="LONG",IF(H9="-","0",H9-G9)))*C9</f>
        <v>0</v>
      </c>
      <c r="K9" s="3">
        <f t="shared" ref="K9" si="10">+J9+I9</f>
        <v>-75000</v>
      </c>
    </row>
    <row r="10" spans="1:11" x14ac:dyDescent="0.25">
      <c r="A10" s="25">
        <v>43647</v>
      </c>
      <c r="B10" s="44" t="s">
        <v>138</v>
      </c>
      <c r="C10" s="69">
        <v>1200</v>
      </c>
      <c r="D10" s="69">
        <v>6</v>
      </c>
      <c r="E10" s="46" t="s">
        <v>33</v>
      </c>
      <c r="F10" s="29">
        <v>698</v>
      </c>
      <c r="G10" s="29">
        <v>702</v>
      </c>
      <c r="H10" s="29" t="s">
        <v>14</v>
      </c>
      <c r="I10" s="8">
        <f>IF(E10="SELL", F10-G10, G10-F10)*(C10*D10)</f>
        <v>28800</v>
      </c>
      <c r="J10" s="8">
        <f t="shared" ref="J10:J11" si="11">IF(E10="SELL",IF(H10="-","0",G10-H10),IF(E10="LONG",IF(H10="-","0",H10-G10)))*C10</f>
        <v>0</v>
      </c>
      <c r="K10" s="3">
        <f t="shared" ref="K10" si="12">+J10+I10</f>
        <v>28800</v>
      </c>
    </row>
    <row r="11" spans="1:11" x14ac:dyDescent="0.25">
      <c r="A11" s="25">
        <v>43647</v>
      </c>
      <c r="B11" s="44" t="s">
        <v>308</v>
      </c>
      <c r="C11" s="69">
        <v>800</v>
      </c>
      <c r="D11" s="69">
        <v>6</v>
      </c>
      <c r="E11" s="46" t="s">
        <v>33</v>
      </c>
      <c r="F11" s="29">
        <v>800</v>
      </c>
      <c r="G11" s="29">
        <v>815</v>
      </c>
      <c r="H11" s="29" t="s">
        <v>14</v>
      </c>
      <c r="I11" s="8">
        <v>0</v>
      </c>
      <c r="J11" s="8">
        <f t="shared" si="11"/>
        <v>0</v>
      </c>
      <c r="K11" s="3" t="s">
        <v>240</v>
      </c>
    </row>
    <row r="12" spans="1:11" x14ac:dyDescent="0.25">
      <c r="A12" s="71"/>
      <c r="B12" s="72"/>
      <c r="C12" s="72"/>
      <c r="D12" s="72"/>
      <c r="E12" s="72"/>
      <c r="F12" s="73"/>
      <c r="G12" s="73"/>
      <c r="H12" s="73"/>
      <c r="I12" s="74"/>
      <c r="J12" s="74"/>
      <c r="K12" s="75"/>
    </row>
    <row r="13" spans="1:11" x14ac:dyDescent="0.25">
      <c r="A13" s="25">
        <v>43644</v>
      </c>
      <c r="B13" s="44" t="s">
        <v>294</v>
      </c>
      <c r="C13" s="69">
        <v>1250</v>
      </c>
      <c r="D13" s="69">
        <v>6</v>
      </c>
      <c r="E13" s="46" t="s">
        <v>33</v>
      </c>
      <c r="F13" s="29">
        <v>585</v>
      </c>
      <c r="G13" s="29">
        <v>594</v>
      </c>
      <c r="H13" s="29" t="s">
        <v>14</v>
      </c>
      <c r="I13" s="8">
        <f>IF(E13="SELL", F13-G13, G13-F13)*(C13*D13)</f>
        <v>67500</v>
      </c>
      <c r="J13" s="8">
        <f t="shared" ref="J13" si="13">IF(E13="SELL",IF(H13="-","0",G13-H13),IF(E13="LONG",IF(H13="-","0",H13-G13)))*C13</f>
        <v>0</v>
      </c>
      <c r="K13" s="3">
        <f t="shared" ref="K13" si="14">+J13+I13</f>
        <v>67500</v>
      </c>
    </row>
    <row r="14" spans="1:11" x14ac:dyDescent="0.25">
      <c r="A14" s="25">
        <v>43643</v>
      </c>
      <c r="B14" s="44" t="s">
        <v>44</v>
      </c>
      <c r="C14" s="69">
        <v>12000</v>
      </c>
      <c r="D14" s="69">
        <v>6</v>
      </c>
      <c r="E14" s="46" t="s">
        <v>33</v>
      </c>
      <c r="F14" s="29">
        <v>52</v>
      </c>
      <c r="G14" s="29">
        <v>52.5</v>
      </c>
      <c r="H14" s="29" t="s">
        <v>14</v>
      </c>
      <c r="I14" s="8">
        <f>IF(E14="SELL", F14-G14, G14-F14)*(C14*D14)</f>
        <v>36000</v>
      </c>
      <c r="J14" s="8">
        <f t="shared" ref="J14" si="15">IF(E14="SELL",IF(H14="-","0",G14-H14),IF(E14="LONG",IF(H14="-","0",H14-G14)))*C14</f>
        <v>0</v>
      </c>
      <c r="K14" s="3">
        <f t="shared" ref="K14" si="16">+J14+I14</f>
        <v>36000</v>
      </c>
    </row>
    <row r="15" spans="1:11" x14ac:dyDescent="0.25">
      <c r="A15" s="25">
        <v>43642</v>
      </c>
      <c r="B15" s="44" t="s">
        <v>306</v>
      </c>
      <c r="C15" s="69">
        <v>700</v>
      </c>
      <c r="D15" s="69">
        <v>6</v>
      </c>
      <c r="E15" s="46" t="s">
        <v>33</v>
      </c>
      <c r="F15" s="29">
        <v>875</v>
      </c>
      <c r="G15" s="29">
        <v>900</v>
      </c>
      <c r="H15" s="29" t="s">
        <v>14</v>
      </c>
      <c r="I15" s="8">
        <f>IF(E15="SELL", F15-G15, G15-F15)*(C15*D15)</f>
        <v>105000</v>
      </c>
      <c r="J15" s="8">
        <f t="shared" ref="J15" si="17">IF(E15="SELL",IF(H15="-","0",G15-H15),IF(E15="LONG",IF(H15="-","0",H15-G15)))*C15</f>
        <v>0</v>
      </c>
      <c r="K15" s="3">
        <f t="shared" ref="K15" si="18">+J15+I15</f>
        <v>105000</v>
      </c>
    </row>
    <row r="16" spans="1:11" x14ac:dyDescent="0.25">
      <c r="A16" s="25">
        <v>43641</v>
      </c>
      <c r="B16" s="44" t="s">
        <v>60</v>
      </c>
      <c r="C16" s="69">
        <v>8000</v>
      </c>
      <c r="D16" s="69">
        <v>6</v>
      </c>
      <c r="E16" s="46" t="s">
        <v>33</v>
      </c>
      <c r="F16" s="29">
        <v>100.5</v>
      </c>
      <c r="G16" s="29">
        <v>102</v>
      </c>
      <c r="H16" s="29" t="s">
        <v>14</v>
      </c>
      <c r="I16" s="8">
        <f>IF(E16="SELL", F16-G16, G16-F16)*(C16*D16)</f>
        <v>72000</v>
      </c>
      <c r="J16" s="8">
        <f t="shared" ref="J16" si="19">IF(E16="SELL",IF(H16="-","0",G16-H16),IF(E16="LONG",IF(H16="-","0",H16-G16)))*C16</f>
        <v>0</v>
      </c>
      <c r="K16" s="3">
        <f t="shared" ref="K16" si="20">+J16+I16</f>
        <v>72000</v>
      </c>
    </row>
    <row r="17" spans="1:11" x14ac:dyDescent="0.25">
      <c r="A17" s="25">
        <v>43641</v>
      </c>
      <c r="B17" s="44" t="s">
        <v>291</v>
      </c>
      <c r="C17" s="69">
        <v>1300</v>
      </c>
      <c r="D17" s="69">
        <v>6</v>
      </c>
      <c r="E17" s="46" t="s">
        <v>26</v>
      </c>
      <c r="F17" s="29">
        <v>568</v>
      </c>
      <c r="G17" s="29">
        <v>578</v>
      </c>
      <c r="H17" s="29" t="s">
        <v>14</v>
      </c>
      <c r="I17" s="8">
        <f t="shared" ref="I17" si="21">IF(E17="SELL", F17-G17, G17-F17)*(C17*D17)</f>
        <v>-78000</v>
      </c>
      <c r="J17" s="8">
        <f t="shared" ref="J17" si="22">IF(E17="SELL",IF(H17="-","0",G17-H17),IF(E17="LONG",IF(H17="-","0",H17-G17)))*C17</f>
        <v>0</v>
      </c>
      <c r="K17" s="3">
        <f t="shared" ref="K17" si="23">+J17+I17</f>
        <v>-78000</v>
      </c>
    </row>
    <row r="18" spans="1:11" x14ac:dyDescent="0.25">
      <c r="A18" s="25">
        <v>43640</v>
      </c>
      <c r="B18" s="44" t="s">
        <v>101</v>
      </c>
      <c r="C18" s="69">
        <v>302</v>
      </c>
      <c r="D18" s="69">
        <v>6</v>
      </c>
      <c r="E18" s="46" t="s">
        <v>33</v>
      </c>
      <c r="F18" s="29">
        <v>1950</v>
      </c>
      <c r="G18" s="29">
        <v>1960</v>
      </c>
      <c r="H18" s="29" t="s">
        <v>14</v>
      </c>
      <c r="I18" s="8">
        <f>IF(E18="SELL", F18-G18, G18-F18)*(C18*D18)</f>
        <v>18120</v>
      </c>
      <c r="J18" s="8">
        <f t="shared" ref="J18" si="24">IF(E18="SELL",IF(H18="-","0",G18-H18),IF(E18="LONG",IF(H18="-","0",H18-G18)))*C18</f>
        <v>0</v>
      </c>
      <c r="K18" s="3">
        <f t="shared" ref="K18" si="25">+J18+I18</f>
        <v>18120</v>
      </c>
    </row>
    <row r="19" spans="1:11" x14ac:dyDescent="0.25">
      <c r="A19" s="25">
        <v>43637</v>
      </c>
      <c r="B19" s="44" t="s">
        <v>245</v>
      </c>
      <c r="C19" s="69">
        <v>1500</v>
      </c>
      <c r="D19" s="69">
        <v>6</v>
      </c>
      <c r="E19" s="46" t="s">
        <v>33</v>
      </c>
      <c r="F19" s="29">
        <v>456</v>
      </c>
      <c r="G19" s="29">
        <v>448</v>
      </c>
      <c r="H19" s="29" t="s">
        <v>14</v>
      </c>
      <c r="I19" s="8">
        <f t="shared" ref="I19:I20" si="26">IF(E19="SELL", F19-G19, G19-F19)*(C19*D19)</f>
        <v>-72000</v>
      </c>
      <c r="J19" s="8">
        <f t="shared" ref="J19:J21" si="27">IF(E19="SELL",IF(H19="-","0",G19-H19),IF(E19="LONG",IF(H19="-","0",H19-G19)))*C19</f>
        <v>0</v>
      </c>
      <c r="K19" s="3">
        <f t="shared" ref="K19:K20" si="28">+J19+I19</f>
        <v>-72000</v>
      </c>
    </row>
    <row r="20" spans="1:11" x14ac:dyDescent="0.25">
      <c r="A20" s="25">
        <v>43637</v>
      </c>
      <c r="B20" s="44" t="s">
        <v>44</v>
      </c>
      <c r="C20" s="69">
        <v>12000</v>
      </c>
      <c r="D20" s="69">
        <v>6</v>
      </c>
      <c r="E20" s="46" t="s">
        <v>26</v>
      </c>
      <c r="F20" s="29">
        <v>49.75</v>
      </c>
      <c r="G20" s="29">
        <v>50.25</v>
      </c>
      <c r="H20" s="29" t="s">
        <v>14</v>
      </c>
      <c r="I20" s="8">
        <f t="shared" si="26"/>
        <v>-36000</v>
      </c>
      <c r="J20" s="8">
        <f t="shared" si="27"/>
        <v>0</v>
      </c>
      <c r="K20" s="3">
        <f t="shared" si="28"/>
        <v>-36000</v>
      </c>
    </row>
    <row r="21" spans="1:11" x14ac:dyDescent="0.25">
      <c r="A21" s="25">
        <v>43637</v>
      </c>
      <c r="B21" s="44" t="s">
        <v>245</v>
      </c>
      <c r="C21" s="69">
        <v>1500</v>
      </c>
      <c r="D21" s="69">
        <v>6</v>
      </c>
      <c r="E21" s="46" t="s">
        <v>26</v>
      </c>
      <c r="F21" s="29">
        <v>461</v>
      </c>
      <c r="G21" s="29">
        <v>451</v>
      </c>
      <c r="H21" s="29" t="s">
        <v>14</v>
      </c>
      <c r="I21" s="8">
        <v>0</v>
      </c>
      <c r="J21" s="8">
        <f t="shared" si="27"/>
        <v>0</v>
      </c>
      <c r="K21" s="3" t="s">
        <v>240</v>
      </c>
    </row>
    <row r="22" spans="1:11" x14ac:dyDescent="0.25">
      <c r="A22" s="25">
        <v>43636</v>
      </c>
      <c r="B22" s="44" t="s">
        <v>294</v>
      </c>
      <c r="C22" s="69">
        <v>1250</v>
      </c>
      <c r="D22" s="69">
        <v>6</v>
      </c>
      <c r="E22" s="46" t="s">
        <v>33</v>
      </c>
      <c r="F22" s="29">
        <v>523</v>
      </c>
      <c r="G22" s="29">
        <v>533</v>
      </c>
      <c r="H22" s="29" t="s">
        <v>14</v>
      </c>
      <c r="I22" s="8">
        <f t="shared" ref="I22:I29" si="29">IF(E22="SELL", F22-G22, G22-F22)*(C22*D22)</f>
        <v>75000</v>
      </c>
      <c r="J22" s="8">
        <f t="shared" ref="J22" si="30">IF(E22="SELL",IF(H22="-","0",G22-H22),IF(E22="LONG",IF(H22="-","0",H22-G22)))*C22</f>
        <v>0</v>
      </c>
      <c r="K22" s="3">
        <f t="shared" ref="K22" si="31">+J22+I22</f>
        <v>75000</v>
      </c>
    </row>
    <row r="23" spans="1:11" x14ac:dyDescent="0.25">
      <c r="A23" s="25">
        <v>43635</v>
      </c>
      <c r="B23" s="44" t="s">
        <v>60</v>
      </c>
      <c r="C23" s="69">
        <v>8000</v>
      </c>
      <c r="D23" s="69">
        <v>6</v>
      </c>
      <c r="E23" s="46" t="s">
        <v>33</v>
      </c>
      <c r="F23" s="29">
        <v>101</v>
      </c>
      <c r="G23" s="29">
        <v>102.75</v>
      </c>
      <c r="H23" s="29" t="s">
        <v>14</v>
      </c>
      <c r="I23" s="8">
        <f t="shared" si="29"/>
        <v>84000</v>
      </c>
      <c r="J23" s="8">
        <f t="shared" ref="J23" si="32">IF(E23="SELL",IF(H23="-","0",G23-H23),IF(E23="LONG",IF(H23="-","0",H23-G23)))*C23</f>
        <v>0</v>
      </c>
      <c r="K23" s="3">
        <f t="shared" ref="K23" si="33">+J23+I23</f>
        <v>84000</v>
      </c>
    </row>
    <row r="24" spans="1:11" x14ac:dyDescent="0.25">
      <c r="A24" s="25">
        <v>43634</v>
      </c>
      <c r="B24" s="44" t="s">
        <v>294</v>
      </c>
      <c r="C24" s="69">
        <v>1250</v>
      </c>
      <c r="D24" s="69">
        <v>6</v>
      </c>
      <c r="E24" s="46" t="s">
        <v>26</v>
      </c>
      <c r="F24" s="29">
        <v>536</v>
      </c>
      <c r="G24" s="29">
        <v>534</v>
      </c>
      <c r="H24" s="29" t="s">
        <v>14</v>
      </c>
      <c r="I24" s="8">
        <f t="shared" si="29"/>
        <v>15000</v>
      </c>
      <c r="J24" s="8">
        <f t="shared" ref="J24" si="34">IF(E24="SELL",IF(H24="-","0",G24-H24),IF(E24="LONG",IF(H24="-","0",H24-G24)))*C24</f>
        <v>0</v>
      </c>
      <c r="K24" s="3">
        <f t="shared" ref="K24" si="35">+J24+I24</f>
        <v>15000</v>
      </c>
    </row>
    <row r="25" spans="1:11" x14ac:dyDescent="0.25">
      <c r="A25" s="25">
        <v>43633</v>
      </c>
      <c r="B25" s="44" t="s">
        <v>138</v>
      </c>
      <c r="C25" s="69">
        <v>1200</v>
      </c>
      <c r="D25" s="69">
        <v>6</v>
      </c>
      <c r="E25" s="46" t="s">
        <v>33</v>
      </c>
      <c r="F25" s="29">
        <v>740</v>
      </c>
      <c r="G25" s="29">
        <v>741</v>
      </c>
      <c r="H25" s="29" t="s">
        <v>14</v>
      </c>
      <c r="I25" s="8">
        <f t="shared" si="29"/>
        <v>7200</v>
      </c>
      <c r="J25" s="8">
        <f t="shared" ref="J25" si="36">IF(E25="SELL",IF(H25="-","0",G25-H25),IF(E25="LONG",IF(H25="-","0",H25-G25)))*C25</f>
        <v>0</v>
      </c>
      <c r="K25" s="3">
        <f t="shared" ref="K25" si="37">+J25+I25</f>
        <v>7200</v>
      </c>
    </row>
    <row r="26" spans="1:11" x14ac:dyDescent="0.25">
      <c r="A26" s="25">
        <v>43630</v>
      </c>
      <c r="B26" s="44" t="s">
        <v>182</v>
      </c>
      <c r="C26" s="69">
        <v>1500</v>
      </c>
      <c r="D26" s="69">
        <v>6</v>
      </c>
      <c r="E26" s="46" t="s">
        <v>33</v>
      </c>
      <c r="F26" s="29">
        <v>645</v>
      </c>
      <c r="G26" s="29">
        <v>635</v>
      </c>
      <c r="H26" s="29" t="s">
        <v>14</v>
      </c>
      <c r="I26" s="8">
        <f t="shared" si="29"/>
        <v>-90000</v>
      </c>
      <c r="J26" s="8">
        <f t="shared" ref="J26:J27" si="38">IF(E26="SELL",IF(H26="-","0",G26-H26),IF(E26="LONG",IF(H26="-","0",H26-G26)))*C26</f>
        <v>0</v>
      </c>
      <c r="K26" s="3">
        <f t="shared" ref="K26:K27" si="39">+J26+I26</f>
        <v>-90000</v>
      </c>
    </row>
    <row r="27" spans="1:11" x14ac:dyDescent="0.25">
      <c r="A27" s="25">
        <v>43630</v>
      </c>
      <c r="B27" s="44" t="s">
        <v>297</v>
      </c>
      <c r="C27" s="69">
        <v>500</v>
      </c>
      <c r="D27" s="69">
        <v>6</v>
      </c>
      <c r="E27" s="46" t="s">
        <v>33</v>
      </c>
      <c r="F27" s="29">
        <v>900</v>
      </c>
      <c r="G27" s="29">
        <v>905</v>
      </c>
      <c r="H27" s="29" t="s">
        <v>14</v>
      </c>
      <c r="I27" s="8">
        <f t="shared" si="29"/>
        <v>15000</v>
      </c>
      <c r="J27" s="8">
        <f t="shared" si="38"/>
        <v>0</v>
      </c>
      <c r="K27" s="3">
        <f t="shared" si="39"/>
        <v>15000</v>
      </c>
    </row>
    <row r="28" spans="1:11" x14ac:dyDescent="0.25">
      <c r="A28" s="25">
        <v>43629</v>
      </c>
      <c r="B28" s="44" t="s">
        <v>294</v>
      </c>
      <c r="C28" s="69">
        <v>1250</v>
      </c>
      <c r="D28" s="69">
        <v>6</v>
      </c>
      <c r="E28" s="46" t="s">
        <v>26</v>
      </c>
      <c r="F28" s="29">
        <v>570</v>
      </c>
      <c r="G28" s="29">
        <v>566</v>
      </c>
      <c r="H28" s="29" t="s">
        <v>14</v>
      </c>
      <c r="I28" s="8">
        <f t="shared" si="29"/>
        <v>30000</v>
      </c>
      <c r="J28" s="8">
        <f t="shared" ref="J28:J29" si="40">IF(E28="SELL",IF(H28="-","0",G28-H28),IF(E28="LONG",IF(H28="-","0",H28-G28)))*C28</f>
        <v>0</v>
      </c>
      <c r="K28" s="3">
        <f t="shared" ref="K28:K29" si="41">+J28+I28</f>
        <v>30000</v>
      </c>
    </row>
    <row r="29" spans="1:11" x14ac:dyDescent="0.25">
      <c r="A29" s="25">
        <v>43629</v>
      </c>
      <c r="B29" s="44" t="s">
        <v>246</v>
      </c>
      <c r="C29" s="69">
        <v>1400</v>
      </c>
      <c r="D29" s="69">
        <v>6</v>
      </c>
      <c r="E29" s="46" t="s">
        <v>33</v>
      </c>
      <c r="F29" s="29">
        <v>715</v>
      </c>
      <c r="G29" s="29">
        <v>721</v>
      </c>
      <c r="H29" s="29" t="s">
        <v>14</v>
      </c>
      <c r="I29" s="8">
        <f t="shared" si="29"/>
        <v>50400</v>
      </c>
      <c r="J29" s="8">
        <f t="shared" si="40"/>
        <v>0</v>
      </c>
      <c r="K29" s="3">
        <f t="shared" si="41"/>
        <v>50400</v>
      </c>
    </row>
    <row r="30" spans="1:11" x14ac:dyDescent="0.25">
      <c r="A30" s="25">
        <v>43628</v>
      </c>
      <c r="B30" s="44" t="s">
        <v>237</v>
      </c>
      <c r="C30" s="69">
        <v>700</v>
      </c>
      <c r="D30" s="69">
        <v>6</v>
      </c>
      <c r="E30" s="46" t="s">
        <v>33</v>
      </c>
      <c r="F30" s="29">
        <v>1360</v>
      </c>
      <c r="G30" s="29">
        <v>1380</v>
      </c>
      <c r="H30" s="29" t="s">
        <v>14</v>
      </c>
      <c r="I30" s="8">
        <v>0</v>
      </c>
      <c r="J30" s="8">
        <f t="shared" ref="J30" si="42">IF(E30="SELL",IF(H30="-","0",G30-H30),IF(E30="LONG",IF(H30="-","0",H30-G30)))*C30</f>
        <v>0</v>
      </c>
      <c r="K30" s="3" t="s">
        <v>240</v>
      </c>
    </row>
    <row r="31" spans="1:11" x14ac:dyDescent="0.25">
      <c r="A31" s="25">
        <v>43628</v>
      </c>
      <c r="B31" s="44" t="s">
        <v>246</v>
      </c>
      <c r="C31" s="69">
        <v>1400</v>
      </c>
      <c r="D31" s="69">
        <v>6</v>
      </c>
      <c r="E31" s="46" t="s">
        <v>26</v>
      </c>
      <c r="F31" s="29">
        <v>732</v>
      </c>
      <c r="G31" s="29">
        <v>726.5</v>
      </c>
      <c r="H31" s="29" t="s">
        <v>14</v>
      </c>
      <c r="I31" s="8">
        <f t="shared" ref="I31:I33" si="43">IF(E31="SELL", F31-G31, G31-F31)*(C31*D31)</f>
        <v>46200</v>
      </c>
      <c r="J31" s="8">
        <f t="shared" ref="J31" si="44">IF(E31="SELL",IF(H31="-","0",G31-H31),IF(E31="LONG",IF(H31="-","0",H31-G31)))*C31</f>
        <v>0</v>
      </c>
      <c r="K31" s="3">
        <f t="shared" ref="K31" si="45">+J31+I31</f>
        <v>46200</v>
      </c>
    </row>
    <row r="32" spans="1:11" x14ac:dyDescent="0.25">
      <c r="A32" s="25">
        <v>43627</v>
      </c>
      <c r="B32" s="44" t="s">
        <v>291</v>
      </c>
      <c r="C32" s="69">
        <v>1300</v>
      </c>
      <c r="D32" s="69">
        <v>6</v>
      </c>
      <c r="E32" s="46" t="s">
        <v>33</v>
      </c>
      <c r="F32" s="29">
        <v>620</v>
      </c>
      <c r="G32" s="29">
        <v>625</v>
      </c>
      <c r="H32" s="29" t="s">
        <v>14</v>
      </c>
      <c r="I32" s="8">
        <f t="shared" si="43"/>
        <v>39000</v>
      </c>
      <c r="J32" s="8">
        <f t="shared" ref="J32" si="46">IF(E32="SELL",IF(H32="-","0",G32-H32),IF(E32="LONG",IF(H32="-","0",H32-G32)))*C32</f>
        <v>0</v>
      </c>
      <c r="K32" s="3">
        <f t="shared" ref="K32" si="47">+J32+I32</f>
        <v>39000</v>
      </c>
    </row>
    <row r="33" spans="1:11" x14ac:dyDescent="0.25">
      <c r="A33" s="25">
        <v>43626</v>
      </c>
      <c r="B33" s="44" t="s">
        <v>42</v>
      </c>
      <c r="C33" s="69">
        <v>12000</v>
      </c>
      <c r="D33" s="69">
        <v>6</v>
      </c>
      <c r="E33" s="46" t="s">
        <v>33</v>
      </c>
      <c r="F33" s="29">
        <v>31.5</v>
      </c>
      <c r="G33" s="29">
        <v>32.4</v>
      </c>
      <c r="H33" s="29" t="s">
        <v>14</v>
      </c>
      <c r="I33" s="8">
        <f t="shared" si="43"/>
        <v>64799.999999999898</v>
      </c>
      <c r="J33" s="8">
        <f t="shared" ref="J33:J34" si="48">IF(E33="SELL",IF(H33="-","0",G33-H33),IF(E33="LONG",IF(H33="-","0",H33-G33)))*C33</f>
        <v>0</v>
      </c>
      <c r="K33" s="3">
        <f t="shared" ref="K33" si="49">+J33+I33</f>
        <v>64799.999999999898</v>
      </c>
    </row>
    <row r="34" spans="1:11" x14ac:dyDescent="0.25">
      <c r="A34" s="25">
        <v>43626</v>
      </c>
      <c r="B34" s="44" t="s">
        <v>60</v>
      </c>
      <c r="C34" s="69">
        <v>8000</v>
      </c>
      <c r="D34" s="69">
        <v>6</v>
      </c>
      <c r="E34" s="46" t="s">
        <v>33</v>
      </c>
      <c r="F34" s="29">
        <v>98</v>
      </c>
      <c r="G34" s="29">
        <v>100</v>
      </c>
      <c r="H34" s="29" t="s">
        <v>14</v>
      </c>
      <c r="I34" s="8">
        <v>0</v>
      </c>
      <c r="J34" s="8">
        <f t="shared" si="48"/>
        <v>0</v>
      </c>
      <c r="K34" s="3" t="s">
        <v>240</v>
      </c>
    </row>
    <row r="35" spans="1:11" x14ac:dyDescent="0.25">
      <c r="A35" s="25">
        <v>43623</v>
      </c>
      <c r="B35" s="44" t="s">
        <v>60</v>
      </c>
      <c r="C35" s="69">
        <v>8000</v>
      </c>
      <c r="D35" s="69">
        <v>6</v>
      </c>
      <c r="E35" s="46" t="s">
        <v>33</v>
      </c>
      <c r="F35" s="29">
        <v>96.5</v>
      </c>
      <c r="G35" s="29">
        <v>98.5</v>
      </c>
      <c r="H35" s="29" t="s">
        <v>14</v>
      </c>
      <c r="I35" s="8">
        <f t="shared" ref="I35:I38" si="50">IF(E35="SELL", F35-G35, G35-F35)*(C35*D35)</f>
        <v>96000</v>
      </c>
      <c r="J35" s="8">
        <f t="shared" ref="J35:J37" si="51">IF(E35="SELL",IF(H35="-","0",G35-H35),IF(E35="LONG",IF(H35="-","0",H35-G35)))*C35</f>
        <v>0</v>
      </c>
      <c r="K35" s="3">
        <f t="shared" ref="K35:K37" si="52">+J35+I35</f>
        <v>96000</v>
      </c>
    </row>
    <row r="36" spans="1:11" x14ac:dyDescent="0.25">
      <c r="A36" s="25">
        <v>43623</v>
      </c>
      <c r="B36" s="44" t="s">
        <v>246</v>
      </c>
      <c r="C36" s="69">
        <v>1400</v>
      </c>
      <c r="D36" s="69">
        <v>6</v>
      </c>
      <c r="E36" s="46" t="s">
        <v>33</v>
      </c>
      <c r="F36" s="29">
        <v>725</v>
      </c>
      <c r="G36" s="29">
        <v>735</v>
      </c>
      <c r="H36" s="29" t="s">
        <v>14</v>
      </c>
      <c r="I36" s="8">
        <f t="shared" si="50"/>
        <v>84000</v>
      </c>
      <c r="J36" s="8">
        <f t="shared" si="51"/>
        <v>0</v>
      </c>
      <c r="K36" s="3">
        <f t="shared" si="52"/>
        <v>84000</v>
      </c>
    </row>
    <row r="37" spans="1:11" x14ac:dyDescent="0.25">
      <c r="A37" s="25">
        <v>43622</v>
      </c>
      <c r="B37" s="44" t="s">
        <v>283</v>
      </c>
      <c r="C37" s="69">
        <v>1000</v>
      </c>
      <c r="D37" s="69">
        <v>6</v>
      </c>
      <c r="E37" s="46" t="s">
        <v>26</v>
      </c>
      <c r="F37" s="29">
        <v>644.5</v>
      </c>
      <c r="G37" s="29">
        <v>642</v>
      </c>
      <c r="H37" s="29" t="s">
        <v>14</v>
      </c>
      <c r="I37" s="8">
        <f t="shared" si="50"/>
        <v>15000</v>
      </c>
      <c r="J37" s="8">
        <f t="shared" si="51"/>
        <v>0</v>
      </c>
      <c r="K37" s="3">
        <f t="shared" si="52"/>
        <v>15000</v>
      </c>
    </row>
    <row r="38" spans="1:11" x14ac:dyDescent="0.25">
      <c r="A38" s="25">
        <v>43620</v>
      </c>
      <c r="B38" s="44" t="s">
        <v>284</v>
      </c>
      <c r="C38" s="69">
        <v>4800</v>
      </c>
      <c r="D38" s="69">
        <v>6</v>
      </c>
      <c r="E38" s="46" t="s">
        <v>33</v>
      </c>
      <c r="F38" s="29">
        <v>136.80000000000001</v>
      </c>
      <c r="G38" s="29">
        <v>136.80000000000001</v>
      </c>
      <c r="H38" s="29" t="s">
        <v>14</v>
      </c>
      <c r="I38" s="8">
        <f t="shared" si="50"/>
        <v>0</v>
      </c>
      <c r="J38" s="8">
        <f t="shared" ref="J38" si="53">IF(E38="SELL",IF(H38="-","0",G38-H38),IF(E38="LONG",IF(H38="-","0",H38-G38)))*C38</f>
        <v>0</v>
      </c>
      <c r="K38" s="3">
        <f t="shared" ref="K38" si="54">+J38+I38</f>
        <v>0</v>
      </c>
    </row>
    <row r="39" spans="1:11" x14ac:dyDescent="0.25">
      <c r="A39" s="25">
        <v>43619</v>
      </c>
      <c r="B39" s="44" t="s">
        <v>278</v>
      </c>
      <c r="C39" s="69">
        <v>6500</v>
      </c>
      <c r="D39" s="69">
        <v>6</v>
      </c>
      <c r="E39" s="46" t="s">
        <v>26</v>
      </c>
      <c r="F39" s="29">
        <v>63.5</v>
      </c>
      <c r="G39" s="29">
        <v>61.5</v>
      </c>
      <c r="H39" s="29" t="s">
        <v>14</v>
      </c>
      <c r="I39" s="8">
        <v>0</v>
      </c>
      <c r="J39" s="8">
        <f t="shared" ref="J39:J41" si="55">IF(E39="SELL",IF(H39="-","0",G39-H39),IF(E39="LONG",IF(H39="-","0",H39-G39)))*C39</f>
        <v>0</v>
      </c>
      <c r="K39" s="3" t="s">
        <v>240</v>
      </c>
    </row>
    <row r="40" spans="1:11" x14ac:dyDescent="0.25">
      <c r="A40" s="25">
        <v>43619</v>
      </c>
      <c r="B40" s="44" t="s">
        <v>279</v>
      </c>
      <c r="C40" s="69">
        <v>600</v>
      </c>
      <c r="D40" s="69">
        <v>6</v>
      </c>
      <c r="E40" s="46" t="s">
        <v>33</v>
      </c>
      <c r="F40" s="29">
        <v>1445</v>
      </c>
      <c r="G40" s="29">
        <v>1453</v>
      </c>
      <c r="H40" s="29" t="s">
        <v>14</v>
      </c>
      <c r="I40" s="8">
        <f t="shared" ref="I40:I41" si="56">IF(E40="SELL", F40-G40, G40-F40)*(C40*D40)</f>
        <v>28800</v>
      </c>
      <c r="J40" s="8">
        <f t="shared" si="55"/>
        <v>0</v>
      </c>
      <c r="K40" s="3">
        <f t="shared" ref="K40:K41" si="57">+J40+I40</f>
        <v>28800</v>
      </c>
    </row>
    <row r="41" spans="1:11" x14ac:dyDescent="0.25">
      <c r="A41" s="25">
        <v>43619</v>
      </c>
      <c r="B41" s="44" t="s">
        <v>280</v>
      </c>
      <c r="C41" s="69">
        <v>8000</v>
      </c>
      <c r="D41" s="69">
        <v>6</v>
      </c>
      <c r="E41" s="46" t="s">
        <v>33</v>
      </c>
      <c r="F41" s="29">
        <v>99</v>
      </c>
      <c r="G41" s="29">
        <v>100.75</v>
      </c>
      <c r="H41" s="29" t="s">
        <v>14</v>
      </c>
      <c r="I41" s="8">
        <f t="shared" si="56"/>
        <v>84000</v>
      </c>
      <c r="J41" s="8">
        <f t="shared" si="55"/>
        <v>0</v>
      </c>
      <c r="K41" s="3">
        <f t="shared" si="57"/>
        <v>84000</v>
      </c>
    </row>
    <row r="42" spans="1:11" x14ac:dyDescent="0.25">
      <c r="A42" s="71"/>
      <c r="B42" s="72"/>
      <c r="C42" s="72"/>
      <c r="D42" s="72"/>
      <c r="E42" s="72"/>
      <c r="F42" s="73"/>
      <c r="G42" s="73"/>
      <c r="H42" s="73"/>
      <c r="I42" s="74"/>
      <c r="J42" s="74"/>
      <c r="K42" s="75"/>
    </row>
    <row r="43" spans="1:11" x14ac:dyDescent="0.25">
      <c r="A43" s="25">
        <v>43609</v>
      </c>
      <c r="B43" s="44" t="s">
        <v>173</v>
      </c>
      <c r="C43" s="69">
        <v>750</v>
      </c>
      <c r="D43" s="69"/>
      <c r="E43" s="46" t="s">
        <v>26</v>
      </c>
      <c r="F43" s="29">
        <v>1205</v>
      </c>
      <c r="G43" s="29">
        <v>1198.5</v>
      </c>
      <c r="H43" s="29" t="s">
        <v>14</v>
      </c>
      <c r="I43" s="8">
        <f t="shared" ref="I43" si="58">IF(E43="SELL", F43-G43, G43-F43)*C43</f>
        <v>4875</v>
      </c>
      <c r="J43" s="8">
        <f t="shared" ref="J43" si="59">IF(E43="SELL",IF(H43="-","0",G43-H43),IF(E43="LONG",IF(H43="-","0",H43-G43)))*C43</f>
        <v>0</v>
      </c>
      <c r="K43" s="3">
        <f t="shared" ref="K43" si="60">+J43+I43</f>
        <v>4875</v>
      </c>
    </row>
    <row r="44" spans="1:11" x14ac:dyDescent="0.25">
      <c r="A44" s="25">
        <v>43608</v>
      </c>
      <c r="B44" s="44" t="s">
        <v>91</v>
      </c>
      <c r="C44" s="69">
        <v>1250</v>
      </c>
      <c r="D44" s="69"/>
      <c r="E44" s="46" t="s">
        <v>33</v>
      </c>
      <c r="F44" s="29">
        <v>414</v>
      </c>
      <c r="G44" s="29">
        <v>417.5</v>
      </c>
      <c r="H44" s="29" t="s">
        <v>14</v>
      </c>
      <c r="I44" s="8">
        <f t="shared" ref="I44" si="61">IF(E44="SELL", F44-G44, G44-F44)*C44</f>
        <v>4375</v>
      </c>
      <c r="J44" s="8">
        <f t="shared" ref="J44" si="62">IF(E44="SELL",IF(H44="-","0",G44-H44),IF(E44="LONG",IF(H44="-","0",H44-G44)))*C44</f>
        <v>0</v>
      </c>
      <c r="K44" s="3">
        <f t="shared" ref="K44" si="63">+J44+I44</f>
        <v>4375</v>
      </c>
    </row>
    <row r="45" spans="1:11" x14ac:dyDescent="0.25">
      <c r="A45" s="25">
        <v>43607</v>
      </c>
      <c r="B45" s="44" t="s">
        <v>159</v>
      </c>
      <c r="C45" s="69">
        <v>700</v>
      </c>
      <c r="D45" s="69"/>
      <c r="E45" s="46" t="s">
        <v>26</v>
      </c>
      <c r="F45" s="29">
        <v>616</v>
      </c>
      <c r="G45" s="29">
        <v>610</v>
      </c>
      <c r="H45" s="29">
        <v>606</v>
      </c>
      <c r="I45" s="8">
        <f t="shared" ref="I45" si="64">IF(E45="SELL", F45-G45, G45-F45)*C45</f>
        <v>4200</v>
      </c>
      <c r="J45" s="8">
        <f t="shared" ref="J45" si="65">IF(E45="SELL",IF(H45="-","0",G45-H45),IF(E45="LONG",IF(H45="-","0",H45-G45)))*C45</f>
        <v>2800</v>
      </c>
      <c r="K45" s="3">
        <f t="shared" ref="K45" si="66">+J45+I45</f>
        <v>7000</v>
      </c>
    </row>
    <row r="46" spans="1:11" x14ac:dyDescent="0.25">
      <c r="A46" s="25">
        <v>43606</v>
      </c>
      <c r="B46" s="44" t="s">
        <v>130</v>
      </c>
      <c r="C46" s="69">
        <v>200</v>
      </c>
      <c r="D46" s="69"/>
      <c r="E46" s="46" t="s">
        <v>33</v>
      </c>
      <c r="F46" s="29">
        <v>2856</v>
      </c>
      <c r="G46" s="29">
        <v>2876</v>
      </c>
      <c r="H46" s="29" t="s">
        <v>14</v>
      </c>
      <c r="I46" s="8">
        <f t="shared" ref="I46" si="67">IF(E46="SELL", F46-G46, G46-F46)*C46</f>
        <v>4000</v>
      </c>
      <c r="J46" s="8">
        <f t="shared" ref="J46" si="68">IF(E46="SELL",IF(H46="-","0",G46-H46),IF(E46="LONG",IF(H46="-","0",H46-G46)))*C46</f>
        <v>0</v>
      </c>
      <c r="K46" s="3">
        <f t="shared" ref="K46" si="69">+J46+I46</f>
        <v>4000</v>
      </c>
    </row>
    <row r="47" spans="1:11" x14ac:dyDescent="0.25">
      <c r="A47" s="25">
        <v>43605</v>
      </c>
      <c r="B47" s="44" t="s">
        <v>189</v>
      </c>
      <c r="C47" s="69">
        <v>3000</v>
      </c>
      <c r="D47" s="69"/>
      <c r="E47" s="46" t="s">
        <v>33</v>
      </c>
      <c r="F47" s="29">
        <v>341</v>
      </c>
      <c r="G47" s="29">
        <v>343.5</v>
      </c>
      <c r="H47" s="29">
        <v>347</v>
      </c>
      <c r="I47" s="8">
        <f t="shared" ref="I47" si="70">IF(E47="SELL", F47-G47, G47-F47)*C47</f>
        <v>7500</v>
      </c>
      <c r="J47" s="8">
        <f t="shared" ref="J47" si="71">IF(E47="SELL",IF(H47="-","0",G47-H47),IF(E47="LONG",IF(H47="-","0",H47-G47)))*C47</f>
        <v>10500</v>
      </c>
      <c r="K47" s="3">
        <f t="shared" ref="K47" si="72">+J47+I47</f>
        <v>18000</v>
      </c>
    </row>
    <row r="48" spans="1:11" x14ac:dyDescent="0.25">
      <c r="A48" s="25">
        <v>43602</v>
      </c>
      <c r="B48" s="44" t="s">
        <v>266</v>
      </c>
      <c r="C48" s="69">
        <v>400</v>
      </c>
      <c r="D48" s="69"/>
      <c r="E48" s="46" t="s">
        <v>33</v>
      </c>
      <c r="F48" s="29">
        <v>1760</v>
      </c>
      <c r="G48" s="29">
        <v>1772</v>
      </c>
      <c r="H48" s="29" t="s">
        <v>14</v>
      </c>
      <c r="I48" s="8">
        <f t="shared" ref="I48" si="73">IF(E48="SELL", F48-G48, G48-F48)*C48</f>
        <v>4800</v>
      </c>
      <c r="J48" s="8">
        <f t="shared" ref="J48" si="74">IF(E48="SELL",IF(H48="-","0",G48-H48),IF(E48="LONG",IF(H48="-","0",H48-G48)))*C48</f>
        <v>0</v>
      </c>
      <c r="K48" s="3">
        <f t="shared" ref="K48" si="75">+J48+I48</f>
        <v>4800</v>
      </c>
    </row>
    <row r="49" spans="1:11" x14ac:dyDescent="0.25">
      <c r="A49" s="25">
        <v>43600</v>
      </c>
      <c r="B49" s="44" t="s">
        <v>59</v>
      </c>
      <c r="C49" s="69">
        <v>1100</v>
      </c>
      <c r="D49" s="69"/>
      <c r="E49" s="46" t="s">
        <v>26</v>
      </c>
      <c r="F49" s="29">
        <v>568</v>
      </c>
      <c r="G49" s="29">
        <v>564</v>
      </c>
      <c r="H49" s="29">
        <v>558</v>
      </c>
      <c r="I49" s="8">
        <f t="shared" ref="I49" si="76">IF(E49="SELL", F49-G49, G49-F49)*C49</f>
        <v>4400</v>
      </c>
      <c r="J49" s="8">
        <f t="shared" ref="J49" si="77">IF(E49="SELL",IF(H49="-","0",G49-H49),IF(E49="LONG",IF(H49="-","0",H49-G49)))*C49</f>
        <v>6600</v>
      </c>
      <c r="K49" s="3">
        <f t="shared" ref="K49" si="78">+J49+I49</f>
        <v>11000</v>
      </c>
    </row>
    <row r="50" spans="1:11" x14ac:dyDescent="0.25">
      <c r="A50" s="25">
        <v>43600</v>
      </c>
      <c r="B50" s="44" t="s">
        <v>89</v>
      </c>
      <c r="C50" s="69">
        <v>1000</v>
      </c>
      <c r="D50" s="69"/>
      <c r="E50" s="46" t="s">
        <v>33</v>
      </c>
      <c r="F50" s="29">
        <v>735</v>
      </c>
      <c r="G50" s="29">
        <v>730</v>
      </c>
      <c r="H50" s="29" t="s">
        <v>14</v>
      </c>
      <c r="I50" s="8">
        <f t="shared" ref="I50" si="79">IF(E50="SELL", F50-G50, G50-F50)*C50</f>
        <v>-5000</v>
      </c>
      <c r="J50" s="8">
        <f t="shared" ref="J50" si="80">IF(E50="SELL",IF(H50="-","0",G50-H50),IF(E50="LONG",IF(H50="-","0",H50-G50)))*C50</f>
        <v>0</v>
      </c>
      <c r="K50" s="3">
        <f t="shared" ref="K50" si="81">+J50+I50</f>
        <v>-5000</v>
      </c>
    </row>
    <row r="51" spans="1:11" x14ac:dyDescent="0.25">
      <c r="A51" s="25">
        <v>43599</v>
      </c>
      <c r="B51" s="44" t="s">
        <v>263</v>
      </c>
      <c r="C51" s="69">
        <v>750</v>
      </c>
      <c r="D51" s="69"/>
      <c r="E51" s="46" t="s">
        <v>26</v>
      </c>
      <c r="F51" s="29">
        <v>830</v>
      </c>
      <c r="G51" s="29">
        <v>823</v>
      </c>
      <c r="H51" s="29" t="s">
        <v>14</v>
      </c>
      <c r="I51" s="8">
        <f t="shared" ref="I51" si="82">IF(E51="SELL", F51-G51, G51-F51)*C51</f>
        <v>5250</v>
      </c>
      <c r="J51" s="8">
        <f t="shared" ref="J51" si="83">IF(E51="SELL",IF(H51="-","0",G51-H51),IF(E51="LONG",IF(H51="-","0",H51-G51)))*C51</f>
        <v>0</v>
      </c>
      <c r="K51" s="3">
        <f t="shared" ref="K51" si="84">+J51+I51</f>
        <v>5250</v>
      </c>
    </row>
    <row r="52" spans="1:11" x14ac:dyDescent="0.25">
      <c r="A52" s="25">
        <v>43598</v>
      </c>
      <c r="B52" s="44" t="s">
        <v>273</v>
      </c>
      <c r="C52" s="69">
        <v>900</v>
      </c>
      <c r="D52" s="69"/>
      <c r="E52" s="46" t="s">
        <v>26</v>
      </c>
      <c r="F52" s="29">
        <v>369</v>
      </c>
      <c r="G52" s="29">
        <v>363</v>
      </c>
      <c r="H52" s="29" t="s">
        <v>14</v>
      </c>
      <c r="I52" s="8">
        <f t="shared" ref="I52" si="85">IF(E52="SELL", F52-G52, G52-F52)*C52</f>
        <v>5400</v>
      </c>
      <c r="J52" s="8">
        <f t="shared" ref="J52" si="86">IF(E52="SELL",IF(H52="-","0",G52-H52),IF(E52="LONG",IF(H52="-","0",H52-G52)))*C52</f>
        <v>0</v>
      </c>
      <c r="K52" s="3">
        <f t="shared" ref="K52" si="87">+J52+I52</f>
        <v>5400</v>
      </c>
    </row>
    <row r="53" spans="1:11" x14ac:dyDescent="0.25">
      <c r="A53" s="25">
        <v>43595</v>
      </c>
      <c r="B53" s="44" t="s">
        <v>144</v>
      </c>
      <c r="C53" s="69">
        <v>500</v>
      </c>
      <c r="D53" s="69"/>
      <c r="E53" s="46" t="s">
        <v>33</v>
      </c>
      <c r="F53" s="29">
        <v>703</v>
      </c>
      <c r="G53" s="29">
        <v>710.5</v>
      </c>
      <c r="H53" s="29" t="s">
        <v>14</v>
      </c>
      <c r="I53" s="8">
        <f t="shared" ref="I53:I56" si="88">IF(E53="SELL", F53-G53, G53-F53)*C53</f>
        <v>3750</v>
      </c>
      <c r="J53" s="8">
        <f t="shared" ref="J53:J56" si="89">IF(E53="SELL",IF(H53="-","0",G53-H53),IF(E53="LONG",IF(H53="-","0",H53-G53)))*C53</f>
        <v>0</v>
      </c>
      <c r="K53" s="3">
        <f t="shared" ref="K53:K56" si="90">+J53+I53</f>
        <v>3750</v>
      </c>
    </row>
    <row r="54" spans="1:11" x14ac:dyDescent="0.25">
      <c r="A54" s="25">
        <v>43594</v>
      </c>
      <c r="B54" s="44" t="s">
        <v>108</v>
      </c>
      <c r="C54" s="69">
        <v>2200</v>
      </c>
      <c r="D54" s="69"/>
      <c r="E54" s="46" t="s">
        <v>26</v>
      </c>
      <c r="F54" s="29">
        <v>245.5</v>
      </c>
      <c r="G54" s="29">
        <v>243</v>
      </c>
      <c r="H54" s="29" t="s">
        <v>14</v>
      </c>
      <c r="I54" s="8">
        <f t="shared" si="88"/>
        <v>5500</v>
      </c>
      <c r="J54" s="8">
        <f t="shared" si="89"/>
        <v>0</v>
      </c>
      <c r="K54" s="3">
        <f t="shared" si="90"/>
        <v>5500</v>
      </c>
    </row>
    <row r="55" spans="1:11" x14ac:dyDescent="0.25">
      <c r="A55" s="25">
        <v>43593</v>
      </c>
      <c r="B55" s="44" t="s">
        <v>110</v>
      </c>
      <c r="C55" s="69">
        <v>700</v>
      </c>
      <c r="D55" s="69"/>
      <c r="E55" s="46" t="s">
        <v>26</v>
      </c>
      <c r="F55" s="29">
        <v>1370</v>
      </c>
      <c r="G55" s="29">
        <v>1362</v>
      </c>
      <c r="H55" s="29" t="s">
        <v>14</v>
      </c>
      <c r="I55" s="8">
        <f t="shared" si="88"/>
        <v>5600</v>
      </c>
      <c r="J55" s="8">
        <f t="shared" si="89"/>
        <v>0</v>
      </c>
      <c r="K55" s="3">
        <f t="shared" si="90"/>
        <v>5600</v>
      </c>
    </row>
    <row r="56" spans="1:11" x14ac:dyDescent="0.25">
      <c r="A56" s="25">
        <v>43591</v>
      </c>
      <c r="B56" s="44" t="s">
        <v>158</v>
      </c>
      <c r="C56" s="69">
        <v>700</v>
      </c>
      <c r="D56" s="69"/>
      <c r="E56" s="46" t="s">
        <v>33</v>
      </c>
      <c r="F56" s="29">
        <v>868</v>
      </c>
      <c r="G56" s="29">
        <v>872.5</v>
      </c>
      <c r="H56" s="29" t="s">
        <v>14</v>
      </c>
      <c r="I56" s="8">
        <f t="shared" si="88"/>
        <v>3150</v>
      </c>
      <c r="J56" s="8">
        <f t="shared" si="89"/>
        <v>0</v>
      </c>
      <c r="K56" s="3">
        <f t="shared" si="90"/>
        <v>3150</v>
      </c>
    </row>
    <row r="57" spans="1:11" x14ac:dyDescent="0.25">
      <c r="A57" s="70">
        <v>43588</v>
      </c>
      <c r="B57" s="26" t="s">
        <v>267</v>
      </c>
      <c r="C57" s="26">
        <v>4800</v>
      </c>
      <c r="D57" s="26"/>
      <c r="E57" s="26" t="s">
        <v>33</v>
      </c>
      <c r="F57" s="27">
        <v>136</v>
      </c>
      <c r="G57" s="27">
        <v>137.30000000000001</v>
      </c>
      <c r="H57" s="77" t="s">
        <v>14</v>
      </c>
      <c r="I57" s="29">
        <f t="shared" ref="I57" si="91">(G57-F57)*C57</f>
        <v>6240.0000000000546</v>
      </c>
      <c r="J57" s="29">
        <v>0</v>
      </c>
      <c r="K57" s="3">
        <f t="shared" ref="K57" si="92">+J57+I57</f>
        <v>6240.0000000000546</v>
      </c>
    </row>
    <row r="58" spans="1:11" x14ac:dyDescent="0.25">
      <c r="A58" s="70">
        <v>43587</v>
      </c>
      <c r="B58" s="26" t="s">
        <v>228</v>
      </c>
      <c r="C58" s="26">
        <v>250</v>
      </c>
      <c r="D58" s="26"/>
      <c r="E58" s="26" t="s">
        <v>33</v>
      </c>
      <c r="F58" s="27">
        <v>2346.5</v>
      </c>
      <c r="G58" s="27">
        <v>2358.5</v>
      </c>
      <c r="H58" s="77" t="s">
        <v>14</v>
      </c>
      <c r="I58" s="29">
        <f t="shared" ref="I58" si="93">(G58-F58)*C58</f>
        <v>3000</v>
      </c>
      <c r="J58" s="29">
        <v>0</v>
      </c>
      <c r="K58" s="3">
        <f t="shared" ref="K58" si="94">+J58+I58</f>
        <v>3000</v>
      </c>
    </row>
    <row r="59" spans="1:11" x14ac:dyDescent="0.25">
      <c r="A59" s="78"/>
      <c r="B59" s="85"/>
      <c r="C59" s="85"/>
      <c r="D59" s="85"/>
      <c r="E59" s="85"/>
      <c r="F59" s="86"/>
      <c r="G59" s="86"/>
      <c r="H59" s="87"/>
      <c r="I59" s="88"/>
      <c r="J59" s="88"/>
      <c r="K59" s="81"/>
    </row>
    <row r="60" spans="1:11" x14ac:dyDescent="0.25">
      <c r="A60" s="70">
        <v>43585</v>
      </c>
      <c r="B60" s="26" t="s">
        <v>144</v>
      </c>
      <c r="C60" s="26">
        <v>500</v>
      </c>
      <c r="D60" s="26"/>
      <c r="E60" s="26" t="s">
        <v>26</v>
      </c>
      <c r="F60" s="27">
        <v>696</v>
      </c>
      <c r="G60" s="27">
        <v>686</v>
      </c>
      <c r="H60" s="77">
        <v>670</v>
      </c>
      <c r="I60" s="29">
        <f t="shared" ref="I60" si="95">(F60-G60)*C60</f>
        <v>5000</v>
      </c>
      <c r="J60" s="3">
        <f>(G60-H60)*C60</f>
        <v>8000</v>
      </c>
      <c r="K60" s="3">
        <f t="shared" ref="K60" si="96">+J60+I60</f>
        <v>13000</v>
      </c>
    </row>
    <row r="61" spans="1:11" x14ac:dyDescent="0.25">
      <c r="A61" s="70">
        <v>43581</v>
      </c>
      <c r="B61" s="26" t="s">
        <v>167</v>
      </c>
      <c r="C61" s="26">
        <v>1200</v>
      </c>
      <c r="D61" s="26"/>
      <c r="E61" s="26" t="s">
        <v>33</v>
      </c>
      <c r="F61" s="27">
        <v>744</v>
      </c>
      <c r="G61" s="27">
        <v>744</v>
      </c>
      <c r="H61" s="77" t="s">
        <v>14</v>
      </c>
      <c r="I61" s="29">
        <f t="shared" ref="I61" si="97">(G61-F61)*C61</f>
        <v>0</v>
      </c>
      <c r="J61" s="29">
        <v>0</v>
      </c>
      <c r="K61" s="3">
        <f t="shared" ref="K61" si="98">+J61+I61</f>
        <v>0</v>
      </c>
    </row>
    <row r="62" spans="1:11" x14ac:dyDescent="0.25">
      <c r="A62" s="70">
        <v>43580</v>
      </c>
      <c r="B62" s="26" t="s">
        <v>67</v>
      </c>
      <c r="C62" s="26">
        <v>1200</v>
      </c>
      <c r="D62" s="26"/>
      <c r="E62" s="26" t="s">
        <v>33</v>
      </c>
      <c r="F62" s="27">
        <v>660</v>
      </c>
      <c r="G62" s="27">
        <v>665</v>
      </c>
      <c r="H62" s="32">
        <v>672</v>
      </c>
      <c r="I62" s="29">
        <f t="shared" ref="I62" si="99">(G62-F62)*C62</f>
        <v>6000</v>
      </c>
      <c r="J62" s="29">
        <f>(H62-G62)*C62</f>
        <v>8400</v>
      </c>
      <c r="K62" s="3">
        <f t="shared" ref="K62" si="100">+J62+I62</f>
        <v>14400</v>
      </c>
    </row>
    <row r="63" spans="1:11" x14ac:dyDescent="0.25">
      <c r="A63" s="70">
        <v>43579</v>
      </c>
      <c r="B63" s="26" t="s">
        <v>264</v>
      </c>
      <c r="C63" s="26">
        <v>800</v>
      </c>
      <c r="D63" s="26"/>
      <c r="E63" s="26" t="s">
        <v>26</v>
      </c>
      <c r="F63" s="27">
        <v>680</v>
      </c>
      <c r="G63" s="27">
        <v>675</v>
      </c>
      <c r="H63" s="32">
        <v>0</v>
      </c>
      <c r="I63" s="29">
        <f t="shared" ref="I63" si="101">(F63-G63)*C63</f>
        <v>4000</v>
      </c>
      <c r="J63" s="29">
        <v>0</v>
      </c>
      <c r="K63" s="3">
        <f t="shared" ref="K63" si="102">+J63+I63</f>
        <v>4000</v>
      </c>
    </row>
    <row r="64" spans="1:11" x14ac:dyDescent="0.25">
      <c r="A64" s="70">
        <v>43577</v>
      </c>
      <c r="B64" s="26" t="s">
        <v>254</v>
      </c>
      <c r="C64" s="26">
        <v>800</v>
      </c>
      <c r="D64" s="26"/>
      <c r="E64" s="26" t="s">
        <v>26</v>
      </c>
      <c r="F64" s="27">
        <v>680</v>
      </c>
      <c r="G64" s="27">
        <v>675</v>
      </c>
      <c r="H64" s="32">
        <v>0</v>
      </c>
      <c r="I64" s="29">
        <f t="shared" ref="I64" si="103">(F64-G64)*C64</f>
        <v>4000</v>
      </c>
      <c r="J64" s="29">
        <v>0</v>
      </c>
      <c r="K64" s="3">
        <f t="shared" ref="K64" si="104">+J64+I64</f>
        <v>4000</v>
      </c>
    </row>
    <row r="65" spans="1:11" x14ac:dyDescent="0.25">
      <c r="A65" s="70">
        <v>43567</v>
      </c>
      <c r="B65" s="26" t="s">
        <v>259</v>
      </c>
      <c r="C65" s="26">
        <v>2500</v>
      </c>
      <c r="D65" s="26"/>
      <c r="E65" s="26" t="s">
        <v>33</v>
      </c>
      <c r="F65" s="27">
        <v>386</v>
      </c>
      <c r="G65" s="27">
        <v>387.5</v>
      </c>
      <c r="H65" s="32">
        <v>0</v>
      </c>
      <c r="I65" s="3">
        <f t="shared" ref="I65" si="105">(G65-F65)*C65</f>
        <v>3750</v>
      </c>
      <c r="J65" s="29">
        <v>0</v>
      </c>
      <c r="K65" s="3">
        <f t="shared" ref="K65" si="106">+J65+I65</f>
        <v>3750</v>
      </c>
    </row>
    <row r="66" spans="1:11" x14ac:dyDescent="0.25">
      <c r="A66" s="70">
        <v>43567</v>
      </c>
      <c r="B66" s="26" t="s">
        <v>127</v>
      </c>
      <c r="C66" s="26">
        <v>2400</v>
      </c>
      <c r="D66" s="26"/>
      <c r="E66" s="26" t="s">
        <v>33</v>
      </c>
      <c r="F66" s="27">
        <v>303</v>
      </c>
      <c r="G66" s="27">
        <v>306</v>
      </c>
      <c r="H66" s="32">
        <v>0</v>
      </c>
      <c r="I66" s="3">
        <f t="shared" ref="I66" si="107">(G66-F66)*C66</f>
        <v>7200</v>
      </c>
      <c r="J66" s="29">
        <v>0</v>
      </c>
      <c r="K66" s="3">
        <f t="shared" ref="K66" si="108">+J66+I66</f>
        <v>7200</v>
      </c>
    </row>
    <row r="67" spans="1:11" x14ac:dyDescent="0.25">
      <c r="A67" s="70">
        <v>43566</v>
      </c>
      <c r="B67" s="26" t="s">
        <v>233</v>
      </c>
      <c r="C67" s="26">
        <v>1200</v>
      </c>
      <c r="D67" s="26"/>
      <c r="E67" s="31" t="s">
        <v>34</v>
      </c>
      <c r="F67" s="32">
        <v>933</v>
      </c>
      <c r="G67" s="32">
        <v>926</v>
      </c>
      <c r="H67" s="32">
        <v>0</v>
      </c>
      <c r="I67" s="3">
        <f>(F67-G67)*C67</f>
        <v>8400</v>
      </c>
      <c r="J67" s="3">
        <v>0</v>
      </c>
      <c r="K67" s="3">
        <f t="shared" ref="K67" si="109">+J67+I67</f>
        <v>8400</v>
      </c>
    </row>
    <row r="68" spans="1:11" x14ac:dyDescent="0.25">
      <c r="A68" s="70">
        <v>43565</v>
      </c>
      <c r="B68" s="26" t="s">
        <v>233</v>
      </c>
      <c r="C68" s="26">
        <v>1200</v>
      </c>
      <c r="D68" s="26"/>
      <c r="E68" s="26" t="s">
        <v>33</v>
      </c>
      <c r="F68" s="27">
        <v>948</v>
      </c>
      <c r="G68" s="27">
        <v>948</v>
      </c>
      <c r="H68" s="32">
        <v>0</v>
      </c>
      <c r="I68" s="3">
        <f t="shared" ref="I68:I69" si="110">(G68-F68)*C68</f>
        <v>0</v>
      </c>
      <c r="J68" s="29">
        <v>0</v>
      </c>
      <c r="K68" s="3" t="s">
        <v>234</v>
      </c>
    </row>
    <row r="69" spans="1:11" x14ac:dyDescent="0.25">
      <c r="A69" s="70">
        <v>43565</v>
      </c>
      <c r="B69" s="26" t="s">
        <v>181</v>
      </c>
      <c r="C69" s="26">
        <v>500</v>
      </c>
      <c r="D69" s="26"/>
      <c r="E69" s="26" t="s">
        <v>33</v>
      </c>
      <c r="F69" s="27">
        <v>1430</v>
      </c>
      <c r="G69" s="27">
        <v>1420</v>
      </c>
      <c r="H69" s="32">
        <v>0</v>
      </c>
      <c r="I69" s="3">
        <f t="shared" si="110"/>
        <v>-5000</v>
      </c>
      <c r="J69" s="29">
        <v>0</v>
      </c>
      <c r="K69" s="3">
        <f t="shared" ref="K69:K71" si="111">+J69+I69</f>
        <v>-5000</v>
      </c>
    </row>
    <row r="70" spans="1:11" x14ac:dyDescent="0.25">
      <c r="A70" s="70">
        <v>43564</v>
      </c>
      <c r="B70" s="26" t="s">
        <v>235</v>
      </c>
      <c r="C70" s="26">
        <v>700</v>
      </c>
      <c r="D70" s="26"/>
      <c r="E70" s="31" t="s">
        <v>34</v>
      </c>
      <c r="F70" s="32">
        <v>1115</v>
      </c>
      <c r="G70" s="32">
        <v>1112</v>
      </c>
      <c r="H70" s="32">
        <v>0</v>
      </c>
      <c r="I70" s="3">
        <f>(F70-G70)*C70</f>
        <v>2100</v>
      </c>
      <c r="J70" s="3">
        <v>0</v>
      </c>
      <c r="K70" s="3">
        <f t="shared" si="111"/>
        <v>2100</v>
      </c>
    </row>
    <row r="71" spans="1:11" x14ac:dyDescent="0.25">
      <c r="A71" s="70">
        <v>43564</v>
      </c>
      <c r="B71" s="26" t="s">
        <v>237</v>
      </c>
      <c r="C71" s="26">
        <v>700</v>
      </c>
      <c r="D71" s="26"/>
      <c r="E71" s="26" t="s">
        <v>33</v>
      </c>
      <c r="F71" s="27">
        <v>1415</v>
      </c>
      <c r="G71" s="27">
        <v>1430</v>
      </c>
      <c r="H71" s="32">
        <v>0</v>
      </c>
      <c r="I71" s="3">
        <f t="shared" ref="I71" si="112">(G71-F71)*C71</f>
        <v>10500</v>
      </c>
      <c r="J71" s="29">
        <v>0</v>
      </c>
      <c r="K71" s="3">
        <f t="shared" si="111"/>
        <v>10500</v>
      </c>
    </row>
    <row r="72" spans="1:11" x14ac:dyDescent="0.25">
      <c r="A72" s="70">
        <v>43563</v>
      </c>
      <c r="B72" s="26" t="s">
        <v>44</v>
      </c>
      <c r="C72" s="26">
        <v>12000</v>
      </c>
      <c r="D72" s="26"/>
      <c r="E72" s="26" t="s">
        <v>33</v>
      </c>
      <c r="F72" s="27">
        <v>60</v>
      </c>
      <c r="G72" s="27">
        <v>59</v>
      </c>
      <c r="H72" s="32">
        <v>0</v>
      </c>
      <c r="I72" s="3">
        <f t="shared" ref="I72:I73" si="113">(G72-F72)*C72</f>
        <v>-12000</v>
      </c>
      <c r="J72" s="29">
        <v>0</v>
      </c>
      <c r="K72" s="3">
        <f t="shared" ref="K72:K73" si="114">+J72+I72</f>
        <v>-12000</v>
      </c>
    </row>
    <row r="73" spans="1:11" x14ac:dyDescent="0.25">
      <c r="A73" s="70">
        <v>43560</v>
      </c>
      <c r="B73" s="26" t="s">
        <v>242</v>
      </c>
      <c r="C73" s="26">
        <v>700</v>
      </c>
      <c r="D73" s="26"/>
      <c r="E73" s="26" t="s">
        <v>33</v>
      </c>
      <c r="F73" s="27">
        <v>1350</v>
      </c>
      <c r="G73" s="27">
        <v>1347</v>
      </c>
      <c r="H73" s="32">
        <v>0</v>
      </c>
      <c r="I73" s="3">
        <f t="shared" si="113"/>
        <v>-2100</v>
      </c>
      <c r="J73" s="29">
        <v>0</v>
      </c>
      <c r="K73" s="3">
        <f t="shared" si="114"/>
        <v>-2100</v>
      </c>
    </row>
    <row r="74" spans="1:11" x14ac:dyDescent="0.25">
      <c r="A74" s="70">
        <v>43560</v>
      </c>
      <c r="B74" s="26" t="s">
        <v>137</v>
      </c>
      <c r="C74" s="26">
        <v>500</v>
      </c>
      <c r="D74" s="26"/>
      <c r="E74" s="26" t="s">
        <v>33</v>
      </c>
      <c r="F74" s="27">
        <v>1500</v>
      </c>
      <c r="G74" s="27">
        <v>1525</v>
      </c>
      <c r="H74" s="32">
        <v>0</v>
      </c>
      <c r="I74" s="3">
        <v>0</v>
      </c>
      <c r="J74" s="29">
        <v>0</v>
      </c>
      <c r="K74" s="3" t="s">
        <v>234</v>
      </c>
    </row>
    <row r="75" spans="1:11" x14ac:dyDescent="0.25">
      <c r="A75" s="70">
        <v>43559</v>
      </c>
      <c r="B75" s="26" t="s">
        <v>84</v>
      </c>
      <c r="C75" s="26">
        <v>500</v>
      </c>
      <c r="D75" s="26"/>
      <c r="E75" s="26" t="s">
        <v>33</v>
      </c>
      <c r="F75" s="27">
        <v>2445</v>
      </c>
      <c r="G75" s="27">
        <v>2470</v>
      </c>
      <c r="H75" s="32">
        <v>0</v>
      </c>
      <c r="I75" s="3">
        <f t="shared" ref="I75" si="115">(G75-F75)*C75</f>
        <v>12500</v>
      </c>
      <c r="J75" s="29">
        <v>0</v>
      </c>
      <c r="K75" s="3">
        <f t="shared" ref="K75" si="116">+J75+I75</f>
        <v>12500</v>
      </c>
    </row>
    <row r="76" spans="1:11" x14ac:dyDescent="0.25">
      <c r="A76" s="70">
        <v>43558</v>
      </c>
      <c r="B76" s="26" t="s">
        <v>245</v>
      </c>
      <c r="C76" s="26">
        <v>1500</v>
      </c>
      <c r="D76" s="26"/>
      <c r="E76" s="26" t="s">
        <v>33</v>
      </c>
      <c r="F76" s="27">
        <v>474</v>
      </c>
      <c r="G76" s="27">
        <v>475</v>
      </c>
      <c r="H76" s="32">
        <v>0</v>
      </c>
      <c r="I76" s="3">
        <f t="shared" ref="I76" si="117">(G76-F76)*C76</f>
        <v>1500</v>
      </c>
      <c r="J76" s="29">
        <v>0</v>
      </c>
      <c r="K76" s="3">
        <f t="shared" ref="K76" si="118">+J76+I76</f>
        <v>1500</v>
      </c>
    </row>
    <row r="77" spans="1:11" x14ac:dyDescent="0.25">
      <c r="A77" s="70">
        <v>43557</v>
      </c>
      <c r="B77" s="26" t="s">
        <v>118</v>
      </c>
      <c r="C77" s="26">
        <v>1500</v>
      </c>
      <c r="D77" s="26"/>
      <c r="E77" s="26" t="s">
        <v>33</v>
      </c>
      <c r="F77" s="27">
        <v>1360</v>
      </c>
      <c r="G77" s="27">
        <v>1365</v>
      </c>
      <c r="H77" s="32">
        <v>0</v>
      </c>
      <c r="I77" s="3">
        <f t="shared" ref="I77" si="119">(G77-F77)*C77</f>
        <v>7500</v>
      </c>
      <c r="J77" s="29">
        <v>0</v>
      </c>
      <c r="K77" s="3">
        <f t="shared" ref="K77" si="120">+J77+I77</f>
        <v>7500</v>
      </c>
    </row>
    <row r="78" spans="1:11" x14ac:dyDescent="0.25">
      <c r="A78" s="70">
        <v>43556</v>
      </c>
      <c r="B78" s="26" t="s">
        <v>250</v>
      </c>
      <c r="C78" s="26">
        <v>1100</v>
      </c>
      <c r="D78" s="26"/>
      <c r="E78" s="26" t="s">
        <v>33</v>
      </c>
      <c r="F78" s="27">
        <v>485.5</v>
      </c>
      <c r="G78" s="27">
        <v>483.5</v>
      </c>
      <c r="H78" s="32">
        <v>0</v>
      </c>
      <c r="I78" s="3">
        <f t="shared" ref="I78" si="121">(G78-F78)*C78</f>
        <v>-2200</v>
      </c>
      <c r="J78" s="29">
        <v>0</v>
      </c>
      <c r="K78" s="3">
        <f t="shared" ref="K78" si="122">+J78+I78</f>
        <v>-2200</v>
      </c>
    </row>
    <row r="79" spans="1:11" x14ac:dyDescent="0.25">
      <c r="A79" s="70">
        <v>43556</v>
      </c>
      <c r="B79" s="26" t="s">
        <v>254</v>
      </c>
      <c r="C79" s="26">
        <v>700</v>
      </c>
      <c r="D79" s="26"/>
      <c r="E79" s="26" t="s">
        <v>33</v>
      </c>
      <c r="F79" s="27">
        <v>735</v>
      </c>
      <c r="G79" s="27">
        <v>743</v>
      </c>
      <c r="H79" s="32">
        <v>0</v>
      </c>
      <c r="I79" s="3">
        <v>0</v>
      </c>
      <c r="J79" s="29">
        <v>0</v>
      </c>
      <c r="K79" s="3" t="s">
        <v>255</v>
      </c>
    </row>
    <row r="80" spans="1:11" x14ac:dyDescent="0.25">
      <c r="A80" s="71"/>
      <c r="B80" s="72"/>
      <c r="C80" s="72"/>
      <c r="D80" s="72"/>
      <c r="E80" s="72"/>
      <c r="F80" s="73"/>
      <c r="G80" s="73"/>
      <c r="H80" s="73"/>
      <c r="I80" s="74"/>
      <c r="J80" s="74"/>
      <c r="K80" s="75"/>
    </row>
    <row r="81" spans="1:11" x14ac:dyDescent="0.25">
      <c r="A81" s="4">
        <v>43496</v>
      </c>
      <c r="B81" s="60" t="s">
        <v>153</v>
      </c>
      <c r="C81" s="60">
        <v>500</v>
      </c>
      <c r="D81" s="60"/>
      <c r="E81" s="38" t="s">
        <v>33</v>
      </c>
      <c r="F81" s="39">
        <v>2005</v>
      </c>
      <c r="G81" s="39">
        <v>2015</v>
      </c>
      <c r="H81" s="39" t="s">
        <v>14</v>
      </c>
      <c r="I81" s="29">
        <f t="shared" ref="I81" si="123">(G81-F81)*C81</f>
        <v>5000</v>
      </c>
      <c r="J81" s="3">
        <v>0</v>
      </c>
      <c r="K81" s="3">
        <f t="shared" ref="K81" si="124">+J81+I81</f>
        <v>5000</v>
      </c>
    </row>
    <row r="82" spans="1:11" x14ac:dyDescent="0.25">
      <c r="A82" s="4">
        <v>43495</v>
      </c>
      <c r="B82" s="60" t="s">
        <v>101</v>
      </c>
      <c r="C82" s="60">
        <v>302</v>
      </c>
      <c r="D82" s="60"/>
      <c r="E82" s="38" t="s">
        <v>34</v>
      </c>
      <c r="F82" s="39">
        <v>2050</v>
      </c>
      <c r="G82" s="39">
        <v>2020</v>
      </c>
      <c r="H82" s="39" t="s">
        <v>14</v>
      </c>
      <c r="I82" s="29">
        <f t="shared" ref="I82:I83" si="125">(F82-G82)*C82</f>
        <v>9060</v>
      </c>
      <c r="J82" s="3">
        <v>0</v>
      </c>
      <c r="K82" s="3">
        <f t="shared" ref="K82:K83" si="126">+J82+I82</f>
        <v>9060</v>
      </c>
    </row>
    <row r="83" spans="1:11" x14ac:dyDescent="0.25">
      <c r="A83" s="4">
        <v>43494</v>
      </c>
      <c r="B83" s="60" t="s">
        <v>72</v>
      </c>
      <c r="C83" s="60">
        <v>500</v>
      </c>
      <c r="D83" s="60"/>
      <c r="E83" s="38" t="s">
        <v>34</v>
      </c>
      <c r="F83" s="39">
        <v>1209</v>
      </c>
      <c r="G83" s="39">
        <v>1204</v>
      </c>
      <c r="H83" s="39" t="s">
        <v>14</v>
      </c>
      <c r="I83" s="29">
        <f t="shared" si="125"/>
        <v>2500</v>
      </c>
      <c r="J83" s="3">
        <v>0</v>
      </c>
      <c r="K83" s="3">
        <f t="shared" si="126"/>
        <v>2500</v>
      </c>
    </row>
    <row r="84" spans="1:11" x14ac:dyDescent="0.25">
      <c r="A84" s="4">
        <v>43490</v>
      </c>
      <c r="B84" s="60" t="s">
        <v>227</v>
      </c>
      <c r="C84" s="60">
        <v>400</v>
      </c>
      <c r="D84" s="60"/>
      <c r="E84" s="38" t="s">
        <v>34</v>
      </c>
      <c r="F84" s="39">
        <v>1404</v>
      </c>
      <c r="G84" s="39">
        <v>1390</v>
      </c>
      <c r="H84" s="39">
        <v>1375</v>
      </c>
      <c r="I84" s="29">
        <f t="shared" ref="I84:I86" si="127">(F84-G84)*C84</f>
        <v>5600</v>
      </c>
      <c r="J84" s="3">
        <f>(G84-H84)*C84</f>
        <v>6000</v>
      </c>
      <c r="K84" s="3">
        <f t="shared" ref="K84" si="128">+J84+I84</f>
        <v>11600</v>
      </c>
    </row>
    <row r="85" spans="1:11" x14ac:dyDescent="0.25">
      <c r="A85" s="4">
        <v>43488</v>
      </c>
      <c r="B85" s="60" t="s">
        <v>219</v>
      </c>
      <c r="C85" s="60">
        <v>600</v>
      </c>
      <c r="D85" s="60"/>
      <c r="E85" s="38" t="s">
        <v>33</v>
      </c>
      <c r="F85" s="39">
        <v>1332</v>
      </c>
      <c r="G85" s="39">
        <v>1322</v>
      </c>
      <c r="H85" s="39" t="s">
        <v>14</v>
      </c>
      <c r="I85" s="29">
        <f t="shared" ref="I85" si="129">(G85-F85)*C85</f>
        <v>-6000</v>
      </c>
      <c r="J85" s="3">
        <v>0</v>
      </c>
      <c r="K85" s="3">
        <f t="shared" ref="K85" si="130">+J85+I85</f>
        <v>-6000</v>
      </c>
    </row>
    <row r="86" spans="1:11" x14ac:dyDescent="0.25">
      <c r="A86" s="4">
        <v>43487</v>
      </c>
      <c r="B86" s="60" t="s">
        <v>74</v>
      </c>
      <c r="C86" s="60">
        <v>2250</v>
      </c>
      <c r="D86" s="60"/>
      <c r="E86" s="38" t="s">
        <v>34</v>
      </c>
      <c r="F86" s="39">
        <v>139</v>
      </c>
      <c r="G86" s="39">
        <v>136</v>
      </c>
      <c r="H86" s="39" t="s">
        <v>14</v>
      </c>
      <c r="I86" s="29">
        <f t="shared" si="127"/>
        <v>6750</v>
      </c>
      <c r="J86" s="3">
        <v>0</v>
      </c>
      <c r="K86" s="3">
        <f t="shared" ref="K86" si="131">+J86+I86</f>
        <v>6750</v>
      </c>
    </row>
    <row r="87" spans="1:11" x14ac:dyDescent="0.25">
      <c r="A87" s="4">
        <v>43486</v>
      </c>
      <c r="B87" s="60" t="s">
        <v>200</v>
      </c>
      <c r="C87" s="60">
        <v>200</v>
      </c>
      <c r="D87" s="60"/>
      <c r="E87" s="38" t="s">
        <v>34</v>
      </c>
      <c r="F87" s="39">
        <v>2835</v>
      </c>
      <c r="G87" s="39">
        <v>2800</v>
      </c>
      <c r="H87" s="39">
        <v>2795</v>
      </c>
      <c r="I87" s="29">
        <f t="shared" ref="I87" si="132">(F87-G87)*C87</f>
        <v>7000</v>
      </c>
      <c r="J87" s="3">
        <f>(G87-H87)*C87</f>
        <v>1000</v>
      </c>
      <c r="K87" s="3">
        <f t="shared" ref="K87" si="133">+J87+I87</f>
        <v>8000</v>
      </c>
    </row>
    <row r="88" spans="1:11" x14ac:dyDescent="0.25">
      <c r="A88" s="37">
        <v>43483</v>
      </c>
      <c r="B88" s="60" t="s">
        <v>145</v>
      </c>
      <c r="C88" s="60">
        <v>375</v>
      </c>
      <c r="D88" s="60"/>
      <c r="E88" s="38" t="s">
        <v>34</v>
      </c>
      <c r="F88" s="39">
        <v>1330</v>
      </c>
      <c r="G88" s="39">
        <v>1322</v>
      </c>
      <c r="H88" s="39">
        <v>1315</v>
      </c>
      <c r="I88" s="29">
        <f t="shared" ref="I88" si="134">(F88-G88)*C88</f>
        <v>3000</v>
      </c>
      <c r="J88" s="3">
        <f>(G88-H88)*C88</f>
        <v>2625</v>
      </c>
      <c r="K88" s="3">
        <f t="shared" ref="K88" si="135">+J88+I88</f>
        <v>5625</v>
      </c>
    </row>
    <row r="89" spans="1:11" x14ac:dyDescent="0.25">
      <c r="A89" s="37">
        <v>43482</v>
      </c>
      <c r="B89" s="60" t="s">
        <v>49</v>
      </c>
      <c r="C89" s="60">
        <v>600</v>
      </c>
      <c r="D89" s="60"/>
      <c r="E89" s="38" t="s">
        <v>33</v>
      </c>
      <c r="F89" s="39">
        <v>692</v>
      </c>
      <c r="G89" s="39">
        <v>699</v>
      </c>
      <c r="H89" s="39" t="s">
        <v>14</v>
      </c>
      <c r="I89" s="29">
        <f t="shared" ref="I89" si="136">(G89-F89)*C89</f>
        <v>4200</v>
      </c>
      <c r="J89" s="29">
        <v>0</v>
      </c>
      <c r="K89" s="3">
        <f t="shared" ref="K89" si="137">+J89+I89</f>
        <v>4200</v>
      </c>
    </row>
    <row r="90" spans="1:11" x14ac:dyDescent="0.25">
      <c r="A90" s="37">
        <v>43481</v>
      </c>
      <c r="B90" s="60" t="s">
        <v>220</v>
      </c>
      <c r="C90" s="60">
        <v>1100</v>
      </c>
      <c r="D90" s="60"/>
      <c r="E90" s="38" t="s">
        <v>33</v>
      </c>
      <c r="F90" s="39">
        <v>440</v>
      </c>
      <c r="G90" s="39">
        <v>443.2</v>
      </c>
      <c r="H90" s="39" t="s">
        <v>14</v>
      </c>
      <c r="I90" s="29">
        <f t="shared" ref="I90" si="138">(G90-F90)*C90</f>
        <v>3519.9999999999873</v>
      </c>
      <c r="J90" s="29">
        <v>0</v>
      </c>
      <c r="K90" s="3">
        <f t="shared" ref="K90" si="139">+J90+I90</f>
        <v>3519.9999999999873</v>
      </c>
    </row>
    <row r="91" spans="1:11" x14ac:dyDescent="0.25">
      <c r="A91" s="37">
        <v>43480</v>
      </c>
      <c r="B91" s="60" t="s">
        <v>219</v>
      </c>
      <c r="C91" s="60">
        <v>700</v>
      </c>
      <c r="D91" s="60"/>
      <c r="E91" s="38" t="s">
        <v>33</v>
      </c>
      <c r="F91" s="39">
        <v>1335</v>
      </c>
      <c r="G91" s="39">
        <v>1335</v>
      </c>
      <c r="H91" s="39" t="s">
        <v>14</v>
      </c>
      <c r="I91" s="29">
        <f t="shared" ref="I91" si="140">(F91-G91)*C91</f>
        <v>0</v>
      </c>
      <c r="J91" s="29">
        <v>0</v>
      </c>
      <c r="K91" s="3">
        <f t="shared" ref="K91" si="141">+J91+I91</f>
        <v>0</v>
      </c>
    </row>
    <row r="92" spans="1:11" x14ac:dyDescent="0.25">
      <c r="A92" s="37">
        <v>43479</v>
      </c>
      <c r="B92" s="60" t="s">
        <v>171</v>
      </c>
      <c r="C92" s="60">
        <v>2000</v>
      </c>
      <c r="D92" s="60"/>
      <c r="E92" s="38" t="s">
        <v>34</v>
      </c>
      <c r="F92" s="39">
        <v>254</v>
      </c>
      <c r="G92" s="39">
        <v>251</v>
      </c>
      <c r="H92" s="39" t="s">
        <v>14</v>
      </c>
      <c r="I92" s="29">
        <f t="shared" ref="I92" si="142">(F92-G92)*C92</f>
        <v>6000</v>
      </c>
      <c r="J92" s="29">
        <v>0</v>
      </c>
      <c r="K92" s="3">
        <f t="shared" ref="K92" si="143">+J92+I92</f>
        <v>6000</v>
      </c>
    </row>
    <row r="93" spans="1:11" x14ac:dyDescent="0.25">
      <c r="A93" s="37">
        <v>43476</v>
      </c>
      <c r="B93" s="60" t="s">
        <v>67</v>
      </c>
      <c r="C93" s="60">
        <v>1200</v>
      </c>
      <c r="D93" s="60"/>
      <c r="E93" s="38" t="s">
        <v>33</v>
      </c>
      <c r="F93" s="39">
        <v>686</v>
      </c>
      <c r="G93" s="39">
        <v>688</v>
      </c>
      <c r="H93" s="39" t="s">
        <v>14</v>
      </c>
      <c r="I93" s="29">
        <f t="shared" ref="I93" si="144">(G93-F93)*C93</f>
        <v>2400</v>
      </c>
      <c r="J93" s="29">
        <v>0</v>
      </c>
      <c r="K93" s="3">
        <f t="shared" ref="K93" si="145">+J93+I93</f>
        <v>2400</v>
      </c>
    </row>
    <row r="94" spans="1:11" x14ac:dyDescent="0.25">
      <c r="A94" s="37">
        <v>43475</v>
      </c>
      <c r="B94" s="60" t="s">
        <v>43</v>
      </c>
      <c r="C94" s="60">
        <v>250</v>
      </c>
      <c r="D94" s="60"/>
      <c r="E94" s="38" t="s">
        <v>33</v>
      </c>
      <c r="F94" s="39">
        <v>2735</v>
      </c>
      <c r="G94" s="39">
        <v>2730</v>
      </c>
      <c r="H94" s="39" t="s">
        <v>14</v>
      </c>
      <c r="I94" s="29">
        <f t="shared" ref="I94" si="146">(G94-F94)*C94</f>
        <v>-1250</v>
      </c>
      <c r="J94" s="29">
        <v>0</v>
      </c>
      <c r="K94" s="3">
        <f t="shared" ref="K94" si="147">+J94+I94</f>
        <v>-1250</v>
      </c>
    </row>
    <row r="95" spans="1:11" x14ac:dyDescent="0.25">
      <c r="A95" s="37">
        <v>43474</v>
      </c>
      <c r="B95" s="60" t="s">
        <v>146</v>
      </c>
      <c r="C95" s="60">
        <v>1500</v>
      </c>
      <c r="D95" s="60"/>
      <c r="E95" s="38" t="s">
        <v>33</v>
      </c>
      <c r="F95" s="39">
        <v>333</v>
      </c>
      <c r="G95" s="39">
        <v>337</v>
      </c>
      <c r="H95" s="39">
        <v>340</v>
      </c>
      <c r="I95" s="29">
        <f t="shared" ref="I95" si="148">(G95-F95)*C95</f>
        <v>6000</v>
      </c>
      <c r="J95" s="29">
        <f>(H95-G95)*C95</f>
        <v>4500</v>
      </c>
      <c r="K95" s="3">
        <f t="shared" ref="K95" si="149">+J95+I95</f>
        <v>10500</v>
      </c>
    </row>
    <row r="96" spans="1:11" x14ac:dyDescent="0.25">
      <c r="A96" s="37">
        <v>43473</v>
      </c>
      <c r="B96" s="60" t="s">
        <v>209</v>
      </c>
      <c r="C96" s="60">
        <v>2000</v>
      </c>
      <c r="D96" s="60"/>
      <c r="E96" s="38" t="s">
        <v>33</v>
      </c>
      <c r="F96" s="39">
        <v>252</v>
      </c>
      <c r="G96" s="39">
        <v>255</v>
      </c>
      <c r="H96" s="39">
        <v>259</v>
      </c>
      <c r="I96" s="29">
        <f t="shared" ref="I96" si="150">(G96-F96)*C96</f>
        <v>6000</v>
      </c>
      <c r="J96" s="29">
        <f>(H96-G96)*C96</f>
        <v>8000</v>
      </c>
      <c r="K96" s="3">
        <f t="shared" ref="K96" si="151">+J96+I96</f>
        <v>14000</v>
      </c>
    </row>
    <row r="97" spans="1:11" x14ac:dyDescent="0.25">
      <c r="A97" s="37">
        <v>43469</v>
      </c>
      <c r="B97" s="60" t="s">
        <v>214</v>
      </c>
      <c r="C97" s="60">
        <v>7000</v>
      </c>
      <c r="D97" s="60"/>
      <c r="E97" s="38" t="s">
        <v>33</v>
      </c>
      <c r="F97" s="39">
        <v>79.5</v>
      </c>
      <c r="G97" s="39">
        <v>80.5</v>
      </c>
      <c r="H97" s="39">
        <v>82</v>
      </c>
      <c r="I97" s="29">
        <f t="shared" ref="I97" si="152">(G97-F97)*C97</f>
        <v>7000</v>
      </c>
      <c r="J97" s="29">
        <f>(H97-G97)*C97</f>
        <v>10500</v>
      </c>
      <c r="K97" s="3">
        <f t="shared" ref="K97" si="153">+J97+I97</f>
        <v>17500</v>
      </c>
    </row>
    <row r="98" spans="1:11" x14ac:dyDescent="0.25">
      <c r="A98" s="37">
        <v>43468</v>
      </c>
      <c r="B98" s="60" t="s">
        <v>212</v>
      </c>
      <c r="C98" s="60">
        <v>3000</v>
      </c>
      <c r="D98" s="60"/>
      <c r="E98" s="38" t="s">
        <v>33</v>
      </c>
      <c r="F98" s="39">
        <v>262</v>
      </c>
      <c r="G98" s="39">
        <v>264</v>
      </c>
      <c r="H98" s="39" t="s">
        <v>14</v>
      </c>
      <c r="I98" s="29">
        <f t="shared" ref="I98" si="154">(G98-F98)*C98</f>
        <v>6000</v>
      </c>
      <c r="J98" s="29">
        <v>0</v>
      </c>
      <c r="K98" s="3">
        <f t="shared" ref="K98" si="155">+J98+I98</f>
        <v>6000</v>
      </c>
    </row>
    <row r="99" spans="1:11" x14ac:dyDescent="0.25">
      <c r="A99" s="37">
        <v>43467</v>
      </c>
      <c r="B99" s="60" t="s">
        <v>118</v>
      </c>
      <c r="C99" s="60">
        <v>750</v>
      </c>
      <c r="D99" s="60"/>
      <c r="E99" s="38" t="s">
        <v>33</v>
      </c>
      <c r="F99" s="39">
        <v>1177</v>
      </c>
      <c r="G99" s="39">
        <v>1167</v>
      </c>
      <c r="H99" s="39" t="s">
        <v>14</v>
      </c>
      <c r="I99" s="29">
        <f t="shared" ref="I99" si="156">(G99-F99)*C99</f>
        <v>-7500</v>
      </c>
      <c r="J99" s="29">
        <v>0</v>
      </c>
      <c r="K99" s="3">
        <f t="shared" ref="K99" si="157">+J99+I99</f>
        <v>-7500</v>
      </c>
    </row>
    <row r="100" spans="1:11" x14ac:dyDescent="0.25">
      <c r="A100" s="37">
        <v>43466</v>
      </c>
      <c r="B100" s="60" t="s">
        <v>105</v>
      </c>
      <c r="C100" s="60">
        <v>6000</v>
      </c>
      <c r="D100" s="60"/>
      <c r="E100" s="38" t="s">
        <v>33</v>
      </c>
      <c r="F100" s="39">
        <v>106.2</v>
      </c>
      <c r="G100" s="39">
        <v>107</v>
      </c>
      <c r="H100" s="39">
        <v>107.5</v>
      </c>
      <c r="I100" s="29">
        <f t="shared" ref="I100" si="158">(G100-F100)*C100</f>
        <v>4799.9999999999827</v>
      </c>
      <c r="J100" s="29">
        <f>(H100-G100)*C100</f>
        <v>3000</v>
      </c>
      <c r="K100" s="3">
        <f t="shared" ref="K100" si="159">+J100+I100</f>
        <v>7799.9999999999827</v>
      </c>
    </row>
    <row r="101" spans="1:11" x14ac:dyDescent="0.25">
      <c r="A101" s="37">
        <v>43465</v>
      </c>
      <c r="B101" s="60" t="s">
        <v>207</v>
      </c>
      <c r="C101" s="60">
        <v>1800</v>
      </c>
      <c r="D101" s="60"/>
      <c r="E101" s="38" t="s">
        <v>33</v>
      </c>
      <c r="F101" s="39">
        <v>294.5</v>
      </c>
      <c r="G101" s="39">
        <v>296.89999999999998</v>
      </c>
      <c r="H101" s="39" t="s">
        <v>14</v>
      </c>
      <c r="I101" s="29">
        <f t="shared" ref="I101" si="160">(G101-F101)*C101</f>
        <v>4319.9999999999591</v>
      </c>
      <c r="J101" s="29">
        <v>0</v>
      </c>
      <c r="K101" s="3">
        <f t="shared" ref="K101" si="161">+J101+I101</f>
        <v>4319.9999999999591</v>
      </c>
    </row>
    <row r="102" spans="1:11" x14ac:dyDescent="0.25">
      <c r="A102" s="37">
        <v>43462</v>
      </c>
      <c r="B102" s="60" t="s">
        <v>67</v>
      </c>
      <c r="C102" s="60">
        <v>1200</v>
      </c>
      <c r="D102" s="60"/>
      <c r="E102" s="38" t="s">
        <v>33</v>
      </c>
      <c r="F102" s="39">
        <v>772</v>
      </c>
      <c r="G102" s="39">
        <v>766</v>
      </c>
      <c r="H102" s="39" t="s">
        <v>14</v>
      </c>
      <c r="I102" s="29">
        <f t="shared" ref="I102" si="162">(G102-F102)*C102</f>
        <v>-7200</v>
      </c>
      <c r="J102" s="29">
        <v>0</v>
      </c>
      <c r="K102" s="3">
        <f t="shared" ref="K102" si="163">+J102+I102</f>
        <v>-7200</v>
      </c>
    </row>
    <row r="103" spans="1:11" x14ac:dyDescent="0.25">
      <c r="A103" s="37">
        <v>43461</v>
      </c>
      <c r="B103" s="60" t="s">
        <v>71</v>
      </c>
      <c r="C103" s="60">
        <v>6000</v>
      </c>
      <c r="D103" s="60"/>
      <c r="E103" s="38" t="s">
        <v>33</v>
      </c>
      <c r="F103" s="39">
        <v>118</v>
      </c>
      <c r="G103" s="39">
        <v>119</v>
      </c>
      <c r="H103" s="39" t="s">
        <v>14</v>
      </c>
      <c r="I103" s="29">
        <f t="shared" ref="I103:I105" si="164">(G103-F103)*C103</f>
        <v>6000</v>
      </c>
      <c r="J103" s="29">
        <v>0</v>
      </c>
      <c r="K103" s="3">
        <f t="shared" ref="K103" si="165">+J103+I103</f>
        <v>6000</v>
      </c>
    </row>
    <row r="104" spans="1:11" x14ac:dyDescent="0.25">
      <c r="A104" s="37">
        <v>43460</v>
      </c>
      <c r="B104" s="60" t="s">
        <v>153</v>
      </c>
      <c r="C104" s="60">
        <v>250</v>
      </c>
      <c r="D104" s="60"/>
      <c r="E104" s="38" t="s">
        <v>34</v>
      </c>
      <c r="F104" s="39">
        <v>1178</v>
      </c>
      <c r="G104" s="39">
        <v>1194</v>
      </c>
      <c r="H104" s="39" t="s">
        <v>14</v>
      </c>
      <c r="I104" s="29">
        <f t="shared" ref="I104" si="166">(F104-G104)*C104</f>
        <v>-4000</v>
      </c>
      <c r="J104" s="29">
        <v>0</v>
      </c>
      <c r="K104" s="3">
        <f t="shared" ref="K104" si="167">+J104+I104</f>
        <v>-4000</v>
      </c>
    </row>
    <row r="105" spans="1:11" x14ac:dyDescent="0.25">
      <c r="A105" s="37">
        <v>43458</v>
      </c>
      <c r="B105" s="60" t="s">
        <v>71</v>
      </c>
      <c r="C105" s="60">
        <v>6000</v>
      </c>
      <c r="D105" s="60"/>
      <c r="E105" s="38" t="s">
        <v>33</v>
      </c>
      <c r="F105" s="39">
        <v>112.1</v>
      </c>
      <c r="G105" s="39">
        <v>113</v>
      </c>
      <c r="H105" s="39">
        <v>114.2</v>
      </c>
      <c r="I105" s="29">
        <f t="shared" si="164"/>
        <v>5400.0000000000346</v>
      </c>
      <c r="J105" s="29">
        <f>(H105-G105)*C105</f>
        <v>7200.0000000000173</v>
      </c>
      <c r="K105" s="3">
        <f t="shared" ref="K105" si="168">+J105+I105</f>
        <v>12600.000000000051</v>
      </c>
    </row>
    <row r="106" spans="1:11" x14ac:dyDescent="0.25">
      <c r="A106" s="37">
        <v>43455</v>
      </c>
      <c r="B106" s="60" t="s">
        <v>41</v>
      </c>
      <c r="C106" s="60">
        <v>600</v>
      </c>
      <c r="D106" s="60"/>
      <c r="E106" s="38" t="s">
        <v>34</v>
      </c>
      <c r="F106" s="39">
        <v>1400</v>
      </c>
      <c r="G106" s="39">
        <v>1390</v>
      </c>
      <c r="H106" s="39">
        <v>1384</v>
      </c>
      <c r="I106" s="29">
        <f t="shared" ref="I106" si="169">(F106-G106)*C106</f>
        <v>6000</v>
      </c>
      <c r="J106" s="3">
        <f>(G106-H106)*C106</f>
        <v>3600</v>
      </c>
      <c r="K106" s="3">
        <f t="shared" ref="K106" si="170">+J106+I106</f>
        <v>9600</v>
      </c>
    </row>
    <row r="107" spans="1:11" x14ac:dyDescent="0.25">
      <c r="A107" s="37">
        <v>43454</v>
      </c>
      <c r="B107" s="60" t="s">
        <v>165</v>
      </c>
      <c r="C107" s="60">
        <v>1600</v>
      </c>
      <c r="D107" s="60"/>
      <c r="E107" s="38" t="s">
        <v>33</v>
      </c>
      <c r="F107" s="39">
        <v>272</v>
      </c>
      <c r="G107" s="39">
        <v>276</v>
      </c>
      <c r="H107" s="39">
        <v>279</v>
      </c>
      <c r="I107" s="29">
        <f t="shared" ref="I107" si="171">(G107-F107)*C107</f>
        <v>6400</v>
      </c>
      <c r="J107" s="29">
        <f>(H107-G107)*C107</f>
        <v>4800</v>
      </c>
      <c r="K107" s="3">
        <f t="shared" ref="K107" si="172">+J107+I107</f>
        <v>11200</v>
      </c>
    </row>
    <row r="108" spans="1:11" x14ac:dyDescent="0.25">
      <c r="A108" s="37">
        <v>43453</v>
      </c>
      <c r="B108" s="60" t="s">
        <v>204</v>
      </c>
      <c r="C108" s="60">
        <v>600</v>
      </c>
      <c r="D108" s="60"/>
      <c r="E108" s="38" t="s">
        <v>33</v>
      </c>
      <c r="F108" s="39">
        <v>1405</v>
      </c>
      <c r="G108" s="39">
        <v>1411</v>
      </c>
      <c r="H108" s="39" t="s">
        <v>14</v>
      </c>
      <c r="I108" s="29">
        <f t="shared" ref="I108" si="173">(G108-F108)*C108</f>
        <v>3600</v>
      </c>
      <c r="J108" s="29">
        <v>0</v>
      </c>
      <c r="K108" s="3">
        <f t="shared" ref="K108" si="174">+J108+I108</f>
        <v>3600</v>
      </c>
    </row>
    <row r="109" spans="1:11" x14ac:dyDescent="0.25">
      <c r="A109" s="37">
        <v>43452</v>
      </c>
      <c r="B109" s="60" t="s">
        <v>67</v>
      </c>
      <c r="C109" s="60">
        <v>1200</v>
      </c>
      <c r="D109" s="60"/>
      <c r="E109" s="38" t="s">
        <v>34</v>
      </c>
      <c r="F109" s="39">
        <v>747</v>
      </c>
      <c r="G109" s="39">
        <v>741</v>
      </c>
      <c r="H109" s="39" t="s">
        <v>14</v>
      </c>
      <c r="I109" s="29">
        <f t="shared" ref="I109" si="175">(F109-G109)*C109</f>
        <v>7200</v>
      </c>
      <c r="J109" s="29">
        <v>0</v>
      </c>
      <c r="K109" s="3">
        <f t="shared" ref="K109" si="176">+J109+I109</f>
        <v>7200</v>
      </c>
    </row>
    <row r="110" spans="1:11" x14ac:dyDescent="0.25">
      <c r="A110" s="37">
        <v>43451</v>
      </c>
      <c r="B110" s="60" t="s">
        <v>99</v>
      </c>
      <c r="C110" s="60">
        <v>900</v>
      </c>
      <c r="D110" s="60"/>
      <c r="E110" s="38" t="s">
        <v>33</v>
      </c>
      <c r="F110" s="39">
        <v>532</v>
      </c>
      <c r="G110" s="39">
        <v>537.29999999999995</v>
      </c>
      <c r="H110" s="39" t="s">
        <v>14</v>
      </c>
      <c r="I110" s="29">
        <f t="shared" ref="I110" si="177">(G110-F110)*C110</f>
        <v>4769.9999999999591</v>
      </c>
      <c r="J110" s="29">
        <v>0</v>
      </c>
      <c r="K110" s="3">
        <f t="shared" ref="K110" si="178">+J110+I110</f>
        <v>4769.9999999999591</v>
      </c>
    </row>
    <row r="111" spans="1:11" x14ac:dyDescent="0.25">
      <c r="A111" s="37">
        <v>43448</v>
      </c>
      <c r="B111" s="60" t="s">
        <v>200</v>
      </c>
      <c r="C111" s="60">
        <v>200</v>
      </c>
      <c r="D111" s="60"/>
      <c r="E111" s="38" t="s">
        <v>33</v>
      </c>
      <c r="F111" s="39">
        <v>3320</v>
      </c>
      <c r="G111" s="39">
        <v>3356</v>
      </c>
      <c r="H111" s="39" t="s">
        <v>14</v>
      </c>
      <c r="I111" s="29">
        <f t="shared" ref="I111" si="179">(G111-F111)*C111</f>
        <v>7200</v>
      </c>
      <c r="J111" s="29">
        <v>0</v>
      </c>
      <c r="K111" s="3">
        <f t="shared" ref="K111" si="180">+J111+I111</f>
        <v>7200</v>
      </c>
    </row>
    <row r="112" spans="1:11" x14ac:dyDescent="0.25">
      <c r="A112" s="37">
        <v>43447</v>
      </c>
      <c r="B112" s="60" t="s">
        <v>130</v>
      </c>
      <c r="C112" s="60">
        <v>200</v>
      </c>
      <c r="D112" s="60"/>
      <c r="E112" s="38" t="s">
        <v>33</v>
      </c>
      <c r="F112" s="39">
        <v>3140</v>
      </c>
      <c r="G112" s="39">
        <v>3163.95</v>
      </c>
      <c r="H112" s="39" t="s">
        <v>14</v>
      </c>
      <c r="I112" s="29">
        <f t="shared" ref="I112" si="181">(G112-F112)*C112</f>
        <v>4789.9999999999636</v>
      </c>
      <c r="J112" s="29">
        <v>0</v>
      </c>
      <c r="K112" s="3">
        <f t="shared" ref="K112" si="182">+J112+I112</f>
        <v>4789.9999999999636</v>
      </c>
    </row>
    <row r="113" spans="1:11" x14ac:dyDescent="0.25">
      <c r="A113" s="37">
        <v>43446</v>
      </c>
      <c r="B113" s="60" t="s">
        <v>85</v>
      </c>
      <c r="C113" s="60">
        <v>1000</v>
      </c>
      <c r="D113" s="60"/>
      <c r="E113" s="38" t="s">
        <v>33</v>
      </c>
      <c r="F113" s="39">
        <v>521</v>
      </c>
      <c r="G113" s="39">
        <v>523</v>
      </c>
      <c r="H113" s="39" t="s">
        <v>14</v>
      </c>
      <c r="I113" s="29">
        <f t="shared" ref="I113" si="183">(G113-F113)*C113</f>
        <v>2000</v>
      </c>
      <c r="J113" s="29">
        <v>0</v>
      </c>
      <c r="K113" s="3">
        <f t="shared" ref="K113" si="184">+J113+I113</f>
        <v>2000</v>
      </c>
    </row>
    <row r="114" spans="1:11" x14ac:dyDescent="0.25">
      <c r="A114" s="37">
        <v>43446</v>
      </c>
      <c r="B114" s="60" t="s">
        <v>67</v>
      </c>
      <c r="C114" s="60">
        <v>1200</v>
      </c>
      <c r="D114" s="60"/>
      <c r="E114" s="38" t="s">
        <v>33</v>
      </c>
      <c r="F114" s="39">
        <v>770</v>
      </c>
      <c r="G114" s="39">
        <v>775</v>
      </c>
      <c r="H114" s="39">
        <v>780</v>
      </c>
      <c r="I114" s="29">
        <f t="shared" ref="I114" si="185">(G114-F114)*C114</f>
        <v>6000</v>
      </c>
      <c r="J114" s="29">
        <f>(H114-G114)*C114</f>
        <v>6000</v>
      </c>
      <c r="K114" s="3">
        <f t="shared" ref="K114" si="186">+J114+I114</f>
        <v>12000</v>
      </c>
    </row>
    <row r="115" spans="1:11" x14ac:dyDescent="0.25">
      <c r="A115" s="37">
        <v>43445</v>
      </c>
      <c r="B115" s="60" t="s">
        <v>197</v>
      </c>
      <c r="C115" s="60">
        <v>1500</v>
      </c>
      <c r="D115" s="60"/>
      <c r="E115" s="38" t="s">
        <v>33</v>
      </c>
      <c r="F115" s="39">
        <v>330</v>
      </c>
      <c r="G115" s="39">
        <v>334</v>
      </c>
      <c r="H115" s="39" t="s">
        <v>14</v>
      </c>
      <c r="I115" s="29">
        <f t="shared" ref="I115" si="187">(G115-F115)*C115</f>
        <v>6000</v>
      </c>
      <c r="J115" s="3">
        <v>0</v>
      </c>
      <c r="K115" s="3">
        <f t="shared" ref="K115" si="188">+J115+I115</f>
        <v>6000</v>
      </c>
    </row>
    <row r="116" spans="1:11" x14ac:dyDescent="0.25">
      <c r="A116" s="37">
        <v>43444</v>
      </c>
      <c r="B116" s="60" t="s">
        <v>196</v>
      </c>
      <c r="C116" s="60">
        <v>500</v>
      </c>
      <c r="D116" s="60"/>
      <c r="E116" s="38" t="s">
        <v>33</v>
      </c>
      <c r="F116" s="39">
        <v>1702</v>
      </c>
      <c r="G116" s="39">
        <v>1700</v>
      </c>
      <c r="H116" s="39" t="s">
        <v>14</v>
      </c>
      <c r="I116" s="29">
        <f t="shared" ref="I116:I118" si="189">(G116-F116)*C116</f>
        <v>-1000</v>
      </c>
      <c r="J116" s="3">
        <v>0</v>
      </c>
      <c r="K116" s="3">
        <f t="shared" ref="K116" si="190">+J116+I116</f>
        <v>-1000</v>
      </c>
    </row>
    <row r="117" spans="1:11" x14ac:dyDescent="0.25">
      <c r="A117" s="37">
        <v>43441</v>
      </c>
      <c r="B117" s="60" t="s">
        <v>78</v>
      </c>
      <c r="C117" s="60">
        <v>2667</v>
      </c>
      <c r="D117" s="60"/>
      <c r="E117" s="38" t="s">
        <v>34</v>
      </c>
      <c r="F117" s="39">
        <v>335</v>
      </c>
      <c r="G117" s="39">
        <v>333</v>
      </c>
      <c r="H117" s="39">
        <v>332</v>
      </c>
      <c r="I117" s="29">
        <f t="shared" ref="I117" si="191">(F117-G117)*C117</f>
        <v>5334</v>
      </c>
      <c r="J117" s="3">
        <f>(G117-H117)*C117</f>
        <v>2667</v>
      </c>
      <c r="K117" s="3">
        <f t="shared" ref="K117" si="192">+J117+I117</f>
        <v>8001</v>
      </c>
    </row>
    <row r="118" spans="1:11" x14ac:dyDescent="0.25">
      <c r="A118" s="37">
        <v>43440</v>
      </c>
      <c r="B118" s="60" t="s">
        <v>79</v>
      </c>
      <c r="C118" s="60">
        <v>1000</v>
      </c>
      <c r="D118" s="60"/>
      <c r="E118" s="38" t="s">
        <v>33</v>
      </c>
      <c r="F118" s="39">
        <v>594</v>
      </c>
      <c r="G118" s="39">
        <v>598</v>
      </c>
      <c r="H118" s="39" t="s">
        <v>14</v>
      </c>
      <c r="I118" s="29">
        <f t="shared" si="189"/>
        <v>4000</v>
      </c>
      <c r="J118" s="3">
        <v>0</v>
      </c>
      <c r="K118" s="3">
        <f t="shared" ref="K118" si="193">+J118+I118</f>
        <v>4000</v>
      </c>
    </row>
    <row r="119" spans="1:11" x14ac:dyDescent="0.25">
      <c r="A119" s="37">
        <v>43439</v>
      </c>
      <c r="B119" s="60" t="s">
        <v>91</v>
      </c>
      <c r="C119" s="60">
        <v>1250</v>
      </c>
      <c r="D119" s="60"/>
      <c r="E119" s="38" t="s">
        <v>34</v>
      </c>
      <c r="F119" s="39">
        <v>427</v>
      </c>
      <c r="G119" s="39">
        <v>423</v>
      </c>
      <c r="H119" s="39">
        <v>419</v>
      </c>
      <c r="I119" s="29">
        <f t="shared" ref="I119" si="194">(F119-G119)*C119</f>
        <v>5000</v>
      </c>
      <c r="J119" s="3">
        <f>(G119-H119)*C119</f>
        <v>5000</v>
      </c>
      <c r="K119" s="3">
        <f t="shared" ref="K119" si="195">+J119+I119</f>
        <v>10000</v>
      </c>
    </row>
    <row r="120" spans="1:11" x14ac:dyDescent="0.25">
      <c r="A120" s="37">
        <v>43438</v>
      </c>
      <c r="B120" s="60" t="s">
        <v>119</v>
      </c>
      <c r="C120" s="60">
        <v>1000</v>
      </c>
      <c r="D120" s="60"/>
      <c r="E120" s="38" t="s">
        <v>33</v>
      </c>
      <c r="F120" s="39">
        <v>703</v>
      </c>
      <c r="G120" s="39">
        <v>698</v>
      </c>
      <c r="H120" s="39" t="s">
        <v>14</v>
      </c>
      <c r="I120" s="29">
        <f t="shared" ref="I120" si="196">(G120-F120)*C120</f>
        <v>-5000</v>
      </c>
      <c r="J120" s="3">
        <v>0</v>
      </c>
      <c r="K120" s="3">
        <f t="shared" ref="K120" si="197">+J120+I120</f>
        <v>-5000</v>
      </c>
    </row>
    <row r="121" spans="1:11" x14ac:dyDescent="0.25">
      <c r="A121" s="37">
        <v>43437</v>
      </c>
      <c r="B121" s="60" t="s">
        <v>172</v>
      </c>
      <c r="C121" s="60">
        <v>550</v>
      </c>
      <c r="D121" s="60"/>
      <c r="E121" s="38" t="s">
        <v>33</v>
      </c>
      <c r="F121" s="39">
        <v>1058</v>
      </c>
      <c r="G121" s="39">
        <v>1066</v>
      </c>
      <c r="H121" s="39" t="s">
        <v>14</v>
      </c>
      <c r="I121" s="29">
        <f t="shared" ref="I121" si="198">(G121-F121)*C121</f>
        <v>4400</v>
      </c>
      <c r="J121" s="3">
        <v>0</v>
      </c>
      <c r="K121" s="3">
        <f t="shared" ref="K121" si="199">+J121+I121</f>
        <v>4400</v>
      </c>
    </row>
    <row r="122" spans="1:11" x14ac:dyDescent="0.25">
      <c r="A122" s="37">
        <v>43434</v>
      </c>
      <c r="B122" s="60" t="s">
        <v>158</v>
      </c>
      <c r="C122" s="60">
        <v>700</v>
      </c>
      <c r="D122" s="60"/>
      <c r="E122" s="38" t="s">
        <v>33</v>
      </c>
      <c r="F122" s="39">
        <v>729</v>
      </c>
      <c r="G122" s="39">
        <v>735</v>
      </c>
      <c r="H122" s="39" t="s">
        <v>14</v>
      </c>
      <c r="I122" s="29">
        <f t="shared" ref="I122" si="200">(G122-F122)*C122</f>
        <v>4200</v>
      </c>
      <c r="J122" s="3">
        <v>0</v>
      </c>
      <c r="K122" s="3">
        <f t="shared" ref="K122:K123" si="201">+J122+I122</f>
        <v>4200</v>
      </c>
    </row>
    <row r="123" spans="1:11" x14ac:dyDescent="0.25">
      <c r="A123" s="37">
        <v>43433</v>
      </c>
      <c r="B123" s="60" t="s">
        <v>156</v>
      </c>
      <c r="C123" s="60">
        <v>1300</v>
      </c>
      <c r="D123" s="60"/>
      <c r="E123" s="38" t="s">
        <v>34</v>
      </c>
      <c r="F123" s="39">
        <v>345.5</v>
      </c>
      <c r="G123" s="39">
        <v>343</v>
      </c>
      <c r="H123" s="39" t="s">
        <v>14</v>
      </c>
      <c r="I123" s="29">
        <f t="shared" ref="I123" si="202">(F123-G123)*C123</f>
        <v>3250</v>
      </c>
      <c r="J123" s="3">
        <v>0</v>
      </c>
      <c r="K123" s="3">
        <f t="shared" si="201"/>
        <v>3250</v>
      </c>
    </row>
    <row r="124" spans="1:11" x14ac:dyDescent="0.25">
      <c r="A124" s="37">
        <v>43431</v>
      </c>
      <c r="B124" s="60" t="s">
        <v>179</v>
      </c>
      <c r="C124" s="60">
        <v>3500</v>
      </c>
      <c r="D124" s="60"/>
      <c r="E124" s="38" t="s">
        <v>34</v>
      </c>
      <c r="F124" s="39">
        <v>214.5</v>
      </c>
      <c r="G124" s="39">
        <v>213.2</v>
      </c>
      <c r="H124" s="39" t="s">
        <v>14</v>
      </c>
      <c r="I124" s="29">
        <f t="shared" ref="I124:I125" si="203">(F124-G124)*C124</f>
        <v>4550.00000000004</v>
      </c>
      <c r="J124" s="3">
        <v>0</v>
      </c>
      <c r="K124" s="3">
        <f t="shared" ref="K124:K125" si="204">+J124+I124</f>
        <v>4550.00000000004</v>
      </c>
    </row>
    <row r="125" spans="1:11" x14ac:dyDescent="0.25">
      <c r="A125" s="37">
        <v>43430</v>
      </c>
      <c r="B125" s="60" t="s">
        <v>156</v>
      </c>
      <c r="C125" s="60">
        <v>1300</v>
      </c>
      <c r="D125" s="60"/>
      <c r="E125" s="38" t="s">
        <v>34</v>
      </c>
      <c r="F125" s="39">
        <v>348</v>
      </c>
      <c r="G125" s="39">
        <v>346</v>
      </c>
      <c r="H125" s="39" t="s">
        <v>14</v>
      </c>
      <c r="I125" s="29">
        <f t="shared" si="203"/>
        <v>2600</v>
      </c>
      <c r="J125" s="29">
        <v>0</v>
      </c>
      <c r="K125" s="3">
        <f t="shared" si="204"/>
        <v>2600</v>
      </c>
    </row>
    <row r="126" spans="1:11" x14ac:dyDescent="0.25">
      <c r="A126" s="37">
        <v>43426</v>
      </c>
      <c r="B126" s="60" t="s">
        <v>79</v>
      </c>
      <c r="C126" s="60">
        <v>1000</v>
      </c>
      <c r="D126" s="60"/>
      <c r="E126" s="38" t="s">
        <v>34</v>
      </c>
      <c r="F126" s="39">
        <v>609.5</v>
      </c>
      <c r="G126" s="39">
        <v>605</v>
      </c>
      <c r="H126" s="39">
        <v>598</v>
      </c>
      <c r="I126" s="29">
        <f t="shared" ref="I126" si="205">(F126-G126)*C126</f>
        <v>4500</v>
      </c>
      <c r="J126" s="3">
        <f>(G126-H126)*C126</f>
        <v>7000</v>
      </c>
      <c r="K126" s="3">
        <f t="shared" ref="K126:K127" si="206">+J126+I126</f>
        <v>11500</v>
      </c>
    </row>
    <row r="127" spans="1:11" x14ac:dyDescent="0.25">
      <c r="A127" s="37">
        <v>43425</v>
      </c>
      <c r="B127" s="60" t="s">
        <v>180</v>
      </c>
      <c r="C127" s="60">
        <v>700</v>
      </c>
      <c r="D127" s="60"/>
      <c r="E127" s="38" t="s">
        <v>33</v>
      </c>
      <c r="F127" s="39">
        <v>807</v>
      </c>
      <c r="G127" s="39">
        <v>811</v>
      </c>
      <c r="H127" s="39" t="s">
        <v>14</v>
      </c>
      <c r="I127" s="29">
        <f t="shared" ref="I127" si="207">(G127-F127)*C127</f>
        <v>2800</v>
      </c>
      <c r="J127" s="29">
        <v>0</v>
      </c>
      <c r="K127" s="3">
        <f t="shared" si="206"/>
        <v>2800</v>
      </c>
    </row>
    <row r="128" spans="1:11" x14ac:dyDescent="0.25">
      <c r="A128" s="37">
        <v>43424</v>
      </c>
      <c r="B128" s="60" t="s">
        <v>184</v>
      </c>
      <c r="C128" s="60">
        <v>1000</v>
      </c>
      <c r="D128" s="60"/>
      <c r="E128" s="38" t="s">
        <v>34</v>
      </c>
      <c r="F128" s="39">
        <v>636</v>
      </c>
      <c r="G128" s="39">
        <v>632</v>
      </c>
      <c r="H128" s="39">
        <v>628</v>
      </c>
      <c r="I128" s="29">
        <f t="shared" ref="I128" si="208">(F128-G128)*C128</f>
        <v>4000</v>
      </c>
      <c r="J128" s="3">
        <f>(G128-H128)*C128</f>
        <v>4000</v>
      </c>
      <c r="K128" s="3">
        <f t="shared" ref="K128" si="209">+J128+I128</f>
        <v>8000</v>
      </c>
    </row>
    <row r="129" spans="1:11" x14ac:dyDescent="0.25">
      <c r="A129" s="37">
        <v>43424</v>
      </c>
      <c r="B129" s="60" t="s">
        <v>127</v>
      </c>
      <c r="C129" s="60">
        <v>2400</v>
      </c>
      <c r="D129" s="60"/>
      <c r="E129" s="38" t="s">
        <v>33</v>
      </c>
      <c r="F129" s="39">
        <v>285.5</v>
      </c>
      <c r="G129" s="39">
        <v>283.5</v>
      </c>
      <c r="H129" s="39" t="s">
        <v>14</v>
      </c>
      <c r="I129" s="29">
        <f t="shared" ref="I129" si="210">(G129-F129)*C129</f>
        <v>-4800</v>
      </c>
      <c r="J129" s="29">
        <v>0</v>
      </c>
      <c r="K129" s="3">
        <f t="shared" ref="K129" si="211">+J129+I129</f>
        <v>-4800</v>
      </c>
    </row>
    <row r="130" spans="1:11" x14ac:dyDescent="0.25">
      <c r="A130" s="37">
        <v>43423</v>
      </c>
      <c r="B130" s="60" t="s">
        <v>179</v>
      </c>
      <c r="C130" s="60">
        <v>3500</v>
      </c>
      <c r="D130" s="60"/>
      <c r="E130" s="38" t="s">
        <v>33</v>
      </c>
      <c r="F130" s="39">
        <v>235</v>
      </c>
      <c r="G130" s="39">
        <v>236</v>
      </c>
      <c r="H130" s="39">
        <v>238</v>
      </c>
      <c r="I130" s="29">
        <f t="shared" ref="I130:I132" si="212">(G130-F130)*C130</f>
        <v>3500</v>
      </c>
      <c r="J130" s="29">
        <f>(H130-G130)*C130</f>
        <v>7000</v>
      </c>
      <c r="K130" s="3">
        <f t="shared" ref="K130:K138" si="213">+J130+I130</f>
        <v>10500</v>
      </c>
    </row>
    <row r="131" spans="1:11" x14ac:dyDescent="0.25">
      <c r="A131" s="37">
        <v>43420</v>
      </c>
      <c r="B131" s="60" t="s">
        <v>180</v>
      </c>
      <c r="C131" s="60">
        <v>800</v>
      </c>
      <c r="D131" s="60"/>
      <c r="E131" s="38" t="s">
        <v>33</v>
      </c>
      <c r="F131" s="39">
        <v>787</v>
      </c>
      <c r="G131" s="39">
        <v>781</v>
      </c>
      <c r="H131" s="39" t="s">
        <v>14</v>
      </c>
      <c r="I131" s="29">
        <f t="shared" si="212"/>
        <v>-4800</v>
      </c>
      <c r="J131" s="29">
        <v>0</v>
      </c>
      <c r="K131" s="3">
        <f t="shared" si="213"/>
        <v>-4800</v>
      </c>
    </row>
    <row r="132" spans="1:11" x14ac:dyDescent="0.25">
      <c r="A132" s="37">
        <v>43419</v>
      </c>
      <c r="B132" s="60" t="s">
        <v>181</v>
      </c>
      <c r="C132" s="60">
        <v>500</v>
      </c>
      <c r="D132" s="60"/>
      <c r="E132" s="38" t="s">
        <v>33</v>
      </c>
      <c r="F132" s="39">
        <v>1183</v>
      </c>
      <c r="G132" s="39">
        <v>1192</v>
      </c>
      <c r="H132" s="39">
        <v>1197</v>
      </c>
      <c r="I132" s="29">
        <f t="shared" si="212"/>
        <v>4500</v>
      </c>
      <c r="J132" s="29">
        <f>(H132-G132)*C132</f>
        <v>2500</v>
      </c>
      <c r="K132" s="3">
        <f t="shared" si="213"/>
        <v>7000</v>
      </c>
    </row>
    <row r="133" spans="1:11" x14ac:dyDescent="0.25">
      <c r="A133" s="37">
        <v>43418</v>
      </c>
      <c r="B133" s="60" t="s">
        <v>80</v>
      </c>
      <c r="C133" s="60">
        <v>3500</v>
      </c>
      <c r="D133" s="60"/>
      <c r="E133" s="38" t="s">
        <v>33</v>
      </c>
      <c r="F133" s="39">
        <v>92</v>
      </c>
      <c r="G133" s="39">
        <v>92</v>
      </c>
      <c r="H133" s="39" t="s">
        <v>14</v>
      </c>
      <c r="I133" s="29">
        <v>0</v>
      </c>
      <c r="J133" s="29">
        <v>0</v>
      </c>
      <c r="K133" s="3">
        <f t="shared" si="213"/>
        <v>0</v>
      </c>
    </row>
    <row r="134" spans="1:11" x14ac:dyDescent="0.25">
      <c r="A134" s="37">
        <v>43417</v>
      </c>
      <c r="B134" s="60" t="s">
        <v>168</v>
      </c>
      <c r="C134" s="60">
        <v>1100</v>
      </c>
      <c r="D134" s="60"/>
      <c r="E134" s="38" t="s">
        <v>34</v>
      </c>
      <c r="F134" s="39">
        <v>570</v>
      </c>
      <c r="G134" s="39">
        <v>566</v>
      </c>
      <c r="H134" s="39">
        <v>560</v>
      </c>
      <c r="I134" s="29">
        <f t="shared" ref="I134" si="214">(F134-G134)*C134</f>
        <v>4400</v>
      </c>
      <c r="J134" s="3">
        <f>(G134-H134)*C134</f>
        <v>6600</v>
      </c>
      <c r="K134" s="3">
        <f t="shared" si="213"/>
        <v>11000</v>
      </c>
    </row>
    <row r="135" spans="1:11" x14ac:dyDescent="0.25">
      <c r="A135" s="37">
        <v>43416</v>
      </c>
      <c r="B135" s="60" t="s">
        <v>138</v>
      </c>
      <c r="C135" s="60">
        <v>1200</v>
      </c>
      <c r="D135" s="60"/>
      <c r="E135" s="38" t="s">
        <v>33</v>
      </c>
      <c r="F135" s="39">
        <v>730</v>
      </c>
      <c r="G135" s="39">
        <v>734</v>
      </c>
      <c r="H135" s="39" t="s">
        <v>14</v>
      </c>
      <c r="I135" s="29">
        <f>(G135-F135)*C135</f>
        <v>4800</v>
      </c>
      <c r="J135" s="29">
        <v>0</v>
      </c>
      <c r="K135" s="3">
        <f>+J135+I135</f>
        <v>4800</v>
      </c>
    </row>
    <row r="136" spans="1:11" x14ac:dyDescent="0.25">
      <c r="A136" s="37">
        <v>43409</v>
      </c>
      <c r="B136" s="60" t="s">
        <v>182</v>
      </c>
      <c r="C136" s="60">
        <v>1500</v>
      </c>
      <c r="D136" s="60"/>
      <c r="E136" s="38" t="s">
        <v>33</v>
      </c>
      <c r="F136" s="39">
        <v>451</v>
      </c>
      <c r="G136" s="39">
        <v>453.5</v>
      </c>
      <c r="H136" s="39" t="s">
        <v>14</v>
      </c>
      <c r="I136" s="29">
        <f>(G136-F136)*C136</f>
        <v>3750</v>
      </c>
      <c r="J136" s="3">
        <v>0</v>
      </c>
      <c r="K136" s="3">
        <f>+J136+I136</f>
        <v>3750</v>
      </c>
    </row>
    <row r="137" spans="1:11" x14ac:dyDescent="0.25">
      <c r="A137" s="37">
        <v>43406</v>
      </c>
      <c r="B137" s="60" t="s">
        <v>131</v>
      </c>
      <c r="C137" s="60">
        <v>2500</v>
      </c>
      <c r="D137" s="60"/>
      <c r="E137" s="38" t="s">
        <v>33</v>
      </c>
      <c r="F137" s="39">
        <v>205.5</v>
      </c>
      <c r="G137" s="39">
        <v>207.5</v>
      </c>
      <c r="H137" s="39">
        <v>210</v>
      </c>
      <c r="I137" s="29">
        <f t="shared" ref="I137" si="215">(G137-F137)*C137</f>
        <v>5000</v>
      </c>
      <c r="J137" s="29">
        <f>(H137-G137)*C137</f>
        <v>6250</v>
      </c>
      <c r="K137" s="3">
        <f t="shared" si="213"/>
        <v>11250</v>
      </c>
    </row>
    <row r="138" spans="1:11" x14ac:dyDescent="0.25">
      <c r="A138" s="37">
        <v>43405</v>
      </c>
      <c r="B138" s="60" t="s">
        <v>183</v>
      </c>
      <c r="C138" s="60">
        <v>350</v>
      </c>
      <c r="D138" s="60"/>
      <c r="E138" s="38" t="s">
        <v>33</v>
      </c>
      <c r="F138" s="39">
        <v>1185</v>
      </c>
      <c r="G138" s="39">
        <v>1194</v>
      </c>
      <c r="H138" s="39" t="s">
        <v>14</v>
      </c>
      <c r="I138" s="29">
        <f t="shared" ref="I138" si="216">(G138-F138)*C138</f>
        <v>3150</v>
      </c>
      <c r="J138" s="29">
        <v>0</v>
      </c>
      <c r="K138" s="3">
        <f t="shared" si="213"/>
        <v>3150</v>
      </c>
    </row>
    <row r="139" spans="1:11" x14ac:dyDescent="0.25">
      <c r="A139" s="37">
        <v>43404</v>
      </c>
      <c r="B139" s="60" t="s">
        <v>176</v>
      </c>
      <c r="C139" s="60">
        <v>1700</v>
      </c>
      <c r="D139" s="60"/>
      <c r="E139" s="38" t="s">
        <v>34</v>
      </c>
      <c r="F139" s="39">
        <v>280</v>
      </c>
      <c r="G139" s="39">
        <v>277.25</v>
      </c>
      <c r="H139" s="39" t="s">
        <v>14</v>
      </c>
      <c r="I139" s="29">
        <f t="shared" ref="I139" si="217">(F139-G139)*C139</f>
        <v>4675</v>
      </c>
      <c r="J139" s="29">
        <v>0</v>
      </c>
      <c r="K139" s="3">
        <f t="shared" ref="K139" si="218">+J139+I139</f>
        <v>4675</v>
      </c>
    </row>
    <row r="140" spans="1:11" x14ac:dyDescent="0.25">
      <c r="A140" s="37">
        <v>43403</v>
      </c>
      <c r="B140" s="60" t="s">
        <v>171</v>
      </c>
      <c r="C140" s="60">
        <v>2000</v>
      </c>
      <c r="D140" s="60"/>
      <c r="E140" s="38" t="s">
        <v>33</v>
      </c>
      <c r="F140" s="39">
        <v>260</v>
      </c>
      <c r="G140" s="39">
        <v>262</v>
      </c>
      <c r="H140" s="39">
        <v>263.8</v>
      </c>
      <c r="I140" s="29">
        <f t="shared" ref="I140" si="219">(G140-F140)*C140</f>
        <v>4000</v>
      </c>
      <c r="J140" s="29">
        <f>(H140-G140)*C140</f>
        <v>3600.0000000000227</v>
      </c>
      <c r="K140" s="3">
        <f t="shared" ref="K140" si="220">+J140+I140</f>
        <v>7600.0000000000227</v>
      </c>
    </row>
    <row r="141" spans="1:11" x14ac:dyDescent="0.25">
      <c r="A141" s="37">
        <v>43402</v>
      </c>
      <c r="B141" s="60" t="s">
        <v>122</v>
      </c>
      <c r="C141" s="60">
        <v>2000</v>
      </c>
      <c r="D141" s="60"/>
      <c r="E141" s="38" t="s">
        <v>33</v>
      </c>
      <c r="F141" s="39">
        <v>223.5</v>
      </c>
      <c r="G141" s="39">
        <v>225</v>
      </c>
      <c r="H141" s="39">
        <v>228</v>
      </c>
      <c r="I141" s="29">
        <f t="shared" ref="I141" si="221">(G141-F141)*C141</f>
        <v>3000</v>
      </c>
      <c r="J141" s="29">
        <f>(H141-G141)*C141</f>
        <v>6000</v>
      </c>
      <c r="K141" s="3">
        <f t="shared" ref="K141:K142" si="222">+J141+I141</f>
        <v>9000</v>
      </c>
    </row>
    <row r="142" spans="1:11" x14ac:dyDescent="0.25">
      <c r="A142" s="37">
        <v>43399</v>
      </c>
      <c r="B142" s="60" t="s">
        <v>59</v>
      </c>
      <c r="C142" s="60">
        <v>1100</v>
      </c>
      <c r="D142" s="60"/>
      <c r="E142" s="38" t="s">
        <v>34</v>
      </c>
      <c r="F142" s="39">
        <v>558</v>
      </c>
      <c r="G142" s="39">
        <v>554</v>
      </c>
      <c r="H142" s="39" t="s">
        <v>14</v>
      </c>
      <c r="I142" s="29">
        <f t="shared" ref="I142" si="223">(F142-G142)*C142</f>
        <v>4400</v>
      </c>
      <c r="J142" s="29">
        <v>0</v>
      </c>
      <c r="K142" s="3">
        <f t="shared" si="222"/>
        <v>4400</v>
      </c>
    </row>
    <row r="143" spans="1:11" x14ac:dyDescent="0.25">
      <c r="A143" s="37">
        <v>43398</v>
      </c>
      <c r="B143" s="60" t="s">
        <v>172</v>
      </c>
      <c r="C143" s="60">
        <v>1100</v>
      </c>
      <c r="D143" s="60"/>
      <c r="E143" s="38" t="s">
        <v>33</v>
      </c>
      <c r="F143" s="39">
        <v>907</v>
      </c>
      <c r="G143" s="39">
        <v>911</v>
      </c>
      <c r="H143" s="39">
        <v>916</v>
      </c>
      <c r="I143" s="29">
        <f t="shared" ref="I143" si="224">(G143-F143)*C143</f>
        <v>4400</v>
      </c>
      <c r="J143" s="29">
        <f>(H143-G143)*C143</f>
        <v>5500</v>
      </c>
      <c r="K143" s="3">
        <f t="shared" ref="K143" si="225">+J143+I143</f>
        <v>9900</v>
      </c>
    </row>
    <row r="144" spans="1:11" x14ac:dyDescent="0.25">
      <c r="A144" s="37">
        <v>43396</v>
      </c>
      <c r="B144" s="60" t="s">
        <v>79</v>
      </c>
      <c r="C144" s="60">
        <v>1000</v>
      </c>
      <c r="D144" s="60"/>
      <c r="E144" s="38" t="s">
        <v>34</v>
      </c>
      <c r="F144" s="39">
        <v>627</v>
      </c>
      <c r="G144" s="39">
        <v>623</v>
      </c>
      <c r="H144" s="39" t="s">
        <v>14</v>
      </c>
      <c r="I144" s="29">
        <f t="shared" ref="I144" si="226">(F144-G144)*C144</f>
        <v>4000</v>
      </c>
      <c r="J144" s="29">
        <v>0</v>
      </c>
      <c r="K144" s="3">
        <f t="shared" ref="K144" si="227">+J144+I144</f>
        <v>4000</v>
      </c>
    </row>
    <row r="145" spans="1:11" x14ac:dyDescent="0.25">
      <c r="A145" s="37">
        <v>43395</v>
      </c>
      <c r="B145" s="60" t="s">
        <v>165</v>
      </c>
      <c r="C145" s="60">
        <v>1600</v>
      </c>
      <c r="D145" s="60"/>
      <c r="E145" s="38" t="s">
        <v>34</v>
      </c>
      <c r="F145" s="39">
        <v>224.5</v>
      </c>
      <c r="G145" s="39">
        <v>227.5</v>
      </c>
      <c r="H145" s="39" t="s">
        <v>14</v>
      </c>
      <c r="I145" s="29">
        <f t="shared" ref="I145" si="228">(F145-G145)*C145</f>
        <v>-4800</v>
      </c>
      <c r="J145" s="29">
        <v>0</v>
      </c>
      <c r="K145" s="3">
        <f t="shared" ref="K145" si="229">+J145+I145</f>
        <v>-4800</v>
      </c>
    </row>
    <row r="146" spans="1:11" x14ac:dyDescent="0.25">
      <c r="A146" s="37">
        <v>43392</v>
      </c>
      <c r="B146" s="60" t="s">
        <v>163</v>
      </c>
      <c r="C146" s="60">
        <v>1200</v>
      </c>
      <c r="D146" s="60"/>
      <c r="E146" s="38" t="s">
        <v>33</v>
      </c>
      <c r="F146" s="39">
        <v>230.5</v>
      </c>
      <c r="G146" s="39">
        <v>233.5</v>
      </c>
      <c r="H146" s="39" t="s">
        <v>14</v>
      </c>
      <c r="I146" s="29">
        <f t="shared" ref="I146" si="230">(G146-F146)*C146</f>
        <v>3600</v>
      </c>
      <c r="J146" s="29">
        <v>0</v>
      </c>
      <c r="K146" s="3">
        <f t="shared" ref="K146" si="231">+J146+I146</f>
        <v>3600</v>
      </c>
    </row>
    <row r="147" spans="1:11" x14ac:dyDescent="0.25">
      <c r="A147" s="37">
        <v>43390</v>
      </c>
      <c r="B147" s="60" t="s">
        <v>108</v>
      </c>
      <c r="C147" s="60">
        <v>2200</v>
      </c>
      <c r="D147" s="60"/>
      <c r="E147" s="38" t="s">
        <v>33</v>
      </c>
      <c r="F147" s="39">
        <v>282.5</v>
      </c>
      <c r="G147" s="39">
        <v>284</v>
      </c>
      <c r="H147" s="39" t="s">
        <v>14</v>
      </c>
      <c r="I147" s="29">
        <f t="shared" ref="I147" si="232">(G147-F147)*C147</f>
        <v>3300</v>
      </c>
      <c r="J147" s="29">
        <v>0</v>
      </c>
      <c r="K147" s="3">
        <f t="shared" ref="K147" si="233">+J147+I147</f>
        <v>3300</v>
      </c>
    </row>
    <row r="148" spans="1:11" x14ac:dyDescent="0.25">
      <c r="A148" s="37">
        <v>43389</v>
      </c>
      <c r="B148" s="60" t="s">
        <v>158</v>
      </c>
      <c r="C148" s="60">
        <v>700</v>
      </c>
      <c r="D148" s="60"/>
      <c r="E148" s="38" t="s">
        <v>33</v>
      </c>
      <c r="F148" s="39">
        <v>763</v>
      </c>
      <c r="G148" s="39">
        <v>770</v>
      </c>
      <c r="H148" s="39">
        <v>780</v>
      </c>
      <c r="I148" s="29">
        <f t="shared" ref="I148:I149" si="234">(G148-F148)*C148</f>
        <v>4900</v>
      </c>
      <c r="J148" s="29">
        <f>(H148-G148)*C148</f>
        <v>7000</v>
      </c>
      <c r="K148" s="3">
        <f t="shared" ref="K148:K149" si="235">+J148+I148</f>
        <v>11900</v>
      </c>
    </row>
    <row r="149" spans="1:11" x14ac:dyDescent="0.25">
      <c r="A149" s="37">
        <v>43388</v>
      </c>
      <c r="B149" s="60" t="s">
        <v>159</v>
      </c>
      <c r="C149" s="60">
        <v>700</v>
      </c>
      <c r="D149" s="60"/>
      <c r="E149" s="38" t="s">
        <v>33</v>
      </c>
      <c r="F149" s="39">
        <v>750</v>
      </c>
      <c r="G149" s="39">
        <v>757</v>
      </c>
      <c r="H149" s="39">
        <v>765</v>
      </c>
      <c r="I149" s="29">
        <f t="shared" si="234"/>
        <v>4900</v>
      </c>
      <c r="J149" s="29">
        <f>(H149-G149)*C149</f>
        <v>5600</v>
      </c>
      <c r="K149" s="3">
        <f t="shared" si="235"/>
        <v>10500</v>
      </c>
    </row>
    <row r="150" spans="1:11" x14ac:dyDescent="0.25">
      <c r="A150" s="37">
        <v>43385</v>
      </c>
      <c r="B150" s="60" t="s">
        <v>75</v>
      </c>
      <c r="C150" s="60">
        <v>1100</v>
      </c>
      <c r="D150" s="60"/>
      <c r="E150" s="38" t="s">
        <v>33</v>
      </c>
      <c r="F150" s="39">
        <v>426</v>
      </c>
      <c r="G150" s="39">
        <v>431</v>
      </c>
      <c r="H150" s="39">
        <v>435</v>
      </c>
      <c r="I150" s="29">
        <f t="shared" ref="I150" si="236">(G150-F150)*C150</f>
        <v>5500</v>
      </c>
      <c r="J150" s="29">
        <f>(H150-G150)*C150</f>
        <v>4400</v>
      </c>
      <c r="K150" s="3">
        <f t="shared" ref="K150:K153" si="237">+J150+I150</f>
        <v>9900</v>
      </c>
    </row>
    <row r="151" spans="1:11" x14ac:dyDescent="0.25">
      <c r="A151" s="37">
        <v>43383</v>
      </c>
      <c r="B151" s="60" t="s">
        <v>154</v>
      </c>
      <c r="C151" s="60">
        <v>1000</v>
      </c>
      <c r="D151" s="60"/>
      <c r="E151" s="38" t="s">
        <v>33</v>
      </c>
      <c r="F151" s="39">
        <v>514</v>
      </c>
      <c r="G151" s="39">
        <v>519.5</v>
      </c>
      <c r="H151" s="39">
        <v>526</v>
      </c>
      <c r="I151" s="29">
        <f t="shared" ref="I151" si="238">(G151-F151)*C151</f>
        <v>5500</v>
      </c>
      <c r="J151" s="29">
        <f>(H151-G151)*C151</f>
        <v>6500</v>
      </c>
      <c r="K151" s="3">
        <f t="shared" si="237"/>
        <v>12000</v>
      </c>
    </row>
    <row r="152" spans="1:11" x14ac:dyDescent="0.25">
      <c r="A152" s="37">
        <v>43382</v>
      </c>
      <c r="B152" s="60" t="s">
        <v>87</v>
      </c>
      <c r="C152" s="60">
        <v>1500</v>
      </c>
      <c r="D152" s="60"/>
      <c r="E152" s="38" t="s">
        <v>34</v>
      </c>
      <c r="F152" s="39">
        <v>203.5</v>
      </c>
      <c r="G152" s="39">
        <v>200.5</v>
      </c>
      <c r="H152" s="39">
        <v>195</v>
      </c>
      <c r="I152" s="29">
        <f t="shared" ref="I152:I161" si="239">(F152-G152)*C152</f>
        <v>4500</v>
      </c>
      <c r="J152" s="3">
        <f>(G152-H152)*C152</f>
        <v>8250</v>
      </c>
      <c r="K152" s="3">
        <f t="shared" si="237"/>
        <v>12750</v>
      </c>
    </row>
    <row r="153" spans="1:11" x14ac:dyDescent="0.25">
      <c r="A153" s="37">
        <v>43381</v>
      </c>
      <c r="B153" s="60" t="s">
        <v>91</v>
      </c>
      <c r="C153" s="60">
        <v>1250</v>
      </c>
      <c r="D153" s="60"/>
      <c r="E153" s="38" t="s">
        <v>34</v>
      </c>
      <c r="F153" s="39">
        <v>378</v>
      </c>
      <c r="G153" s="39">
        <v>375</v>
      </c>
      <c r="H153" s="39">
        <v>371</v>
      </c>
      <c r="I153" s="29">
        <f t="shared" si="239"/>
        <v>3750</v>
      </c>
      <c r="J153" s="3">
        <f>(G153-H153)*C153</f>
        <v>5000</v>
      </c>
      <c r="K153" s="3">
        <f t="shared" si="237"/>
        <v>8750</v>
      </c>
    </row>
    <row r="154" spans="1:11" x14ac:dyDescent="0.25">
      <c r="A154" s="37">
        <v>43378</v>
      </c>
      <c r="B154" s="60" t="s">
        <v>79</v>
      </c>
      <c r="C154" s="60">
        <v>1000</v>
      </c>
      <c r="D154" s="60"/>
      <c r="E154" s="38" t="s">
        <v>34</v>
      </c>
      <c r="F154" s="39">
        <v>615</v>
      </c>
      <c r="G154" s="39">
        <v>620</v>
      </c>
      <c r="H154" s="39" t="s">
        <v>14</v>
      </c>
      <c r="I154" s="29">
        <f t="shared" si="239"/>
        <v>-5000</v>
      </c>
      <c r="J154" s="3">
        <v>0</v>
      </c>
      <c r="K154" s="3">
        <f t="shared" ref="K154:K157" si="240">+J154+I154</f>
        <v>-5000</v>
      </c>
    </row>
    <row r="155" spans="1:11" x14ac:dyDescent="0.25">
      <c r="A155" s="37">
        <v>43377</v>
      </c>
      <c r="B155" s="60" t="s">
        <v>153</v>
      </c>
      <c r="C155" s="60">
        <v>500</v>
      </c>
      <c r="D155" s="60"/>
      <c r="E155" s="38" t="s">
        <v>34</v>
      </c>
      <c r="F155" s="39">
        <v>2092</v>
      </c>
      <c r="G155" s="39">
        <v>2083</v>
      </c>
      <c r="H155" s="39">
        <v>2070</v>
      </c>
      <c r="I155" s="29">
        <f t="shared" si="239"/>
        <v>4500</v>
      </c>
      <c r="J155" s="3">
        <f>(G155-H155)*C155</f>
        <v>6500</v>
      </c>
      <c r="K155" s="3">
        <f t="shared" si="240"/>
        <v>11000</v>
      </c>
    </row>
    <row r="156" spans="1:11" x14ac:dyDescent="0.25">
      <c r="A156" s="37">
        <v>43376</v>
      </c>
      <c r="B156" s="60" t="s">
        <v>152</v>
      </c>
      <c r="C156" s="60">
        <v>1000</v>
      </c>
      <c r="D156" s="60"/>
      <c r="E156" s="38" t="s">
        <v>34</v>
      </c>
      <c r="F156" s="39">
        <v>830</v>
      </c>
      <c r="G156" s="39">
        <v>826</v>
      </c>
      <c r="H156" s="39" t="s">
        <v>14</v>
      </c>
      <c r="I156" s="29">
        <f t="shared" si="239"/>
        <v>4000</v>
      </c>
      <c r="J156" s="3">
        <v>0</v>
      </c>
      <c r="K156" s="3">
        <f t="shared" ref="K156" si="241">+J156+I156</f>
        <v>4000</v>
      </c>
    </row>
    <row r="157" spans="1:11" x14ac:dyDescent="0.25">
      <c r="A157" s="37">
        <v>43374</v>
      </c>
      <c r="B157" s="60" t="s">
        <v>113</v>
      </c>
      <c r="C157" s="60">
        <v>1250</v>
      </c>
      <c r="D157" s="60"/>
      <c r="E157" s="38" t="s">
        <v>34</v>
      </c>
      <c r="F157" s="39">
        <v>500</v>
      </c>
      <c r="G157" s="39">
        <v>497</v>
      </c>
      <c r="H157" s="39" t="s">
        <v>14</v>
      </c>
      <c r="I157" s="29">
        <f t="shared" si="239"/>
        <v>3750</v>
      </c>
      <c r="J157" s="3">
        <v>0</v>
      </c>
      <c r="K157" s="3">
        <f t="shared" si="240"/>
        <v>3750</v>
      </c>
    </row>
    <row r="158" spans="1:11" x14ac:dyDescent="0.25">
      <c r="A158" s="37">
        <v>43371</v>
      </c>
      <c r="B158" s="60" t="s">
        <v>145</v>
      </c>
      <c r="C158" s="60">
        <v>750</v>
      </c>
      <c r="D158" s="60"/>
      <c r="E158" s="38" t="s">
        <v>34</v>
      </c>
      <c r="F158" s="39">
        <v>1304</v>
      </c>
      <c r="G158" s="39">
        <v>1296</v>
      </c>
      <c r="H158" s="39">
        <v>1290</v>
      </c>
      <c r="I158" s="29">
        <f t="shared" si="239"/>
        <v>6000</v>
      </c>
      <c r="J158" s="3">
        <f>(G158-H158)*C158</f>
        <v>4500</v>
      </c>
      <c r="K158" s="3">
        <f t="shared" ref="K158:K161" si="242">+J158+I158</f>
        <v>10500</v>
      </c>
    </row>
    <row r="159" spans="1:11" x14ac:dyDescent="0.25">
      <c r="A159" s="37">
        <v>43369</v>
      </c>
      <c r="B159" s="60" t="s">
        <v>143</v>
      </c>
      <c r="C159" s="60">
        <v>1600</v>
      </c>
      <c r="D159" s="60"/>
      <c r="E159" s="38" t="s">
        <v>34</v>
      </c>
      <c r="F159" s="39">
        <v>254</v>
      </c>
      <c r="G159" s="39">
        <v>252</v>
      </c>
      <c r="H159" s="39" t="s">
        <v>14</v>
      </c>
      <c r="I159" s="29">
        <f t="shared" si="239"/>
        <v>3200</v>
      </c>
      <c r="J159" s="3">
        <v>0</v>
      </c>
      <c r="K159" s="3">
        <f t="shared" si="242"/>
        <v>3200</v>
      </c>
    </row>
    <row r="160" spans="1:11" x14ac:dyDescent="0.25">
      <c r="A160" s="37">
        <v>43367</v>
      </c>
      <c r="B160" s="60" t="s">
        <v>143</v>
      </c>
      <c r="C160" s="60">
        <v>1600</v>
      </c>
      <c r="D160" s="60"/>
      <c r="E160" s="38" t="s">
        <v>34</v>
      </c>
      <c r="F160" s="39">
        <v>260</v>
      </c>
      <c r="G160" s="39">
        <v>257</v>
      </c>
      <c r="H160" s="39">
        <v>252</v>
      </c>
      <c r="I160" s="29">
        <f t="shared" si="239"/>
        <v>4800</v>
      </c>
      <c r="J160" s="3">
        <f>(G160-H160)*C160</f>
        <v>8000</v>
      </c>
      <c r="K160" s="3">
        <f t="shared" ref="K160" si="243">+J160+I160</f>
        <v>12800</v>
      </c>
    </row>
    <row r="161" spans="1:11" x14ac:dyDescent="0.25">
      <c r="A161" s="37">
        <v>43364</v>
      </c>
      <c r="B161" s="60" t="s">
        <v>130</v>
      </c>
      <c r="C161" s="60">
        <v>200</v>
      </c>
      <c r="D161" s="60"/>
      <c r="E161" s="38" t="s">
        <v>34</v>
      </c>
      <c r="F161" s="39">
        <v>5840</v>
      </c>
      <c r="G161" s="39">
        <v>5810</v>
      </c>
      <c r="H161" s="39">
        <v>5780</v>
      </c>
      <c r="I161" s="29">
        <f t="shared" si="239"/>
        <v>6000</v>
      </c>
      <c r="J161" s="3">
        <f>(G161-H161)*C161</f>
        <v>6000</v>
      </c>
      <c r="K161" s="3">
        <f t="shared" si="242"/>
        <v>12000</v>
      </c>
    </row>
    <row r="162" spans="1:11" x14ac:dyDescent="0.25">
      <c r="A162" s="37">
        <v>43360</v>
      </c>
      <c r="B162" s="60" t="s">
        <v>103</v>
      </c>
      <c r="C162" s="60">
        <v>2600</v>
      </c>
      <c r="D162" s="60"/>
      <c r="E162" s="38" t="s">
        <v>33</v>
      </c>
      <c r="F162" s="39">
        <v>350.5</v>
      </c>
      <c r="G162" s="39">
        <v>353</v>
      </c>
      <c r="H162" s="39" t="s">
        <v>14</v>
      </c>
      <c r="I162" s="29">
        <f t="shared" ref="I162" si="244">(G162-F162)*C162</f>
        <v>6500</v>
      </c>
      <c r="J162" s="29">
        <v>0</v>
      </c>
      <c r="K162" s="3">
        <f t="shared" ref="K162" si="245">+J162+I162</f>
        <v>6500</v>
      </c>
    </row>
    <row r="163" spans="1:11" x14ac:dyDescent="0.25">
      <c r="A163" s="37">
        <v>43360</v>
      </c>
      <c r="B163" s="60" t="s">
        <v>133</v>
      </c>
      <c r="C163" s="60">
        <v>800</v>
      </c>
      <c r="D163" s="60"/>
      <c r="E163" s="38" t="s">
        <v>33</v>
      </c>
      <c r="F163" s="39">
        <v>1068</v>
      </c>
      <c r="G163" s="39">
        <v>1074</v>
      </c>
      <c r="H163" s="39">
        <v>1096</v>
      </c>
      <c r="I163" s="29">
        <f t="shared" ref="I163:I165" si="246">(G163-F163)*C163</f>
        <v>4800</v>
      </c>
      <c r="J163" s="29">
        <f>(H163-G163)*C163</f>
        <v>17600</v>
      </c>
      <c r="K163" s="3">
        <f t="shared" ref="K163:K166" si="247">+J163+I163</f>
        <v>22400</v>
      </c>
    </row>
    <row r="164" spans="1:11" x14ac:dyDescent="0.25">
      <c r="A164" s="37">
        <v>43357</v>
      </c>
      <c r="B164" s="60" t="s">
        <v>67</v>
      </c>
      <c r="C164" s="60">
        <v>1200</v>
      </c>
      <c r="D164" s="60"/>
      <c r="E164" s="38" t="s">
        <v>33</v>
      </c>
      <c r="F164" s="39">
        <v>732</v>
      </c>
      <c r="G164" s="39">
        <v>736</v>
      </c>
      <c r="H164" s="39">
        <v>740</v>
      </c>
      <c r="I164" s="29">
        <f t="shared" ref="I164" si="248">(G164-F164)*C164</f>
        <v>4800</v>
      </c>
      <c r="J164" s="29">
        <f>(H164-G164)*C164</f>
        <v>4800</v>
      </c>
      <c r="K164" s="3">
        <f t="shared" si="247"/>
        <v>9600</v>
      </c>
    </row>
    <row r="165" spans="1:11" x14ac:dyDescent="0.25">
      <c r="A165" s="37">
        <v>43355</v>
      </c>
      <c r="B165" s="60" t="s">
        <v>47</v>
      </c>
      <c r="C165" s="60">
        <v>1200</v>
      </c>
      <c r="D165" s="60"/>
      <c r="E165" s="38" t="s">
        <v>33</v>
      </c>
      <c r="F165" s="39">
        <v>1172</v>
      </c>
      <c r="G165" s="39">
        <v>1175</v>
      </c>
      <c r="H165" s="39" t="s">
        <v>14</v>
      </c>
      <c r="I165" s="29">
        <f t="shared" si="246"/>
        <v>3600</v>
      </c>
      <c r="J165" s="3">
        <v>0</v>
      </c>
      <c r="K165" s="3">
        <f t="shared" ref="K165" si="249">+J165+I165</f>
        <v>3600</v>
      </c>
    </row>
    <row r="166" spans="1:11" x14ac:dyDescent="0.25">
      <c r="A166" s="37">
        <v>43354</v>
      </c>
      <c r="B166" s="60" t="s">
        <v>138</v>
      </c>
      <c r="C166" s="60">
        <v>1200</v>
      </c>
      <c r="D166" s="60"/>
      <c r="E166" s="38" t="s">
        <v>34</v>
      </c>
      <c r="F166" s="39">
        <v>758</v>
      </c>
      <c r="G166" s="39">
        <v>754</v>
      </c>
      <c r="H166" s="39">
        <v>748</v>
      </c>
      <c r="I166" s="29">
        <f>(F166-G166)*C166</f>
        <v>4800</v>
      </c>
      <c r="J166" s="3">
        <f>(G166-H166)*C166</f>
        <v>7200</v>
      </c>
      <c r="K166" s="3">
        <f t="shared" si="247"/>
        <v>12000</v>
      </c>
    </row>
    <row r="167" spans="1:11" x14ac:dyDescent="0.25">
      <c r="A167" s="37">
        <v>43353</v>
      </c>
      <c r="B167" s="60" t="s">
        <v>119</v>
      </c>
      <c r="C167" s="60">
        <v>1000</v>
      </c>
      <c r="D167" s="60"/>
      <c r="E167" s="38" t="s">
        <v>34</v>
      </c>
      <c r="F167" s="39">
        <v>655</v>
      </c>
      <c r="G167" s="39">
        <v>650</v>
      </c>
      <c r="H167" s="39">
        <v>644</v>
      </c>
      <c r="I167" s="29">
        <f>(F167-G167)*C167</f>
        <v>5000</v>
      </c>
      <c r="J167" s="3">
        <f>(G167-H167)*C167</f>
        <v>6000</v>
      </c>
      <c r="K167" s="3">
        <f t="shared" ref="K167" si="250">+J167+I167</f>
        <v>11000</v>
      </c>
    </row>
    <row r="168" spans="1:11" x14ac:dyDescent="0.25">
      <c r="A168" s="37">
        <v>43349</v>
      </c>
      <c r="B168" s="60" t="s">
        <v>132</v>
      </c>
      <c r="C168" s="60">
        <v>2500</v>
      </c>
      <c r="D168" s="60"/>
      <c r="E168" s="38" t="s">
        <v>33</v>
      </c>
      <c r="F168" s="39">
        <v>359</v>
      </c>
      <c r="G168" s="39">
        <v>361</v>
      </c>
      <c r="H168" s="39">
        <v>365</v>
      </c>
      <c r="I168" s="29">
        <f t="shared" ref="I168" si="251">(G168-F168)*C168</f>
        <v>5000</v>
      </c>
      <c r="J168" s="29">
        <f>(H168-G168)*C168</f>
        <v>10000</v>
      </c>
      <c r="K168" s="3">
        <f t="shared" ref="K168" si="252">+J168+I168</f>
        <v>15000</v>
      </c>
    </row>
    <row r="169" spans="1:11" x14ac:dyDescent="0.25">
      <c r="A169" s="37">
        <v>43348</v>
      </c>
      <c r="B169" s="60" t="s">
        <v>130</v>
      </c>
      <c r="C169" s="60">
        <v>200</v>
      </c>
      <c r="D169" s="60"/>
      <c r="E169" s="38" t="s">
        <v>34</v>
      </c>
      <c r="F169" s="39">
        <v>3665</v>
      </c>
      <c r="G169" s="39">
        <v>3640</v>
      </c>
      <c r="H169" s="39">
        <v>3600</v>
      </c>
      <c r="I169" s="29">
        <f>(F169-G169)*C169</f>
        <v>5000</v>
      </c>
      <c r="J169" s="3">
        <f>(G169-H169)*C169</f>
        <v>8000</v>
      </c>
      <c r="K169" s="3">
        <f t="shared" ref="K169" si="253">+J169+I169</f>
        <v>13000</v>
      </c>
    </row>
    <row r="170" spans="1:11" x14ac:dyDescent="0.25">
      <c r="A170" s="37">
        <v>43347</v>
      </c>
      <c r="B170" s="60" t="s">
        <v>103</v>
      </c>
      <c r="C170" s="60">
        <v>2600</v>
      </c>
      <c r="D170" s="60"/>
      <c r="E170" s="38" t="s">
        <v>34</v>
      </c>
      <c r="F170" s="39">
        <v>357</v>
      </c>
      <c r="G170" s="39">
        <v>355</v>
      </c>
      <c r="H170" s="39" t="s">
        <v>14</v>
      </c>
      <c r="I170" s="29">
        <f>(F170-G170)*C170</f>
        <v>5200</v>
      </c>
      <c r="J170" s="29">
        <v>0</v>
      </c>
      <c r="K170" s="3">
        <f t="shared" ref="K170" si="254">+J170+I170</f>
        <v>5200</v>
      </c>
    </row>
    <row r="171" spans="1:11" x14ac:dyDescent="0.25">
      <c r="A171" s="37">
        <v>43346</v>
      </c>
      <c r="B171" s="60" t="s">
        <v>89</v>
      </c>
      <c r="C171" s="60">
        <v>1000</v>
      </c>
      <c r="D171" s="60"/>
      <c r="E171" s="38" t="s">
        <v>33</v>
      </c>
      <c r="F171" s="39">
        <v>723</v>
      </c>
      <c r="G171" s="39">
        <v>728</v>
      </c>
      <c r="H171" s="39">
        <v>730</v>
      </c>
      <c r="I171" s="29">
        <f t="shared" ref="I171" si="255">(G171-F171)*C171</f>
        <v>5000</v>
      </c>
      <c r="J171" s="29">
        <f>(H171-G171)*C171</f>
        <v>2000</v>
      </c>
      <c r="K171" s="3">
        <f t="shared" ref="K171" si="256">+J171+I171</f>
        <v>7000</v>
      </c>
    </row>
    <row r="172" spans="1:11" x14ac:dyDescent="0.25">
      <c r="A172" s="37">
        <v>43343</v>
      </c>
      <c r="B172" s="60" t="s">
        <v>127</v>
      </c>
      <c r="C172" s="60">
        <v>2400</v>
      </c>
      <c r="D172" s="60"/>
      <c r="E172" s="38" t="s">
        <v>33</v>
      </c>
      <c r="F172" s="39">
        <v>322.5</v>
      </c>
      <c r="G172" s="39">
        <v>321</v>
      </c>
      <c r="H172" s="39" t="s">
        <v>14</v>
      </c>
      <c r="I172" s="29">
        <f t="shared" ref="I172" si="257">(G172-F172)*C172</f>
        <v>-3600</v>
      </c>
      <c r="J172" s="29">
        <v>0</v>
      </c>
      <c r="K172" s="3">
        <f t="shared" ref="K172" si="258">+J172+I172</f>
        <v>-3600</v>
      </c>
    </row>
    <row r="173" spans="1:11" x14ac:dyDescent="0.25">
      <c r="A173" s="37">
        <v>43342</v>
      </c>
      <c r="B173" s="60" t="s">
        <v>74</v>
      </c>
      <c r="C173" s="60">
        <v>2250</v>
      </c>
      <c r="D173" s="60"/>
      <c r="E173" s="38" t="s">
        <v>33</v>
      </c>
      <c r="F173" s="39">
        <v>219.5</v>
      </c>
      <c r="G173" s="39">
        <v>221.5</v>
      </c>
      <c r="H173" s="39">
        <v>225</v>
      </c>
      <c r="I173" s="29">
        <f t="shared" ref="I173" si="259">(G173-F173)*C173</f>
        <v>4500</v>
      </c>
      <c r="J173" s="29">
        <f>(H173-G173)*C173</f>
        <v>7875</v>
      </c>
      <c r="K173" s="3">
        <f t="shared" ref="K173" si="260">+J173+I173</f>
        <v>12375</v>
      </c>
    </row>
    <row r="174" spans="1:11" x14ac:dyDescent="0.25">
      <c r="A174" s="37">
        <v>43340</v>
      </c>
      <c r="B174" s="60" t="s">
        <v>119</v>
      </c>
      <c r="C174" s="60">
        <v>1000</v>
      </c>
      <c r="D174" s="60"/>
      <c r="E174" s="38" t="s">
        <v>33</v>
      </c>
      <c r="F174" s="39">
        <v>716</v>
      </c>
      <c r="G174" s="39">
        <v>721</v>
      </c>
      <c r="H174" s="39" t="s">
        <v>14</v>
      </c>
      <c r="I174" s="29">
        <f t="shared" ref="I174" si="261">(G174-F174)*C174</f>
        <v>5000</v>
      </c>
      <c r="J174" s="29">
        <v>0</v>
      </c>
      <c r="K174" s="3">
        <f t="shared" ref="K174" si="262">+J174+I174</f>
        <v>5000</v>
      </c>
    </row>
    <row r="175" spans="1:11" x14ac:dyDescent="0.25">
      <c r="A175" s="37">
        <v>43339</v>
      </c>
      <c r="B175" s="60" t="s">
        <v>119</v>
      </c>
      <c r="C175" s="60">
        <v>1000</v>
      </c>
      <c r="D175" s="60"/>
      <c r="E175" s="38" t="s">
        <v>33</v>
      </c>
      <c r="F175" s="39">
        <v>716</v>
      </c>
      <c r="G175" s="39">
        <v>721</v>
      </c>
      <c r="H175" s="39" t="s">
        <v>14</v>
      </c>
      <c r="I175" s="29">
        <f t="shared" ref="I175" si="263">(G175-F175)*C175</f>
        <v>5000</v>
      </c>
      <c r="J175" s="29">
        <v>0</v>
      </c>
      <c r="K175" s="3">
        <f t="shared" ref="K175" si="264">+J175+I175</f>
        <v>5000</v>
      </c>
    </row>
    <row r="176" spans="1:11" x14ac:dyDescent="0.25">
      <c r="A176" s="37">
        <v>43336</v>
      </c>
      <c r="B176" s="60" t="s">
        <v>67</v>
      </c>
      <c r="C176" s="60">
        <v>1200</v>
      </c>
      <c r="D176" s="60"/>
      <c r="E176" s="38" t="s">
        <v>33</v>
      </c>
      <c r="F176" s="39">
        <v>669.5</v>
      </c>
      <c r="G176" s="39">
        <v>673.5</v>
      </c>
      <c r="H176" s="39" t="s">
        <v>14</v>
      </c>
      <c r="I176" s="29">
        <f t="shared" ref="I176:I179" si="265">(G176-F176)*C176</f>
        <v>4800</v>
      </c>
      <c r="J176" s="29">
        <v>0</v>
      </c>
      <c r="K176" s="3">
        <f t="shared" ref="K176:K179" si="266">+J176+I176</f>
        <v>4800</v>
      </c>
    </row>
    <row r="177" spans="1:11" x14ac:dyDescent="0.25">
      <c r="A177" s="37">
        <v>43335</v>
      </c>
      <c r="B177" s="60" t="s">
        <v>119</v>
      </c>
      <c r="C177" s="60">
        <v>1000</v>
      </c>
      <c r="D177" s="60"/>
      <c r="E177" s="38" t="s">
        <v>33</v>
      </c>
      <c r="F177" s="39">
        <v>701</v>
      </c>
      <c r="G177" s="39">
        <v>706</v>
      </c>
      <c r="H177" s="39">
        <v>711</v>
      </c>
      <c r="I177" s="29">
        <f t="shared" si="265"/>
        <v>5000</v>
      </c>
      <c r="J177" s="29">
        <f>(H177-G177)*C177</f>
        <v>5000</v>
      </c>
      <c r="K177" s="3">
        <f t="shared" si="266"/>
        <v>10000</v>
      </c>
    </row>
    <row r="178" spans="1:11" x14ac:dyDescent="0.25">
      <c r="A178" s="37">
        <v>43333</v>
      </c>
      <c r="B178" s="60" t="s">
        <v>118</v>
      </c>
      <c r="C178" s="60">
        <v>750</v>
      </c>
      <c r="D178" s="60"/>
      <c r="E178" s="38" t="s">
        <v>33</v>
      </c>
      <c r="F178" s="39">
        <v>1344</v>
      </c>
      <c r="G178" s="39">
        <v>1351</v>
      </c>
      <c r="H178" s="39">
        <v>1365</v>
      </c>
      <c r="I178" s="29">
        <f t="shared" si="265"/>
        <v>5250</v>
      </c>
      <c r="J178" s="29">
        <f>(H178-G178)*C178</f>
        <v>10500</v>
      </c>
      <c r="K178" s="3">
        <f t="shared" si="266"/>
        <v>15750</v>
      </c>
    </row>
    <row r="179" spans="1:11" x14ac:dyDescent="0.25">
      <c r="A179" s="37">
        <v>43332</v>
      </c>
      <c r="B179" s="60" t="s">
        <v>117</v>
      </c>
      <c r="C179" s="60">
        <v>2500</v>
      </c>
      <c r="D179" s="60"/>
      <c r="E179" s="38" t="s">
        <v>33</v>
      </c>
      <c r="F179" s="39">
        <v>215</v>
      </c>
      <c r="G179" s="39">
        <v>213</v>
      </c>
      <c r="H179" s="39" t="s">
        <v>14</v>
      </c>
      <c r="I179" s="29">
        <f t="shared" si="265"/>
        <v>-5000</v>
      </c>
      <c r="J179" s="29">
        <v>0</v>
      </c>
      <c r="K179" s="3">
        <f t="shared" si="266"/>
        <v>-5000</v>
      </c>
    </row>
    <row r="180" spans="1:11" x14ac:dyDescent="0.25">
      <c r="A180" s="37">
        <v>43329</v>
      </c>
      <c r="B180" s="60" t="s">
        <v>103</v>
      </c>
      <c r="C180" s="60">
        <v>2600</v>
      </c>
      <c r="D180" s="60"/>
      <c r="E180" s="38" t="s">
        <v>33</v>
      </c>
      <c r="F180" s="39">
        <v>368</v>
      </c>
      <c r="G180" s="39">
        <v>370</v>
      </c>
      <c r="H180" s="39">
        <v>372</v>
      </c>
      <c r="I180" s="29">
        <f t="shared" ref="I180" si="267">(G180-F180)*C180</f>
        <v>5200</v>
      </c>
      <c r="J180" s="29">
        <f>(H180-G180)*C180</f>
        <v>5200</v>
      </c>
      <c r="K180" s="3">
        <f t="shared" ref="K180" si="268">+J180+I180</f>
        <v>10400</v>
      </c>
    </row>
    <row r="181" spans="1:11" x14ac:dyDescent="0.25">
      <c r="A181" s="37">
        <v>43328</v>
      </c>
      <c r="B181" s="60" t="s">
        <v>78</v>
      </c>
      <c r="C181" s="60">
        <v>2667</v>
      </c>
      <c r="D181" s="60"/>
      <c r="E181" s="38" t="s">
        <v>33</v>
      </c>
      <c r="F181" s="39">
        <v>396</v>
      </c>
      <c r="G181" s="39">
        <v>398</v>
      </c>
      <c r="H181" s="39" t="s">
        <v>14</v>
      </c>
      <c r="I181" s="29">
        <f t="shared" ref="I181" si="269">(G181-F181)*C181</f>
        <v>5334</v>
      </c>
      <c r="J181" s="29">
        <v>0</v>
      </c>
      <c r="K181" s="3">
        <f t="shared" ref="K181" si="270">+J181+I181</f>
        <v>5334</v>
      </c>
    </row>
    <row r="182" spans="1:11" x14ac:dyDescent="0.25">
      <c r="A182" s="37">
        <v>43326</v>
      </c>
      <c r="B182" s="60" t="s">
        <v>113</v>
      </c>
      <c r="C182" s="60">
        <v>1250</v>
      </c>
      <c r="D182" s="60"/>
      <c r="E182" s="38" t="s">
        <v>33</v>
      </c>
      <c r="F182" s="39">
        <v>621</v>
      </c>
      <c r="G182" s="39">
        <v>625</v>
      </c>
      <c r="H182" s="39">
        <v>630</v>
      </c>
      <c r="I182" s="29">
        <f t="shared" ref="I182" si="271">(G182-F182)*C182</f>
        <v>5000</v>
      </c>
      <c r="J182" s="29">
        <f>(H182-G182)*C182</f>
        <v>6250</v>
      </c>
      <c r="K182" s="3">
        <f t="shared" ref="K182" si="272">+J182+I182</f>
        <v>11250</v>
      </c>
    </row>
    <row r="183" spans="1:11" x14ac:dyDescent="0.25">
      <c r="A183" s="37">
        <v>43325</v>
      </c>
      <c r="B183" s="60" t="s">
        <v>110</v>
      </c>
      <c r="C183" s="60">
        <v>700</v>
      </c>
      <c r="D183" s="60"/>
      <c r="E183" s="38" t="s">
        <v>33</v>
      </c>
      <c r="F183" s="39">
        <v>1263</v>
      </c>
      <c r="G183" s="39">
        <v>1270</v>
      </c>
      <c r="H183" s="39">
        <v>1290</v>
      </c>
      <c r="I183" s="29">
        <f t="shared" ref="I183" si="273">(G183-F183)*C183</f>
        <v>4900</v>
      </c>
      <c r="J183" s="29">
        <f>(H183-G183)*C183</f>
        <v>14000</v>
      </c>
      <c r="K183" s="3">
        <f t="shared" ref="K183" si="274">+J183+I183</f>
        <v>18900</v>
      </c>
    </row>
    <row r="184" spans="1:11" ht="15.75" customHeight="1" x14ac:dyDescent="0.25">
      <c r="A184" s="37">
        <v>43319</v>
      </c>
      <c r="B184" s="60" t="s">
        <v>75</v>
      </c>
      <c r="C184" s="60">
        <v>1100</v>
      </c>
      <c r="D184" s="60"/>
      <c r="E184" s="38" t="s">
        <v>33</v>
      </c>
      <c r="F184" s="39">
        <v>554</v>
      </c>
      <c r="G184" s="39">
        <v>558</v>
      </c>
      <c r="H184" s="39">
        <v>562</v>
      </c>
      <c r="I184" s="29">
        <f t="shared" ref="I184:I189" si="275">(G184-F184)*C184</f>
        <v>4400</v>
      </c>
      <c r="J184" s="3">
        <f>(H184-G184)*C184</f>
        <v>4400</v>
      </c>
      <c r="K184" s="3">
        <f t="shared" ref="K184:K189" si="276">+J184+I184</f>
        <v>8800</v>
      </c>
    </row>
    <row r="185" spans="1:11" x14ac:dyDescent="0.25">
      <c r="A185" s="37">
        <v>43318</v>
      </c>
      <c r="B185" s="60" t="s">
        <v>103</v>
      </c>
      <c r="C185" s="60">
        <v>2600</v>
      </c>
      <c r="D185" s="60"/>
      <c r="E185" s="38" t="s">
        <v>33</v>
      </c>
      <c r="F185" s="39">
        <v>360</v>
      </c>
      <c r="G185" s="39">
        <v>362</v>
      </c>
      <c r="H185" s="39">
        <v>364</v>
      </c>
      <c r="I185" s="29">
        <f t="shared" si="275"/>
        <v>5200</v>
      </c>
      <c r="J185" s="3">
        <f>(H185-G185)*C185</f>
        <v>5200</v>
      </c>
      <c r="K185" s="3">
        <f t="shared" si="276"/>
        <v>10400</v>
      </c>
    </row>
    <row r="186" spans="1:11" x14ac:dyDescent="0.25">
      <c r="A186" s="37">
        <v>43315</v>
      </c>
      <c r="B186" s="60" t="s">
        <v>104</v>
      </c>
      <c r="C186" s="60">
        <v>700</v>
      </c>
      <c r="D186" s="60"/>
      <c r="E186" s="38" t="s">
        <v>33</v>
      </c>
      <c r="F186" s="39">
        <v>694</v>
      </c>
      <c r="G186" s="39">
        <v>702</v>
      </c>
      <c r="H186" s="39">
        <v>712</v>
      </c>
      <c r="I186" s="29">
        <f t="shared" ref="I186" si="277">(G186-F186)*C186</f>
        <v>5600</v>
      </c>
      <c r="J186" s="29">
        <v>6000</v>
      </c>
      <c r="K186" s="3">
        <f t="shared" ref="K186" si="278">+J186+I186</f>
        <v>11600</v>
      </c>
    </row>
    <row r="187" spans="1:11" x14ac:dyDescent="0.25">
      <c r="A187" s="37">
        <v>43314</v>
      </c>
      <c r="B187" s="60" t="s">
        <v>101</v>
      </c>
      <c r="C187" s="60">
        <v>302</v>
      </c>
      <c r="D187" s="60"/>
      <c r="E187" s="38" t="s">
        <v>33</v>
      </c>
      <c r="F187" s="39">
        <v>2910</v>
      </c>
      <c r="G187" s="39">
        <v>2925</v>
      </c>
      <c r="H187" s="39">
        <v>2960</v>
      </c>
      <c r="I187" s="29">
        <f t="shared" si="275"/>
        <v>4530</v>
      </c>
      <c r="J187" s="29">
        <v>6000</v>
      </c>
      <c r="K187" s="3">
        <f t="shared" si="276"/>
        <v>10530</v>
      </c>
    </row>
    <row r="188" spans="1:11" x14ac:dyDescent="0.25">
      <c r="A188" s="37">
        <v>43313</v>
      </c>
      <c r="B188" s="60" t="s">
        <v>102</v>
      </c>
      <c r="C188" s="60">
        <v>900</v>
      </c>
      <c r="D188" s="60"/>
      <c r="E188" s="38" t="s">
        <v>33</v>
      </c>
      <c r="F188" s="39">
        <v>591</v>
      </c>
      <c r="G188" s="39">
        <v>585</v>
      </c>
      <c r="H188" s="39" t="s">
        <v>14</v>
      </c>
      <c r="I188" s="29">
        <f t="shared" si="275"/>
        <v>-5400</v>
      </c>
      <c r="J188" s="29">
        <v>0</v>
      </c>
      <c r="K188" s="3">
        <f t="shared" si="276"/>
        <v>-5400</v>
      </c>
    </row>
    <row r="189" spans="1:11" x14ac:dyDescent="0.25">
      <c r="A189" s="37">
        <v>43311</v>
      </c>
      <c r="B189" s="60" t="s">
        <v>45</v>
      </c>
      <c r="C189" s="60">
        <v>2750</v>
      </c>
      <c r="D189" s="60"/>
      <c r="E189" s="38" t="s">
        <v>33</v>
      </c>
      <c r="F189" s="39">
        <v>299</v>
      </c>
      <c r="G189" s="39">
        <v>301.5</v>
      </c>
      <c r="H189" s="39" t="s">
        <v>14</v>
      </c>
      <c r="I189" s="29">
        <f t="shared" si="275"/>
        <v>6875</v>
      </c>
      <c r="J189" s="29">
        <v>0</v>
      </c>
      <c r="K189" s="3">
        <f t="shared" si="276"/>
        <v>6875</v>
      </c>
    </row>
    <row r="190" spans="1:11" x14ac:dyDescent="0.25">
      <c r="A190" s="37">
        <v>43307</v>
      </c>
      <c r="B190" s="60" t="s">
        <v>90</v>
      </c>
      <c r="C190" s="60">
        <v>3000</v>
      </c>
      <c r="D190" s="60"/>
      <c r="E190" s="38" t="s">
        <v>33</v>
      </c>
      <c r="F190" s="39">
        <v>230</v>
      </c>
      <c r="G190" s="39">
        <v>231.5</v>
      </c>
      <c r="H190" s="39">
        <v>234</v>
      </c>
      <c r="I190" s="29">
        <f t="shared" ref="I190:I192" si="279">(G190-F190)*C190</f>
        <v>4500</v>
      </c>
      <c r="J190" s="3">
        <f>(H190-G190)*C190</f>
        <v>7500</v>
      </c>
      <c r="K190" s="3">
        <f t="shared" ref="K190:K191" si="280">+J190+I190</f>
        <v>12000</v>
      </c>
    </row>
    <row r="191" spans="1:11" x14ac:dyDescent="0.25">
      <c r="A191" s="37">
        <v>43306</v>
      </c>
      <c r="B191" s="60" t="s">
        <v>49</v>
      </c>
      <c r="C191" s="60">
        <v>800</v>
      </c>
      <c r="D191" s="60"/>
      <c r="E191" s="38" t="s">
        <v>33</v>
      </c>
      <c r="F191" s="39">
        <v>1073</v>
      </c>
      <c r="G191" s="39">
        <v>1077.9000000000001</v>
      </c>
      <c r="H191" s="39" t="s">
        <v>14</v>
      </c>
      <c r="I191" s="29">
        <f t="shared" si="279"/>
        <v>3920.0000000000728</v>
      </c>
      <c r="J191" s="3">
        <v>0</v>
      </c>
      <c r="K191" s="3">
        <f t="shared" si="280"/>
        <v>3920.0000000000728</v>
      </c>
    </row>
    <row r="192" spans="1:11" x14ac:dyDescent="0.25">
      <c r="A192" s="37">
        <v>43305</v>
      </c>
      <c r="B192" s="60" t="s">
        <v>91</v>
      </c>
      <c r="C192" s="60">
        <v>1250</v>
      </c>
      <c r="D192" s="60"/>
      <c r="E192" s="38" t="s">
        <v>33</v>
      </c>
      <c r="F192" s="39">
        <v>484</v>
      </c>
      <c r="G192" s="39">
        <v>486.4</v>
      </c>
      <c r="H192" s="39" t="s">
        <v>14</v>
      </c>
      <c r="I192" s="29">
        <f t="shared" si="279"/>
        <v>2999.9999999999718</v>
      </c>
      <c r="J192" s="3">
        <v>0</v>
      </c>
      <c r="K192" s="3">
        <f>+J192+I192</f>
        <v>2999.9999999999718</v>
      </c>
    </row>
    <row r="193" spans="1:11" x14ac:dyDescent="0.25">
      <c r="A193" s="37">
        <v>43299</v>
      </c>
      <c r="B193" s="60" t="s">
        <v>84</v>
      </c>
      <c r="C193" s="60">
        <v>500</v>
      </c>
      <c r="D193" s="60"/>
      <c r="E193" s="38" t="s">
        <v>34</v>
      </c>
      <c r="F193" s="39">
        <v>1602</v>
      </c>
      <c r="G193" s="39">
        <v>1592</v>
      </c>
      <c r="H193" s="39">
        <v>1585</v>
      </c>
      <c r="I193" s="29">
        <f>(F193-G193)*C193</f>
        <v>5000</v>
      </c>
      <c r="J193" s="3">
        <f>(G193-H193)*C193</f>
        <v>3500</v>
      </c>
      <c r="K193" s="3">
        <f>+J193+I193</f>
        <v>8500</v>
      </c>
    </row>
    <row r="194" spans="1:11" x14ac:dyDescent="0.25">
      <c r="A194" s="37">
        <v>43297</v>
      </c>
      <c r="B194" s="60" t="s">
        <v>85</v>
      </c>
      <c r="C194" s="60">
        <v>1000</v>
      </c>
      <c r="D194" s="60"/>
      <c r="E194" s="38" t="s">
        <v>34</v>
      </c>
      <c r="F194" s="39">
        <v>541</v>
      </c>
      <c r="G194" s="39">
        <v>536</v>
      </c>
      <c r="H194" s="39">
        <v>530</v>
      </c>
      <c r="I194" s="29">
        <f>(F194-G194)*C194</f>
        <v>5000</v>
      </c>
      <c r="J194" s="3">
        <f>(G194-H194)*C194</f>
        <v>6000</v>
      </c>
      <c r="K194" s="3">
        <f>+J194+I194</f>
        <v>11000</v>
      </c>
    </row>
    <row r="195" spans="1:11" x14ac:dyDescent="0.25">
      <c r="A195" s="25">
        <v>43293</v>
      </c>
      <c r="B195" s="26" t="s">
        <v>37</v>
      </c>
      <c r="C195" s="26">
        <v>500</v>
      </c>
      <c r="D195" s="26"/>
      <c r="E195" s="26" t="s">
        <v>33</v>
      </c>
      <c r="F195" s="27">
        <v>2414</v>
      </c>
      <c r="G195" s="27">
        <v>2424</v>
      </c>
      <c r="H195" s="28">
        <v>2438</v>
      </c>
      <c r="I195" s="29">
        <f t="shared" ref="I195:I200" si="281">(G195-F195)*C195</f>
        <v>5000</v>
      </c>
      <c r="J195" s="3">
        <f>(H184-G184)*C184</f>
        <v>4400</v>
      </c>
      <c r="K195" s="3">
        <f>+J201+I195</f>
        <v>12500</v>
      </c>
    </row>
    <row r="196" spans="1:11" x14ac:dyDescent="0.25">
      <c r="A196" s="25">
        <v>43292</v>
      </c>
      <c r="B196" s="26" t="s">
        <v>38</v>
      </c>
      <c r="C196" s="26">
        <v>2750</v>
      </c>
      <c r="D196" s="26"/>
      <c r="E196" s="26" t="s">
        <v>34</v>
      </c>
      <c r="F196" s="27">
        <v>267.5</v>
      </c>
      <c r="G196" s="27">
        <v>267.5</v>
      </c>
      <c r="H196" s="28">
        <v>0</v>
      </c>
      <c r="I196" s="29">
        <f t="shared" si="281"/>
        <v>0</v>
      </c>
      <c r="J196" s="29">
        <v>0</v>
      </c>
      <c r="K196" s="3">
        <f t="shared" ref="K196:K200" si="282">+J196+I196</f>
        <v>0</v>
      </c>
    </row>
    <row r="197" spans="1:11" x14ac:dyDescent="0.25">
      <c r="A197" s="25">
        <v>43290</v>
      </c>
      <c r="B197" s="26" t="s">
        <v>39</v>
      </c>
      <c r="C197" s="26">
        <v>1400</v>
      </c>
      <c r="D197" s="26"/>
      <c r="E197" s="26" t="s">
        <v>33</v>
      </c>
      <c r="F197" s="27">
        <v>598</v>
      </c>
      <c r="G197" s="27">
        <v>603</v>
      </c>
      <c r="H197" s="28">
        <v>0</v>
      </c>
      <c r="I197" s="29">
        <f t="shared" si="281"/>
        <v>7000</v>
      </c>
      <c r="J197" s="29">
        <v>0</v>
      </c>
      <c r="K197" s="3">
        <f t="shared" si="282"/>
        <v>7000</v>
      </c>
    </row>
    <row r="198" spans="1:11" x14ac:dyDescent="0.25">
      <c r="A198" s="25">
        <v>43287</v>
      </c>
      <c r="B198" s="26" t="s">
        <v>40</v>
      </c>
      <c r="C198" s="26">
        <v>1250</v>
      </c>
      <c r="D198" s="26"/>
      <c r="E198" s="26" t="s">
        <v>33</v>
      </c>
      <c r="F198" s="27">
        <v>658</v>
      </c>
      <c r="G198" s="27">
        <v>663.5</v>
      </c>
      <c r="H198" s="28">
        <v>0</v>
      </c>
      <c r="I198" s="29">
        <f t="shared" si="281"/>
        <v>6875</v>
      </c>
      <c r="J198" s="29">
        <v>0</v>
      </c>
      <c r="K198" s="3">
        <f t="shared" si="282"/>
        <v>6875</v>
      </c>
    </row>
    <row r="199" spans="1:11" x14ac:dyDescent="0.25">
      <c r="A199" s="25">
        <v>43286</v>
      </c>
      <c r="B199" s="26" t="s">
        <v>41</v>
      </c>
      <c r="C199" s="26">
        <v>600</v>
      </c>
      <c r="D199" s="26"/>
      <c r="E199" s="26" t="s">
        <v>33</v>
      </c>
      <c r="F199" s="27">
        <v>1320</v>
      </c>
      <c r="G199" s="27">
        <v>1330</v>
      </c>
      <c r="H199" s="28">
        <v>0</v>
      </c>
      <c r="I199" s="29">
        <f t="shared" si="281"/>
        <v>6000</v>
      </c>
      <c r="J199" s="29">
        <v>0</v>
      </c>
      <c r="K199" s="3">
        <f t="shared" si="282"/>
        <v>6000</v>
      </c>
    </row>
    <row r="200" spans="1:11" x14ac:dyDescent="0.25">
      <c r="A200" s="25">
        <v>43285</v>
      </c>
      <c r="B200" s="26" t="s">
        <v>42</v>
      </c>
      <c r="C200" s="26">
        <v>12000</v>
      </c>
      <c r="D200" s="26"/>
      <c r="E200" s="26" t="s">
        <v>33</v>
      </c>
      <c r="F200" s="27">
        <v>57.25</v>
      </c>
      <c r="G200" s="27">
        <v>58.25</v>
      </c>
      <c r="H200" s="28">
        <v>0</v>
      </c>
      <c r="I200" s="29">
        <f t="shared" si="281"/>
        <v>12000</v>
      </c>
      <c r="J200" s="29">
        <v>0</v>
      </c>
      <c r="K200" s="3">
        <f t="shared" si="282"/>
        <v>12000</v>
      </c>
    </row>
    <row r="201" spans="1:11" x14ac:dyDescent="0.25">
      <c r="A201" s="25">
        <v>43285</v>
      </c>
      <c r="B201" s="30" t="s">
        <v>43</v>
      </c>
      <c r="C201" s="31">
        <v>250</v>
      </c>
      <c r="D201" s="31"/>
      <c r="E201" s="30" t="s">
        <v>33</v>
      </c>
      <c r="F201" s="32">
        <v>2885</v>
      </c>
      <c r="G201" s="32">
        <v>2910</v>
      </c>
      <c r="H201" s="32">
        <v>2930</v>
      </c>
      <c r="I201" s="29">
        <f t="shared" ref="I201" si="283">(G201-F201)*C201</f>
        <v>6250</v>
      </c>
      <c r="J201" s="3">
        <f>(H190-G190)*C190</f>
        <v>7500</v>
      </c>
      <c r="K201" s="3">
        <f>+J207+I201</f>
        <v>6250</v>
      </c>
    </row>
    <row r="202" spans="1:11" x14ac:dyDescent="0.25">
      <c r="A202" s="25">
        <v>43284</v>
      </c>
      <c r="B202" s="30" t="s">
        <v>45</v>
      </c>
      <c r="C202" s="31">
        <v>2750</v>
      </c>
      <c r="D202" s="31"/>
      <c r="E202" s="30" t="s">
        <v>33</v>
      </c>
      <c r="F202" s="32">
        <v>260.5</v>
      </c>
      <c r="G202" s="32">
        <v>262.5</v>
      </c>
      <c r="H202" s="32">
        <v>0</v>
      </c>
      <c r="I202" s="29">
        <v>5500</v>
      </c>
      <c r="J202" s="29">
        <v>0</v>
      </c>
      <c r="K202" s="3">
        <v>5500</v>
      </c>
    </row>
    <row r="203" spans="1:11" x14ac:dyDescent="0.25">
      <c r="A203" s="25">
        <v>43284</v>
      </c>
      <c r="B203" s="31" t="s">
        <v>46</v>
      </c>
      <c r="C203" s="31">
        <v>10000</v>
      </c>
      <c r="D203" s="31"/>
      <c r="E203" s="31" t="s">
        <v>34</v>
      </c>
      <c r="F203" s="32">
        <v>53.75</v>
      </c>
      <c r="G203" s="32">
        <v>52.5</v>
      </c>
      <c r="H203" s="32">
        <v>0</v>
      </c>
      <c r="I203" s="29">
        <f>(F203-G203)*C203</f>
        <v>12500</v>
      </c>
      <c r="J203" s="29">
        <v>0</v>
      </c>
      <c r="K203" s="3">
        <f t="shared" ref="K203:K204" si="284">+J203+I203</f>
        <v>12500</v>
      </c>
    </row>
    <row r="204" spans="1:11" x14ac:dyDescent="0.25">
      <c r="A204" s="25">
        <v>43283</v>
      </c>
      <c r="B204" s="26" t="s">
        <v>46</v>
      </c>
      <c r="C204" s="26">
        <v>10000</v>
      </c>
      <c r="D204" s="26"/>
      <c r="E204" s="26" t="s">
        <v>33</v>
      </c>
      <c r="F204" s="27">
        <v>56.25</v>
      </c>
      <c r="G204" s="27">
        <v>57.5</v>
      </c>
      <c r="H204" s="28">
        <v>0</v>
      </c>
      <c r="I204" s="29">
        <f t="shared" ref="I204" si="285">(G204-F204)*C204</f>
        <v>12500</v>
      </c>
      <c r="J204" s="29">
        <v>0</v>
      </c>
      <c r="K204" s="3">
        <f t="shared" si="284"/>
        <v>12500</v>
      </c>
    </row>
    <row r="205" spans="1:11" x14ac:dyDescent="0.25">
      <c r="A205" s="33"/>
      <c r="B205" s="34"/>
      <c r="C205" s="34"/>
      <c r="D205" s="34"/>
      <c r="E205" s="34"/>
      <c r="F205" s="35"/>
      <c r="G205" s="35"/>
      <c r="H205" s="35"/>
      <c r="I205" s="36"/>
      <c r="J205" s="36"/>
      <c r="K205" s="16"/>
    </row>
    <row r="206" spans="1:11" x14ac:dyDescent="0.25">
      <c r="A206" s="25">
        <v>43280</v>
      </c>
      <c r="B206" s="26" t="s">
        <v>47</v>
      </c>
      <c r="C206" s="26">
        <v>1200</v>
      </c>
      <c r="D206" s="26"/>
      <c r="E206" s="26" t="s">
        <v>33</v>
      </c>
      <c r="F206" s="27">
        <v>972</v>
      </c>
      <c r="G206" s="27">
        <v>987</v>
      </c>
      <c r="H206" s="28">
        <v>0</v>
      </c>
      <c r="I206" s="29">
        <f t="shared" ref="I206:I208" si="286">(G206-F206)*C206</f>
        <v>18000</v>
      </c>
      <c r="J206" s="29">
        <v>0</v>
      </c>
      <c r="K206" s="3">
        <f t="shared" ref="K206:K227" si="287">+J206+I206</f>
        <v>18000</v>
      </c>
    </row>
    <row r="207" spans="1:11" x14ac:dyDescent="0.25">
      <c r="A207" s="25">
        <v>43279</v>
      </c>
      <c r="B207" s="26" t="s">
        <v>48</v>
      </c>
      <c r="C207" s="26">
        <v>28000</v>
      </c>
      <c r="D207" s="26"/>
      <c r="E207" s="26" t="s">
        <v>33</v>
      </c>
      <c r="F207" s="27">
        <v>13.75</v>
      </c>
      <c r="G207" s="27">
        <v>14.4</v>
      </c>
      <c r="H207" s="28">
        <v>0</v>
      </c>
      <c r="I207" s="29">
        <f t="shared" si="286"/>
        <v>18200.000000000011</v>
      </c>
      <c r="J207" s="29">
        <v>0</v>
      </c>
      <c r="K207" s="3">
        <f t="shared" si="287"/>
        <v>18200.000000000011</v>
      </c>
    </row>
    <row r="208" spans="1:11" x14ac:dyDescent="0.25">
      <c r="A208" s="25">
        <v>43279</v>
      </c>
      <c r="B208" s="26" t="s">
        <v>49</v>
      </c>
      <c r="C208" s="26">
        <v>800</v>
      </c>
      <c r="D208" s="26"/>
      <c r="E208" s="26" t="s">
        <v>33</v>
      </c>
      <c r="F208" s="27">
        <v>1124</v>
      </c>
      <c r="G208" s="27">
        <v>1132</v>
      </c>
      <c r="H208" s="28">
        <v>0</v>
      </c>
      <c r="I208" s="29">
        <f t="shared" si="286"/>
        <v>6400</v>
      </c>
      <c r="J208" s="29">
        <v>0</v>
      </c>
      <c r="K208" s="3">
        <f t="shared" si="287"/>
        <v>6400</v>
      </c>
    </row>
    <row r="209" spans="1:11" x14ac:dyDescent="0.25">
      <c r="A209" s="37">
        <v>43277</v>
      </c>
      <c r="B209" s="31" t="s">
        <v>44</v>
      </c>
      <c r="C209" s="31">
        <v>12000</v>
      </c>
      <c r="D209" s="31"/>
      <c r="E209" s="31" t="s">
        <v>34</v>
      </c>
      <c r="F209" s="32">
        <v>82.25</v>
      </c>
      <c r="G209" s="32">
        <v>80.5</v>
      </c>
      <c r="H209" s="32">
        <v>0</v>
      </c>
      <c r="I209" s="29">
        <f>(F209-G209)*C209</f>
        <v>21000</v>
      </c>
      <c r="J209" s="29">
        <v>0</v>
      </c>
      <c r="K209" s="3">
        <f t="shared" si="287"/>
        <v>21000</v>
      </c>
    </row>
    <row r="210" spans="1:11" x14ac:dyDescent="0.25">
      <c r="A210" s="37">
        <v>43276</v>
      </c>
      <c r="B210" s="38" t="s">
        <v>50</v>
      </c>
      <c r="C210" s="38">
        <v>500</v>
      </c>
      <c r="D210" s="38"/>
      <c r="E210" s="38" t="s">
        <v>33</v>
      </c>
      <c r="F210" s="39">
        <v>1615</v>
      </c>
      <c r="G210" s="39">
        <v>1637</v>
      </c>
      <c r="H210" s="28">
        <v>0</v>
      </c>
      <c r="I210" s="29">
        <f t="shared" ref="I210" si="288">(G210-F210)*C210</f>
        <v>11000</v>
      </c>
      <c r="J210" s="29">
        <v>0</v>
      </c>
      <c r="K210" s="3">
        <f t="shared" si="287"/>
        <v>11000</v>
      </c>
    </row>
    <row r="211" spans="1:11" x14ac:dyDescent="0.25">
      <c r="A211" s="37">
        <v>43273</v>
      </c>
      <c r="B211" s="31" t="s">
        <v>47</v>
      </c>
      <c r="C211" s="31">
        <v>1200</v>
      </c>
      <c r="D211" s="31"/>
      <c r="E211" s="31" t="s">
        <v>34</v>
      </c>
      <c r="F211" s="32">
        <v>985</v>
      </c>
      <c r="G211" s="32">
        <v>980</v>
      </c>
      <c r="H211" s="32">
        <v>0</v>
      </c>
      <c r="I211" s="29">
        <f>(F211-G211)*C211</f>
        <v>6000</v>
      </c>
      <c r="J211" s="29">
        <v>0</v>
      </c>
      <c r="K211" s="3">
        <f t="shared" si="287"/>
        <v>6000</v>
      </c>
    </row>
    <row r="212" spans="1:11" x14ac:dyDescent="0.25">
      <c r="A212" s="37">
        <v>43272</v>
      </c>
      <c r="B212" s="31" t="s">
        <v>50</v>
      </c>
      <c r="C212" s="31">
        <v>500</v>
      </c>
      <c r="D212" s="31"/>
      <c r="E212" s="31" t="s">
        <v>34</v>
      </c>
      <c r="F212" s="32">
        <v>1640</v>
      </c>
      <c r="G212" s="32">
        <v>1615</v>
      </c>
      <c r="H212" s="32">
        <v>0</v>
      </c>
      <c r="I212" s="29">
        <f>(F212-G212)*C212</f>
        <v>12500</v>
      </c>
      <c r="J212" s="29">
        <v>0</v>
      </c>
      <c r="K212" s="3">
        <f t="shared" si="287"/>
        <v>12500</v>
      </c>
    </row>
    <row r="213" spans="1:11" x14ac:dyDescent="0.25">
      <c r="A213" s="37">
        <v>43271</v>
      </c>
      <c r="B213" s="38" t="s">
        <v>51</v>
      </c>
      <c r="C213" s="38">
        <v>7000</v>
      </c>
      <c r="D213" s="38"/>
      <c r="E213" s="38" t="s">
        <v>33</v>
      </c>
      <c r="F213" s="39">
        <v>137</v>
      </c>
      <c r="G213" s="39">
        <v>138</v>
      </c>
      <c r="H213" s="28">
        <v>0</v>
      </c>
      <c r="I213" s="29">
        <f t="shared" ref="I213:I215" si="289">(G213-F213)*C213</f>
        <v>7000</v>
      </c>
      <c r="J213" s="29">
        <v>0</v>
      </c>
      <c r="K213" s="3">
        <f t="shared" si="287"/>
        <v>7000</v>
      </c>
    </row>
    <row r="214" spans="1:11" x14ac:dyDescent="0.25">
      <c r="A214" s="37">
        <v>43269</v>
      </c>
      <c r="B214" s="38" t="s">
        <v>47</v>
      </c>
      <c r="C214" s="38">
        <v>1200</v>
      </c>
      <c r="D214" s="38"/>
      <c r="E214" s="38" t="s">
        <v>33</v>
      </c>
      <c r="F214" s="39">
        <v>1000</v>
      </c>
      <c r="G214" s="39">
        <v>1012</v>
      </c>
      <c r="H214" s="39">
        <v>0</v>
      </c>
      <c r="I214" s="3">
        <f t="shared" si="289"/>
        <v>14400</v>
      </c>
      <c r="J214" s="3">
        <v>0</v>
      </c>
      <c r="K214" s="3">
        <f t="shared" si="287"/>
        <v>14400</v>
      </c>
    </row>
    <row r="215" spans="1:11" x14ac:dyDescent="0.25">
      <c r="A215" s="37">
        <v>43269</v>
      </c>
      <c r="B215" s="38" t="s">
        <v>51</v>
      </c>
      <c r="C215" s="38">
        <v>7000</v>
      </c>
      <c r="D215" s="38"/>
      <c r="E215" s="38" t="s">
        <v>33</v>
      </c>
      <c r="F215" s="39">
        <v>140</v>
      </c>
      <c r="G215" s="39">
        <v>140.5</v>
      </c>
      <c r="H215" s="39">
        <v>0</v>
      </c>
      <c r="I215" s="3">
        <f t="shared" si="289"/>
        <v>3500</v>
      </c>
      <c r="J215" s="3">
        <v>0</v>
      </c>
      <c r="K215" s="3">
        <f t="shared" si="287"/>
        <v>3500</v>
      </c>
    </row>
    <row r="216" spans="1:11" x14ac:dyDescent="0.25">
      <c r="A216" s="37">
        <v>43266</v>
      </c>
      <c r="B216" s="38" t="s">
        <v>52</v>
      </c>
      <c r="C216" s="38">
        <v>12000</v>
      </c>
      <c r="D216" s="38"/>
      <c r="E216" s="38" t="s">
        <v>34</v>
      </c>
      <c r="F216" s="39">
        <v>87</v>
      </c>
      <c r="G216" s="39">
        <v>85</v>
      </c>
      <c r="H216" s="39">
        <v>84.25</v>
      </c>
      <c r="I216" s="3">
        <f>(F216-G216)*C216</f>
        <v>24000</v>
      </c>
      <c r="J216" s="3">
        <f>(G216-H216)*C216</f>
        <v>9000</v>
      </c>
      <c r="K216" s="3">
        <f t="shared" si="287"/>
        <v>33000</v>
      </c>
    </row>
    <row r="217" spans="1:11" x14ac:dyDescent="0.25">
      <c r="A217" s="37">
        <v>43266</v>
      </c>
      <c r="B217" s="38" t="s">
        <v>53</v>
      </c>
      <c r="C217" s="38">
        <v>1000</v>
      </c>
      <c r="D217" s="38"/>
      <c r="E217" s="38" t="s">
        <v>34</v>
      </c>
      <c r="F217" s="39">
        <v>1087</v>
      </c>
      <c r="G217" s="39">
        <v>1075</v>
      </c>
      <c r="H217" s="39">
        <v>0</v>
      </c>
      <c r="I217" s="3">
        <f t="shared" ref="I217" si="290">(F217-G217)*C217</f>
        <v>12000</v>
      </c>
      <c r="J217" s="3">
        <v>0</v>
      </c>
      <c r="K217" s="3">
        <f t="shared" si="287"/>
        <v>12000</v>
      </c>
    </row>
    <row r="218" spans="1:11" x14ac:dyDescent="0.25">
      <c r="A218" s="37">
        <v>43265</v>
      </c>
      <c r="B218" s="38" t="s">
        <v>48</v>
      </c>
      <c r="C218" s="38">
        <v>28000</v>
      </c>
      <c r="D218" s="38"/>
      <c r="E218" s="38" t="s">
        <v>33</v>
      </c>
      <c r="F218" s="39">
        <v>16</v>
      </c>
      <c r="G218" s="39">
        <v>15.4</v>
      </c>
      <c r="H218" s="39">
        <v>0</v>
      </c>
      <c r="I218" s="3">
        <f t="shared" ref="I218" si="291">(G218-F218)*C218</f>
        <v>-16799.999999999989</v>
      </c>
      <c r="J218" s="3">
        <v>0</v>
      </c>
      <c r="K218" s="40">
        <f t="shared" si="287"/>
        <v>-16799.999999999989</v>
      </c>
    </row>
    <row r="219" spans="1:11" x14ac:dyDescent="0.25">
      <c r="A219" s="37">
        <v>43265</v>
      </c>
      <c r="B219" s="38" t="s">
        <v>51</v>
      </c>
      <c r="C219" s="38">
        <v>7000</v>
      </c>
      <c r="D219" s="38"/>
      <c r="E219" s="38" t="s">
        <v>33</v>
      </c>
      <c r="F219" s="39">
        <v>143.75</v>
      </c>
      <c r="G219" s="39">
        <v>145.75</v>
      </c>
      <c r="H219" s="39">
        <v>146.25</v>
      </c>
      <c r="I219" s="3">
        <f>(G219-F219)*C219</f>
        <v>14000</v>
      </c>
      <c r="J219" s="3">
        <f>(H219-G219)*C219</f>
        <v>3500</v>
      </c>
      <c r="K219" s="3">
        <f t="shared" si="287"/>
        <v>17500</v>
      </c>
    </row>
    <row r="220" spans="1:11" x14ac:dyDescent="0.25">
      <c r="A220" s="41">
        <v>43264</v>
      </c>
      <c r="B220" s="31" t="s">
        <v>47</v>
      </c>
      <c r="C220" s="31">
        <v>1200</v>
      </c>
      <c r="D220" s="31"/>
      <c r="E220" s="31" t="s">
        <v>34</v>
      </c>
      <c r="F220" s="32">
        <v>1045</v>
      </c>
      <c r="G220" s="32">
        <v>1032</v>
      </c>
      <c r="H220" s="32">
        <v>0</v>
      </c>
      <c r="I220" s="29">
        <f t="shared" ref="I220" si="292">(F220-G220)*C220</f>
        <v>15600</v>
      </c>
      <c r="J220" s="29">
        <v>0</v>
      </c>
      <c r="K220" s="3">
        <f t="shared" si="287"/>
        <v>15600</v>
      </c>
    </row>
    <row r="221" spans="1:11" x14ac:dyDescent="0.25">
      <c r="A221" s="37">
        <v>43263</v>
      </c>
      <c r="B221" s="38" t="s">
        <v>54</v>
      </c>
      <c r="C221" s="38">
        <v>1000</v>
      </c>
      <c r="D221" s="38"/>
      <c r="E221" s="38" t="s">
        <v>33</v>
      </c>
      <c r="F221" s="39">
        <v>1061</v>
      </c>
      <c r="G221" s="39">
        <v>1076</v>
      </c>
      <c r="H221" s="39">
        <v>1096</v>
      </c>
      <c r="I221" s="3">
        <f>(G221-F221)*C221</f>
        <v>15000</v>
      </c>
      <c r="J221" s="3">
        <v>0</v>
      </c>
      <c r="K221" s="3">
        <f t="shared" si="287"/>
        <v>15000</v>
      </c>
    </row>
    <row r="222" spans="1:11" x14ac:dyDescent="0.25">
      <c r="A222" s="37">
        <v>43262</v>
      </c>
      <c r="B222" s="38" t="s">
        <v>55</v>
      </c>
      <c r="C222" s="38">
        <v>4500</v>
      </c>
      <c r="D222" s="38"/>
      <c r="E222" s="38" t="s">
        <v>33</v>
      </c>
      <c r="F222" s="39">
        <v>273</v>
      </c>
      <c r="G222" s="39">
        <v>275.75</v>
      </c>
      <c r="H222" s="39">
        <v>0</v>
      </c>
      <c r="I222" s="3">
        <f>(G222-F222)*C222</f>
        <v>12375</v>
      </c>
      <c r="J222" s="3">
        <v>0</v>
      </c>
      <c r="K222" s="3">
        <f t="shared" si="287"/>
        <v>12375</v>
      </c>
    </row>
    <row r="223" spans="1:11" x14ac:dyDescent="0.25">
      <c r="A223" s="37">
        <v>43259</v>
      </c>
      <c r="B223" s="38" t="s">
        <v>47</v>
      </c>
      <c r="C223" s="38">
        <v>1200</v>
      </c>
      <c r="D223" s="38"/>
      <c r="E223" s="38" t="s">
        <v>33</v>
      </c>
      <c r="F223" s="39">
        <v>1021</v>
      </c>
      <c r="G223" s="39">
        <v>1036</v>
      </c>
      <c r="H223" s="39">
        <v>1041</v>
      </c>
      <c r="I223" s="3">
        <f>(G223-F223)*C223</f>
        <v>18000</v>
      </c>
      <c r="J223" s="3">
        <f>(H223-G223)*C223</f>
        <v>6000</v>
      </c>
      <c r="K223" s="3">
        <f t="shared" si="287"/>
        <v>24000</v>
      </c>
    </row>
    <row r="224" spans="1:11" x14ac:dyDescent="0.25">
      <c r="A224" s="37">
        <v>43259</v>
      </c>
      <c r="B224" s="38" t="s">
        <v>56</v>
      </c>
      <c r="C224" s="38">
        <v>4000</v>
      </c>
      <c r="D224" s="38"/>
      <c r="E224" s="38" t="s">
        <v>33</v>
      </c>
      <c r="F224" s="39">
        <v>132.75</v>
      </c>
      <c r="G224" s="39">
        <v>135.75</v>
      </c>
      <c r="H224" s="39">
        <v>0</v>
      </c>
      <c r="I224" s="3">
        <f>(G224-F224)*C224</f>
        <v>12000</v>
      </c>
      <c r="J224" s="3">
        <v>0</v>
      </c>
      <c r="K224" s="3">
        <f t="shared" si="287"/>
        <v>12000</v>
      </c>
    </row>
    <row r="225" spans="1:11" x14ac:dyDescent="0.25">
      <c r="A225" s="37">
        <v>43259</v>
      </c>
      <c r="B225" s="38" t="s">
        <v>57</v>
      </c>
      <c r="C225" s="38">
        <v>1400</v>
      </c>
      <c r="D225" s="38"/>
      <c r="E225" s="38" t="s">
        <v>33</v>
      </c>
      <c r="F225" s="39">
        <v>565</v>
      </c>
      <c r="G225" s="39">
        <v>575</v>
      </c>
      <c r="H225" s="39">
        <v>587</v>
      </c>
      <c r="I225" s="3">
        <f>(G225-F225)*C225</f>
        <v>14000</v>
      </c>
      <c r="J225" s="3">
        <f>(H225-G225)*C225</f>
        <v>16800</v>
      </c>
      <c r="K225" s="3">
        <f t="shared" si="287"/>
        <v>30800</v>
      </c>
    </row>
    <row r="226" spans="1:11" x14ac:dyDescent="0.25">
      <c r="A226" s="37">
        <v>43258</v>
      </c>
      <c r="B226" s="38" t="s">
        <v>51</v>
      </c>
      <c r="C226" s="38">
        <v>7000</v>
      </c>
      <c r="D226" s="38"/>
      <c r="E226" s="38" t="s">
        <v>33</v>
      </c>
      <c r="F226" s="39">
        <v>149</v>
      </c>
      <c r="G226" s="39">
        <v>147</v>
      </c>
      <c r="H226" s="39">
        <v>0</v>
      </c>
      <c r="I226" s="3">
        <f t="shared" ref="I226:I227" si="293">(G226-F226)*C226</f>
        <v>-14000</v>
      </c>
      <c r="J226" s="3">
        <v>0</v>
      </c>
      <c r="K226" s="40">
        <f t="shared" si="287"/>
        <v>-14000</v>
      </c>
    </row>
    <row r="227" spans="1:11" x14ac:dyDescent="0.25">
      <c r="A227" s="37">
        <v>43258</v>
      </c>
      <c r="B227" s="42" t="s">
        <v>58</v>
      </c>
      <c r="C227" s="42">
        <v>28000</v>
      </c>
      <c r="D227" s="42"/>
      <c r="E227" s="42" t="s">
        <v>33</v>
      </c>
      <c r="F227" s="43">
        <v>16</v>
      </c>
      <c r="G227" s="39">
        <v>15.5</v>
      </c>
      <c r="H227" s="43">
        <v>0</v>
      </c>
      <c r="I227" s="3">
        <f t="shared" si="293"/>
        <v>-14000</v>
      </c>
      <c r="J227" s="3">
        <v>0</v>
      </c>
      <c r="K227" s="40">
        <f t="shared" si="287"/>
        <v>-14000</v>
      </c>
    </row>
    <row r="228" spans="1:11" x14ac:dyDescent="0.25">
      <c r="A228" s="37">
        <v>43257</v>
      </c>
      <c r="B228" s="38" t="s">
        <v>59</v>
      </c>
      <c r="C228" s="38">
        <v>1100</v>
      </c>
      <c r="D228" s="38"/>
      <c r="E228" s="38" t="s">
        <v>33</v>
      </c>
      <c r="F228" s="39">
        <v>899</v>
      </c>
      <c r="G228" s="39">
        <v>905</v>
      </c>
      <c r="H228" s="39">
        <v>0</v>
      </c>
      <c r="I228" s="3">
        <f>(G228-F228)*C228</f>
        <v>6600</v>
      </c>
      <c r="J228" s="3">
        <v>0</v>
      </c>
      <c r="K228" s="3">
        <f>+J228+I228</f>
        <v>6600</v>
      </c>
    </row>
    <row r="229" spans="1:11" x14ac:dyDescent="0.25">
      <c r="A229" s="37">
        <v>43256</v>
      </c>
      <c r="B229" s="38" t="s">
        <v>60</v>
      </c>
      <c r="C229" s="38">
        <v>8000</v>
      </c>
      <c r="D229" s="38"/>
      <c r="E229" s="38" t="s">
        <v>33</v>
      </c>
      <c r="F229" s="39">
        <v>109</v>
      </c>
      <c r="G229" s="39">
        <v>110.9</v>
      </c>
      <c r="H229" s="39">
        <v>0</v>
      </c>
      <c r="I229" s="3">
        <f>(G229-F229)*C229</f>
        <v>15200.000000000045</v>
      </c>
      <c r="J229" s="3">
        <v>0</v>
      </c>
      <c r="K229" s="3">
        <f t="shared" ref="K229:K233" si="294">+J229+I229</f>
        <v>15200.000000000045</v>
      </c>
    </row>
    <row r="230" spans="1:11" x14ac:dyDescent="0.25">
      <c r="A230" s="37">
        <v>43255</v>
      </c>
      <c r="B230" s="38" t="s">
        <v>50</v>
      </c>
      <c r="C230" s="38">
        <v>500</v>
      </c>
      <c r="D230" s="38"/>
      <c r="E230" s="38" t="s">
        <v>34</v>
      </c>
      <c r="F230" s="39">
        <v>1590</v>
      </c>
      <c r="G230" s="39">
        <v>1570</v>
      </c>
      <c r="H230" s="39">
        <v>0</v>
      </c>
      <c r="I230" s="3">
        <f>(F230-G230)*C230</f>
        <v>10000</v>
      </c>
      <c r="J230" s="3">
        <v>0</v>
      </c>
      <c r="K230" s="3">
        <f t="shared" si="294"/>
        <v>10000</v>
      </c>
    </row>
    <row r="231" spans="1:11" x14ac:dyDescent="0.25">
      <c r="A231" s="37">
        <v>43255</v>
      </c>
      <c r="B231" s="38" t="s">
        <v>61</v>
      </c>
      <c r="C231" s="38">
        <v>1000</v>
      </c>
      <c r="D231" s="38"/>
      <c r="E231" s="38" t="s">
        <v>33</v>
      </c>
      <c r="F231" s="39">
        <v>923</v>
      </c>
      <c r="G231" s="39">
        <v>928</v>
      </c>
      <c r="H231" s="39">
        <v>0</v>
      </c>
      <c r="I231" s="3">
        <f>(G231-F231)*C231</f>
        <v>5000</v>
      </c>
      <c r="J231" s="3">
        <v>0</v>
      </c>
      <c r="K231" s="3">
        <f t="shared" si="294"/>
        <v>5000</v>
      </c>
    </row>
    <row r="232" spans="1:11" x14ac:dyDescent="0.25">
      <c r="A232" s="37">
        <v>43252</v>
      </c>
      <c r="B232" s="38" t="s">
        <v>60</v>
      </c>
      <c r="C232" s="38">
        <v>8000</v>
      </c>
      <c r="D232" s="38"/>
      <c r="E232" s="38" t="s">
        <v>34</v>
      </c>
      <c r="F232" s="39">
        <v>122.5</v>
      </c>
      <c r="G232" s="39">
        <v>120.5</v>
      </c>
      <c r="H232" s="39">
        <v>0</v>
      </c>
      <c r="I232" s="3">
        <f>(F232-G232)*C232</f>
        <v>16000</v>
      </c>
      <c r="J232" s="3">
        <v>0</v>
      </c>
      <c r="K232" s="3">
        <f t="shared" si="294"/>
        <v>16000</v>
      </c>
    </row>
    <row r="233" spans="1:11" x14ac:dyDescent="0.25">
      <c r="A233" s="37">
        <v>43252</v>
      </c>
      <c r="B233" s="38" t="s">
        <v>62</v>
      </c>
      <c r="C233" s="38">
        <v>500</v>
      </c>
      <c r="D233" s="38"/>
      <c r="E233" s="38" t="s">
        <v>33</v>
      </c>
      <c r="F233" s="39">
        <v>760</v>
      </c>
      <c r="G233" s="39">
        <v>735</v>
      </c>
      <c r="H233" s="39">
        <v>0</v>
      </c>
      <c r="I233" s="3">
        <f>(G233-F233)*C233</f>
        <v>-12500</v>
      </c>
      <c r="J233" s="3">
        <v>0</v>
      </c>
      <c r="K233" s="40">
        <f t="shared" si="294"/>
        <v>-12500</v>
      </c>
    </row>
    <row r="234" spans="1:11" x14ac:dyDescent="0.25">
      <c r="A234" s="33"/>
      <c r="B234" s="34"/>
      <c r="C234" s="34"/>
      <c r="D234" s="34"/>
      <c r="E234" s="34"/>
      <c r="F234" s="35"/>
      <c r="G234" s="35"/>
      <c r="H234" s="35"/>
      <c r="I234" s="36"/>
      <c r="J234" s="36"/>
      <c r="K234" s="16"/>
    </row>
  </sheetData>
  <mergeCells count="2">
    <mergeCell ref="A1:K1"/>
    <mergeCell ref="A2:K2"/>
  </mergeCells>
  <conditionalFormatting sqref="J56 I53:J55">
    <cfRule type="cellIs" dxfId="55" priority="65" operator="lessThan">
      <formula>0</formula>
    </cfRule>
  </conditionalFormatting>
  <conditionalFormatting sqref="J56">
    <cfRule type="cellIs" dxfId="54" priority="64" operator="lessThan">
      <formula>0</formula>
    </cfRule>
  </conditionalFormatting>
  <conditionalFormatting sqref="I56">
    <cfRule type="cellIs" dxfId="53" priority="63" operator="lessThan">
      <formula>0</formula>
    </cfRule>
  </conditionalFormatting>
  <conditionalFormatting sqref="J56">
    <cfRule type="cellIs" dxfId="52" priority="62" operator="lessThan">
      <formula>0</formula>
    </cfRule>
  </conditionalFormatting>
  <conditionalFormatting sqref="J56">
    <cfRule type="cellIs" dxfId="51" priority="61" operator="lessThan">
      <formula>0</formula>
    </cfRule>
  </conditionalFormatting>
  <conditionalFormatting sqref="J56">
    <cfRule type="cellIs" dxfId="50" priority="60" operator="lessThan">
      <formula>0</formula>
    </cfRule>
  </conditionalFormatting>
  <conditionalFormatting sqref="I52:J52">
    <cfRule type="cellIs" dxfId="49" priority="59" operator="lessThan">
      <formula>0</formula>
    </cfRule>
  </conditionalFormatting>
  <conditionalFormatting sqref="I51:J51">
    <cfRule type="cellIs" dxfId="48" priority="58" operator="lessThan">
      <formula>0</formula>
    </cfRule>
  </conditionalFormatting>
  <conditionalFormatting sqref="I50:J50">
    <cfRule type="cellIs" dxfId="47" priority="57" operator="lessThan">
      <formula>0</formula>
    </cfRule>
  </conditionalFormatting>
  <conditionalFormatting sqref="I49:J49">
    <cfRule type="cellIs" dxfId="46" priority="56" operator="lessThan">
      <formula>0</formula>
    </cfRule>
  </conditionalFormatting>
  <conditionalFormatting sqref="I48:J48">
    <cfRule type="cellIs" dxfId="45" priority="55" operator="lessThan">
      <formula>0</formula>
    </cfRule>
  </conditionalFormatting>
  <conditionalFormatting sqref="I47:J47">
    <cfRule type="cellIs" dxfId="44" priority="54" operator="lessThan">
      <formula>0</formula>
    </cfRule>
  </conditionalFormatting>
  <conditionalFormatting sqref="I46:J46">
    <cfRule type="cellIs" dxfId="43" priority="53" operator="lessThan">
      <formula>0</formula>
    </cfRule>
  </conditionalFormatting>
  <conditionalFormatting sqref="I45:J45">
    <cfRule type="cellIs" dxfId="42" priority="52" operator="lessThan">
      <formula>0</formula>
    </cfRule>
  </conditionalFormatting>
  <conditionalFormatting sqref="I44:J44">
    <cfRule type="cellIs" dxfId="41" priority="51" operator="lessThan">
      <formula>0</formula>
    </cfRule>
  </conditionalFormatting>
  <conditionalFormatting sqref="I43:J43">
    <cfRule type="cellIs" dxfId="40" priority="50" operator="lessThan">
      <formula>0</formula>
    </cfRule>
  </conditionalFormatting>
  <conditionalFormatting sqref="I39:J39">
    <cfRule type="cellIs" dxfId="39" priority="49" operator="lessThan">
      <formula>0</formula>
    </cfRule>
  </conditionalFormatting>
  <conditionalFormatting sqref="J40">
    <cfRule type="cellIs" dxfId="38" priority="48" operator="lessThan">
      <formula>0</formula>
    </cfRule>
  </conditionalFormatting>
  <conditionalFormatting sqref="J41">
    <cfRule type="cellIs" dxfId="37" priority="47" operator="lessThan">
      <formula>0</formula>
    </cfRule>
  </conditionalFormatting>
  <conditionalFormatting sqref="J35:J36">
    <cfRule type="cellIs" dxfId="36" priority="46" operator="lessThan">
      <formula>0</formula>
    </cfRule>
  </conditionalFormatting>
  <conditionalFormatting sqref="J37">
    <cfRule type="cellIs" dxfId="35" priority="45" operator="lessThan">
      <formula>0</formula>
    </cfRule>
  </conditionalFormatting>
  <conditionalFormatting sqref="J38">
    <cfRule type="cellIs" dxfId="34" priority="44" operator="lessThan">
      <formula>0</formula>
    </cfRule>
  </conditionalFormatting>
  <conditionalFormatting sqref="J33">
    <cfRule type="cellIs" dxfId="33" priority="43" operator="lessThan">
      <formula>0</formula>
    </cfRule>
  </conditionalFormatting>
  <conditionalFormatting sqref="I34:J34">
    <cfRule type="cellIs" dxfId="32" priority="42" operator="lessThan">
      <formula>0</formula>
    </cfRule>
  </conditionalFormatting>
  <conditionalFormatting sqref="J32">
    <cfRule type="cellIs" dxfId="31" priority="41" operator="lessThan">
      <formula>0</formula>
    </cfRule>
  </conditionalFormatting>
  <conditionalFormatting sqref="J31">
    <cfRule type="cellIs" dxfId="30" priority="39" operator="lessThan">
      <formula>0</formula>
    </cfRule>
  </conditionalFormatting>
  <conditionalFormatting sqref="I30:J30">
    <cfRule type="cellIs" dxfId="29" priority="38" operator="lessThan">
      <formula>0</formula>
    </cfRule>
  </conditionalFormatting>
  <conditionalFormatting sqref="J29">
    <cfRule type="cellIs" dxfId="28" priority="37" operator="lessThan">
      <formula>0</formula>
    </cfRule>
  </conditionalFormatting>
  <conditionalFormatting sqref="J28">
    <cfRule type="cellIs" dxfId="27" priority="36" operator="lessThan">
      <formula>0</formula>
    </cfRule>
  </conditionalFormatting>
  <conditionalFormatting sqref="J25">
    <cfRule type="cellIs" dxfId="26" priority="35" operator="lessThan">
      <formula>0</formula>
    </cfRule>
  </conditionalFormatting>
  <conditionalFormatting sqref="J26:J27">
    <cfRule type="cellIs" dxfId="25" priority="34" operator="lessThan">
      <formula>0</formula>
    </cfRule>
  </conditionalFormatting>
  <conditionalFormatting sqref="J24">
    <cfRule type="cellIs" dxfId="24" priority="33" operator="lessThan">
      <formula>0</formula>
    </cfRule>
  </conditionalFormatting>
  <conditionalFormatting sqref="J23">
    <cfRule type="cellIs" dxfId="23" priority="32" operator="lessThan">
      <formula>0</formula>
    </cfRule>
  </conditionalFormatting>
  <conditionalFormatting sqref="J22">
    <cfRule type="cellIs" dxfId="22" priority="31" operator="lessThan">
      <formula>0</formula>
    </cfRule>
  </conditionalFormatting>
  <conditionalFormatting sqref="I21:J21">
    <cfRule type="cellIs" dxfId="21" priority="27" operator="lessThan">
      <formula>0</formula>
    </cfRule>
  </conditionalFormatting>
  <conditionalFormatting sqref="I19:J19">
    <cfRule type="cellIs" dxfId="20" priority="28" operator="lessThan">
      <formula>0</formula>
    </cfRule>
  </conditionalFormatting>
  <conditionalFormatting sqref="I20:J20">
    <cfRule type="cellIs" dxfId="19" priority="25" operator="lessThan">
      <formula>0</formula>
    </cfRule>
  </conditionalFormatting>
  <conditionalFormatting sqref="I18:J18 I18:I20">
    <cfRule type="cellIs" dxfId="18" priority="24" operator="lessThan">
      <formula>0</formula>
    </cfRule>
  </conditionalFormatting>
  <conditionalFormatting sqref="I22:I29">
    <cfRule type="cellIs" dxfId="17" priority="23" operator="lessThan">
      <formula>0</formula>
    </cfRule>
  </conditionalFormatting>
  <conditionalFormatting sqref="I31:I33">
    <cfRule type="cellIs" dxfId="16" priority="22" operator="lessThan">
      <formula>0</formula>
    </cfRule>
  </conditionalFormatting>
  <conditionalFormatting sqref="I35:I38">
    <cfRule type="cellIs" dxfId="15" priority="21" operator="lessThan">
      <formula>0</formula>
    </cfRule>
  </conditionalFormatting>
  <conditionalFormatting sqref="I40:I41">
    <cfRule type="cellIs" dxfId="14" priority="20" operator="lessThan">
      <formula>0</formula>
    </cfRule>
  </conditionalFormatting>
  <conditionalFormatting sqref="I17:J17">
    <cfRule type="cellIs" dxfId="13" priority="14" operator="lessThan">
      <formula>0</formula>
    </cfRule>
  </conditionalFormatting>
  <conditionalFormatting sqref="I17">
    <cfRule type="cellIs" dxfId="12" priority="13" operator="lessThan">
      <formula>0</formula>
    </cfRule>
  </conditionalFormatting>
  <conditionalFormatting sqref="I15:J15">
    <cfRule type="cellIs" dxfId="11" priority="12" operator="lessThan">
      <formula>0</formula>
    </cfRule>
  </conditionalFormatting>
  <conditionalFormatting sqref="I16:J16">
    <cfRule type="cellIs" dxfId="10" priority="11" operator="lessThan">
      <formula>0</formula>
    </cfRule>
  </conditionalFormatting>
  <conditionalFormatting sqref="I14:J14">
    <cfRule type="cellIs" dxfId="9" priority="10" operator="lessThan">
      <formula>0</formula>
    </cfRule>
  </conditionalFormatting>
  <conditionalFormatting sqref="I13:J13">
    <cfRule type="cellIs" dxfId="8" priority="9" operator="lessThan">
      <formula>0</formula>
    </cfRule>
  </conditionalFormatting>
  <conditionalFormatting sqref="I10:J10">
    <cfRule type="cellIs" dxfId="7" priority="7" operator="lessThan">
      <formula>0</formula>
    </cfRule>
  </conditionalFormatting>
  <conditionalFormatting sqref="I11:J11">
    <cfRule type="cellIs" dxfId="6" priority="6" operator="lessThan">
      <formula>0</formula>
    </cfRule>
  </conditionalFormatting>
  <conditionalFormatting sqref="I9:J9">
    <cfRule type="cellIs" dxfId="5" priority="5" operator="lessThan">
      <formula>0</formula>
    </cfRule>
  </conditionalFormatting>
  <conditionalFormatting sqref="I9">
    <cfRule type="cellIs" dxfId="4" priority="4" operator="lessThan">
      <formula>0</formula>
    </cfRule>
  </conditionalFormatting>
  <conditionalFormatting sqref="I8:J8">
    <cfRule type="cellIs" dxfId="3" priority="3" operator="lessThan">
      <formula>0</formula>
    </cfRule>
  </conditionalFormatting>
  <conditionalFormatting sqref="I6:J7">
    <cfRule type="cellIs" dxfId="2" priority="2" operator="lessThan">
      <formula>0</formula>
    </cfRule>
  </conditionalFormatting>
  <conditionalFormatting sqref="I5:J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70 I85 I6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1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43650</v>
      </c>
      <c r="B5" s="68" t="s">
        <v>313</v>
      </c>
      <c r="C5" s="69">
        <v>130</v>
      </c>
      <c r="D5" s="69" t="s">
        <v>70</v>
      </c>
      <c r="E5" s="3">
        <v>6200</v>
      </c>
      <c r="F5" s="90">
        <v>6</v>
      </c>
      <c r="G5" s="3">
        <v>6</v>
      </c>
      <c r="H5" s="3">
        <v>6.3</v>
      </c>
      <c r="I5" s="3">
        <v>0</v>
      </c>
      <c r="J5" s="51">
        <f t="shared" ref="J5" si="0">(H5-G5)*(E5*F5)</f>
        <v>11159.999999999993</v>
      </c>
      <c r="K5" s="49">
        <v>0</v>
      </c>
      <c r="L5" s="49">
        <f t="shared" ref="L5" si="1">SUM(J5:K5)</f>
        <v>11159.999999999993</v>
      </c>
    </row>
    <row r="6" spans="1:12" x14ac:dyDescent="0.25">
      <c r="A6" s="25">
        <v>43649</v>
      </c>
      <c r="B6" s="68" t="s">
        <v>312</v>
      </c>
      <c r="C6" s="69">
        <v>112.5</v>
      </c>
      <c r="D6" s="69" t="s">
        <v>70</v>
      </c>
      <c r="E6" s="3">
        <v>6000</v>
      </c>
      <c r="F6" s="90">
        <v>6</v>
      </c>
      <c r="G6" s="3">
        <v>5</v>
      </c>
      <c r="H6" s="3">
        <v>5.3</v>
      </c>
      <c r="I6" s="3">
        <v>0</v>
      </c>
      <c r="J6" s="51">
        <f t="shared" ref="J6:J7" si="2">(H6-G6)*(E6*F6)</f>
        <v>10799.999999999993</v>
      </c>
      <c r="K6" s="49">
        <v>0</v>
      </c>
      <c r="L6" s="49">
        <f t="shared" ref="L6:L7" si="3">SUM(J6:K6)</f>
        <v>10799.999999999993</v>
      </c>
    </row>
    <row r="7" spans="1:12" x14ac:dyDescent="0.25">
      <c r="A7" s="25">
        <v>43649</v>
      </c>
      <c r="B7" s="68" t="s">
        <v>88</v>
      </c>
      <c r="C7" s="69">
        <v>420</v>
      </c>
      <c r="D7" s="69" t="s">
        <v>70</v>
      </c>
      <c r="E7" s="3">
        <v>2500</v>
      </c>
      <c r="F7" s="90">
        <v>6</v>
      </c>
      <c r="G7" s="3">
        <v>10.5</v>
      </c>
      <c r="H7" s="3">
        <v>8.5</v>
      </c>
      <c r="I7" s="3">
        <v>0</v>
      </c>
      <c r="J7" s="89">
        <f t="shared" si="2"/>
        <v>-30000</v>
      </c>
      <c r="K7" s="49">
        <v>0</v>
      </c>
      <c r="L7" s="49">
        <f t="shared" si="3"/>
        <v>-30000</v>
      </c>
    </row>
    <row r="8" spans="1:12" x14ac:dyDescent="0.25">
      <c r="A8" s="25">
        <v>43648</v>
      </c>
      <c r="B8" s="68" t="s">
        <v>288</v>
      </c>
      <c r="C8" s="69">
        <v>160</v>
      </c>
      <c r="D8" s="69" t="s">
        <v>70</v>
      </c>
      <c r="E8" s="3">
        <v>6000</v>
      </c>
      <c r="F8" s="90">
        <v>6</v>
      </c>
      <c r="G8" s="3">
        <v>7</v>
      </c>
      <c r="H8" s="3">
        <v>8</v>
      </c>
      <c r="I8" s="3">
        <v>0</v>
      </c>
      <c r="J8" s="51">
        <f t="shared" ref="J8" si="4">(H8-G8)*(E8*F8)</f>
        <v>36000</v>
      </c>
      <c r="K8" s="49">
        <v>0</v>
      </c>
      <c r="L8" s="49">
        <f t="shared" ref="L8" si="5">SUM(J8:K8)</f>
        <v>36000</v>
      </c>
    </row>
    <row r="9" spans="1:12" x14ac:dyDescent="0.25">
      <c r="A9" s="25">
        <v>43648</v>
      </c>
      <c r="B9" s="68" t="s">
        <v>230</v>
      </c>
      <c r="C9" s="69">
        <v>170</v>
      </c>
      <c r="D9" s="69" t="s">
        <v>70</v>
      </c>
      <c r="E9" s="3">
        <v>4000</v>
      </c>
      <c r="F9" s="90">
        <v>6</v>
      </c>
      <c r="G9" s="3">
        <v>4.5</v>
      </c>
      <c r="H9" s="3">
        <v>5.5</v>
      </c>
      <c r="I9" s="3">
        <v>0</v>
      </c>
      <c r="J9" s="51">
        <v>0</v>
      </c>
      <c r="K9" s="49">
        <v>0</v>
      </c>
      <c r="L9" s="49" t="s">
        <v>234</v>
      </c>
    </row>
    <row r="10" spans="1:12" x14ac:dyDescent="0.25">
      <c r="A10" s="25">
        <v>43647</v>
      </c>
      <c r="B10" s="68" t="s">
        <v>276</v>
      </c>
      <c r="C10" s="69">
        <v>115</v>
      </c>
      <c r="D10" s="69" t="s">
        <v>68</v>
      </c>
      <c r="E10" s="3">
        <v>6000</v>
      </c>
      <c r="F10" s="90">
        <v>6</v>
      </c>
      <c r="G10" s="3">
        <v>4.5</v>
      </c>
      <c r="H10" s="3">
        <v>3.5</v>
      </c>
      <c r="I10" s="3">
        <v>0</v>
      </c>
      <c r="J10" s="89">
        <f t="shared" ref="J10:J11" si="6">(H10-G10)*(E10*F10)</f>
        <v>-36000</v>
      </c>
      <c r="K10" s="49">
        <v>0</v>
      </c>
      <c r="L10" s="49">
        <f t="shared" ref="L10:L11" si="7">SUM(J10:K10)</f>
        <v>-36000</v>
      </c>
    </row>
    <row r="11" spans="1:12" x14ac:dyDescent="0.25">
      <c r="A11" s="25">
        <v>43647</v>
      </c>
      <c r="B11" s="68" t="s">
        <v>236</v>
      </c>
      <c r="C11" s="69">
        <v>28</v>
      </c>
      <c r="D11" s="69" t="s">
        <v>70</v>
      </c>
      <c r="E11" s="3">
        <v>14000</v>
      </c>
      <c r="F11" s="90">
        <v>6</v>
      </c>
      <c r="G11" s="3">
        <v>2.4</v>
      </c>
      <c r="H11" s="3">
        <v>2.9</v>
      </c>
      <c r="I11" s="3">
        <v>0</v>
      </c>
      <c r="J11" s="51">
        <f t="shared" si="6"/>
        <v>42000</v>
      </c>
      <c r="K11" s="49">
        <v>0</v>
      </c>
      <c r="L11" s="49">
        <f t="shared" si="7"/>
        <v>42000</v>
      </c>
    </row>
    <row r="12" spans="1:12" x14ac:dyDescent="0.25">
      <c r="A12" s="63"/>
      <c r="B12" s="55"/>
      <c r="C12" s="64"/>
      <c r="D12" s="56"/>
      <c r="E12" s="65"/>
      <c r="F12" s="65"/>
      <c r="G12" s="65"/>
      <c r="H12" s="65"/>
      <c r="I12" s="57"/>
      <c r="J12" s="66"/>
      <c r="K12" s="59"/>
      <c r="L12" s="67"/>
    </row>
    <row r="13" spans="1:12" x14ac:dyDescent="0.25">
      <c r="A13" s="25">
        <v>43644</v>
      </c>
      <c r="B13" s="68" t="s">
        <v>259</v>
      </c>
      <c r="C13" s="69">
        <v>420</v>
      </c>
      <c r="D13" s="69" t="s">
        <v>155</v>
      </c>
      <c r="E13" s="3">
        <v>2500</v>
      </c>
      <c r="F13" s="90">
        <v>6</v>
      </c>
      <c r="G13" s="3">
        <v>8.75</v>
      </c>
      <c r="H13" s="3">
        <v>9</v>
      </c>
      <c r="I13" s="3">
        <v>0</v>
      </c>
      <c r="J13" s="51">
        <f t="shared" ref="J13" si="8">(H13-G13)*(E13*F13)</f>
        <v>3750</v>
      </c>
      <c r="K13" s="49">
        <v>0</v>
      </c>
      <c r="L13" s="49">
        <f t="shared" ref="L13" si="9">SUM(J13:K13)</f>
        <v>3750</v>
      </c>
    </row>
    <row r="14" spans="1:12" x14ac:dyDescent="0.25">
      <c r="A14" s="25">
        <v>43644</v>
      </c>
      <c r="B14" s="68" t="s">
        <v>307</v>
      </c>
      <c r="C14" s="69">
        <v>165</v>
      </c>
      <c r="D14" s="69" t="s">
        <v>155</v>
      </c>
      <c r="E14" s="3">
        <v>4000</v>
      </c>
      <c r="F14" s="90">
        <v>6</v>
      </c>
      <c r="G14" s="3">
        <v>4.25</v>
      </c>
      <c r="H14" s="3">
        <v>5</v>
      </c>
      <c r="I14" s="3">
        <v>0</v>
      </c>
      <c r="J14" s="51">
        <f t="shared" ref="J14" si="10">(H14-G14)*(E14*F14)</f>
        <v>18000</v>
      </c>
      <c r="K14" s="49">
        <v>0</v>
      </c>
      <c r="L14" s="49">
        <f t="shared" ref="L14" si="11">SUM(J14:K14)</f>
        <v>18000</v>
      </c>
    </row>
    <row r="15" spans="1:12" x14ac:dyDescent="0.25">
      <c r="A15" s="25">
        <v>43643</v>
      </c>
      <c r="B15" s="68" t="s">
        <v>276</v>
      </c>
      <c r="C15" s="69">
        <v>110</v>
      </c>
      <c r="D15" s="69" t="s">
        <v>68</v>
      </c>
      <c r="E15" s="3">
        <v>6000</v>
      </c>
      <c r="F15" s="90">
        <v>6</v>
      </c>
      <c r="G15" s="3">
        <v>2.2999999999999998</v>
      </c>
      <c r="H15" s="3">
        <v>3.3</v>
      </c>
      <c r="I15" s="3">
        <v>0</v>
      </c>
      <c r="J15" s="51">
        <v>0</v>
      </c>
      <c r="K15" s="49">
        <v>0</v>
      </c>
      <c r="L15" s="49" t="s">
        <v>234</v>
      </c>
    </row>
    <row r="16" spans="1:12" x14ac:dyDescent="0.25">
      <c r="A16" s="25">
        <v>43642</v>
      </c>
      <c r="B16" s="68" t="s">
        <v>60</v>
      </c>
      <c r="C16" s="69">
        <v>100</v>
      </c>
      <c r="D16" s="69" t="s">
        <v>155</v>
      </c>
      <c r="E16" s="3">
        <v>8000</v>
      </c>
      <c r="F16" s="90">
        <v>6</v>
      </c>
      <c r="G16" s="3">
        <v>0.75</v>
      </c>
      <c r="H16" s="3">
        <v>1</v>
      </c>
      <c r="I16" s="3">
        <v>0</v>
      </c>
      <c r="J16" s="51">
        <f t="shared" ref="J16:J17" si="12">(H16-G16)*(E16*F16)</f>
        <v>12000</v>
      </c>
      <c r="K16" s="49">
        <v>0</v>
      </c>
      <c r="L16" s="49">
        <f t="shared" ref="L16:L17" si="13">SUM(J16:K16)</f>
        <v>12000</v>
      </c>
    </row>
    <row r="17" spans="1:12" x14ac:dyDescent="0.25">
      <c r="A17" s="25">
        <v>43642</v>
      </c>
      <c r="B17" s="68" t="s">
        <v>231</v>
      </c>
      <c r="C17" s="69">
        <v>72</v>
      </c>
      <c r="D17" s="69" t="s">
        <v>155</v>
      </c>
      <c r="E17" s="3">
        <v>7500</v>
      </c>
      <c r="F17" s="90">
        <v>6</v>
      </c>
      <c r="G17" s="3">
        <v>2.75</v>
      </c>
      <c r="H17" s="3">
        <v>3.25</v>
      </c>
      <c r="I17" s="3">
        <v>0</v>
      </c>
      <c r="J17" s="51">
        <f t="shared" si="12"/>
        <v>22500</v>
      </c>
      <c r="K17" s="49">
        <v>0</v>
      </c>
      <c r="L17" s="49">
        <f t="shared" si="13"/>
        <v>22500</v>
      </c>
    </row>
    <row r="18" spans="1:12" x14ac:dyDescent="0.25">
      <c r="A18" s="25">
        <v>43641</v>
      </c>
      <c r="B18" s="68" t="s">
        <v>282</v>
      </c>
      <c r="C18" s="69">
        <v>95</v>
      </c>
      <c r="D18" s="69" t="s">
        <v>155</v>
      </c>
      <c r="E18" s="3">
        <v>4500</v>
      </c>
      <c r="F18" s="90">
        <v>6</v>
      </c>
      <c r="G18" s="3">
        <v>2.5</v>
      </c>
      <c r="H18" s="3">
        <v>3.5</v>
      </c>
      <c r="I18" s="3">
        <v>0</v>
      </c>
      <c r="J18" s="51">
        <f>(H18-G18)*(E18*F18)</f>
        <v>27000</v>
      </c>
      <c r="K18" s="49">
        <v>0</v>
      </c>
      <c r="L18" s="49">
        <f>SUM(J18:K18)</f>
        <v>27000</v>
      </c>
    </row>
    <row r="19" spans="1:12" x14ac:dyDescent="0.25">
      <c r="A19" s="25">
        <v>43640</v>
      </c>
      <c r="B19" s="68" t="s">
        <v>231</v>
      </c>
      <c r="C19" s="69">
        <v>70</v>
      </c>
      <c r="D19" s="69" t="s">
        <v>155</v>
      </c>
      <c r="E19" s="3">
        <v>7500</v>
      </c>
      <c r="F19" s="90">
        <v>6</v>
      </c>
      <c r="G19" s="3">
        <v>2.75</v>
      </c>
      <c r="H19" s="3">
        <v>3.7</v>
      </c>
      <c r="I19" s="3">
        <v>0</v>
      </c>
      <c r="J19" s="51">
        <f>(H19-G19)*(E19*F19)</f>
        <v>42750.000000000007</v>
      </c>
      <c r="K19" s="49">
        <v>0</v>
      </c>
      <c r="L19" s="49">
        <f>SUM(J19:K19)</f>
        <v>42750.000000000007</v>
      </c>
    </row>
    <row r="20" spans="1:12" x14ac:dyDescent="0.25">
      <c r="A20" s="25">
        <v>43637</v>
      </c>
      <c r="B20" s="68" t="s">
        <v>299</v>
      </c>
      <c r="C20" s="69">
        <v>100</v>
      </c>
      <c r="D20" s="69" t="s">
        <v>155</v>
      </c>
      <c r="E20" s="3">
        <v>3200</v>
      </c>
      <c r="F20" s="90">
        <v>6</v>
      </c>
      <c r="G20" s="3">
        <v>3</v>
      </c>
      <c r="H20" s="3">
        <v>3.25</v>
      </c>
      <c r="I20" s="3">
        <v>0</v>
      </c>
      <c r="J20" s="51">
        <f>(H20-G20)*(E20*F20)</f>
        <v>4800</v>
      </c>
      <c r="K20" s="49">
        <v>0</v>
      </c>
      <c r="L20" s="49">
        <f>SUM(J20:K20)</f>
        <v>4800</v>
      </c>
    </row>
    <row r="21" spans="1:12" x14ac:dyDescent="0.25">
      <c r="A21" s="25">
        <v>43637</v>
      </c>
      <c r="B21" s="68" t="s">
        <v>277</v>
      </c>
      <c r="C21" s="69">
        <v>130</v>
      </c>
      <c r="D21" s="69" t="s">
        <v>68</v>
      </c>
      <c r="E21" s="3">
        <v>6200</v>
      </c>
      <c r="F21" s="90">
        <v>6</v>
      </c>
      <c r="G21" s="3">
        <v>2.25</v>
      </c>
      <c r="H21" s="3">
        <v>2.25</v>
      </c>
      <c r="I21" s="3">
        <v>0</v>
      </c>
      <c r="J21" s="51">
        <f t="shared" ref="J21:J41" si="14">(H21-G21)*(E21*F21)</f>
        <v>0</v>
      </c>
      <c r="K21" s="49">
        <v>0</v>
      </c>
      <c r="L21" s="49">
        <f t="shared" ref="L21:L22" si="15">SUM(J21:K21)</f>
        <v>0</v>
      </c>
    </row>
    <row r="22" spans="1:12" x14ac:dyDescent="0.25">
      <c r="A22" s="25">
        <v>43637</v>
      </c>
      <c r="B22" s="68" t="s">
        <v>275</v>
      </c>
      <c r="C22" s="69">
        <v>170</v>
      </c>
      <c r="D22" s="69" t="s">
        <v>155</v>
      </c>
      <c r="E22" s="3">
        <v>3750</v>
      </c>
      <c r="F22" s="90">
        <v>6</v>
      </c>
      <c r="G22" s="3">
        <v>3.75</v>
      </c>
      <c r="H22" s="3">
        <v>4</v>
      </c>
      <c r="I22" s="3">
        <v>0</v>
      </c>
      <c r="J22" s="51">
        <f t="shared" si="14"/>
        <v>5625</v>
      </c>
      <c r="K22" s="49">
        <v>0</v>
      </c>
      <c r="L22" s="49">
        <f t="shared" si="15"/>
        <v>5625</v>
      </c>
    </row>
    <row r="23" spans="1:12" x14ac:dyDescent="0.25">
      <c r="A23" s="25">
        <v>43637</v>
      </c>
      <c r="B23" s="68" t="s">
        <v>300</v>
      </c>
      <c r="C23" s="69">
        <v>120</v>
      </c>
      <c r="D23" s="69" t="s">
        <v>155</v>
      </c>
      <c r="E23" s="3">
        <v>4000</v>
      </c>
      <c r="F23" s="90">
        <v>6</v>
      </c>
      <c r="G23" s="3">
        <v>2.25</v>
      </c>
      <c r="H23" s="3">
        <v>3.25</v>
      </c>
      <c r="I23" s="3">
        <v>0</v>
      </c>
      <c r="J23" s="51">
        <v>0</v>
      </c>
      <c r="K23" s="49">
        <v>0</v>
      </c>
      <c r="L23" s="49" t="s">
        <v>234</v>
      </c>
    </row>
    <row r="24" spans="1:12" x14ac:dyDescent="0.25">
      <c r="A24" s="25">
        <v>43636</v>
      </c>
      <c r="B24" s="68" t="s">
        <v>282</v>
      </c>
      <c r="C24" s="69">
        <v>92.5</v>
      </c>
      <c r="D24" s="69" t="s">
        <v>155</v>
      </c>
      <c r="E24" s="3">
        <v>4500</v>
      </c>
      <c r="F24" s="90">
        <v>6</v>
      </c>
      <c r="G24" s="3">
        <v>2.5</v>
      </c>
      <c r="H24" s="3">
        <v>3.5</v>
      </c>
      <c r="I24" s="3">
        <v>0</v>
      </c>
      <c r="J24" s="51">
        <f t="shared" si="14"/>
        <v>27000</v>
      </c>
      <c r="K24" s="49">
        <v>0</v>
      </c>
      <c r="L24" s="49">
        <f t="shared" ref="L24" si="16">SUM(J24:K24)</f>
        <v>27000</v>
      </c>
    </row>
    <row r="25" spans="1:12" x14ac:dyDescent="0.25">
      <c r="A25" s="25">
        <v>43635</v>
      </c>
      <c r="B25" s="68" t="s">
        <v>44</v>
      </c>
      <c r="C25" s="69">
        <v>48</v>
      </c>
      <c r="D25" s="69" t="s">
        <v>155</v>
      </c>
      <c r="E25" s="3">
        <v>12000</v>
      </c>
      <c r="F25" s="90">
        <v>6</v>
      </c>
      <c r="G25" s="3">
        <v>1.75</v>
      </c>
      <c r="H25" s="3">
        <v>1.25</v>
      </c>
      <c r="I25" s="3">
        <v>0</v>
      </c>
      <c r="J25" s="89">
        <f t="shared" si="14"/>
        <v>-36000</v>
      </c>
      <c r="K25" s="49">
        <v>0</v>
      </c>
      <c r="L25" s="49">
        <f t="shared" ref="L25:L26" si="17">SUM(J25:K25)</f>
        <v>-36000</v>
      </c>
    </row>
    <row r="26" spans="1:12" x14ac:dyDescent="0.25">
      <c r="A26" s="25">
        <v>43635</v>
      </c>
      <c r="B26" s="68" t="s">
        <v>277</v>
      </c>
      <c r="C26" s="69">
        <v>130</v>
      </c>
      <c r="D26" s="69" t="s">
        <v>155</v>
      </c>
      <c r="E26" s="3">
        <v>6200</v>
      </c>
      <c r="F26" s="90">
        <v>6</v>
      </c>
      <c r="G26" s="3">
        <v>3.75</v>
      </c>
      <c r="H26" s="3">
        <v>2.75</v>
      </c>
      <c r="I26" s="3">
        <v>0</v>
      </c>
      <c r="J26" s="89">
        <f t="shared" si="14"/>
        <v>-37200</v>
      </c>
      <c r="K26" s="49">
        <v>0</v>
      </c>
      <c r="L26" s="49">
        <f t="shared" si="17"/>
        <v>-37200</v>
      </c>
    </row>
    <row r="27" spans="1:12" x14ac:dyDescent="0.25">
      <c r="A27" s="25">
        <v>43634</v>
      </c>
      <c r="B27" s="68" t="s">
        <v>60</v>
      </c>
      <c r="C27" s="69">
        <v>100</v>
      </c>
      <c r="D27" s="69" t="s">
        <v>155</v>
      </c>
      <c r="E27" s="3">
        <v>8000</v>
      </c>
      <c r="F27" s="90">
        <v>6</v>
      </c>
      <c r="G27" s="3">
        <v>2.9</v>
      </c>
      <c r="H27" s="3">
        <v>3.25</v>
      </c>
      <c r="I27" s="3">
        <v>0</v>
      </c>
      <c r="J27" s="51">
        <f t="shared" si="14"/>
        <v>16800.000000000004</v>
      </c>
      <c r="K27" s="49">
        <v>0</v>
      </c>
      <c r="L27" s="49">
        <f t="shared" ref="L27" si="18">SUM(J27:K27)</f>
        <v>16800.000000000004</v>
      </c>
    </row>
    <row r="28" spans="1:12" x14ac:dyDescent="0.25">
      <c r="A28" s="25">
        <v>43633</v>
      </c>
      <c r="B28" s="68" t="s">
        <v>295</v>
      </c>
      <c r="C28" s="69">
        <v>120</v>
      </c>
      <c r="D28" s="69" t="s">
        <v>155</v>
      </c>
      <c r="E28" s="3">
        <v>4500</v>
      </c>
      <c r="F28" s="90">
        <v>6</v>
      </c>
      <c r="G28" s="3">
        <v>2.5</v>
      </c>
      <c r="H28" s="3">
        <v>3.3</v>
      </c>
      <c r="I28" s="3">
        <v>0</v>
      </c>
      <c r="J28" s="51">
        <f t="shared" si="14"/>
        <v>21599.999999999996</v>
      </c>
      <c r="K28" s="49">
        <v>0</v>
      </c>
      <c r="L28" s="49">
        <f t="shared" ref="L28" si="19">SUM(J28:K28)</f>
        <v>21599.999999999996</v>
      </c>
    </row>
    <row r="29" spans="1:12" x14ac:dyDescent="0.25">
      <c r="A29" s="25">
        <v>43630</v>
      </c>
      <c r="B29" s="68" t="s">
        <v>60</v>
      </c>
      <c r="C29" s="69">
        <v>100</v>
      </c>
      <c r="D29" s="69" t="s">
        <v>155</v>
      </c>
      <c r="E29" s="3">
        <v>8000</v>
      </c>
      <c r="F29" s="90">
        <v>6</v>
      </c>
      <c r="G29" s="3">
        <v>3</v>
      </c>
      <c r="H29" s="3">
        <v>3.9</v>
      </c>
      <c r="I29" s="3">
        <v>0</v>
      </c>
      <c r="J29" s="51">
        <f t="shared" si="14"/>
        <v>43199.999999999993</v>
      </c>
      <c r="K29" s="49">
        <v>0</v>
      </c>
      <c r="L29" s="49">
        <f t="shared" ref="L29" si="20">SUM(J29:K29)</f>
        <v>43199.999999999993</v>
      </c>
    </row>
    <row r="30" spans="1:12" x14ac:dyDescent="0.25">
      <c r="A30" s="25">
        <v>43630</v>
      </c>
      <c r="B30" s="68" t="s">
        <v>296</v>
      </c>
      <c r="C30" s="69">
        <v>200</v>
      </c>
      <c r="D30" s="69" t="s">
        <v>155</v>
      </c>
      <c r="E30" s="3">
        <v>3500</v>
      </c>
      <c r="F30" s="90">
        <v>6</v>
      </c>
      <c r="G30" s="3">
        <v>5</v>
      </c>
      <c r="H30" s="3">
        <v>6.5</v>
      </c>
      <c r="I30" s="3">
        <v>0</v>
      </c>
      <c r="J30" s="51">
        <v>0</v>
      </c>
      <c r="K30" s="49">
        <v>0</v>
      </c>
      <c r="L30" s="49" t="s">
        <v>234</v>
      </c>
    </row>
    <row r="31" spans="1:12" x14ac:dyDescent="0.25">
      <c r="A31" s="25">
        <v>43629</v>
      </c>
      <c r="B31" s="68" t="s">
        <v>277</v>
      </c>
      <c r="C31" s="69">
        <v>130</v>
      </c>
      <c r="D31" s="69" t="s">
        <v>155</v>
      </c>
      <c r="E31" s="3">
        <v>6200</v>
      </c>
      <c r="F31" s="90">
        <v>6</v>
      </c>
      <c r="G31" s="3">
        <v>5</v>
      </c>
      <c r="H31" s="3">
        <v>6</v>
      </c>
      <c r="I31" s="3">
        <v>0</v>
      </c>
      <c r="J31" s="51">
        <f t="shared" si="14"/>
        <v>37200</v>
      </c>
      <c r="K31" s="49">
        <v>0</v>
      </c>
      <c r="L31" s="49">
        <f t="shared" ref="L31" si="21">SUM(J31:K31)</f>
        <v>37200</v>
      </c>
    </row>
    <row r="32" spans="1:12" x14ac:dyDescent="0.25">
      <c r="A32" s="25">
        <v>43628</v>
      </c>
      <c r="B32" s="68" t="s">
        <v>60</v>
      </c>
      <c r="C32" s="69">
        <v>100</v>
      </c>
      <c r="D32" s="69" t="s">
        <v>155</v>
      </c>
      <c r="E32" s="3">
        <v>8000</v>
      </c>
      <c r="F32" s="90">
        <v>6</v>
      </c>
      <c r="G32" s="3">
        <v>2.25</v>
      </c>
      <c r="H32" s="3">
        <v>2.75</v>
      </c>
      <c r="I32" s="3">
        <v>0</v>
      </c>
      <c r="J32" s="51">
        <f t="shared" si="14"/>
        <v>24000</v>
      </c>
      <c r="K32" s="49">
        <v>0</v>
      </c>
      <c r="L32" s="49">
        <f t="shared" ref="L32" si="22">SUM(J32:K32)</f>
        <v>24000</v>
      </c>
    </row>
    <row r="33" spans="1:12" x14ac:dyDescent="0.25">
      <c r="A33" s="25">
        <v>43627</v>
      </c>
      <c r="B33" s="68" t="s">
        <v>282</v>
      </c>
      <c r="C33" s="69">
        <v>100</v>
      </c>
      <c r="D33" s="69" t="s">
        <v>155</v>
      </c>
      <c r="E33" s="3">
        <v>4500</v>
      </c>
      <c r="F33" s="90">
        <v>6</v>
      </c>
      <c r="G33" s="3">
        <v>3.5</v>
      </c>
      <c r="H33" s="3">
        <v>4.4000000000000004</v>
      </c>
      <c r="I33" s="3">
        <v>0</v>
      </c>
      <c r="J33" s="51">
        <f t="shared" si="14"/>
        <v>24300.000000000011</v>
      </c>
      <c r="K33" s="49">
        <v>0</v>
      </c>
      <c r="L33" s="49">
        <f t="shared" ref="L33" si="23">SUM(J33:K33)</f>
        <v>24300.000000000011</v>
      </c>
    </row>
    <row r="34" spans="1:12" x14ac:dyDescent="0.25">
      <c r="A34" s="25">
        <v>43626</v>
      </c>
      <c r="B34" s="68" t="s">
        <v>289</v>
      </c>
      <c r="C34" s="69">
        <v>350</v>
      </c>
      <c r="D34" s="69" t="s">
        <v>155</v>
      </c>
      <c r="E34" s="3">
        <v>3000</v>
      </c>
      <c r="F34" s="90">
        <v>6</v>
      </c>
      <c r="G34" s="3">
        <v>5.5</v>
      </c>
      <c r="H34" s="3">
        <v>6.25</v>
      </c>
      <c r="I34" s="3">
        <v>0</v>
      </c>
      <c r="J34" s="51">
        <f t="shared" si="14"/>
        <v>13500</v>
      </c>
      <c r="K34" s="49">
        <v>0</v>
      </c>
      <c r="L34" s="49">
        <f t="shared" ref="L34" si="24">SUM(J34:K34)</f>
        <v>13500</v>
      </c>
    </row>
    <row r="35" spans="1:12" x14ac:dyDescent="0.25">
      <c r="A35" s="25">
        <v>43626</v>
      </c>
      <c r="B35" s="68" t="s">
        <v>288</v>
      </c>
      <c r="C35" s="69">
        <v>150</v>
      </c>
      <c r="D35" s="69" t="s">
        <v>155</v>
      </c>
      <c r="E35" s="3">
        <v>6000</v>
      </c>
      <c r="F35" s="90">
        <v>6</v>
      </c>
      <c r="G35" s="3">
        <v>6.25</v>
      </c>
      <c r="H35" s="3">
        <v>7.5</v>
      </c>
      <c r="I35" s="3">
        <v>0</v>
      </c>
      <c r="J35" s="51">
        <v>0</v>
      </c>
      <c r="K35" s="49">
        <v>0</v>
      </c>
      <c r="L35" s="49" t="s">
        <v>234</v>
      </c>
    </row>
    <row r="36" spans="1:12" x14ac:dyDescent="0.25">
      <c r="A36" s="25">
        <v>43623</v>
      </c>
      <c r="B36" s="68" t="s">
        <v>282</v>
      </c>
      <c r="C36" s="69">
        <v>95</v>
      </c>
      <c r="D36" s="69" t="s">
        <v>155</v>
      </c>
      <c r="E36" s="3">
        <v>4500</v>
      </c>
      <c r="F36" s="90">
        <v>6</v>
      </c>
      <c r="G36" s="3">
        <v>4.75</v>
      </c>
      <c r="H36" s="3">
        <v>6</v>
      </c>
      <c r="I36" s="3">
        <v>0</v>
      </c>
      <c r="J36" s="51">
        <f t="shared" si="14"/>
        <v>33750</v>
      </c>
      <c r="K36" s="49">
        <v>0</v>
      </c>
      <c r="L36" s="49">
        <f t="shared" ref="L36" si="25">SUM(J36:K36)</f>
        <v>33750</v>
      </c>
    </row>
    <row r="37" spans="1:12" x14ac:dyDescent="0.25">
      <c r="A37" s="25">
        <v>43623</v>
      </c>
      <c r="B37" s="68" t="s">
        <v>278</v>
      </c>
      <c r="C37" s="69">
        <v>65</v>
      </c>
      <c r="D37" s="69" t="s">
        <v>155</v>
      </c>
      <c r="E37" s="3">
        <v>6500</v>
      </c>
      <c r="F37" s="90">
        <v>6</v>
      </c>
      <c r="G37" s="3">
        <v>2.75</v>
      </c>
      <c r="H37" s="3">
        <v>3.75</v>
      </c>
      <c r="I37" s="3">
        <v>0</v>
      </c>
      <c r="J37" s="51">
        <v>0</v>
      </c>
      <c r="K37" s="49">
        <v>0</v>
      </c>
      <c r="L37" s="49" t="s">
        <v>234</v>
      </c>
    </row>
    <row r="38" spans="1:12" x14ac:dyDescent="0.25">
      <c r="A38" s="25">
        <v>43621</v>
      </c>
      <c r="B38" s="68" t="s">
        <v>281</v>
      </c>
      <c r="C38" s="69">
        <v>225</v>
      </c>
      <c r="D38" s="69" t="s">
        <v>68</v>
      </c>
      <c r="E38" s="3">
        <v>2500</v>
      </c>
      <c r="F38" s="90">
        <v>6</v>
      </c>
      <c r="G38" s="3">
        <v>7</v>
      </c>
      <c r="H38" s="3">
        <v>8</v>
      </c>
      <c r="I38" s="3">
        <v>0</v>
      </c>
      <c r="J38" s="51">
        <f t="shared" si="14"/>
        <v>15000</v>
      </c>
      <c r="K38" s="49">
        <v>0</v>
      </c>
      <c r="L38" s="49">
        <f t="shared" ref="L38" si="26">SUM(J38:K38)</f>
        <v>15000</v>
      </c>
    </row>
    <row r="39" spans="1:12" x14ac:dyDescent="0.25">
      <c r="A39" s="25">
        <v>43620</v>
      </c>
      <c r="B39" s="68" t="s">
        <v>61</v>
      </c>
      <c r="C39" s="69">
        <v>540</v>
      </c>
      <c r="D39" s="69" t="s">
        <v>68</v>
      </c>
      <c r="E39" s="3">
        <v>1000</v>
      </c>
      <c r="F39" s="90">
        <v>6</v>
      </c>
      <c r="G39" s="3">
        <v>22</v>
      </c>
      <c r="H39" s="3">
        <v>24</v>
      </c>
      <c r="I39" s="3">
        <v>0</v>
      </c>
      <c r="J39" s="51">
        <f t="shared" si="14"/>
        <v>12000</v>
      </c>
      <c r="K39" s="49">
        <v>0</v>
      </c>
      <c r="L39" s="49">
        <f t="shared" ref="L39" si="27">SUM(J39:K39)</f>
        <v>12000</v>
      </c>
    </row>
    <row r="40" spans="1:12" x14ac:dyDescent="0.25">
      <c r="A40" s="25">
        <v>43619</v>
      </c>
      <c r="B40" s="68" t="s">
        <v>277</v>
      </c>
      <c r="C40" s="69">
        <v>127.5</v>
      </c>
      <c r="D40" s="69" t="s">
        <v>155</v>
      </c>
      <c r="E40" s="3">
        <v>6200</v>
      </c>
      <c r="F40" s="90">
        <v>6</v>
      </c>
      <c r="G40" s="3">
        <v>4.5</v>
      </c>
      <c r="H40" s="3">
        <v>4.9000000000000004</v>
      </c>
      <c r="I40" s="3">
        <v>0</v>
      </c>
      <c r="J40" s="51">
        <f t="shared" si="14"/>
        <v>14880.000000000013</v>
      </c>
      <c r="K40" s="49">
        <v>0</v>
      </c>
      <c r="L40" s="49">
        <f t="shared" ref="L40:L41" si="28">SUM(J40:K40)</f>
        <v>14880.000000000013</v>
      </c>
    </row>
    <row r="41" spans="1:12" x14ac:dyDescent="0.25">
      <c r="A41" s="25">
        <v>43619</v>
      </c>
      <c r="B41" s="68" t="s">
        <v>60</v>
      </c>
      <c r="C41" s="69">
        <v>100</v>
      </c>
      <c r="D41" s="69" t="s">
        <v>155</v>
      </c>
      <c r="E41" s="3">
        <v>8000</v>
      </c>
      <c r="F41" s="90">
        <v>6</v>
      </c>
      <c r="G41" s="3">
        <v>4</v>
      </c>
      <c r="H41" s="3">
        <v>5</v>
      </c>
      <c r="I41" s="3">
        <v>0</v>
      </c>
      <c r="J41" s="51">
        <f t="shared" si="14"/>
        <v>48000</v>
      </c>
      <c r="K41" s="49">
        <v>0</v>
      </c>
      <c r="L41" s="49">
        <f t="shared" si="28"/>
        <v>48000</v>
      </c>
    </row>
    <row r="42" spans="1:12" x14ac:dyDescent="0.25">
      <c r="A42" s="63"/>
      <c r="B42" s="55"/>
      <c r="C42" s="64"/>
      <c r="D42" s="56"/>
      <c r="E42" s="65"/>
      <c r="F42" s="65"/>
      <c r="G42" s="65"/>
      <c r="H42" s="65"/>
      <c r="I42" s="57"/>
      <c r="J42" s="66"/>
      <c r="K42" s="59"/>
      <c r="L42" s="67"/>
    </row>
    <row r="43" spans="1:12" x14ac:dyDescent="0.25">
      <c r="A43" s="25">
        <v>43609</v>
      </c>
      <c r="B43" s="68" t="s">
        <v>276</v>
      </c>
      <c r="C43" s="69">
        <v>105</v>
      </c>
      <c r="D43" s="69" t="s">
        <v>155</v>
      </c>
      <c r="E43" s="3">
        <v>6000</v>
      </c>
      <c r="F43" s="3"/>
      <c r="G43" s="3">
        <v>4.5</v>
      </c>
      <c r="H43" s="3">
        <v>5</v>
      </c>
      <c r="I43" s="3">
        <v>6</v>
      </c>
      <c r="J43" s="51">
        <f t="shared" ref="J43" si="29">(H43-G43)*E43</f>
        <v>3000</v>
      </c>
      <c r="K43" s="49">
        <f>(I43-H43)*E43</f>
        <v>6000</v>
      </c>
      <c r="L43" s="49">
        <f t="shared" ref="L43" si="30">SUM(J43:K43)</f>
        <v>9000</v>
      </c>
    </row>
    <row r="44" spans="1:12" x14ac:dyDescent="0.25">
      <c r="A44" s="25">
        <v>43608</v>
      </c>
      <c r="B44" s="68" t="s">
        <v>231</v>
      </c>
      <c r="C44" s="69">
        <v>70</v>
      </c>
      <c r="D44" s="69" t="s">
        <v>155</v>
      </c>
      <c r="E44" s="3">
        <v>7500</v>
      </c>
      <c r="F44" s="3"/>
      <c r="G44" s="3">
        <v>1.6</v>
      </c>
      <c r="H44" s="3">
        <v>1.9</v>
      </c>
      <c r="I44" s="3">
        <v>2.2999999999999998</v>
      </c>
      <c r="J44" s="51">
        <f t="shared" ref="J44" si="31">(H44-G44)*E44</f>
        <v>2249.9999999999986</v>
      </c>
      <c r="K44" s="49">
        <f>(I44-H44)*E44</f>
        <v>2999.9999999999995</v>
      </c>
      <c r="L44" s="49">
        <f t="shared" ref="L44" si="32">SUM(J44:K44)</f>
        <v>5249.9999999999982</v>
      </c>
    </row>
    <row r="45" spans="1:12" x14ac:dyDescent="0.25">
      <c r="A45" s="25">
        <v>43607</v>
      </c>
      <c r="B45" s="68" t="s">
        <v>76</v>
      </c>
      <c r="C45" s="69">
        <v>2150</v>
      </c>
      <c r="D45" s="69" t="s">
        <v>155</v>
      </c>
      <c r="E45" s="3">
        <v>500</v>
      </c>
      <c r="F45" s="3"/>
      <c r="G45" s="3">
        <v>50</v>
      </c>
      <c r="H45" s="3">
        <v>54</v>
      </c>
      <c r="I45" s="3" t="s">
        <v>14</v>
      </c>
      <c r="J45" s="51">
        <f t="shared" ref="J45" si="33">(H45-G45)*E45</f>
        <v>2000</v>
      </c>
      <c r="K45" s="49">
        <v>0</v>
      </c>
      <c r="L45" s="49">
        <f t="shared" ref="L45" si="34">SUM(J45:K45)</f>
        <v>2000</v>
      </c>
    </row>
    <row r="46" spans="1:12" x14ac:dyDescent="0.25">
      <c r="A46" s="25">
        <v>43606</v>
      </c>
      <c r="B46" s="68" t="s">
        <v>72</v>
      </c>
      <c r="C46" s="69">
        <v>1380</v>
      </c>
      <c r="D46" s="69" t="s">
        <v>155</v>
      </c>
      <c r="E46" s="3">
        <v>500</v>
      </c>
      <c r="F46" s="3"/>
      <c r="G46" s="3">
        <v>31</v>
      </c>
      <c r="H46" s="3">
        <v>29</v>
      </c>
      <c r="I46" s="3" t="s">
        <v>14</v>
      </c>
      <c r="J46" s="89">
        <f t="shared" ref="J46" si="35">(H46-G46)*E46</f>
        <v>-1000</v>
      </c>
      <c r="K46" s="49">
        <v>0</v>
      </c>
      <c r="L46" s="76">
        <f t="shared" ref="L46" si="36">SUM(J46:K46)</f>
        <v>-1000</v>
      </c>
    </row>
    <row r="47" spans="1:12" x14ac:dyDescent="0.25">
      <c r="A47" s="25">
        <v>43605</v>
      </c>
      <c r="B47" s="68" t="s">
        <v>275</v>
      </c>
      <c r="C47" s="69">
        <v>175</v>
      </c>
      <c r="D47" s="69" t="s">
        <v>155</v>
      </c>
      <c r="E47" s="3">
        <v>3750</v>
      </c>
      <c r="F47" s="3"/>
      <c r="G47" s="3">
        <v>4.7</v>
      </c>
      <c r="H47" s="3">
        <v>5.3</v>
      </c>
      <c r="I47" s="3">
        <v>6</v>
      </c>
      <c r="J47" s="51">
        <f t="shared" ref="J47" si="37">(H47-G47)*E47</f>
        <v>2249.9999999999986</v>
      </c>
      <c r="K47" s="49">
        <f>(I47-H47)*E47</f>
        <v>2625.0000000000005</v>
      </c>
      <c r="L47" s="61">
        <f t="shared" ref="L47" si="38">SUM(J47:K47)</f>
        <v>4874.9999999999991</v>
      </c>
    </row>
    <row r="48" spans="1:12" x14ac:dyDescent="0.25">
      <c r="A48" s="25">
        <v>43602</v>
      </c>
      <c r="B48" s="68" t="s">
        <v>78</v>
      </c>
      <c r="C48" s="69">
        <v>340</v>
      </c>
      <c r="D48" s="69" t="s">
        <v>155</v>
      </c>
      <c r="E48" s="3">
        <v>2667</v>
      </c>
      <c r="F48" s="3"/>
      <c r="G48" s="3">
        <v>8.6</v>
      </c>
      <c r="H48" s="3">
        <v>8.9</v>
      </c>
      <c r="I48" s="3" t="s">
        <v>14</v>
      </c>
      <c r="J48" s="51">
        <f t="shared" ref="J48" si="39">(H48-G48)*E48</f>
        <v>800.10000000000184</v>
      </c>
      <c r="K48" s="49">
        <v>0</v>
      </c>
      <c r="L48" s="61">
        <f t="shared" ref="L48" si="40">SUM(J48:K48)</f>
        <v>800.10000000000184</v>
      </c>
    </row>
    <row r="49" spans="1:12" x14ac:dyDescent="0.25">
      <c r="A49" s="25">
        <v>43600</v>
      </c>
      <c r="B49" s="68" t="s">
        <v>274</v>
      </c>
      <c r="C49" s="69">
        <v>320</v>
      </c>
      <c r="D49" s="69" t="s">
        <v>140</v>
      </c>
      <c r="E49" s="3">
        <v>1300</v>
      </c>
      <c r="F49" s="3"/>
      <c r="G49" s="3">
        <v>23</v>
      </c>
      <c r="H49" s="3">
        <v>25</v>
      </c>
      <c r="I49" s="3">
        <v>27</v>
      </c>
      <c r="J49" s="51">
        <f t="shared" ref="J49" si="41">(H49-G49)*E49</f>
        <v>2600</v>
      </c>
      <c r="K49" s="49">
        <f>(I49-H49)*E49</f>
        <v>2600</v>
      </c>
      <c r="L49" s="61">
        <f t="shared" ref="L49" si="42">SUM(J49:K49)</f>
        <v>5200</v>
      </c>
    </row>
    <row r="50" spans="1:12" x14ac:dyDescent="0.25">
      <c r="A50" s="25">
        <v>43599</v>
      </c>
      <c r="B50" s="68" t="s">
        <v>231</v>
      </c>
      <c r="C50" s="69">
        <v>62</v>
      </c>
      <c r="D50" s="69" t="s">
        <v>155</v>
      </c>
      <c r="E50" s="3">
        <v>7500</v>
      </c>
      <c r="F50" s="3"/>
      <c r="G50" s="3">
        <v>3</v>
      </c>
      <c r="H50" s="3">
        <v>3.4</v>
      </c>
      <c r="I50" s="3" t="s">
        <v>14</v>
      </c>
      <c r="J50" s="51">
        <f t="shared" ref="J50" si="43">(H50-G50)*E50</f>
        <v>2999.9999999999995</v>
      </c>
      <c r="K50" s="49">
        <v>0</v>
      </c>
      <c r="L50" s="61">
        <f t="shared" ref="L50" si="44">SUM(J50:K50)</f>
        <v>2999.9999999999995</v>
      </c>
    </row>
    <row r="51" spans="1:12" x14ac:dyDescent="0.25">
      <c r="A51" s="25">
        <v>43598</v>
      </c>
      <c r="B51" s="68" t="s">
        <v>124</v>
      </c>
      <c r="C51" s="69">
        <v>115</v>
      </c>
      <c r="D51" s="69" t="s">
        <v>140</v>
      </c>
      <c r="E51" s="3">
        <v>4500</v>
      </c>
      <c r="F51" s="3"/>
      <c r="G51" s="3">
        <v>4.3</v>
      </c>
      <c r="H51" s="3">
        <v>4.8</v>
      </c>
      <c r="I51" s="3" t="s">
        <v>14</v>
      </c>
      <c r="J51" s="51">
        <f t="shared" ref="J51" si="45">(H51-G51)*E51</f>
        <v>2250</v>
      </c>
      <c r="K51" s="49">
        <v>0</v>
      </c>
      <c r="L51" s="61">
        <f t="shared" ref="L51" si="46">SUM(J51:K51)</f>
        <v>2250</v>
      </c>
    </row>
    <row r="52" spans="1:12" x14ac:dyDescent="0.25">
      <c r="A52" s="25">
        <v>43595</v>
      </c>
      <c r="B52" s="68" t="s">
        <v>69</v>
      </c>
      <c r="C52" s="69">
        <v>170</v>
      </c>
      <c r="D52" s="69" t="s">
        <v>155</v>
      </c>
      <c r="E52" s="3">
        <v>1750</v>
      </c>
      <c r="F52" s="3"/>
      <c r="G52" s="3">
        <v>13.5</v>
      </c>
      <c r="H52" s="3">
        <v>11.7</v>
      </c>
      <c r="I52" s="3" t="s">
        <v>14</v>
      </c>
      <c r="J52" s="89">
        <f t="shared" ref="J52:J55" si="47">(H52-G52)*E52</f>
        <v>-3150.0000000000014</v>
      </c>
      <c r="K52" s="49">
        <v>0</v>
      </c>
      <c r="L52" s="76">
        <f t="shared" ref="L52:L55" si="48">SUM(J52:K52)</f>
        <v>-3150.0000000000014</v>
      </c>
    </row>
    <row r="53" spans="1:12" x14ac:dyDescent="0.25">
      <c r="A53" s="25">
        <v>43594</v>
      </c>
      <c r="B53" s="68" t="s">
        <v>197</v>
      </c>
      <c r="C53" s="69">
        <v>350</v>
      </c>
      <c r="D53" s="69" t="s">
        <v>155</v>
      </c>
      <c r="E53" s="3">
        <v>1500</v>
      </c>
      <c r="F53" s="3"/>
      <c r="G53" s="3">
        <v>15.3</v>
      </c>
      <c r="H53" s="3">
        <v>16.75</v>
      </c>
      <c r="I53" s="3" t="s">
        <v>14</v>
      </c>
      <c r="J53" s="51">
        <f t="shared" si="47"/>
        <v>2174.9999999999991</v>
      </c>
      <c r="K53" s="49">
        <v>0</v>
      </c>
      <c r="L53" s="61">
        <f t="shared" si="48"/>
        <v>2174.9999999999991</v>
      </c>
    </row>
    <row r="54" spans="1:12" x14ac:dyDescent="0.25">
      <c r="A54" s="25">
        <v>43592</v>
      </c>
      <c r="B54" s="68" t="s">
        <v>80</v>
      </c>
      <c r="C54" s="69">
        <v>110</v>
      </c>
      <c r="D54" s="69" t="s">
        <v>155</v>
      </c>
      <c r="E54" s="3">
        <v>4500</v>
      </c>
      <c r="F54" s="3"/>
      <c r="G54" s="3">
        <v>5.5</v>
      </c>
      <c r="H54" s="3">
        <v>5.95</v>
      </c>
      <c r="I54" s="3" t="s">
        <v>14</v>
      </c>
      <c r="J54" s="51">
        <f t="shared" si="47"/>
        <v>2025.0000000000009</v>
      </c>
      <c r="K54" s="49">
        <v>0</v>
      </c>
      <c r="L54" s="61">
        <f t="shared" si="48"/>
        <v>2025.0000000000009</v>
      </c>
    </row>
    <row r="55" spans="1:12" x14ac:dyDescent="0.25">
      <c r="A55" s="25">
        <v>43591</v>
      </c>
      <c r="B55" s="68" t="s">
        <v>269</v>
      </c>
      <c r="C55" s="69">
        <v>310</v>
      </c>
      <c r="D55" s="69" t="s">
        <v>155</v>
      </c>
      <c r="E55" s="3">
        <v>2100</v>
      </c>
      <c r="F55" s="3"/>
      <c r="G55" s="3">
        <v>10.8</v>
      </c>
      <c r="H55" s="3">
        <v>11.6</v>
      </c>
      <c r="I55" s="3" t="s">
        <v>14</v>
      </c>
      <c r="J55" s="51">
        <f t="shared" si="47"/>
        <v>1679.9999999999977</v>
      </c>
      <c r="K55" s="49">
        <v>0</v>
      </c>
      <c r="L55" s="61">
        <f t="shared" si="48"/>
        <v>1679.9999999999977</v>
      </c>
    </row>
    <row r="56" spans="1:12" x14ac:dyDescent="0.25">
      <c r="A56" s="37">
        <v>43588</v>
      </c>
      <c r="B56" s="68" t="s">
        <v>60</v>
      </c>
      <c r="C56" s="69">
        <v>95</v>
      </c>
      <c r="D56" s="69" t="s">
        <v>140</v>
      </c>
      <c r="E56" s="3">
        <v>8000</v>
      </c>
      <c r="F56" s="3"/>
      <c r="G56" s="3">
        <v>4.5</v>
      </c>
      <c r="H56" s="3">
        <v>4.75</v>
      </c>
      <c r="I56" s="3" t="s">
        <v>14</v>
      </c>
      <c r="J56" s="51">
        <f t="shared" ref="J56" si="49">(H56-G56)*E56</f>
        <v>2000</v>
      </c>
      <c r="K56" s="49">
        <v>0</v>
      </c>
      <c r="L56" s="61">
        <f>SUM(J56:K56)</f>
        <v>2000</v>
      </c>
    </row>
    <row r="57" spans="1:12" x14ac:dyDescent="0.25">
      <c r="A57" s="37">
        <v>43587</v>
      </c>
      <c r="B57" s="68" t="s">
        <v>214</v>
      </c>
      <c r="C57" s="69">
        <v>90</v>
      </c>
      <c r="D57" s="69" t="s">
        <v>140</v>
      </c>
      <c r="E57" s="3">
        <v>7000</v>
      </c>
      <c r="F57" s="3"/>
      <c r="G57" s="3">
        <v>3.8</v>
      </c>
      <c r="H57" s="3">
        <v>4.2</v>
      </c>
      <c r="I57" s="3" t="s">
        <v>14</v>
      </c>
      <c r="J57" s="51">
        <f t="shared" ref="J57" si="50">(H57-G57)*E57</f>
        <v>2800.0000000000023</v>
      </c>
      <c r="K57" s="49">
        <v>0</v>
      </c>
      <c r="L57" s="61">
        <f>SUM(J57:K57)</f>
        <v>2800.0000000000023</v>
      </c>
    </row>
    <row r="58" spans="1:12" x14ac:dyDescent="0.25">
      <c r="A58" s="78"/>
      <c r="B58" s="79"/>
      <c r="C58" s="80"/>
      <c r="D58" s="80"/>
      <c r="E58" s="81"/>
      <c r="F58" s="81"/>
      <c r="G58" s="81"/>
      <c r="H58" s="81"/>
      <c r="I58" s="81"/>
      <c r="J58" s="82"/>
      <c r="K58" s="83"/>
      <c r="L58" s="84"/>
    </row>
    <row r="59" spans="1:12" x14ac:dyDescent="0.25">
      <c r="A59" s="37">
        <v>43585</v>
      </c>
      <c r="B59" s="68" t="s">
        <v>268</v>
      </c>
      <c r="C59" s="69">
        <v>1180</v>
      </c>
      <c r="D59" s="69" t="s">
        <v>155</v>
      </c>
      <c r="E59" s="3">
        <v>700</v>
      </c>
      <c r="F59" s="3"/>
      <c r="G59" s="3">
        <v>34</v>
      </c>
      <c r="H59" s="3">
        <v>38</v>
      </c>
      <c r="I59" s="3">
        <v>45</v>
      </c>
      <c r="J59" s="51">
        <f t="shared" ref="J59" si="51">(H59-G59)*E59</f>
        <v>2800</v>
      </c>
      <c r="K59" s="49">
        <f>(I59-H59)*E59</f>
        <v>4900</v>
      </c>
      <c r="L59" s="61">
        <f>SUM(J59:K59)</f>
        <v>7700</v>
      </c>
    </row>
    <row r="60" spans="1:12" x14ac:dyDescent="0.25">
      <c r="A60" s="37">
        <v>43581</v>
      </c>
      <c r="B60" s="68" t="s">
        <v>78</v>
      </c>
      <c r="C60" s="69">
        <v>360</v>
      </c>
      <c r="D60" s="69" t="s">
        <v>140</v>
      </c>
      <c r="E60" s="3">
        <v>2667</v>
      </c>
      <c r="F60" s="3"/>
      <c r="G60" s="3">
        <v>8.4499999999999993</v>
      </c>
      <c r="H60" s="3">
        <v>10</v>
      </c>
      <c r="I60" s="3" t="s">
        <v>14</v>
      </c>
      <c r="J60" s="51">
        <f t="shared" ref="J60" si="52">(H60-G60)*E60</f>
        <v>4133.8500000000022</v>
      </c>
      <c r="K60" s="49">
        <v>0</v>
      </c>
      <c r="L60" s="61">
        <f>SUM(J60:K60)</f>
        <v>4133.8500000000022</v>
      </c>
    </row>
    <row r="61" spans="1:12" x14ac:dyDescent="0.25">
      <c r="A61" s="37">
        <v>43580</v>
      </c>
      <c r="B61" s="68" t="s">
        <v>72</v>
      </c>
      <c r="C61" s="69">
        <v>1400</v>
      </c>
      <c r="D61" s="69" t="s">
        <v>70</v>
      </c>
      <c r="E61" s="3">
        <v>500</v>
      </c>
      <c r="F61" s="3"/>
      <c r="G61" s="3">
        <v>11</v>
      </c>
      <c r="H61" s="3">
        <v>14</v>
      </c>
      <c r="I61" s="3" t="s">
        <v>14</v>
      </c>
      <c r="J61" s="51">
        <f t="shared" ref="J61" si="53">(H61-G61)*E61</f>
        <v>1500</v>
      </c>
      <c r="K61" s="49">
        <v>0</v>
      </c>
      <c r="L61" s="61">
        <f>SUM(J61:K61)</f>
        <v>1500</v>
      </c>
    </row>
    <row r="62" spans="1:12" x14ac:dyDescent="0.25">
      <c r="A62" s="37">
        <v>43579</v>
      </c>
      <c r="B62" s="68" t="s">
        <v>143</v>
      </c>
      <c r="C62" s="69">
        <v>150</v>
      </c>
      <c r="D62" s="69" t="s">
        <v>68</v>
      </c>
      <c r="E62" s="3">
        <v>2850</v>
      </c>
      <c r="F62" s="3"/>
      <c r="G62" s="3">
        <v>3.75</v>
      </c>
      <c r="H62" s="3">
        <v>2.75</v>
      </c>
      <c r="I62" s="3" t="s">
        <v>14</v>
      </c>
      <c r="J62" s="51">
        <f t="shared" ref="J62" si="54">(H62-G62)*E62</f>
        <v>-2850</v>
      </c>
      <c r="K62" s="49">
        <v>0</v>
      </c>
      <c r="L62" s="76">
        <f t="shared" ref="L62" si="55">(J62+K62)</f>
        <v>-2850</v>
      </c>
    </row>
    <row r="63" spans="1:12" x14ac:dyDescent="0.25">
      <c r="A63" s="37">
        <v>43579</v>
      </c>
      <c r="B63" s="68" t="s">
        <v>78</v>
      </c>
      <c r="C63" s="69">
        <v>340</v>
      </c>
      <c r="D63" s="69" t="s">
        <v>70</v>
      </c>
      <c r="E63" s="3">
        <v>2667</v>
      </c>
      <c r="F63" s="3"/>
      <c r="G63" s="3">
        <v>4</v>
      </c>
      <c r="H63" s="3">
        <v>4.9000000000000004</v>
      </c>
      <c r="I63" s="3">
        <v>6</v>
      </c>
      <c r="J63" s="51">
        <f t="shared" ref="J63" si="56">(H63-G63)*E63</f>
        <v>2400.3000000000011</v>
      </c>
      <c r="K63" s="49">
        <f>(I63-H63)*E63</f>
        <v>2933.6999999999989</v>
      </c>
      <c r="L63" s="61">
        <f>SUM(J63:K63)</f>
        <v>5334</v>
      </c>
    </row>
    <row r="64" spans="1:12" x14ac:dyDescent="0.25">
      <c r="A64" s="37">
        <v>43578</v>
      </c>
      <c r="B64" s="68" t="s">
        <v>175</v>
      </c>
      <c r="C64" s="69">
        <v>1420</v>
      </c>
      <c r="D64" s="69" t="s">
        <v>70</v>
      </c>
      <c r="E64" s="3">
        <v>550</v>
      </c>
      <c r="F64" s="3"/>
      <c r="G64" s="3">
        <v>21.5</v>
      </c>
      <c r="H64" s="3">
        <v>27</v>
      </c>
      <c r="I64" s="3">
        <v>33</v>
      </c>
      <c r="J64" s="51">
        <f t="shared" ref="J64" si="57">(H64-G64)*E64</f>
        <v>3025</v>
      </c>
      <c r="K64" s="49">
        <f>(I64-H64)*E64</f>
        <v>3300</v>
      </c>
      <c r="L64" s="61">
        <f>SUM(J64:K64)</f>
        <v>6325</v>
      </c>
    </row>
    <row r="65" spans="1:12" x14ac:dyDescent="0.25">
      <c r="A65" s="37">
        <v>43577</v>
      </c>
      <c r="B65" s="68" t="s">
        <v>261</v>
      </c>
      <c r="C65" s="69">
        <v>350</v>
      </c>
      <c r="D65" s="69" t="s">
        <v>68</v>
      </c>
      <c r="E65" s="3">
        <v>1800</v>
      </c>
      <c r="F65" s="3"/>
      <c r="G65" s="3">
        <v>8.5</v>
      </c>
      <c r="H65" s="3">
        <v>10</v>
      </c>
      <c r="I65" s="3">
        <v>12</v>
      </c>
      <c r="J65" s="51">
        <f t="shared" ref="J65" si="58">(H65-G65)*E65</f>
        <v>2700</v>
      </c>
      <c r="K65" s="49">
        <f>(I65-H65)*E65</f>
        <v>3600</v>
      </c>
      <c r="L65" s="61">
        <f t="shared" ref="L65" si="59">(J65+K65)</f>
        <v>6300</v>
      </c>
    </row>
    <row r="66" spans="1:12" x14ac:dyDescent="0.25">
      <c r="A66" s="37">
        <v>43567</v>
      </c>
      <c r="B66" s="68" t="s">
        <v>259</v>
      </c>
      <c r="C66" s="69">
        <v>390</v>
      </c>
      <c r="D66" s="69" t="s">
        <v>70</v>
      </c>
      <c r="E66" s="3">
        <v>2500</v>
      </c>
      <c r="F66" s="3"/>
      <c r="G66" s="3">
        <v>7.7</v>
      </c>
      <c r="H66" s="3">
        <v>7.7</v>
      </c>
      <c r="I66" s="3">
        <v>0</v>
      </c>
      <c r="J66" s="51">
        <f t="shared" ref="J66" si="60">(H66-G66)*E66</f>
        <v>0</v>
      </c>
      <c r="K66" s="49">
        <v>0</v>
      </c>
      <c r="L66" s="61">
        <f t="shared" ref="L66" si="61">(J66+K66)</f>
        <v>0</v>
      </c>
    </row>
    <row r="67" spans="1:12" x14ac:dyDescent="0.25">
      <c r="A67" s="37">
        <v>43567</v>
      </c>
      <c r="B67" s="68" t="s">
        <v>258</v>
      </c>
      <c r="C67" s="69">
        <v>102.5</v>
      </c>
      <c r="D67" s="69" t="s">
        <v>68</v>
      </c>
      <c r="E67" s="3">
        <v>3800</v>
      </c>
      <c r="F67" s="3"/>
      <c r="G67" s="3">
        <v>3</v>
      </c>
      <c r="H67" s="3">
        <v>2.4</v>
      </c>
      <c r="I67" s="3">
        <v>0</v>
      </c>
      <c r="J67" s="51">
        <f t="shared" ref="J67" si="62">(H67-G67)*E67</f>
        <v>-2280.0000000000005</v>
      </c>
      <c r="K67" s="49">
        <v>0</v>
      </c>
      <c r="L67" s="61">
        <f t="shared" ref="L67" si="63">(J67+K67)</f>
        <v>-2280.0000000000005</v>
      </c>
    </row>
    <row r="68" spans="1:12" x14ac:dyDescent="0.25">
      <c r="A68" s="37">
        <v>43566</v>
      </c>
      <c r="B68" s="68" t="s">
        <v>236</v>
      </c>
      <c r="C68" s="69">
        <v>37</v>
      </c>
      <c r="D68" s="69" t="s">
        <v>70</v>
      </c>
      <c r="E68" s="3">
        <v>8000</v>
      </c>
      <c r="F68" s="3"/>
      <c r="G68" s="3">
        <v>2.25</v>
      </c>
      <c r="H68" s="3">
        <v>2.6</v>
      </c>
      <c r="I68" s="3">
        <v>0</v>
      </c>
      <c r="J68" s="51">
        <f t="shared" ref="J68" si="64">(H68-G68)*E68</f>
        <v>2800.0000000000009</v>
      </c>
      <c r="K68" s="49">
        <v>0</v>
      </c>
      <c r="L68" s="61">
        <f t="shared" ref="L68" si="65">(J68+K68)</f>
        <v>2800.0000000000009</v>
      </c>
    </row>
    <row r="69" spans="1:12" x14ac:dyDescent="0.25">
      <c r="A69" s="37">
        <v>43565</v>
      </c>
      <c r="B69" s="68" t="s">
        <v>230</v>
      </c>
      <c r="C69" s="69">
        <v>140</v>
      </c>
      <c r="D69" s="69" t="s">
        <v>68</v>
      </c>
      <c r="E69" s="3">
        <v>4000</v>
      </c>
      <c r="F69" s="3"/>
      <c r="G69" s="3">
        <v>5.25</v>
      </c>
      <c r="H69" s="3">
        <v>5.9</v>
      </c>
      <c r="I69" s="3">
        <v>0</v>
      </c>
      <c r="J69" s="51">
        <f t="shared" ref="J69:J72" si="66">(H69-G69)*E69</f>
        <v>2600.0000000000014</v>
      </c>
      <c r="K69" s="49">
        <v>0</v>
      </c>
      <c r="L69" s="61">
        <f t="shared" ref="L69:L72" si="67">(J69+K69)</f>
        <v>2600.0000000000014</v>
      </c>
    </row>
    <row r="70" spans="1:12" x14ac:dyDescent="0.25">
      <c r="A70" s="37">
        <v>43565</v>
      </c>
      <c r="B70" s="68" t="s">
        <v>231</v>
      </c>
      <c r="C70" s="69">
        <v>75</v>
      </c>
      <c r="D70" s="69" t="s">
        <v>70</v>
      </c>
      <c r="E70" s="3">
        <v>7500</v>
      </c>
      <c r="F70" s="3"/>
      <c r="G70" s="3">
        <v>1.75</v>
      </c>
      <c r="H70" s="3">
        <v>2.25</v>
      </c>
      <c r="I70" s="3">
        <v>0</v>
      </c>
      <c r="J70" s="51">
        <f t="shared" si="66"/>
        <v>3750</v>
      </c>
      <c r="K70" s="49">
        <v>0</v>
      </c>
      <c r="L70" s="61">
        <f t="shared" si="67"/>
        <v>3750</v>
      </c>
    </row>
    <row r="71" spans="1:12" x14ac:dyDescent="0.25">
      <c r="A71" s="37">
        <v>43564</v>
      </c>
      <c r="B71" s="68" t="s">
        <v>236</v>
      </c>
      <c r="C71" s="69">
        <v>38</v>
      </c>
      <c r="D71" s="69" t="s">
        <v>70</v>
      </c>
      <c r="E71" s="3">
        <v>8000</v>
      </c>
      <c r="F71" s="3"/>
      <c r="G71" s="3">
        <v>2.25</v>
      </c>
      <c r="H71" s="3">
        <v>2.4</v>
      </c>
      <c r="I71" s="3">
        <v>0</v>
      </c>
      <c r="J71" s="51">
        <f t="shared" ref="J71" si="68">(H71-G71)*E71</f>
        <v>1199.9999999999993</v>
      </c>
      <c r="K71" s="49">
        <v>0</v>
      </c>
      <c r="L71" s="61">
        <f t="shared" ref="L71" si="69">(J71+K71)</f>
        <v>1199.9999999999993</v>
      </c>
    </row>
    <row r="72" spans="1:12" x14ac:dyDescent="0.25">
      <c r="A72" s="37">
        <v>43564</v>
      </c>
      <c r="B72" s="68" t="s">
        <v>214</v>
      </c>
      <c r="C72" s="69">
        <v>95</v>
      </c>
      <c r="D72" s="69" t="s">
        <v>68</v>
      </c>
      <c r="E72" s="3">
        <v>7000</v>
      </c>
      <c r="F72" s="3"/>
      <c r="G72" s="3">
        <v>4.9000000000000004</v>
      </c>
      <c r="H72" s="3">
        <v>4.4000000000000004</v>
      </c>
      <c r="I72" s="3">
        <v>0</v>
      </c>
      <c r="J72" s="51">
        <f t="shared" si="66"/>
        <v>-3500</v>
      </c>
      <c r="K72" s="49">
        <v>0</v>
      </c>
      <c r="L72" s="76">
        <f t="shared" si="67"/>
        <v>-3500</v>
      </c>
    </row>
    <row r="73" spans="1:12" x14ac:dyDescent="0.25">
      <c r="A73" s="37">
        <v>43563</v>
      </c>
      <c r="B73" s="68" t="s">
        <v>239</v>
      </c>
      <c r="C73" s="69">
        <v>210</v>
      </c>
      <c r="D73" s="69" t="s">
        <v>70</v>
      </c>
      <c r="E73" s="3">
        <v>4500</v>
      </c>
      <c r="F73" s="3"/>
      <c r="G73" s="3">
        <v>3.5</v>
      </c>
      <c r="H73" s="3">
        <v>4.5</v>
      </c>
      <c r="I73" s="3">
        <v>0</v>
      </c>
      <c r="J73" s="51">
        <v>0</v>
      </c>
      <c r="K73" s="49">
        <v>0</v>
      </c>
      <c r="L73" s="61" t="s">
        <v>234</v>
      </c>
    </row>
    <row r="74" spans="1:12" x14ac:dyDescent="0.25">
      <c r="A74" s="37">
        <v>43563</v>
      </c>
      <c r="B74" s="68" t="s">
        <v>241</v>
      </c>
      <c r="C74" s="69">
        <v>290</v>
      </c>
      <c r="D74" s="69" t="s">
        <v>70</v>
      </c>
      <c r="E74" s="3">
        <v>2000</v>
      </c>
      <c r="F74" s="3"/>
      <c r="G74" s="3">
        <v>9.5</v>
      </c>
      <c r="H74" s="3">
        <v>8</v>
      </c>
      <c r="I74" s="3">
        <v>0</v>
      </c>
      <c r="J74" s="51">
        <f t="shared" ref="J74" si="70">(H74-G74)*E74</f>
        <v>-3000</v>
      </c>
      <c r="K74" s="49">
        <v>0</v>
      </c>
      <c r="L74" s="76">
        <f t="shared" ref="L74" si="71">(J74+K74)</f>
        <v>-3000</v>
      </c>
    </row>
    <row r="75" spans="1:12" x14ac:dyDescent="0.25">
      <c r="A75" s="37">
        <v>43560</v>
      </c>
      <c r="B75" s="68" t="s">
        <v>44</v>
      </c>
      <c r="C75" s="69">
        <v>60</v>
      </c>
      <c r="D75" s="69" t="s">
        <v>70</v>
      </c>
      <c r="E75" s="3">
        <v>12000</v>
      </c>
      <c r="F75" s="3"/>
      <c r="G75" s="3">
        <v>2</v>
      </c>
      <c r="H75" s="3">
        <v>2.5</v>
      </c>
      <c r="I75" s="3">
        <v>0</v>
      </c>
      <c r="J75" s="51">
        <f t="shared" ref="J75" si="72">(H75-G75)*E75</f>
        <v>6000</v>
      </c>
      <c r="K75" s="49">
        <v>0</v>
      </c>
      <c r="L75" s="61">
        <f t="shared" ref="L75" si="73">(J75+K75)</f>
        <v>6000</v>
      </c>
    </row>
    <row r="76" spans="1:12" x14ac:dyDescent="0.25">
      <c r="A76" s="37">
        <v>43559</v>
      </c>
      <c r="B76" s="68" t="s">
        <v>236</v>
      </c>
      <c r="C76" s="69">
        <v>40</v>
      </c>
      <c r="D76" s="69" t="s">
        <v>70</v>
      </c>
      <c r="E76" s="3">
        <v>8000</v>
      </c>
      <c r="F76" s="3"/>
      <c r="G76" s="3">
        <v>3</v>
      </c>
      <c r="H76" s="3">
        <v>3.5</v>
      </c>
      <c r="I76" s="3">
        <v>0</v>
      </c>
      <c r="J76" s="51">
        <f t="shared" ref="J76" si="74">(H76-G76)*E76</f>
        <v>4000</v>
      </c>
      <c r="K76" s="49">
        <v>0</v>
      </c>
      <c r="L76" s="61">
        <f t="shared" ref="L76" si="75">(J76+K76)</f>
        <v>4000</v>
      </c>
    </row>
    <row r="77" spans="1:12" x14ac:dyDescent="0.25">
      <c r="A77" s="37">
        <v>43558</v>
      </c>
      <c r="B77" s="68" t="s">
        <v>44</v>
      </c>
      <c r="C77" s="69">
        <v>60</v>
      </c>
      <c r="D77" s="69" t="s">
        <v>70</v>
      </c>
      <c r="E77" s="3">
        <v>12000</v>
      </c>
      <c r="F77" s="3"/>
      <c r="G77" s="3">
        <v>2</v>
      </c>
      <c r="H77" s="3">
        <v>2.2999999999999998</v>
      </c>
      <c r="I77" s="3">
        <v>0</v>
      </c>
      <c r="J77" s="51">
        <f t="shared" ref="J77" si="76">(H77-G77)*E77</f>
        <v>3599.9999999999977</v>
      </c>
      <c r="K77" s="49">
        <v>0</v>
      </c>
      <c r="L77" s="61">
        <f t="shared" ref="L77" si="77">(J77+K77)</f>
        <v>3599.9999999999977</v>
      </c>
    </row>
    <row r="78" spans="1:12" x14ac:dyDescent="0.25">
      <c r="A78" s="37">
        <v>43557</v>
      </c>
      <c r="B78" s="68" t="s">
        <v>80</v>
      </c>
      <c r="C78" s="69">
        <v>115</v>
      </c>
      <c r="D78" s="69" t="s">
        <v>70</v>
      </c>
      <c r="E78" s="3">
        <v>4500</v>
      </c>
      <c r="F78" s="3"/>
      <c r="G78" s="3">
        <v>4.25</v>
      </c>
      <c r="H78" s="3">
        <v>5</v>
      </c>
      <c r="I78" s="3">
        <v>0</v>
      </c>
      <c r="J78" s="51">
        <f t="shared" ref="J78" si="78">(H78-G78)*E78</f>
        <v>3375</v>
      </c>
      <c r="K78" s="49">
        <v>0</v>
      </c>
      <c r="L78" s="61">
        <f t="shared" ref="L78" si="79">(J78+K78)</f>
        <v>3375</v>
      </c>
    </row>
    <row r="79" spans="1:12" x14ac:dyDescent="0.25">
      <c r="A79" s="37">
        <v>43556</v>
      </c>
      <c r="B79" s="68" t="s">
        <v>249</v>
      </c>
      <c r="C79" s="69">
        <v>185</v>
      </c>
      <c r="D79" s="69" t="s">
        <v>70</v>
      </c>
      <c r="E79" s="3">
        <v>1500</v>
      </c>
      <c r="F79" s="3"/>
      <c r="G79" s="3">
        <v>9.3000000000000007</v>
      </c>
      <c r="H79" s="3">
        <v>10.3</v>
      </c>
      <c r="I79" s="3">
        <v>0</v>
      </c>
      <c r="J79" s="51">
        <f t="shared" ref="J79" si="80">(H79-G79)*E79</f>
        <v>1500</v>
      </c>
      <c r="K79" s="49">
        <v>0</v>
      </c>
      <c r="L79" s="61">
        <f t="shared" ref="L79" si="81">(J79+K79)</f>
        <v>1500</v>
      </c>
    </row>
    <row r="80" spans="1:12" x14ac:dyDescent="0.25">
      <c r="A80" s="37">
        <v>43556</v>
      </c>
      <c r="B80" s="68" t="s">
        <v>251</v>
      </c>
      <c r="C80" s="69">
        <v>1280</v>
      </c>
      <c r="D80" s="69" t="s">
        <v>70</v>
      </c>
      <c r="E80" s="3">
        <v>500</v>
      </c>
      <c r="F80" s="3"/>
      <c r="G80" s="3">
        <v>41</v>
      </c>
      <c r="H80" s="3">
        <v>47</v>
      </c>
      <c r="I80" s="3">
        <v>0</v>
      </c>
      <c r="J80" s="51">
        <f t="shared" ref="J80" si="82">(H80-G80)*E80</f>
        <v>3000</v>
      </c>
      <c r="K80" s="49">
        <v>0</v>
      </c>
      <c r="L80" s="61">
        <f t="shared" ref="L80" si="83">(J80+K80)</f>
        <v>3000</v>
      </c>
    </row>
    <row r="81" spans="1:12" x14ac:dyDescent="0.25">
      <c r="A81" s="37">
        <v>43556</v>
      </c>
      <c r="B81" s="68" t="s">
        <v>236</v>
      </c>
      <c r="C81" s="69">
        <v>42</v>
      </c>
      <c r="D81" s="69" t="s">
        <v>70</v>
      </c>
      <c r="E81" s="3">
        <v>8000</v>
      </c>
      <c r="F81" s="3"/>
      <c r="G81" s="3">
        <v>2.5</v>
      </c>
      <c r="H81" s="3">
        <v>2.9</v>
      </c>
      <c r="I81" s="3">
        <v>0</v>
      </c>
      <c r="J81" s="51">
        <v>0</v>
      </c>
      <c r="K81" s="49">
        <v>0</v>
      </c>
      <c r="L81" s="61" t="s">
        <v>255</v>
      </c>
    </row>
    <row r="82" spans="1:12" x14ac:dyDescent="0.25">
      <c r="A82" s="63"/>
      <c r="B82" s="55"/>
      <c r="C82" s="64"/>
      <c r="D82" s="56"/>
      <c r="E82" s="65"/>
      <c r="F82" s="65"/>
      <c r="G82" s="65"/>
      <c r="H82" s="65"/>
      <c r="I82" s="57"/>
      <c r="J82" s="66"/>
      <c r="K82" s="59"/>
      <c r="L82" s="67"/>
    </row>
    <row r="83" spans="1:12" x14ac:dyDescent="0.25">
      <c r="A83" s="4">
        <v>43496</v>
      </c>
      <c r="B83" s="44" t="s">
        <v>78</v>
      </c>
      <c r="C83" s="46">
        <v>320</v>
      </c>
      <c r="D83" s="46" t="s">
        <v>155</v>
      </c>
      <c r="E83" s="29">
        <v>2667</v>
      </c>
      <c r="F83" s="29"/>
      <c r="G83" s="29">
        <v>9.1999999999999993</v>
      </c>
      <c r="H83" s="29">
        <v>10.199999999999999</v>
      </c>
      <c r="I83" s="29">
        <v>12</v>
      </c>
      <c r="J83" s="51">
        <f t="shared" ref="J83:J84" si="84">(H83-G83)*E83</f>
        <v>2667</v>
      </c>
      <c r="K83" s="49">
        <f>(I83-H83)*E83</f>
        <v>4800.6000000000022</v>
      </c>
      <c r="L83" s="61">
        <f t="shared" ref="L83:L84" si="85">(J83+K83)</f>
        <v>7467.6000000000022</v>
      </c>
    </row>
    <row r="84" spans="1:12" x14ac:dyDescent="0.25">
      <c r="A84" s="4">
        <v>43495</v>
      </c>
      <c r="B84" s="44" t="s">
        <v>117</v>
      </c>
      <c r="C84" s="46">
        <v>160</v>
      </c>
      <c r="D84" s="46" t="s">
        <v>140</v>
      </c>
      <c r="E84" s="29">
        <v>2500</v>
      </c>
      <c r="F84" s="29"/>
      <c r="G84" s="29">
        <v>5</v>
      </c>
      <c r="H84" s="29">
        <v>3.8</v>
      </c>
      <c r="I84" s="29" t="s">
        <v>14</v>
      </c>
      <c r="J84" s="51">
        <f t="shared" si="84"/>
        <v>-3000.0000000000005</v>
      </c>
      <c r="K84" s="49">
        <v>0</v>
      </c>
      <c r="L84" s="61">
        <f t="shared" si="85"/>
        <v>-3000.0000000000005</v>
      </c>
    </row>
    <row r="85" spans="1:12" x14ac:dyDescent="0.25">
      <c r="A85" s="4">
        <v>43494</v>
      </c>
      <c r="B85" s="44" t="s">
        <v>228</v>
      </c>
      <c r="C85" s="46">
        <v>2100</v>
      </c>
      <c r="D85" s="46" t="s">
        <v>140</v>
      </c>
      <c r="E85" s="29">
        <v>250</v>
      </c>
      <c r="F85" s="29"/>
      <c r="G85" s="29">
        <v>30</v>
      </c>
      <c r="H85" s="29">
        <v>40</v>
      </c>
      <c r="I85" s="29" t="s">
        <v>14</v>
      </c>
      <c r="J85" s="51">
        <f t="shared" ref="J85:J86" si="86">(H85-G85)*E85</f>
        <v>2500</v>
      </c>
      <c r="K85" s="49">
        <v>0</v>
      </c>
      <c r="L85" s="61">
        <f t="shared" ref="L85:L86" si="87">(J85+K85)</f>
        <v>2500</v>
      </c>
    </row>
    <row r="86" spans="1:12" x14ac:dyDescent="0.25">
      <c r="A86" s="4">
        <v>43490</v>
      </c>
      <c r="B86" s="44" t="s">
        <v>229</v>
      </c>
      <c r="C86" s="46">
        <v>340</v>
      </c>
      <c r="D86" s="46" t="s">
        <v>155</v>
      </c>
      <c r="E86" s="29">
        <v>2400</v>
      </c>
      <c r="F86" s="29"/>
      <c r="G86" s="29">
        <v>8</v>
      </c>
      <c r="H86" s="29">
        <v>9</v>
      </c>
      <c r="I86" s="29" t="s">
        <v>14</v>
      </c>
      <c r="J86" s="51">
        <f t="shared" si="86"/>
        <v>2400</v>
      </c>
      <c r="K86" s="49">
        <v>0</v>
      </c>
      <c r="L86" s="61">
        <f t="shared" si="87"/>
        <v>2400</v>
      </c>
    </row>
    <row r="87" spans="1:12" x14ac:dyDescent="0.25">
      <c r="A87" s="4">
        <v>43489</v>
      </c>
      <c r="B87" s="44" t="s">
        <v>226</v>
      </c>
      <c r="C87" s="46">
        <v>1140</v>
      </c>
      <c r="D87" s="46" t="s">
        <v>155</v>
      </c>
      <c r="E87" s="29">
        <v>600</v>
      </c>
      <c r="F87" s="29"/>
      <c r="G87" s="29">
        <v>37</v>
      </c>
      <c r="H87" s="29">
        <v>42</v>
      </c>
      <c r="I87" s="29">
        <v>50</v>
      </c>
      <c r="J87" s="51">
        <f t="shared" ref="J87" si="88">(H87-G87)*E87</f>
        <v>3000</v>
      </c>
      <c r="K87" s="49">
        <f>(I87-H87)*E87</f>
        <v>4800</v>
      </c>
      <c r="L87" s="61">
        <f t="shared" ref="L87" si="89">(J87+K87)</f>
        <v>7800</v>
      </c>
    </row>
    <row r="88" spans="1:12" x14ac:dyDescent="0.25">
      <c r="A88" s="4">
        <v>43488</v>
      </c>
      <c r="B88" s="44" t="s">
        <v>79</v>
      </c>
      <c r="C88" s="46">
        <v>520</v>
      </c>
      <c r="D88" s="46" t="s">
        <v>155</v>
      </c>
      <c r="E88" s="29">
        <v>1000</v>
      </c>
      <c r="F88" s="29"/>
      <c r="G88" s="29">
        <v>22</v>
      </c>
      <c r="H88" s="29">
        <v>25</v>
      </c>
      <c r="I88" s="29" t="s">
        <v>14</v>
      </c>
      <c r="J88" s="51">
        <f t="shared" ref="J88" si="90">(H88-G88)*E88</f>
        <v>3000</v>
      </c>
      <c r="K88" s="49">
        <v>0</v>
      </c>
      <c r="L88" s="61">
        <f t="shared" ref="L88" si="91">(J88+K88)</f>
        <v>3000</v>
      </c>
    </row>
    <row r="89" spans="1:12" x14ac:dyDescent="0.25">
      <c r="A89" s="4">
        <v>43486</v>
      </c>
      <c r="B89" s="44" t="s">
        <v>181</v>
      </c>
      <c r="C89" s="46">
        <v>1200</v>
      </c>
      <c r="D89" s="46" t="s">
        <v>140</v>
      </c>
      <c r="E89" s="29">
        <v>500</v>
      </c>
      <c r="F89" s="29"/>
      <c r="G89" s="29">
        <v>39</v>
      </c>
      <c r="H89" s="29">
        <v>45</v>
      </c>
      <c r="I89" s="29">
        <v>53</v>
      </c>
      <c r="J89" s="51">
        <f t="shared" ref="J89" si="92">(H89-G89)*E89</f>
        <v>3000</v>
      </c>
      <c r="K89" s="49">
        <f>(I89-H89)*E89</f>
        <v>4000</v>
      </c>
      <c r="L89" s="61">
        <f t="shared" ref="L89" si="93">(J89+K89)</f>
        <v>7000</v>
      </c>
    </row>
    <row r="90" spans="1:12" x14ac:dyDescent="0.25">
      <c r="A90" s="52">
        <v>43484</v>
      </c>
      <c r="B90" s="44" t="s">
        <v>132</v>
      </c>
      <c r="C90" s="46">
        <v>420</v>
      </c>
      <c r="D90" s="46" t="s">
        <v>155</v>
      </c>
      <c r="E90" s="29">
        <v>1250</v>
      </c>
      <c r="F90" s="29"/>
      <c r="G90" s="29">
        <v>16.5</v>
      </c>
      <c r="H90" s="29">
        <v>16</v>
      </c>
      <c r="I90" s="29" t="s">
        <v>14</v>
      </c>
      <c r="J90" s="51">
        <f t="shared" ref="J90" si="94">(H90-G90)*E90</f>
        <v>-625</v>
      </c>
      <c r="K90" s="49">
        <v>0</v>
      </c>
      <c r="L90" s="61">
        <f t="shared" ref="L90" si="95">(J90+K90)</f>
        <v>-625</v>
      </c>
    </row>
    <row r="91" spans="1:12" x14ac:dyDescent="0.25">
      <c r="A91" s="52">
        <v>43483</v>
      </c>
      <c r="B91" s="44" t="s">
        <v>223</v>
      </c>
      <c r="C91" s="46">
        <v>1240</v>
      </c>
      <c r="D91" s="46" t="s">
        <v>155</v>
      </c>
      <c r="E91" s="29">
        <v>800</v>
      </c>
      <c r="F91" s="29"/>
      <c r="G91" s="29">
        <v>24.5</v>
      </c>
      <c r="H91" s="29">
        <v>27.5</v>
      </c>
      <c r="I91" s="29" t="s">
        <v>14</v>
      </c>
      <c r="J91" s="51">
        <f t="shared" ref="J91" si="96">(H91-G91)*E91</f>
        <v>2400</v>
      </c>
      <c r="K91" s="49">
        <v>0</v>
      </c>
      <c r="L91" s="61">
        <f t="shared" ref="L91" si="97">(J91+K91)</f>
        <v>2400</v>
      </c>
    </row>
    <row r="92" spans="1:12" x14ac:dyDescent="0.25">
      <c r="A92" s="52">
        <v>43482</v>
      </c>
      <c r="B92" s="44" t="s">
        <v>156</v>
      </c>
      <c r="C92" s="46">
        <v>300</v>
      </c>
      <c r="D92" s="46" t="s">
        <v>140</v>
      </c>
      <c r="E92" s="29">
        <v>1300</v>
      </c>
      <c r="F92" s="29"/>
      <c r="G92" s="29">
        <v>16.5</v>
      </c>
      <c r="H92" s="29">
        <v>18.5</v>
      </c>
      <c r="I92" s="29" t="s">
        <v>14</v>
      </c>
      <c r="J92" s="51">
        <f t="shared" ref="J92" si="98">(H92-G92)*E92</f>
        <v>2600</v>
      </c>
      <c r="K92" s="49">
        <v>0</v>
      </c>
      <c r="L92" s="61">
        <f t="shared" ref="L92" si="99">(J92+K92)</f>
        <v>2600</v>
      </c>
    </row>
    <row r="93" spans="1:12" x14ac:dyDescent="0.25">
      <c r="A93" s="52">
        <v>43481</v>
      </c>
      <c r="B93" s="44" t="s">
        <v>157</v>
      </c>
      <c r="C93" s="46">
        <v>210</v>
      </c>
      <c r="D93" s="46" t="s">
        <v>155</v>
      </c>
      <c r="E93" s="29">
        <v>2250</v>
      </c>
      <c r="F93" s="29"/>
      <c r="G93" s="29">
        <v>11.2</v>
      </c>
      <c r="H93" s="29">
        <v>9.8000000000000007</v>
      </c>
      <c r="I93" s="29" t="s">
        <v>14</v>
      </c>
      <c r="J93" s="51">
        <f t="shared" ref="J93" si="100">(H93-G93)*E93</f>
        <v>-3149.9999999999968</v>
      </c>
      <c r="K93" s="49">
        <v>0</v>
      </c>
      <c r="L93" s="61">
        <f t="shared" ref="L93" si="101">(J93+K93)</f>
        <v>-3149.9999999999968</v>
      </c>
    </row>
    <row r="94" spans="1:12" x14ac:dyDescent="0.25">
      <c r="A94" s="52">
        <v>43480</v>
      </c>
      <c r="B94" s="44" t="s">
        <v>167</v>
      </c>
      <c r="C94" s="46">
        <v>720</v>
      </c>
      <c r="D94" s="46" t="s">
        <v>155</v>
      </c>
      <c r="E94" s="29">
        <v>1200</v>
      </c>
      <c r="F94" s="29"/>
      <c r="G94" s="29">
        <v>12.5</v>
      </c>
      <c r="H94" s="29">
        <v>14.5</v>
      </c>
      <c r="I94" s="29">
        <v>18</v>
      </c>
      <c r="J94" s="51">
        <f t="shared" ref="J94" si="102">(H94-G94)*E94</f>
        <v>2400</v>
      </c>
      <c r="K94" s="49">
        <f>(I94-H94)*E94</f>
        <v>4200</v>
      </c>
      <c r="L94" s="61">
        <f t="shared" ref="L94" si="103">(J94+K94)</f>
        <v>6600</v>
      </c>
    </row>
    <row r="95" spans="1:12" x14ac:dyDescent="0.25">
      <c r="A95" s="52">
        <v>43477</v>
      </c>
      <c r="B95" s="44" t="s">
        <v>112</v>
      </c>
      <c r="C95" s="46">
        <v>120</v>
      </c>
      <c r="D95" s="46" t="s">
        <v>155</v>
      </c>
      <c r="E95" s="29">
        <v>4000</v>
      </c>
      <c r="F95" s="29"/>
      <c r="G95" s="29">
        <v>5</v>
      </c>
      <c r="H95" s="29">
        <v>5.8</v>
      </c>
      <c r="I95" s="29" t="s">
        <v>14</v>
      </c>
      <c r="J95" s="51">
        <f t="shared" ref="J95" si="104">(H95-G95)*E95</f>
        <v>3199.9999999999991</v>
      </c>
      <c r="K95" s="49">
        <v>0</v>
      </c>
      <c r="L95" s="61">
        <f t="shared" ref="L95" si="105">(J95+K95)</f>
        <v>3199.9999999999991</v>
      </c>
    </row>
    <row r="96" spans="1:12" x14ac:dyDescent="0.25">
      <c r="A96" s="52">
        <v>43476</v>
      </c>
      <c r="B96" s="44" t="s">
        <v>146</v>
      </c>
      <c r="C96" s="46">
        <v>350</v>
      </c>
      <c r="D96" s="46" t="s">
        <v>155</v>
      </c>
      <c r="E96" s="29">
        <v>1500</v>
      </c>
      <c r="F96" s="29"/>
      <c r="G96" s="29">
        <v>12.5</v>
      </c>
      <c r="H96" s="29">
        <v>13.5</v>
      </c>
      <c r="I96" s="29" t="s">
        <v>14</v>
      </c>
      <c r="J96" s="51">
        <f t="shared" ref="J96" si="106">(H96-G96)*E96</f>
        <v>1500</v>
      </c>
      <c r="K96" s="49">
        <v>0</v>
      </c>
      <c r="L96" s="61">
        <f t="shared" ref="L96" si="107">(J96+K96)</f>
        <v>1500</v>
      </c>
    </row>
    <row r="97" spans="1:12" x14ac:dyDescent="0.25">
      <c r="A97" s="52">
        <v>43475</v>
      </c>
      <c r="B97" s="44" t="s">
        <v>87</v>
      </c>
      <c r="C97" s="46">
        <v>180</v>
      </c>
      <c r="D97" s="46" t="s">
        <v>155</v>
      </c>
      <c r="E97" s="29">
        <v>2000</v>
      </c>
      <c r="F97" s="29"/>
      <c r="G97" s="29">
        <v>10</v>
      </c>
      <c r="H97" s="29">
        <v>10.5</v>
      </c>
      <c r="I97" s="29" t="s">
        <v>14</v>
      </c>
      <c r="J97" s="51">
        <f t="shared" ref="J97" si="108">(H97-G97)*E97</f>
        <v>1000</v>
      </c>
      <c r="K97" s="49">
        <v>0</v>
      </c>
      <c r="L97" s="61">
        <f t="shared" ref="L97" si="109">(J97+K97)</f>
        <v>1000</v>
      </c>
    </row>
    <row r="98" spans="1:12" x14ac:dyDescent="0.25">
      <c r="A98" s="52">
        <v>43474</v>
      </c>
      <c r="B98" s="44" t="s">
        <v>215</v>
      </c>
      <c r="C98" s="46">
        <v>2500</v>
      </c>
      <c r="D98" s="46" t="s">
        <v>140</v>
      </c>
      <c r="E98" s="29">
        <v>250</v>
      </c>
      <c r="F98" s="29"/>
      <c r="G98" s="29">
        <v>66</v>
      </c>
      <c r="H98" s="29">
        <v>75</v>
      </c>
      <c r="I98" s="29" t="s">
        <v>14</v>
      </c>
      <c r="J98" s="51">
        <f t="shared" ref="J98" si="110">(H98-G98)*E98</f>
        <v>2250</v>
      </c>
      <c r="K98" s="49">
        <v>0</v>
      </c>
      <c r="L98" s="61">
        <f t="shared" ref="L98" si="111">(J98+K98)</f>
        <v>2250</v>
      </c>
    </row>
    <row r="99" spans="1:12" x14ac:dyDescent="0.25">
      <c r="A99" s="52">
        <v>43473</v>
      </c>
      <c r="B99" s="44" t="s">
        <v>89</v>
      </c>
      <c r="C99" s="46">
        <v>740</v>
      </c>
      <c r="D99" s="46" t="s">
        <v>155</v>
      </c>
      <c r="E99" s="29">
        <v>1000</v>
      </c>
      <c r="F99" s="29"/>
      <c r="G99" s="29">
        <v>26.5</v>
      </c>
      <c r="H99" s="29">
        <v>29.5</v>
      </c>
      <c r="I99" s="29" t="s">
        <v>14</v>
      </c>
      <c r="J99" s="51">
        <f t="shared" ref="J99:J100" si="112">(H99-G99)*E99</f>
        <v>3000</v>
      </c>
      <c r="K99" s="49">
        <v>0</v>
      </c>
      <c r="L99" s="61">
        <f t="shared" ref="L99" si="113">(J99+K99)</f>
        <v>3000</v>
      </c>
    </row>
    <row r="100" spans="1:12" x14ac:dyDescent="0.25">
      <c r="A100" s="52">
        <v>43468</v>
      </c>
      <c r="B100" s="44" t="s">
        <v>131</v>
      </c>
      <c r="C100" s="46">
        <v>220</v>
      </c>
      <c r="D100" s="46" t="s">
        <v>140</v>
      </c>
      <c r="E100" s="29">
        <v>2500</v>
      </c>
      <c r="F100" s="29"/>
      <c r="G100" s="29">
        <v>8.4</v>
      </c>
      <c r="H100" s="29">
        <v>9.5</v>
      </c>
      <c r="I100" s="29" t="s">
        <v>14</v>
      </c>
      <c r="J100" s="51">
        <f t="shared" si="112"/>
        <v>2749.9999999999991</v>
      </c>
      <c r="K100" s="49">
        <v>0</v>
      </c>
      <c r="L100" s="61">
        <f t="shared" ref="L100" si="114">(J100+K100)</f>
        <v>2749.9999999999991</v>
      </c>
    </row>
    <row r="101" spans="1:12" x14ac:dyDescent="0.25">
      <c r="A101" s="52">
        <v>43467</v>
      </c>
      <c r="B101" s="44" t="s">
        <v>210</v>
      </c>
      <c r="C101" s="46">
        <v>100</v>
      </c>
      <c r="D101" s="46" t="s">
        <v>155</v>
      </c>
      <c r="E101" s="29">
        <v>7000</v>
      </c>
      <c r="F101" s="29"/>
      <c r="G101" s="29">
        <v>2.75</v>
      </c>
      <c r="H101" s="29">
        <v>2.75</v>
      </c>
      <c r="I101" s="29" t="s">
        <v>14</v>
      </c>
      <c r="J101" s="51">
        <f t="shared" ref="J101" si="115">(H101-G101)*E101</f>
        <v>0</v>
      </c>
      <c r="K101" s="49">
        <v>0</v>
      </c>
      <c r="L101" s="61">
        <f t="shared" ref="L101" si="116">(J101+K101)</f>
        <v>0</v>
      </c>
    </row>
    <row r="102" spans="1:12" x14ac:dyDescent="0.25">
      <c r="A102" s="52">
        <v>43466</v>
      </c>
      <c r="B102" s="44" t="s">
        <v>209</v>
      </c>
      <c r="C102" s="46">
        <v>260</v>
      </c>
      <c r="D102" s="46" t="s">
        <v>155</v>
      </c>
      <c r="E102" s="29">
        <v>2000</v>
      </c>
      <c r="F102" s="29"/>
      <c r="G102" s="29">
        <v>8.1999999999999993</v>
      </c>
      <c r="H102" s="29">
        <v>9.5</v>
      </c>
      <c r="I102" s="29" t="s">
        <v>14</v>
      </c>
      <c r="J102" s="51">
        <f t="shared" ref="J102" si="117">(H102-G102)*E102</f>
        <v>2600.0000000000014</v>
      </c>
      <c r="K102" s="49">
        <v>0</v>
      </c>
      <c r="L102" s="61">
        <f t="shared" ref="L102" si="118">(J102+K102)</f>
        <v>2600.0000000000014</v>
      </c>
    </row>
    <row r="103" spans="1:12" x14ac:dyDescent="0.25">
      <c r="A103" s="52">
        <v>43465</v>
      </c>
      <c r="B103" s="44" t="s">
        <v>173</v>
      </c>
      <c r="C103" s="46">
        <v>960</v>
      </c>
      <c r="D103" s="46" t="s">
        <v>155</v>
      </c>
      <c r="E103" s="29">
        <v>750</v>
      </c>
      <c r="F103" s="29"/>
      <c r="G103" s="29">
        <v>26</v>
      </c>
      <c r="H103" s="29">
        <v>22</v>
      </c>
      <c r="I103" s="29" t="s">
        <v>14</v>
      </c>
      <c r="J103" s="51">
        <f t="shared" ref="J103" si="119">(H103-G103)*E103</f>
        <v>-3000</v>
      </c>
      <c r="K103" s="49">
        <v>0</v>
      </c>
      <c r="L103" s="61">
        <f t="shared" ref="L103" si="120">(J103+K103)</f>
        <v>-3000</v>
      </c>
    </row>
    <row r="104" spans="1:12" x14ac:dyDescent="0.25">
      <c r="A104" s="52">
        <v>43462</v>
      </c>
      <c r="B104" s="44" t="s">
        <v>38</v>
      </c>
      <c r="C104" s="46">
        <v>370</v>
      </c>
      <c r="D104" s="46" t="s">
        <v>155</v>
      </c>
      <c r="E104" s="29">
        <v>2750</v>
      </c>
      <c r="F104" s="29"/>
      <c r="G104" s="29">
        <v>8</v>
      </c>
      <c r="H104" s="29">
        <v>8.65</v>
      </c>
      <c r="I104" s="29" t="s">
        <v>14</v>
      </c>
      <c r="J104" s="51">
        <f t="shared" ref="J104" si="121">(H104-G104)*E104</f>
        <v>1787.5000000000009</v>
      </c>
      <c r="K104" s="49">
        <v>0</v>
      </c>
      <c r="L104" s="61">
        <f t="shared" ref="L104" si="122">(J104+K104)</f>
        <v>1787.5000000000009</v>
      </c>
    </row>
    <row r="105" spans="1:12" x14ac:dyDescent="0.25">
      <c r="A105" s="52">
        <v>43461</v>
      </c>
      <c r="B105" s="44" t="s">
        <v>132</v>
      </c>
      <c r="C105" s="46">
        <v>430</v>
      </c>
      <c r="D105" s="46" t="s">
        <v>155</v>
      </c>
      <c r="E105" s="29">
        <v>1250</v>
      </c>
      <c r="F105" s="29"/>
      <c r="G105" s="29">
        <v>17</v>
      </c>
      <c r="H105" s="29">
        <v>18</v>
      </c>
      <c r="I105" s="29" t="s">
        <v>14</v>
      </c>
      <c r="J105" s="51">
        <f t="shared" ref="J105" si="123">(H105-G105)*E105</f>
        <v>1250</v>
      </c>
      <c r="K105" s="49">
        <v>0</v>
      </c>
      <c r="L105" s="61">
        <f t="shared" ref="L105" si="124">(J105+K105)</f>
        <v>1250</v>
      </c>
    </row>
    <row r="106" spans="1:12" x14ac:dyDescent="0.25">
      <c r="A106" s="52">
        <v>43461</v>
      </c>
      <c r="B106" s="44" t="s">
        <v>128</v>
      </c>
      <c r="C106" s="46">
        <v>370</v>
      </c>
      <c r="D106" s="46" t="s">
        <v>140</v>
      </c>
      <c r="E106" s="29">
        <v>1800</v>
      </c>
      <c r="F106" s="29"/>
      <c r="G106" s="29">
        <v>11</v>
      </c>
      <c r="H106" s="29">
        <v>9</v>
      </c>
      <c r="I106" s="29" t="s">
        <v>14</v>
      </c>
      <c r="J106" s="51">
        <f t="shared" ref="J106" si="125">(H106-G106)*E106</f>
        <v>-3600</v>
      </c>
      <c r="K106" s="49">
        <v>0</v>
      </c>
      <c r="L106" s="61">
        <f t="shared" ref="L106" si="126">(J106+K106)</f>
        <v>-3600</v>
      </c>
    </row>
    <row r="107" spans="1:12" x14ac:dyDescent="0.25">
      <c r="A107" s="52">
        <v>43460</v>
      </c>
      <c r="B107" s="44" t="s">
        <v>131</v>
      </c>
      <c r="C107" s="46">
        <v>210</v>
      </c>
      <c r="D107" s="46" t="s">
        <v>155</v>
      </c>
      <c r="E107" s="29">
        <v>2500</v>
      </c>
      <c r="F107" s="29"/>
      <c r="G107" s="29">
        <v>5.25</v>
      </c>
      <c r="H107" s="29">
        <v>6.5</v>
      </c>
      <c r="I107" s="29">
        <v>8</v>
      </c>
      <c r="J107" s="51">
        <f t="shared" ref="J107" si="127">(H107-G107)*E107</f>
        <v>3125</v>
      </c>
      <c r="K107" s="49">
        <f>(I107-H107)*E107</f>
        <v>3750</v>
      </c>
      <c r="L107" s="61">
        <f t="shared" ref="L107" si="128">(J107+K107)</f>
        <v>6875</v>
      </c>
    </row>
    <row r="108" spans="1:12" x14ac:dyDescent="0.25">
      <c r="A108" s="52">
        <v>43458</v>
      </c>
      <c r="B108" s="44" t="s">
        <v>181</v>
      </c>
      <c r="C108" s="46">
        <v>1280</v>
      </c>
      <c r="D108" s="46" t="s">
        <v>140</v>
      </c>
      <c r="E108" s="29">
        <v>500</v>
      </c>
      <c r="F108" s="29"/>
      <c r="G108" s="29">
        <v>25</v>
      </c>
      <c r="H108" s="29">
        <v>31</v>
      </c>
      <c r="I108" s="29">
        <v>40</v>
      </c>
      <c r="J108" s="51">
        <f t="shared" ref="J108" si="129">(H108-G108)*E108</f>
        <v>3000</v>
      </c>
      <c r="K108" s="49">
        <f>(I108-H108)*E108</f>
        <v>4500</v>
      </c>
      <c r="L108" s="61">
        <f t="shared" ref="L108" si="130">(J108+K108)</f>
        <v>7500</v>
      </c>
    </row>
    <row r="109" spans="1:12" x14ac:dyDescent="0.25">
      <c r="A109" s="52">
        <v>43455</v>
      </c>
      <c r="B109" s="44" t="s">
        <v>138</v>
      </c>
      <c r="C109" s="46">
        <v>700</v>
      </c>
      <c r="D109" s="46" t="s">
        <v>140</v>
      </c>
      <c r="E109" s="29">
        <v>1200</v>
      </c>
      <c r="F109" s="29"/>
      <c r="G109" s="29">
        <v>11.2</v>
      </c>
      <c r="H109" s="29">
        <v>13.5</v>
      </c>
      <c r="I109" s="29" t="s">
        <v>14</v>
      </c>
      <c r="J109" s="51">
        <f t="shared" ref="J109" si="131">(H109-G109)*E109</f>
        <v>2760.0000000000009</v>
      </c>
      <c r="K109" s="49">
        <v>0</v>
      </c>
      <c r="L109" s="61">
        <f t="shared" ref="L109" si="132">(J109+K109)</f>
        <v>2760.0000000000009</v>
      </c>
    </row>
    <row r="110" spans="1:12" x14ac:dyDescent="0.25">
      <c r="A110" s="52">
        <v>43454</v>
      </c>
      <c r="B110" s="44" t="s">
        <v>67</v>
      </c>
      <c r="C110" s="46">
        <v>760</v>
      </c>
      <c r="D110" s="46" t="s">
        <v>155</v>
      </c>
      <c r="E110" s="29">
        <v>1200</v>
      </c>
      <c r="F110" s="29"/>
      <c r="G110" s="29">
        <v>18.5</v>
      </c>
      <c r="H110" s="29">
        <v>20.5</v>
      </c>
      <c r="I110" s="29">
        <v>24</v>
      </c>
      <c r="J110" s="51">
        <f t="shared" ref="J110" si="133">(H110-G110)*E110</f>
        <v>2400</v>
      </c>
      <c r="K110" s="49">
        <f>(I110-H110)*E110</f>
        <v>4200</v>
      </c>
      <c r="L110" s="61">
        <f t="shared" ref="L110" si="134">(J110+K110)</f>
        <v>6600</v>
      </c>
    </row>
    <row r="111" spans="1:12" x14ac:dyDescent="0.25">
      <c r="A111" s="52">
        <v>43453</v>
      </c>
      <c r="B111" s="44" t="s">
        <v>188</v>
      </c>
      <c r="C111" s="46">
        <v>620</v>
      </c>
      <c r="D111" s="46" t="s">
        <v>155</v>
      </c>
      <c r="E111" s="29">
        <v>1200</v>
      </c>
      <c r="F111" s="29"/>
      <c r="G111" s="29">
        <v>19</v>
      </c>
      <c r="H111" s="29">
        <v>21.5</v>
      </c>
      <c r="I111" s="29">
        <v>25</v>
      </c>
      <c r="J111" s="51">
        <f t="shared" ref="J111" si="135">(H111-G111)*E111</f>
        <v>3000</v>
      </c>
      <c r="K111" s="49">
        <f>(I111-H111)*E111</f>
        <v>4200</v>
      </c>
      <c r="L111" s="61">
        <f t="shared" ref="L111" si="136">(J111+K111)</f>
        <v>7200</v>
      </c>
    </row>
    <row r="112" spans="1:12" x14ac:dyDescent="0.25">
      <c r="A112" s="52">
        <v>43452</v>
      </c>
      <c r="B112" s="44" t="s">
        <v>168</v>
      </c>
      <c r="C112" s="46">
        <v>430</v>
      </c>
      <c r="D112" s="46" t="s">
        <v>155</v>
      </c>
      <c r="E112" s="29">
        <v>1100</v>
      </c>
      <c r="F112" s="29"/>
      <c r="G112" s="29">
        <v>12.2</v>
      </c>
      <c r="H112" s="29">
        <v>13.8</v>
      </c>
      <c r="I112" s="29" t="s">
        <v>14</v>
      </c>
      <c r="J112" s="51">
        <f t="shared" ref="J112" si="137">(H112-G112)*E112</f>
        <v>1760.0000000000016</v>
      </c>
      <c r="K112" s="49">
        <v>0</v>
      </c>
      <c r="L112" s="61">
        <f t="shared" ref="L112" si="138">(J112+K112)</f>
        <v>1760.0000000000016</v>
      </c>
    </row>
    <row r="113" spans="1:12" x14ac:dyDescent="0.25">
      <c r="A113" s="52">
        <v>43448</v>
      </c>
      <c r="B113" s="44" t="s">
        <v>202</v>
      </c>
      <c r="C113" s="46">
        <v>960</v>
      </c>
      <c r="D113" s="46" t="s">
        <v>155</v>
      </c>
      <c r="E113" s="29">
        <v>550</v>
      </c>
      <c r="F113" s="29"/>
      <c r="G113" s="29">
        <v>24</v>
      </c>
      <c r="H113" s="29">
        <v>20</v>
      </c>
      <c r="I113" s="29" t="s">
        <v>14</v>
      </c>
      <c r="J113" s="51">
        <f t="shared" ref="J113" si="139">(H113-G113)*E113</f>
        <v>-2200</v>
      </c>
      <c r="K113" s="49">
        <v>0</v>
      </c>
      <c r="L113" s="61">
        <f t="shared" ref="L113" si="140">(J113+K113)</f>
        <v>-2200</v>
      </c>
    </row>
    <row r="114" spans="1:12" x14ac:dyDescent="0.25">
      <c r="A114" s="52">
        <v>43447</v>
      </c>
      <c r="B114" s="44" t="s">
        <v>73</v>
      </c>
      <c r="C114" s="46">
        <v>220</v>
      </c>
      <c r="D114" s="46" t="s">
        <v>155</v>
      </c>
      <c r="E114" s="29">
        <v>1500</v>
      </c>
      <c r="F114" s="29"/>
      <c r="G114" s="29">
        <v>11.5</v>
      </c>
      <c r="H114" s="29">
        <v>9.5</v>
      </c>
      <c r="I114" s="29" t="s">
        <v>14</v>
      </c>
      <c r="J114" s="51">
        <f t="shared" ref="J114" si="141">(H114-G114)*E114</f>
        <v>-3000</v>
      </c>
      <c r="K114" s="49">
        <v>0</v>
      </c>
      <c r="L114" s="61">
        <f t="shared" ref="L114" si="142">(J114+K114)</f>
        <v>-3000</v>
      </c>
    </row>
    <row r="115" spans="1:12" x14ac:dyDescent="0.25">
      <c r="A115" s="52">
        <v>43446</v>
      </c>
      <c r="B115" s="44" t="s">
        <v>132</v>
      </c>
      <c r="C115" s="46">
        <v>420</v>
      </c>
      <c r="D115" s="46" t="s">
        <v>155</v>
      </c>
      <c r="E115" s="29">
        <v>1250</v>
      </c>
      <c r="F115" s="29"/>
      <c r="G115" s="29">
        <v>13</v>
      </c>
      <c r="H115" s="29">
        <v>16</v>
      </c>
      <c r="I115" s="29" t="s">
        <v>14</v>
      </c>
      <c r="J115" s="51">
        <f t="shared" ref="J115" si="143">(H115-G115)*E115</f>
        <v>3750</v>
      </c>
      <c r="K115" s="49">
        <v>0</v>
      </c>
      <c r="L115" s="61">
        <f t="shared" ref="L115" si="144">(J115+K115)</f>
        <v>3750</v>
      </c>
    </row>
    <row r="116" spans="1:12" x14ac:dyDescent="0.25">
      <c r="A116" s="52">
        <v>43445</v>
      </c>
      <c r="B116" s="44" t="s">
        <v>138</v>
      </c>
      <c r="C116" s="46">
        <v>700</v>
      </c>
      <c r="D116" s="46" t="s">
        <v>155</v>
      </c>
      <c r="E116" s="29">
        <v>1200</v>
      </c>
      <c r="F116" s="29"/>
      <c r="G116" s="29">
        <v>22.5</v>
      </c>
      <c r="H116" s="29">
        <v>25</v>
      </c>
      <c r="I116" s="29" t="s">
        <v>14</v>
      </c>
      <c r="J116" s="51">
        <f t="shared" ref="J116" si="145">(H116-G116)*E116</f>
        <v>3000</v>
      </c>
      <c r="K116" s="49">
        <v>0</v>
      </c>
      <c r="L116" s="61">
        <f t="shared" ref="L116" si="146">(J116+K116)</f>
        <v>3000</v>
      </c>
    </row>
    <row r="117" spans="1:12" x14ac:dyDescent="0.25">
      <c r="A117" s="52">
        <v>43444</v>
      </c>
      <c r="B117" s="44" t="s">
        <v>142</v>
      </c>
      <c r="C117" s="46">
        <v>260</v>
      </c>
      <c r="D117" s="46" t="s">
        <v>140</v>
      </c>
      <c r="E117" s="29">
        <v>1200</v>
      </c>
      <c r="F117" s="29"/>
      <c r="G117" s="29">
        <v>27</v>
      </c>
      <c r="H117" s="29">
        <v>29.5</v>
      </c>
      <c r="I117" s="29" t="s">
        <v>14</v>
      </c>
      <c r="J117" s="51">
        <f t="shared" ref="J117" si="147">(H117-G117)*E117</f>
        <v>3000</v>
      </c>
      <c r="K117" s="49">
        <v>0</v>
      </c>
      <c r="L117" s="61">
        <f t="shared" ref="L117" si="148">(J117+K117)</f>
        <v>3000</v>
      </c>
    </row>
    <row r="118" spans="1:12" x14ac:dyDescent="0.25">
      <c r="A118" s="52">
        <v>43441</v>
      </c>
      <c r="B118" s="44" t="s">
        <v>189</v>
      </c>
      <c r="C118" s="46">
        <v>270</v>
      </c>
      <c r="D118" s="46" t="s">
        <v>140</v>
      </c>
      <c r="E118" s="29">
        <v>3000</v>
      </c>
      <c r="F118" s="29"/>
      <c r="G118" s="29">
        <v>6.7</v>
      </c>
      <c r="H118" s="29">
        <v>7.3</v>
      </c>
      <c r="I118" s="29">
        <v>8</v>
      </c>
      <c r="J118" s="51">
        <f t="shared" ref="J118" si="149">(H118-G118)*E118</f>
        <v>1799.9999999999989</v>
      </c>
      <c r="K118" s="49">
        <f>(I118-H118)*E118</f>
        <v>2100.0000000000005</v>
      </c>
      <c r="L118" s="61">
        <f t="shared" ref="L118" si="150">(J118+K118)</f>
        <v>3899.9999999999991</v>
      </c>
    </row>
    <row r="119" spans="1:12" x14ac:dyDescent="0.25">
      <c r="A119" s="52">
        <v>43440</v>
      </c>
      <c r="B119" s="44" t="s">
        <v>188</v>
      </c>
      <c r="C119" s="46">
        <v>620</v>
      </c>
      <c r="D119" s="46" t="s">
        <v>140</v>
      </c>
      <c r="E119" s="29">
        <v>1200</v>
      </c>
      <c r="F119" s="29"/>
      <c r="G119" s="29">
        <v>17.2</v>
      </c>
      <c r="H119" s="29">
        <v>19.5</v>
      </c>
      <c r="I119" s="29">
        <v>21</v>
      </c>
      <c r="J119" s="51">
        <f t="shared" ref="J119" si="151">(H119-G119)*E119</f>
        <v>2760.0000000000009</v>
      </c>
      <c r="K119" s="49">
        <f>(I119-H119)*E119</f>
        <v>1800</v>
      </c>
      <c r="L119" s="61">
        <f t="shared" ref="L119" si="152">(J119+K119)</f>
        <v>4560.0000000000009</v>
      </c>
    </row>
    <row r="120" spans="1:12" x14ac:dyDescent="0.25">
      <c r="A120" s="52">
        <v>43439</v>
      </c>
      <c r="B120" s="44" t="s">
        <v>143</v>
      </c>
      <c r="C120" s="46">
        <v>160</v>
      </c>
      <c r="D120" s="46" t="s">
        <v>140</v>
      </c>
      <c r="E120" s="29">
        <v>2400</v>
      </c>
      <c r="F120" s="29"/>
      <c r="G120" s="29">
        <v>7.4</v>
      </c>
      <c r="H120" s="29">
        <v>8.4</v>
      </c>
      <c r="I120" s="29">
        <v>10</v>
      </c>
      <c r="J120" s="51">
        <f t="shared" ref="J120" si="153">(H120-G120)*E120</f>
        <v>2400</v>
      </c>
      <c r="K120" s="49">
        <f>(I120-H120)*E120</f>
        <v>3839.9999999999991</v>
      </c>
      <c r="L120" s="61">
        <f t="shared" ref="L120" si="154">(J120+K120)</f>
        <v>6239.9999999999991</v>
      </c>
    </row>
    <row r="121" spans="1:12" x14ac:dyDescent="0.25">
      <c r="A121" s="52">
        <v>43438</v>
      </c>
      <c r="B121" s="44" t="s">
        <v>124</v>
      </c>
      <c r="C121" s="46">
        <v>150</v>
      </c>
      <c r="D121" s="46" t="s">
        <v>155</v>
      </c>
      <c r="E121" s="29">
        <v>4500</v>
      </c>
      <c r="F121" s="29"/>
      <c r="G121" s="29">
        <v>4.5999999999999996</v>
      </c>
      <c r="H121" s="29">
        <v>5.2</v>
      </c>
      <c r="I121" s="29" t="s">
        <v>14</v>
      </c>
      <c r="J121" s="51">
        <f t="shared" ref="J121" si="155">(H121-G121)*E121</f>
        <v>2700.0000000000023</v>
      </c>
      <c r="K121" s="49">
        <v>0</v>
      </c>
      <c r="L121" s="61">
        <f t="shared" ref="L121" si="156">(J121+K121)</f>
        <v>2700.0000000000023</v>
      </c>
    </row>
    <row r="122" spans="1:12" x14ac:dyDescent="0.25">
      <c r="A122" s="25">
        <v>43437</v>
      </c>
      <c r="B122" s="44" t="s">
        <v>179</v>
      </c>
      <c r="C122" s="46">
        <v>240</v>
      </c>
      <c r="D122" s="46" t="s">
        <v>155</v>
      </c>
      <c r="E122" s="29">
        <v>3500</v>
      </c>
      <c r="F122" s="29"/>
      <c r="G122" s="29">
        <v>7.2</v>
      </c>
      <c r="H122" s="29">
        <v>6.5</v>
      </c>
      <c r="I122" s="29" t="s">
        <v>14</v>
      </c>
      <c r="J122" s="51">
        <f t="shared" ref="J122" si="157">(H122-G122)*E122</f>
        <v>-2450.0000000000005</v>
      </c>
      <c r="K122" s="49">
        <v>0</v>
      </c>
      <c r="L122" s="61">
        <f t="shared" ref="L122" si="158">(J122+K122)</f>
        <v>-2450.0000000000005</v>
      </c>
    </row>
    <row r="123" spans="1:12" x14ac:dyDescent="0.25">
      <c r="A123" s="25">
        <v>43434</v>
      </c>
      <c r="B123" s="44" t="s">
        <v>72</v>
      </c>
      <c r="C123" s="46">
        <v>1200</v>
      </c>
      <c r="D123" s="46" t="s">
        <v>155</v>
      </c>
      <c r="E123" s="29">
        <v>500</v>
      </c>
      <c r="F123" s="29"/>
      <c r="G123" s="29">
        <v>28.5</v>
      </c>
      <c r="H123" s="29">
        <v>23</v>
      </c>
      <c r="I123" s="29" t="s">
        <v>14</v>
      </c>
      <c r="J123" s="51">
        <f t="shared" ref="J123" si="159">(H123-G123)*E123</f>
        <v>-2750</v>
      </c>
      <c r="K123" s="49">
        <v>0</v>
      </c>
      <c r="L123" s="61">
        <f t="shared" ref="L123" si="160">(J123+K123)</f>
        <v>-2750</v>
      </c>
    </row>
    <row r="124" spans="1:12" x14ac:dyDescent="0.25">
      <c r="A124" s="25">
        <v>43433</v>
      </c>
      <c r="B124" s="44" t="s">
        <v>124</v>
      </c>
      <c r="C124" s="46">
        <v>140</v>
      </c>
      <c r="D124" s="46" t="s">
        <v>155</v>
      </c>
      <c r="E124" s="29">
        <v>4500</v>
      </c>
      <c r="F124" s="29"/>
      <c r="G124" s="29">
        <v>3.5</v>
      </c>
      <c r="H124" s="29">
        <v>4.0999999999999996</v>
      </c>
      <c r="I124" s="29" t="s">
        <v>14</v>
      </c>
      <c r="J124" s="51">
        <f t="shared" ref="J124" si="161">(H124-G124)*E124</f>
        <v>2699.9999999999982</v>
      </c>
      <c r="K124" s="49">
        <v>0</v>
      </c>
      <c r="L124" s="61">
        <f t="shared" ref="L124" si="162">(J124+K124)</f>
        <v>2699.9999999999982</v>
      </c>
    </row>
    <row r="125" spans="1:12" x14ac:dyDescent="0.25">
      <c r="A125" s="25">
        <v>43430</v>
      </c>
      <c r="B125" s="44" t="s">
        <v>41</v>
      </c>
      <c r="C125" s="46">
        <v>1320</v>
      </c>
      <c r="D125" s="46" t="s">
        <v>155</v>
      </c>
      <c r="E125" s="29">
        <v>600</v>
      </c>
      <c r="F125" s="29"/>
      <c r="G125" s="29">
        <v>29</v>
      </c>
      <c r="H125" s="29">
        <v>33</v>
      </c>
      <c r="I125" s="29">
        <v>37</v>
      </c>
      <c r="J125" s="51">
        <f t="shared" ref="J125" si="163">(H125-G125)*E125</f>
        <v>2400</v>
      </c>
      <c r="K125" s="49">
        <f>(I125-H125)*E125</f>
        <v>2400</v>
      </c>
      <c r="L125" s="61">
        <f t="shared" ref="L125" si="164">(J125+K125)</f>
        <v>4800</v>
      </c>
    </row>
    <row r="126" spans="1:12" x14ac:dyDescent="0.25">
      <c r="A126" s="25">
        <v>43426</v>
      </c>
      <c r="B126" s="44" t="s">
        <v>171</v>
      </c>
      <c r="C126" s="46">
        <v>250</v>
      </c>
      <c r="D126" s="46" t="s">
        <v>155</v>
      </c>
      <c r="E126" s="29">
        <v>2000</v>
      </c>
      <c r="F126" s="29"/>
      <c r="G126" s="29">
        <v>8</v>
      </c>
      <c r="H126" s="29">
        <v>9.3000000000000007</v>
      </c>
      <c r="I126" s="29">
        <v>10</v>
      </c>
      <c r="J126" s="51">
        <f t="shared" ref="J126:J127" si="165">(H126-G126)*E126</f>
        <v>2600.0000000000014</v>
      </c>
      <c r="K126" s="49">
        <v>0</v>
      </c>
      <c r="L126" s="61">
        <f t="shared" ref="L126:L127" si="166">(J126+K126)</f>
        <v>2600.0000000000014</v>
      </c>
    </row>
    <row r="127" spans="1:12" x14ac:dyDescent="0.25">
      <c r="A127" s="25">
        <v>43425</v>
      </c>
      <c r="B127" s="44" t="s">
        <v>171</v>
      </c>
      <c r="C127" s="46">
        <v>245</v>
      </c>
      <c r="D127" s="46" t="s">
        <v>155</v>
      </c>
      <c r="E127" s="29">
        <v>2000</v>
      </c>
      <c r="F127" s="29"/>
      <c r="G127" s="29">
        <v>7.1</v>
      </c>
      <c r="H127" s="29">
        <v>8.5</v>
      </c>
      <c r="I127" s="29" t="s">
        <v>14</v>
      </c>
      <c r="J127" s="51">
        <f t="shared" si="165"/>
        <v>2800.0000000000009</v>
      </c>
      <c r="K127" s="49">
        <v>0</v>
      </c>
      <c r="L127" s="61">
        <f t="shared" si="166"/>
        <v>2800.0000000000009</v>
      </c>
    </row>
    <row r="128" spans="1:12" x14ac:dyDescent="0.25">
      <c r="A128" s="25">
        <v>43424</v>
      </c>
      <c r="B128" s="44" t="s">
        <v>88</v>
      </c>
      <c r="C128" s="46">
        <v>350</v>
      </c>
      <c r="D128" s="46" t="s">
        <v>155</v>
      </c>
      <c r="E128" s="29">
        <v>2500</v>
      </c>
      <c r="F128" s="29"/>
      <c r="G128" s="29">
        <v>6.4</v>
      </c>
      <c r="H128" s="29">
        <v>5.4</v>
      </c>
      <c r="I128" s="29" t="s">
        <v>14</v>
      </c>
      <c r="J128" s="51">
        <f t="shared" ref="J128" si="167">(H128-G128)*E128</f>
        <v>-2500</v>
      </c>
      <c r="K128" s="49">
        <v>0</v>
      </c>
      <c r="L128" s="61">
        <f t="shared" ref="L128" si="168">(J128+K128)</f>
        <v>-2500</v>
      </c>
    </row>
    <row r="129" spans="1:12" x14ac:dyDescent="0.25">
      <c r="A129" s="25">
        <v>43423</v>
      </c>
      <c r="B129" s="44" t="s">
        <v>117</v>
      </c>
      <c r="C129" s="46">
        <v>170</v>
      </c>
      <c r="D129" s="46" t="s">
        <v>155</v>
      </c>
      <c r="E129" s="29">
        <v>2500</v>
      </c>
      <c r="F129" s="29"/>
      <c r="G129" s="29">
        <v>7.8</v>
      </c>
      <c r="H129" s="29">
        <v>8.1999999999999993</v>
      </c>
      <c r="I129" s="29" t="s">
        <v>14</v>
      </c>
      <c r="J129" s="51">
        <f t="shared" ref="J129:J135" si="169">(H129-G129)*E129</f>
        <v>999.99999999999864</v>
      </c>
      <c r="K129" s="49">
        <v>0</v>
      </c>
      <c r="L129" s="61">
        <f t="shared" ref="L129:L135" si="170">(J129+K129)</f>
        <v>999.99999999999864</v>
      </c>
    </row>
    <row r="130" spans="1:12" x14ac:dyDescent="0.25">
      <c r="A130" s="25">
        <v>43419</v>
      </c>
      <c r="B130" s="44" t="s">
        <v>79</v>
      </c>
      <c r="C130" s="46">
        <v>600</v>
      </c>
      <c r="D130" s="46" t="s">
        <v>140</v>
      </c>
      <c r="E130" s="29">
        <v>1000</v>
      </c>
      <c r="F130" s="29"/>
      <c r="G130" s="29">
        <v>20.5</v>
      </c>
      <c r="H130" s="29">
        <v>22.5</v>
      </c>
      <c r="I130" s="29">
        <v>24.3</v>
      </c>
      <c r="J130" s="51">
        <f>(H130-G130)*E130</f>
        <v>2000</v>
      </c>
      <c r="K130" s="49">
        <f>(I130-H130)*E130</f>
        <v>1800.0000000000007</v>
      </c>
      <c r="L130" s="61">
        <f t="shared" si="170"/>
        <v>3800.0000000000009</v>
      </c>
    </row>
    <row r="131" spans="1:12" x14ac:dyDescent="0.25">
      <c r="A131" s="25">
        <v>43418</v>
      </c>
      <c r="B131" s="44" t="s">
        <v>54</v>
      </c>
      <c r="C131" s="46">
        <v>1080</v>
      </c>
      <c r="D131" s="46" t="s">
        <v>155</v>
      </c>
      <c r="E131" s="29">
        <v>500</v>
      </c>
      <c r="F131" s="29"/>
      <c r="G131" s="29">
        <v>32</v>
      </c>
      <c r="H131" s="29">
        <v>36</v>
      </c>
      <c r="I131" s="29" t="s">
        <v>14</v>
      </c>
      <c r="J131" s="51">
        <f t="shared" si="169"/>
        <v>2000</v>
      </c>
      <c r="K131" s="49">
        <v>0</v>
      </c>
      <c r="L131" s="61">
        <f t="shared" si="170"/>
        <v>2000</v>
      </c>
    </row>
    <row r="132" spans="1:12" x14ac:dyDescent="0.25">
      <c r="A132" s="25">
        <v>43416</v>
      </c>
      <c r="B132" s="44" t="s">
        <v>122</v>
      </c>
      <c r="C132" s="46">
        <v>240</v>
      </c>
      <c r="D132" s="46" t="s">
        <v>140</v>
      </c>
      <c r="E132" s="29">
        <v>2000</v>
      </c>
      <c r="F132" s="29"/>
      <c r="G132" s="29">
        <v>11.1</v>
      </c>
      <c r="H132" s="29">
        <v>12.25</v>
      </c>
      <c r="I132" s="29" t="s">
        <v>14</v>
      </c>
      <c r="J132" s="51">
        <f t="shared" si="169"/>
        <v>2300.0000000000009</v>
      </c>
      <c r="K132" s="49">
        <v>0</v>
      </c>
      <c r="L132" s="61">
        <f t="shared" si="170"/>
        <v>2300.0000000000009</v>
      </c>
    </row>
    <row r="133" spans="1:12" x14ac:dyDescent="0.25">
      <c r="A133" s="25">
        <v>43409</v>
      </c>
      <c r="B133" s="44" t="s">
        <v>79</v>
      </c>
      <c r="C133" s="46">
        <v>600</v>
      </c>
      <c r="D133" s="46" t="s">
        <v>140</v>
      </c>
      <c r="E133" s="29">
        <v>1000</v>
      </c>
      <c r="F133" s="29"/>
      <c r="G133" s="29">
        <v>24.4</v>
      </c>
      <c r="H133" s="29">
        <v>26.5</v>
      </c>
      <c r="I133" s="29" t="s">
        <v>14</v>
      </c>
      <c r="J133" s="51">
        <f>(H133-G133)*E133</f>
        <v>2100.0000000000014</v>
      </c>
      <c r="K133" s="49">
        <v>0</v>
      </c>
      <c r="L133" s="61">
        <f t="shared" si="170"/>
        <v>2100.0000000000014</v>
      </c>
    </row>
    <row r="134" spans="1:12" x14ac:dyDescent="0.25">
      <c r="A134" s="25">
        <v>43406</v>
      </c>
      <c r="B134" s="44" t="s">
        <v>85</v>
      </c>
      <c r="C134" s="46">
        <v>590</v>
      </c>
      <c r="D134" s="46" t="s">
        <v>155</v>
      </c>
      <c r="E134" s="29">
        <v>1000</v>
      </c>
      <c r="F134" s="29"/>
      <c r="G134" s="29">
        <v>18.2</v>
      </c>
      <c r="H134" s="29">
        <v>20</v>
      </c>
      <c r="I134" s="29">
        <v>22</v>
      </c>
      <c r="J134" s="51">
        <f t="shared" si="169"/>
        <v>1800.0000000000007</v>
      </c>
      <c r="K134" s="49">
        <f t="shared" ref="K134:K135" si="171">(I134-H134)*E134</f>
        <v>2000</v>
      </c>
      <c r="L134" s="61">
        <f t="shared" si="170"/>
        <v>3800.0000000000009</v>
      </c>
    </row>
    <row r="135" spans="1:12" x14ac:dyDescent="0.25">
      <c r="A135" s="25">
        <v>43405</v>
      </c>
      <c r="B135" s="44" t="s">
        <v>69</v>
      </c>
      <c r="C135" s="46">
        <v>200</v>
      </c>
      <c r="D135" s="46" t="s">
        <v>140</v>
      </c>
      <c r="E135" s="29">
        <v>1750</v>
      </c>
      <c r="F135" s="29"/>
      <c r="G135" s="29">
        <v>14.8</v>
      </c>
      <c r="H135" s="29">
        <v>16.5</v>
      </c>
      <c r="I135" s="29">
        <v>19.5</v>
      </c>
      <c r="J135" s="51">
        <f t="shared" si="169"/>
        <v>2974.9999999999986</v>
      </c>
      <c r="K135" s="49">
        <f t="shared" si="171"/>
        <v>5250</v>
      </c>
      <c r="L135" s="61">
        <f t="shared" si="170"/>
        <v>8224.9999999999982</v>
      </c>
    </row>
    <row r="136" spans="1:12" x14ac:dyDescent="0.25">
      <c r="A136" s="25">
        <v>43404</v>
      </c>
      <c r="B136" s="44" t="s">
        <v>47</v>
      </c>
      <c r="C136" s="46">
        <v>840</v>
      </c>
      <c r="D136" s="46" t="s">
        <v>155</v>
      </c>
      <c r="E136" s="29">
        <v>600</v>
      </c>
      <c r="F136" s="29"/>
      <c r="G136" s="29">
        <v>34</v>
      </c>
      <c r="H136" s="29">
        <v>37</v>
      </c>
      <c r="I136" s="29">
        <v>45</v>
      </c>
      <c r="J136" s="51">
        <f t="shared" ref="J136" si="172">(H136-G136)*E136</f>
        <v>1800</v>
      </c>
      <c r="K136" s="49">
        <f t="shared" ref="K136" si="173">(I136-H136)*E136</f>
        <v>4800</v>
      </c>
      <c r="L136" s="61">
        <f t="shared" ref="L136" si="174">(J136+K136)</f>
        <v>6600</v>
      </c>
    </row>
    <row r="137" spans="1:12" x14ac:dyDescent="0.25">
      <c r="A137" s="25">
        <v>43403</v>
      </c>
      <c r="B137" s="44" t="s">
        <v>175</v>
      </c>
      <c r="C137" s="46">
        <v>960</v>
      </c>
      <c r="D137" s="46" t="s">
        <v>155</v>
      </c>
      <c r="E137" s="29">
        <v>550</v>
      </c>
      <c r="F137" s="29"/>
      <c r="G137" s="29">
        <v>39</v>
      </c>
      <c r="H137" s="29">
        <v>34</v>
      </c>
      <c r="I137" s="29" t="s">
        <v>14</v>
      </c>
      <c r="J137" s="51">
        <f t="shared" ref="J137" si="175">(H137-G137)*E137</f>
        <v>-2750</v>
      </c>
      <c r="K137" s="49">
        <v>0</v>
      </c>
      <c r="L137" s="61">
        <f t="shared" ref="L137" si="176">(J137+K137)</f>
        <v>-2750</v>
      </c>
    </row>
    <row r="138" spans="1:12" x14ac:dyDescent="0.25">
      <c r="A138" s="25">
        <v>43402</v>
      </c>
      <c r="B138" s="44" t="s">
        <v>174</v>
      </c>
      <c r="C138" s="46">
        <v>590</v>
      </c>
      <c r="D138" s="46" t="s">
        <v>155</v>
      </c>
      <c r="E138" s="29">
        <v>1100</v>
      </c>
      <c r="F138" s="29"/>
      <c r="G138" s="29">
        <v>17</v>
      </c>
      <c r="H138" s="29">
        <v>18.5</v>
      </c>
      <c r="I138" s="29" t="s">
        <v>14</v>
      </c>
      <c r="J138" s="51">
        <f t="shared" ref="J138" si="177">(H138-G138)*E138</f>
        <v>1650</v>
      </c>
      <c r="K138" s="49">
        <v>0</v>
      </c>
      <c r="L138" s="61">
        <f t="shared" ref="L138" si="178">(J138+K138)</f>
        <v>1650</v>
      </c>
    </row>
    <row r="139" spans="1:12" x14ac:dyDescent="0.25">
      <c r="A139" s="25">
        <v>43399</v>
      </c>
      <c r="B139" s="44" t="s">
        <v>173</v>
      </c>
      <c r="C139" s="46">
        <v>820</v>
      </c>
      <c r="D139" s="46" t="s">
        <v>155</v>
      </c>
      <c r="E139" s="29">
        <v>750</v>
      </c>
      <c r="F139" s="29"/>
      <c r="G139" s="29">
        <v>36</v>
      </c>
      <c r="H139" s="29">
        <v>40</v>
      </c>
      <c r="I139" s="29" t="s">
        <v>14</v>
      </c>
      <c r="J139" s="51">
        <f t="shared" ref="J139" si="179">(H139-G139)*E139</f>
        <v>3000</v>
      </c>
      <c r="K139" s="49">
        <v>0</v>
      </c>
      <c r="L139" s="61">
        <f t="shared" ref="L139" si="180">(J139+K139)</f>
        <v>3000</v>
      </c>
    </row>
    <row r="140" spans="1:12" x14ac:dyDescent="0.25">
      <c r="A140" s="25">
        <v>43398</v>
      </c>
      <c r="B140" s="44" t="s">
        <v>168</v>
      </c>
      <c r="C140" s="46">
        <v>570</v>
      </c>
      <c r="D140" s="46" t="s">
        <v>140</v>
      </c>
      <c r="E140" s="29">
        <v>1100</v>
      </c>
      <c r="F140" s="29"/>
      <c r="G140" s="29">
        <v>12</v>
      </c>
      <c r="H140" s="29">
        <v>14</v>
      </c>
      <c r="I140" s="29" t="s">
        <v>14</v>
      </c>
      <c r="J140" s="51">
        <f t="shared" ref="J140" si="181">(H140-G140)*E140</f>
        <v>2200</v>
      </c>
      <c r="K140" s="49">
        <v>0</v>
      </c>
      <c r="L140" s="61">
        <f t="shared" ref="L140" si="182">(J140+K140)</f>
        <v>2200</v>
      </c>
    </row>
    <row r="141" spans="1:12" x14ac:dyDescent="0.25">
      <c r="A141" s="25">
        <v>43397</v>
      </c>
      <c r="B141" s="44" t="s">
        <v>168</v>
      </c>
      <c r="C141" s="46">
        <v>570</v>
      </c>
      <c r="D141" s="46" t="s">
        <v>140</v>
      </c>
      <c r="E141" s="29">
        <v>1100</v>
      </c>
      <c r="F141" s="29"/>
      <c r="G141" s="29">
        <v>10.5</v>
      </c>
      <c r="H141" s="29">
        <v>12.35</v>
      </c>
      <c r="I141" s="29" t="s">
        <v>14</v>
      </c>
      <c r="J141" s="51">
        <f t="shared" ref="J141" si="183">(H141-G141)*E141</f>
        <v>2034.9999999999995</v>
      </c>
      <c r="K141" s="49">
        <v>0</v>
      </c>
      <c r="L141" s="61">
        <f t="shared" ref="L141" si="184">(J141+K141)</f>
        <v>2034.9999999999995</v>
      </c>
    </row>
    <row r="142" spans="1:12" x14ac:dyDescent="0.25">
      <c r="A142" s="25">
        <v>43396</v>
      </c>
      <c r="B142" s="44" t="s">
        <v>167</v>
      </c>
      <c r="C142" s="46">
        <v>660</v>
      </c>
      <c r="D142" s="46" t="s">
        <v>140</v>
      </c>
      <c r="E142" s="29">
        <v>1200</v>
      </c>
      <c r="F142" s="29"/>
      <c r="G142" s="29">
        <v>9</v>
      </c>
      <c r="H142" s="29">
        <v>11</v>
      </c>
      <c r="I142" s="29">
        <v>14</v>
      </c>
      <c r="J142" s="51">
        <f t="shared" ref="J142" si="185">(H142-G142)*E142</f>
        <v>2400</v>
      </c>
      <c r="K142" s="49">
        <f t="shared" ref="K142" si="186">(I142-H142)*E142</f>
        <v>3600</v>
      </c>
      <c r="L142" s="61">
        <f t="shared" ref="L142" si="187">(J142+K142)</f>
        <v>6000</v>
      </c>
    </row>
    <row r="143" spans="1:12" x14ac:dyDescent="0.25">
      <c r="A143" s="25">
        <v>43395</v>
      </c>
      <c r="B143" s="44" t="s">
        <v>164</v>
      </c>
      <c r="C143" s="46">
        <v>1560</v>
      </c>
      <c r="D143" s="46" t="s">
        <v>140</v>
      </c>
      <c r="E143" s="29">
        <v>300</v>
      </c>
      <c r="F143" s="29"/>
      <c r="G143" s="29">
        <v>34</v>
      </c>
      <c r="H143" s="29">
        <v>42</v>
      </c>
      <c r="I143" s="29">
        <v>60</v>
      </c>
      <c r="J143" s="51">
        <f t="shared" ref="J143" si="188">(H143-G143)*E143</f>
        <v>2400</v>
      </c>
      <c r="K143" s="49">
        <f t="shared" ref="K143:K147" si="189">(I143-H143)*E143</f>
        <v>5400</v>
      </c>
      <c r="L143" s="61">
        <f t="shared" ref="L143" si="190">(J143+K143)</f>
        <v>7800</v>
      </c>
    </row>
    <row r="144" spans="1:12" x14ac:dyDescent="0.25">
      <c r="A144" s="25">
        <v>43392</v>
      </c>
      <c r="B144" s="44" t="s">
        <v>79</v>
      </c>
      <c r="C144" s="46">
        <v>620</v>
      </c>
      <c r="D144" s="46" t="s">
        <v>140</v>
      </c>
      <c r="E144" s="29">
        <v>1000</v>
      </c>
      <c r="F144" s="29"/>
      <c r="G144" s="29">
        <v>12.7</v>
      </c>
      <c r="H144" s="29">
        <v>14.5</v>
      </c>
      <c r="I144" s="29" t="s">
        <v>14</v>
      </c>
      <c r="J144" s="51">
        <f t="shared" ref="J144" si="191">(H144-G144)*E144</f>
        <v>1800.0000000000007</v>
      </c>
      <c r="K144" s="49">
        <v>0</v>
      </c>
      <c r="L144" s="61">
        <f t="shared" ref="L144" si="192">(J144+K144)</f>
        <v>1800.0000000000007</v>
      </c>
    </row>
    <row r="145" spans="1:12" x14ac:dyDescent="0.25">
      <c r="A145" s="25">
        <v>43390</v>
      </c>
      <c r="B145" s="44" t="s">
        <v>144</v>
      </c>
      <c r="C145" s="46">
        <v>780</v>
      </c>
      <c r="D145" s="46" t="s">
        <v>140</v>
      </c>
      <c r="E145" s="29">
        <v>500</v>
      </c>
      <c r="F145" s="29"/>
      <c r="G145" s="29">
        <v>34</v>
      </c>
      <c r="H145" s="29">
        <v>40</v>
      </c>
      <c r="I145" s="29">
        <v>48</v>
      </c>
      <c r="J145" s="51">
        <f t="shared" ref="J145" si="193">(H145-G145)*E145</f>
        <v>3000</v>
      </c>
      <c r="K145" s="49">
        <f t="shared" si="189"/>
        <v>4000</v>
      </c>
      <c r="L145" s="61">
        <f t="shared" ref="L145" si="194">(J145+K145)</f>
        <v>7000</v>
      </c>
    </row>
    <row r="146" spans="1:12" x14ac:dyDescent="0.25">
      <c r="A146" s="25">
        <v>43389</v>
      </c>
      <c r="B146" s="44" t="s">
        <v>161</v>
      </c>
      <c r="C146" s="46">
        <v>220</v>
      </c>
      <c r="D146" s="46" t="s">
        <v>155</v>
      </c>
      <c r="E146" s="29">
        <v>3000</v>
      </c>
      <c r="F146" s="29"/>
      <c r="G146" s="29">
        <v>6</v>
      </c>
      <c r="H146" s="29">
        <v>7</v>
      </c>
      <c r="I146" s="29" t="s">
        <v>14</v>
      </c>
      <c r="J146" s="51">
        <f t="shared" ref="J146:J147" si="195">(H146-G146)*E146</f>
        <v>3000</v>
      </c>
      <c r="K146" s="49">
        <v>0</v>
      </c>
      <c r="L146" s="61">
        <f t="shared" ref="L146:L147" si="196">(J146+K146)</f>
        <v>3000</v>
      </c>
    </row>
    <row r="147" spans="1:12" x14ac:dyDescent="0.25">
      <c r="A147" s="25">
        <v>43388</v>
      </c>
      <c r="B147" s="44" t="s">
        <v>160</v>
      </c>
      <c r="C147" s="46">
        <v>880</v>
      </c>
      <c r="D147" s="46" t="s">
        <v>155</v>
      </c>
      <c r="E147" s="29">
        <v>700</v>
      </c>
      <c r="F147" s="29"/>
      <c r="G147" s="29">
        <v>25.5</v>
      </c>
      <c r="H147" s="29">
        <v>29.5</v>
      </c>
      <c r="I147" s="29">
        <v>32</v>
      </c>
      <c r="J147" s="51">
        <f t="shared" si="195"/>
        <v>2800</v>
      </c>
      <c r="K147" s="49">
        <f t="shared" si="189"/>
        <v>1750</v>
      </c>
      <c r="L147" s="61">
        <f t="shared" si="196"/>
        <v>4550</v>
      </c>
    </row>
    <row r="148" spans="1:12" x14ac:dyDescent="0.25">
      <c r="A148" s="25">
        <v>43385</v>
      </c>
      <c r="B148" s="44" t="s">
        <v>124</v>
      </c>
      <c r="C148" s="46">
        <v>135</v>
      </c>
      <c r="D148" s="46" t="s">
        <v>155</v>
      </c>
      <c r="E148" s="29">
        <v>4500</v>
      </c>
      <c r="F148" s="29"/>
      <c r="G148" s="29">
        <v>5.3</v>
      </c>
      <c r="H148" s="29">
        <v>5.8</v>
      </c>
      <c r="I148" s="29" t="s">
        <v>14</v>
      </c>
      <c r="J148" s="51">
        <f t="shared" ref="J148:J155" si="197">(H148-G148)*E148</f>
        <v>2250</v>
      </c>
      <c r="K148" s="49">
        <v>0</v>
      </c>
      <c r="L148" s="61">
        <f t="shared" ref="L148:L155" si="198">(J148+K148)</f>
        <v>2250</v>
      </c>
    </row>
    <row r="149" spans="1:12" x14ac:dyDescent="0.25">
      <c r="A149" s="25">
        <v>43384</v>
      </c>
      <c r="B149" s="44" t="s">
        <v>72</v>
      </c>
      <c r="C149" s="46">
        <v>1120</v>
      </c>
      <c r="D149" s="46" t="s">
        <v>155</v>
      </c>
      <c r="E149" s="29">
        <v>1000</v>
      </c>
      <c r="F149" s="29"/>
      <c r="G149" s="29">
        <v>23.5</v>
      </c>
      <c r="H149" s="29">
        <v>26.5</v>
      </c>
      <c r="I149" s="29">
        <v>29</v>
      </c>
      <c r="J149" s="51">
        <f t="shared" si="197"/>
        <v>3000</v>
      </c>
      <c r="K149" s="49">
        <f t="shared" ref="K149:K151" si="199">(I149-H149)*E149</f>
        <v>2500</v>
      </c>
      <c r="L149" s="61">
        <f t="shared" si="198"/>
        <v>5500</v>
      </c>
    </row>
    <row r="150" spans="1:12" x14ac:dyDescent="0.25">
      <c r="A150" s="25">
        <v>284</v>
      </c>
      <c r="B150" s="44" t="s">
        <v>156</v>
      </c>
      <c r="C150" s="46">
        <v>1300</v>
      </c>
      <c r="D150" s="46" t="s">
        <v>70</v>
      </c>
      <c r="E150" s="29">
        <v>1300</v>
      </c>
      <c r="F150" s="29"/>
      <c r="G150" s="29">
        <v>17</v>
      </c>
      <c r="H150" s="29">
        <v>19</v>
      </c>
      <c r="I150" s="29">
        <v>22</v>
      </c>
      <c r="J150" s="51">
        <f t="shared" si="197"/>
        <v>2600</v>
      </c>
      <c r="K150" s="49">
        <f t="shared" si="199"/>
        <v>3900</v>
      </c>
      <c r="L150" s="61">
        <f t="shared" si="198"/>
        <v>6500</v>
      </c>
    </row>
    <row r="151" spans="1:12" x14ac:dyDescent="0.25">
      <c r="A151" s="25">
        <v>43382</v>
      </c>
      <c r="B151" s="44" t="s">
        <v>157</v>
      </c>
      <c r="C151" s="46">
        <v>210</v>
      </c>
      <c r="D151" s="46" t="s">
        <v>140</v>
      </c>
      <c r="E151" s="29">
        <v>2250</v>
      </c>
      <c r="F151" s="29"/>
      <c r="G151" s="29">
        <v>8.6</v>
      </c>
      <c r="H151" s="29">
        <v>10</v>
      </c>
      <c r="I151" s="29">
        <v>11.5</v>
      </c>
      <c r="J151" s="51">
        <f t="shared" si="197"/>
        <v>3150.0000000000009</v>
      </c>
      <c r="K151" s="49">
        <f t="shared" si="199"/>
        <v>3375</v>
      </c>
      <c r="L151" s="61">
        <f t="shared" si="198"/>
        <v>6525.0000000000009</v>
      </c>
    </row>
    <row r="152" spans="1:12" x14ac:dyDescent="0.25">
      <c r="A152" s="25">
        <v>43381</v>
      </c>
      <c r="B152" s="44" t="s">
        <v>80</v>
      </c>
      <c r="C152" s="46">
        <v>90</v>
      </c>
      <c r="D152" s="46" t="s">
        <v>70</v>
      </c>
      <c r="E152" s="29">
        <v>3500</v>
      </c>
      <c r="F152" s="29"/>
      <c r="G152" s="29">
        <v>4.0999999999999996</v>
      </c>
      <c r="H152" s="29">
        <v>4.5999999999999996</v>
      </c>
      <c r="I152" s="29" t="s">
        <v>14</v>
      </c>
      <c r="J152" s="51">
        <f t="shared" si="197"/>
        <v>1750</v>
      </c>
      <c r="K152" s="49">
        <v>0</v>
      </c>
      <c r="L152" s="61">
        <f t="shared" si="198"/>
        <v>1750</v>
      </c>
    </row>
    <row r="153" spans="1:12" x14ac:dyDescent="0.25">
      <c r="A153" s="25">
        <v>43378</v>
      </c>
      <c r="B153" s="44" t="s">
        <v>157</v>
      </c>
      <c r="C153" s="46">
        <v>210</v>
      </c>
      <c r="D153" s="46" t="s">
        <v>140</v>
      </c>
      <c r="E153" s="29">
        <v>2250</v>
      </c>
      <c r="F153" s="29"/>
      <c r="G153" s="29">
        <v>9</v>
      </c>
      <c r="H153" s="29">
        <v>10.199999999999999</v>
      </c>
      <c r="I153" s="29">
        <v>11.2</v>
      </c>
      <c r="J153" s="51">
        <f t="shared" si="197"/>
        <v>2699.9999999999982</v>
      </c>
      <c r="K153" s="49">
        <f t="shared" ref="K153:K155" si="200">(I153-H153)*E153</f>
        <v>2250</v>
      </c>
      <c r="L153" s="61">
        <f t="shared" si="198"/>
        <v>4949.9999999999982</v>
      </c>
    </row>
    <row r="154" spans="1:12" x14ac:dyDescent="0.25">
      <c r="A154" s="25">
        <v>43377</v>
      </c>
      <c r="B154" s="44" t="s">
        <v>72</v>
      </c>
      <c r="C154" s="46">
        <v>1120</v>
      </c>
      <c r="D154" s="46" t="s">
        <v>140</v>
      </c>
      <c r="E154" s="29">
        <v>1000</v>
      </c>
      <c r="F154" s="29"/>
      <c r="G154" s="29">
        <v>28.5</v>
      </c>
      <c r="H154" s="29">
        <v>31</v>
      </c>
      <c r="I154" s="29">
        <v>35</v>
      </c>
      <c r="J154" s="51">
        <f t="shared" si="197"/>
        <v>2500</v>
      </c>
      <c r="K154" s="49">
        <f t="shared" si="200"/>
        <v>4000</v>
      </c>
      <c r="L154" s="61">
        <f t="shared" si="198"/>
        <v>6500</v>
      </c>
    </row>
    <row r="155" spans="1:12" x14ac:dyDescent="0.25">
      <c r="A155" s="25">
        <v>43374</v>
      </c>
      <c r="B155" s="44" t="s">
        <v>85</v>
      </c>
      <c r="C155" s="46">
        <v>570</v>
      </c>
      <c r="D155" s="46" t="s">
        <v>140</v>
      </c>
      <c r="E155" s="29">
        <v>1000</v>
      </c>
      <c r="F155" s="29"/>
      <c r="G155" s="29">
        <v>26</v>
      </c>
      <c r="H155" s="29">
        <v>28.5</v>
      </c>
      <c r="I155" s="29">
        <v>30</v>
      </c>
      <c r="J155" s="51">
        <f t="shared" si="197"/>
        <v>2500</v>
      </c>
      <c r="K155" s="49">
        <f t="shared" si="200"/>
        <v>1500</v>
      </c>
      <c r="L155" s="61">
        <f t="shared" si="198"/>
        <v>4000</v>
      </c>
    </row>
    <row r="156" spans="1:12" x14ac:dyDescent="0.25">
      <c r="A156" s="25">
        <v>43371</v>
      </c>
      <c r="B156" s="44" t="s">
        <v>143</v>
      </c>
      <c r="C156" s="46">
        <v>250</v>
      </c>
      <c r="D156" s="46" t="s">
        <v>140</v>
      </c>
      <c r="E156" s="29">
        <v>1600</v>
      </c>
      <c r="F156" s="29"/>
      <c r="G156" s="29">
        <v>12</v>
      </c>
      <c r="H156" s="29">
        <v>13.5</v>
      </c>
      <c r="I156" s="29" t="s">
        <v>14</v>
      </c>
      <c r="J156" s="51">
        <f t="shared" ref="J156:J162" si="201">(H156-G156)*E156</f>
        <v>2400</v>
      </c>
      <c r="K156" s="49">
        <v>0</v>
      </c>
      <c r="L156" s="61">
        <f t="shared" ref="L156:L162" si="202">(J156+K156)</f>
        <v>2400</v>
      </c>
    </row>
    <row r="157" spans="1:12" x14ac:dyDescent="0.25">
      <c r="A157" s="25">
        <v>43370</v>
      </c>
      <c r="B157" s="44" t="s">
        <v>144</v>
      </c>
      <c r="C157" s="46">
        <v>940</v>
      </c>
      <c r="D157" s="46" t="s">
        <v>140</v>
      </c>
      <c r="E157" s="29">
        <v>500</v>
      </c>
      <c r="F157" s="29"/>
      <c r="G157" s="29">
        <v>20</v>
      </c>
      <c r="H157" s="29">
        <v>24</v>
      </c>
      <c r="I157" s="29" t="s">
        <v>14</v>
      </c>
      <c r="J157" s="51">
        <f t="shared" ref="J157" si="203">(H157-G157)*E157</f>
        <v>2000</v>
      </c>
      <c r="K157" s="49">
        <v>0</v>
      </c>
      <c r="L157" s="61">
        <f t="shared" ref="L157" si="204">(J157+K157)</f>
        <v>2000</v>
      </c>
    </row>
    <row r="158" spans="1:12" x14ac:dyDescent="0.25">
      <c r="A158" s="25">
        <v>43369</v>
      </c>
      <c r="B158" s="44" t="s">
        <v>79</v>
      </c>
      <c r="C158" s="46">
        <v>640</v>
      </c>
      <c r="D158" s="46" t="s">
        <v>70</v>
      </c>
      <c r="E158" s="29">
        <v>1000</v>
      </c>
      <c r="F158" s="29"/>
      <c r="G158" s="29">
        <v>14.5</v>
      </c>
      <c r="H158" s="29">
        <v>16.7</v>
      </c>
      <c r="I158" s="29" t="s">
        <v>14</v>
      </c>
      <c r="J158" s="51">
        <f t="shared" si="201"/>
        <v>2199.9999999999991</v>
      </c>
      <c r="K158" s="49">
        <v>0</v>
      </c>
      <c r="L158" s="61">
        <f t="shared" si="202"/>
        <v>2199.9999999999991</v>
      </c>
    </row>
    <row r="159" spans="1:12" x14ac:dyDescent="0.25">
      <c r="A159" s="25">
        <v>43369</v>
      </c>
      <c r="B159" s="44" t="s">
        <v>112</v>
      </c>
      <c r="C159" s="46">
        <v>110</v>
      </c>
      <c r="D159" s="46" t="s">
        <v>140</v>
      </c>
      <c r="E159" s="29">
        <v>4000</v>
      </c>
      <c r="F159" s="29"/>
      <c r="G159" s="29">
        <v>3.7</v>
      </c>
      <c r="H159" s="29">
        <v>3.7</v>
      </c>
      <c r="I159" s="29" t="s">
        <v>14</v>
      </c>
      <c r="J159" s="51">
        <f t="shared" si="201"/>
        <v>0</v>
      </c>
      <c r="K159" s="49">
        <v>0</v>
      </c>
      <c r="L159" s="61">
        <f t="shared" si="202"/>
        <v>0</v>
      </c>
    </row>
    <row r="160" spans="1:12" x14ac:dyDescent="0.25">
      <c r="A160" s="25">
        <v>43368</v>
      </c>
      <c r="B160" s="44" t="s">
        <v>74</v>
      </c>
      <c r="C160" s="46">
        <v>230</v>
      </c>
      <c r="D160" s="46" t="s">
        <v>70</v>
      </c>
      <c r="E160" s="29">
        <v>2250</v>
      </c>
      <c r="F160" s="29"/>
      <c r="G160" s="29">
        <v>4.5</v>
      </c>
      <c r="H160" s="29">
        <v>3.2</v>
      </c>
      <c r="I160" s="29" t="s">
        <v>14</v>
      </c>
      <c r="J160" s="51">
        <f t="shared" si="201"/>
        <v>-2924.9999999999995</v>
      </c>
      <c r="K160" s="49">
        <v>0</v>
      </c>
      <c r="L160" s="61">
        <f t="shared" si="202"/>
        <v>-2924.9999999999995</v>
      </c>
    </row>
    <row r="161" spans="1:12" x14ac:dyDescent="0.25">
      <c r="A161" s="25">
        <v>43367</v>
      </c>
      <c r="B161" s="44" t="s">
        <v>72</v>
      </c>
      <c r="C161" s="46">
        <v>1240</v>
      </c>
      <c r="D161" s="46" t="s">
        <v>70</v>
      </c>
      <c r="E161" s="29">
        <v>1000</v>
      </c>
      <c r="F161" s="29"/>
      <c r="G161" s="29">
        <v>12.5</v>
      </c>
      <c r="H161" s="29">
        <v>14.5</v>
      </c>
      <c r="I161" s="29">
        <v>17</v>
      </c>
      <c r="J161" s="51">
        <f t="shared" si="201"/>
        <v>2000</v>
      </c>
      <c r="K161" s="49">
        <f t="shared" ref="K161:K162" si="205">(I161-H161)*E161</f>
        <v>2500</v>
      </c>
      <c r="L161" s="61">
        <f t="shared" si="202"/>
        <v>4500</v>
      </c>
    </row>
    <row r="162" spans="1:12" x14ac:dyDescent="0.25">
      <c r="A162" s="25">
        <v>43362</v>
      </c>
      <c r="B162" s="44" t="s">
        <v>142</v>
      </c>
      <c r="C162" s="46">
        <v>240</v>
      </c>
      <c r="D162" s="46" t="s">
        <v>140</v>
      </c>
      <c r="E162" s="29">
        <v>1200</v>
      </c>
      <c r="F162" s="29"/>
      <c r="G162" s="29">
        <v>10</v>
      </c>
      <c r="H162" s="29">
        <v>12</v>
      </c>
      <c r="I162" s="29">
        <v>13.5</v>
      </c>
      <c r="J162" s="51">
        <f t="shared" si="201"/>
        <v>2400</v>
      </c>
      <c r="K162" s="49">
        <f t="shared" si="205"/>
        <v>1800</v>
      </c>
      <c r="L162" s="61">
        <f t="shared" si="202"/>
        <v>4200</v>
      </c>
    </row>
    <row r="163" spans="1:12" x14ac:dyDescent="0.25">
      <c r="A163" s="25">
        <v>43361</v>
      </c>
      <c r="B163" s="44" t="s">
        <v>141</v>
      </c>
      <c r="C163" s="46">
        <v>1640</v>
      </c>
      <c r="D163" s="46" t="s">
        <v>70</v>
      </c>
      <c r="E163" s="29">
        <v>600</v>
      </c>
      <c r="F163" s="29"/>
      <c r="G163" s="29">
        <v>32</v>
      </c>
      <c r="H163" s="29">
        <v>37</v>
      </c>
      <c r="I163" s="29">
        <v>42</v>
      </c>
      <c r="J163" s="51">
        <f t="shared" ref="J163" si="206">(H163-G163)*E163</f>
        <v>3000</v>
      </c>
      <c r="K163" s="49">
        <f t="shared" ref="K163" si="207">(I163-H163)*E163</f>
        <v>3000</v>
      </c>
      <c r="L163" s="61">
        <f t="shared" ref="L163" si="208">(J163+K163)</f>
        <v>6000</v>
      </c>
    </row>
    <row r="164" spans="1:12" x14ac:dyDescent="0.25">
      <c r="A164" s="25">
        <v>43360</v>
      </c>
      <c r="B164" s="44" t="s">
        <v>71</v>
      </c>
      <c r="C164" s="46">
        <v>115</v>
      </c>
      <c r="D164" s="46" t="s">
        <v>70</v>
      </c>
      <c r="E164" s="29">
        <v>6000</v>
      </c>
      <c r="F164" s="29"/>
      <c r="G164" s="29">
        <v>3.6</v>
      </c>
      <c r="H164" s="29">
        <v>4.0999999999999996</v>
      </c>
      <c r="I164" s="29">
        <v>4.7</v>
      </c>
      <c r="J164" s="51">
        <f t="shared" ref="J164:J167" si="209">(H164-G164)*E164</f>
        <v>2999.9999999999973</v>
      </c>
      <c r="K164" s="49">
        <f t="shared" ref="K164:K165" si="210">(I164-H164)*E164</f>
        <v>3600.0000000000032</v>
      </c>
      <c r="L164" s="61">
        <f t="shared" ref="L164:L167" si="211">(J164+K164)</f>
        <v>6600</v>
      </c>
    </row>
    <row r="165" spans="1:12" x14ac:dyDescent="0.25">
      <c r="A165" s="25">
        <v>43357</v>
      </c>
      <c r="B165" s="44" t="s">
        <v>41</v>
      </c>
      <c r="C165" s="46">
        <v>1320</v>
      </c>
      <c r="D165" s="46" t="s">
        <v>70</v>
      </c>
      <c r="E165" s="29">
        <v>600</v>
      </c>
      <c r="F165" s="29"/>
      <c r="G165" s="29">
        <v>24.5</v>
      </c>
      <c r="H165" s="29">
        <v>29.5</v>
      </c>
      <c r="I165" s="29">
        <v>32</v>
      </c>
      <c r="J165" s="51">
        <f t="shared" si="209"/>
        <v>3000</v>
      </c>
      <c r="K165" s="49">
        <f t="shared" si="210"/>
        <v>1500</v>
      </c>
      <c r="L165" s="61">
        <f t="shared" si="211"/>
        <v>4500</v>
      </c>
    </row>
    <row r="166" spans="1:12" x14ac:dyDescent="0.25">
      <c r="A166" s="25">
        <v>43355</v>
      </c>
      <c r="B166" s="44" t="s">
        <v>139</v>
      </c>
      <c r="C166" s="46">
        <v>720</v>
      </c>
      <c r="D166" s="46" t="s">
        <v>140</v>
      </c>
      <c r="E166" s="29">
        <v>750</v>
      </c>
      <c r="F166" s="29"/>
      <c r="G166" s="29">
        <v>21.25</v>
      </c>
      <c r="H166" s="29">
        <v>17.25</v>
      </c>
      <c r="I166" s="29" t="s">
        <v>14</v>
      </c>
      <c r="J166" s="51">
        <f t="shared" ref="J166" si="212">(H166-G166)*E166</f>
        <v>-3000</v>
      </c>
      <c r="K166" s="49">
        <v>0</v>
      </c>
      <c r="L166" s="61">
        <f t="shared" ref="L166" si="213">(J166+K166)</f>
        <v>-3000</v>
      </c>
    </row>
    <row r="167" spans="1:12" x14ac:dyDescent="0.25">
      <c r="A167" s="25">
        <v>43354</v>
      </c>
      <c r="B167" s="44" t="s">
        <v>127</v>
      </c>
      <c r="C167" s="46">
        <v>300</v>
      </c>
      <c r="D167" s="46" t="s">
        <v>70</v>
      </c>
      <c r="E167" s="29">
        <v>2400</v>
      </c>
      <c r="F167" s="29"/>
      <c r="G167" s="29">
        <v>6.35</v>
      </c>
      <c r="H167" s="29">
        <v>7.3</v>
      </c>
      <c r="I167" s="29" t="s">
        <v>14</v>
      </c>
      <c r="J167" s="51">
        <f t="shared" si="209"/>
        <v>2280.0000000000005</v>
      </c>
      <c r="K167" s="49">
        <v>0</v>
      </c>
      <c r="L167" s="61">
        <f t="shared" si="211"/>
        <v>2280.0000000000005</v>
      </c>
    </row>
    <row r="168" spans="1:12" x14ac:dyDescent="0.25">
      <c r="A168" s="25">
        <v>43350</v>
      </c>
      <c r="B168" s="44" t="s">
        <v>102</v>
      </c>
      <c r="C168" s="46">
        <v>680</v>
      </c>
      <c r="D168" s="46" t="s">
        <v>70</v>
      </c>
      <c r="E168" s="29">
        <v>900</v>
      </c>
      <c r="F168" s="29"/>
      <c r="G168" s="29">
        <v>19</v>
      </c>
      <c r="H168" s="29">
        <v>22</v>
      </c>
      <c r="I168" s="29">
        <v>25</v>
      </c>
      <c r="J168" s="51">
        <f t="shared" ref="J168" si="214">(H168-G168)*E168</f>
        <v>2700</v>
      </c>
      <c r="K168" s="49">
        <f t="shared" ref="K168:K170" si="215">(I168-H168)*E168</f>
        <v>2700</v>
      </c>
      <c r="L168" s="61">
        <f t="shared" ref="L168" si="216">(J168+K168)</f>
        <v>5400</v>
      </c>
    </row>
    <row r="169" spans="1:12" x14ac:dyDescent="0.25">
      <c r="A169" s="25">
        <v>43349</v>
      </c>
      <c r="B169" s="44" t="s">
        <v>133</v>
      </c>
      <c r="C169" s="46">
        <v>1360</v>
      </c>
      <c r="D169" s="46" t="s">
        <v>70</v>
      </c>
      <c r="E169" s="29">
        <v>800</v>
      </c>
      <c r="F169" s="29"/>
      <c r="G169" s="29">
        <v>34</v>
      </c>
      <c r="H169" s="29">
        <v>36.5</v>
      </c>
      <c r="I169" s="29" t="s">
        <v>14</v>
      </c>
      <c r="J169" s="51">
        <f t="shared" ref="J169" si="217">(H169-G169)*E169</f>
        <v>2000</v>
      </c>
      <c r="K169" s="49">
        <v>0</v>
      </c>
      <c r="L169" s="61">
        <f t="shared" ref="L169" si="218">(J169+K169)</f>
        <v>2000</v>
      </c>
    </row>
    <row r="170" spans="1:12" x14ac:dyDescent="0.25">
      <c r="A170" s="25">
        <v>43348</v>
      </c>
      <c r="B170" s="44" t="s">
        <v>131</v>
      </c>
      <c r="C170" s="46">
        <v>225</v>
      </c>
      <c r="D170" s="46" t="s">
        <v>68</v>
      </c>
      <c r="E170" s="29">
        <v>2500</v>
      </c>
      <c r="F170" s="29"/>
      <c r="G170" s="29">
        <v>7.6</v>
      </c>
      <c r="H170" s="29">
        <v>8.5</v>
      </c>
      <c r="I170" s="29">
        <v>9.1999999999999993</v>
      </c>
      <c r="J170" s="51">
        <f t="shared" ref="J170:J171" si="219">(H170-G170)*E170</f>
        <v>2250.0000000000009</v>
      </c>
      <c r="K170" s="49">
        <f t="shared" si="215"/>
        <v>1749.9999999999982</v>
      </c>
      <c r="L170" s="61">
        <f t="shared" ref="L170:L171" si="220">(J170+K170)</f>
        <v>3999.9999999999991</v>
      </c>
    </row>
    <row r="171" spans="1:12" x14ac:dyDescent="0.25">
      <c r="A171" s="25">
        <v>43347</v>
      </c>
      <c r="B171" s="44" t="s">
        <v>37</v>
      </c>
      <c r="C171" s="46">
        <v>2600</v>
      </c>
      <c r="D171" s="46" t="s">
        <v>68</v>
      </c>
      <c r="E171" s="29">
        <v>500</v>
      </c>
      <c r="F171" s="29"/>
      <c r="G171" s="29">
        <v>38.5</v>
      </c>
      <c r="H171" s="29">
        <v>43</v>
      </c>
      <c r="I171" s="29" t="s">
        <v>14</v>
      </c>
      <c r="J171" s="51">
        <f t="shared" si="219"/>
        <v>2250</v>
      </c>
      <c r="K171" s="49">
        <v>0</v>
      </c>
      <c r="L171" s="61">
        <f t="shared" si="220"/>
        <v>2250</v>
      </c>
    </row>
    <row r="172" spans="1:12" x14ac:dyDescent="0.25">
      <c r="A172" s="25">
        <v>43343</v>
      </c>
      <c r="B172" s="44" t="s">
        <v>128</v>
      </c>
      <c r="C172" s="46">
        <v>360</v>
      </c>
      <c r="D172" s="46" t="s">
        <v>70</v>
      </c>
      <c r="E172" s="29">
        <v>1800</v>
      </c>
      <c r="F172" s="29"/>
      <c r="G172" s="29">
        <v>12.4</v>
      </c>
      <c r="H172" s="29">
        <v>11</v>
      </c>
      <c r="I172" s="29" t="s">
        <v>14</v>
      </c>
      <c r="J172" s="51">
        <f t="shared" ref="J172" si="221">(H172-G172)*E172</f>
        <v>-2520.0000000000005</v>
      </c>
      <c r="K172" s="49">
        <v>0</v>
      </c>
      <c r="L172" s="61">
        <f t="shared" ref="L172" si="222">(J172+K172)</f>
        <v>-2520.0000000000005</v>
      </c>
    </row>
    <row r="173" spans="1:12" x14ac:dyDescent="0.25">
      <c r="A173" s="25">
        <v>43342</v>
      </c>
      <c r="B173" s="44" t="s">
        <v>116</v>
      </c>
      <c r="C173" s="46">
        <v>400</v>
      </c>
      <c r="D173" s="46" t="s">
        <v>70</v>
      </c>
      <c r="E173" s="29">
        <v>3000</v>
      </c>
      <c r="F173" s="29"/>
      <c r="G173" s="29">
        <v>4.25</v>
      </c>
      <c r="H173" s="29">
        <v>5.25</v>
      </c>
      <c r="I173" s="29">
        <v>6.5</v>
      </c>
      <c r="J173" s="51">
        <f t="shared" ref="J173" si="223">(H173-G173)*E173</f>
        <v>3000</v>
      </c>
      <c r="K173" s="49">
        <f t="shared" ref="K173" si="224">(I173-H173)*E173</f>
        <v>3750</v>
      </c>
      <c r="L173" s="61">
        <f t="shared" ref="L173" si="225">(J173+K173)</f>
        <v>6750</v>
      </c>
    </row>
    <row r="174" spans="1:12" x14ac:dyDescent="0.25">
      <c r="A174" s="25">
        <v>43341</v>
      </c>
      <c r="B174" s="44" t="s">
        <v>124</v>
      </c>
      <c r="C174" s="46">
        <v>180</v>
      </c>
      <c r="D174" s="46" t="s">
        <v>70</v>
      </c>
      <c r="E174" s="29">
        <v>4500</v>
      </c>
      <c r="F174" s="29"/>
      <c r="G174" s="29">
        <v>4.25</v>
      </c>
      <c r="H174" s="29">
        <v>5</v>
      </c>
      <c r="I174" s="29">
        <v>5.5</v>
      </c>
      <c r="J174" s="51">
        <f t="shared" ref="J174:J175" si="226">(H174-G174)*E174</f>
        <v>3375</v>
      </c>
      <c r="K174" s="49">
        <f t="shared" ref="K174:K175" si="227">(I174-H174)*E174</f>
        <v>2250</v>
      </c>
      <c r="L174" s="61">
        <f t="shared" ref="L174:L175" si="228">(J174+K174)</f>
        <v>5625</v>
      </c>
    </row>
    <row r="175" spans="1:12" x14ac:dyDescent="0.25">
      <c r="A175" s="25">
        <v>43340</v>
      </c>
      <c r="B175" s="44" t="s">
        <v>124</v>
      </c>
      <c r="C175" s="46">
        <v>180</v>
      </c>
      <c r="D175" s="46" t="s">
        <v>70</v>
      </c>
      <c r="E175" s="29">
        <v>4500</v>
      </c>
      <c r="F175" s="29"/>
      <c r="G175" s="29">
        <v>4.5</v>
      </c>
      <c r="H175" s="29">
        <v>5.3</v>
      </c>
      <c r="I175" s="29">
        <v>5.5</v>
      </c>
      <c r="J175" s="51">
        <f t="shared" si="226"/>
        <v>3599.9999999999991</v>
      </c>
      <c r="K175" s="49">
        <f t="shared" si="227"/>
        <v>900.0000000000008</v>
      </c>
      <c r="L175" s="61">
        <f t="shared" si="228"/>
        <v>4500</v>
      </c>
    </row>
    <row r="176" spans="1:12" x14ac:dyDescent="0.25">
      <c r="A176" s="25">
        <v>43339</v>
      </c>
      <c r="B176" s="44" t="s">
        <v>122</v>
      </c>
      <c r="C176" s="46">
        <v>280</v>
      </c>
      <c r="D176" s="46" t="s">
        <v>70</v>
      </c>
      <c r="E176" s="29">
        <v>2000</v>
      </c>
      <c r="F176" s="29"/>
      <c r="G176" s="29">
        <v>7</v>
      </c>
      <c r="H176" s="29">
        <v>8.1999999999999993</v>
      </c>
      <c r="I176" s="29">
        <v>10</v>
      </c>
      <c r="J176" s="51">
        <f t="shared" ref="J176" si="229">(H176-G176)*E176</f>
        <v>2399.9999999999986</v>
      </c>
      <c r="K176" s="49">
        <f t="shared" ref="K176" si="230">(I176-H176)*E176</f>
        <v>3600.0000000000014</v>
      </c>
      <c r="L176" s="61">
        <f t="shared" ref="L176" si="231">(J176+K176)</f>
        <v>6000</v>
      </c>
    </row>
    <row r="177" spans="1:12" x14ac:dyDescent="0.25">
      <c r="A177" s="25">
        <v>43336</v>
      </c>
      <c r="B177" s="44" t="s">
        <v>75</v>
      </c>
      <c r="C177" s="46">
        <v>570</v>
      </c>
      <c r="D177" s="46" t="s">
        <v>70</v>
      </c>
      <c r="E177" s="29">
        <v>1100</v>
      </c>
      <c r="F177" s="29"/>
      <c r="G177" s="29">
        <v>16</v>
      </c>
      <c r="H177" s="29">
        <v>17.7</v>
      </c>
      <c r="I177" s="29">
        <v>20</v>
      </c>
      <c r="J177" s="51">
        <f t="shared" ref="J177" si="232">(H177-G177)*E177</f>
        <v>1869.9999999999993</v>
      </c>
      <c r="K177" s="49">
        <f t="shared" ref="K177" si="233">(I177-H177)*E177</f>
        <v>2530.0000000000009</v>
      </c>
      <c r="L177" s="61">
        <f t="shared" ref="L177" si="234">(J177+K177)</f>
        <v>4400</v>
      </c>
    </row>
    <row r="178" spans="1:12" x14ac:dyDescent="0.25">
      <c r="A178" s="25">
        <v>43333</v>
      </c>
      <c r="B178" s="44" t="s">
        <v>80</v>
      </c>
      <c r="C178" s="46">
        <v>120</v>
      </c>
      <c r="D178" s="46" t="s">
        <v>70</v>
      </c>
      <c r="E178" s="29">
        <v>3500</v>
      </c>
      <c r="F178" s="29"/>
      <c r="G178" s="29">
        <v>5</v>
      </c>
      <c r="H178" s="29">
        <v>5.6</v>
      </c>
      <c r="I178" s="29">
        <v>5.9</v>
      </c>
      <c r="J178" s="51">
        <f t="shared" ref="J178" si="235">(H178-G178)*E178</f>
        <v>2099.9999999999986</v>
      </c>
      <c r="K178" s="49">
        <f t="shared" ref="K178" si="236">(I178-H178)*E178</f>
        <v>1050.0000000000025</v>
      </c>
      <c r="L178" s="61">
        <f t="shared" ref="L178" si="237">(J178+K178)</f>
        <v>3150.0000000000009</v>
      </c>
    </row>
    <row r="179" spans="1:12" x14ac:dyDescent="0.25">
      <c r="A179" s="25">
        <v>43329</v>
      </c>
      <c r="B179" s="44" t="s">
        <v>116</v>
      </c>
      <c r="C179" s="46">
        <v>340</v>
      </c>
      <c r="D179" s="46" t="s">
        <v>70</v>
      </c>
      <c r="E179" s="29">
        <v>3000</v>
      </c>
      <c r="F179" s="29"/>
      <c r="G179" s="29">
        <v>5</v>
      </c>
      <c r="H179" s="29">
        <v>5.9</v>
      </c>
      <c r="I179" s="29" t="s">
        <v>14</v>
      </c>
      <c r="J179" s="51">
        <f t="shared" ref="J179:J180" si="238">(H179-G179)*E179</f>
        <v>2700.0000000000009</v>
      </c>
      <c r="K179" s="49">
        <v>0</v>
      </c>
      <c r="L179" s="61">
        <f t="shared" ref="L179:L180" si="239">(J179+K179)</f>
        <v>2700.0000000000009</v>
      </c>
    </row>
    <row r="180" spans="1:12" x14ac:dyDescent="0.25">
      <c r="A180" s="25">
        <v>43328</v>
      </c>
      <c r="B180" s="44" t="s">
        <v>105</v>
      </c>
      <c r="C180" s="46">
        <v>90</v>
      </c>
      <c r="D180" s="46" t="s">
        <v>70</v>
      </c>
      <c r="E180" s="29">
        <v>6000</v>
      </c>
      <c r="F180" s="29"/>
      <c r="G180" s="29">
        <v>4</v>
      </c>
      <c r="H180" s="29">
        <v>4.5</v>
      </c>
      <c r="I180" s="29" t="s">
        <v>14</v>
      </c>
      <c r="J180" s="51">
        <f t="shared" si="238"/>
        <v>3000</v>
      </c>
      <c r="K180" s="49">
        <v>0</v>
      </c>
      <c r="L180" s="61">
        <f t="shared" si="239"/>
        <v>3000</v>
      </c>
    </row>
    <row r="181" spans="1:12" x14ac:dyDescent="0.25">
      <c r="A181" s="25">
        <v>43326</v>
      </c>
      <c r="B181" s="44" t="s">
        <v>105</v>
      </c>
      <c r="C181" s="46">
        <v>90</v>
      </c>
      <c r="D181" s="46" t="s">
        <v>68</v>
      </c>
      <c r="E181" s="29">
        <v>6000</v>
      </c>
      <c r="F181" s="29"/>
      <c r="G181" s="29">
        <v>3.5</v>
      </c>
      <c r="H181" s="29">
        <v>3.9</v>
      </c>
      <c r="I181" s="29">
        <v>4.2</v>
      </c>
      <c r="J181" s="51">
        <f t="shared" ref="J181" si="240">(H181-G181)*E181</f>
        <v>2399.9999999999995</v>
      </c>
      <c r="K181" s="49">
        <f t="shared" ref="K181" si="241">(I181-H181)*E181</f>
        <v>1800.0000000000016</v>
      </c>
      <c r="L181" s="61">
        <f t="shared" ref="L181" si="242">(J181+K181)</f>
        <v>4200.0000000000009</v>
      </c>
    </row>
    <row r="182" spans="1:12" x14ac:dyDescent="0.25">
      <c r="A182" s="25">
        <v>43325</v>
      </c>
      <c r="B182" s="44" t="s">
        <v>112</v>
      </c>
      <c r="C182" s="46">
        <v>145</v>
      </c>
      <c r="D182" s="46" t="s">
        <v>68</v>
      </c>
      <c r="E182" s="29">
        <v>4000</v>
      </c>
      <c r="F182" s="29"/>
      <c r="G182" s="29">
        <v>4</v>
      </c>
      <c r="H182" s="29">
        <v>4.7</v>
      </c>
      <c r="I182" s="29">
        <v>5</v>
      </c>
      <c r="J182" s="51">
        <f t="shared" ref="J182" si="243">(H182-G182)*E182</f>
        <v>2800.0000000000009</v>
      </c>
      <c r="K182" s="49">
        <f t="shared" ref="K182" si="244">(I182-H182)*E182</f>
        <v>1199.9999999999993</v>
      </c>
      <c r="L182" s="61">
        <f t="shared" ref="L182" si="245">(J182+K182)</f>
        <v>4000</v>
      </c>
    </row>
    <row r="183" spans="1:12" x14ac:dyDescent="0.25">
      <c r="A183" s="25">
        <v>43321</v>
      </c>
      <c r="B183" s="44" t="s">
        <v>73</v>
      </c>
      <c r="C183" s="46">
        <v>450</v>
      </c>
      <c r="D183" s="46" t="s">
        <v>70</v>
      </c>
      <c r="E183" s="29">
        <v>1500</v>
      </c>
      <c r="F183" s="29"/>
      <c r="G183" s="29">
        <v>16.5</v>
      </c>
      <c r="H183" s="29">
        <v>17.8</v>
      </c>
      <c r="I183" s="29">
        <v>20</v>
      </c>
      <c r="J183" s="51">
        <f t="shared" ref="J183" si="246">(H183-G183)*E183</f>
        <v>1950.0000000000011</v>
      </c>
      <c r="K183" s="49">
        <f t="shared" ref="K183" si="247">(I183-H183)*E183</f>
        <v>3299.9999999999991</v>
      </c>
      <c r="L183" s="61">
        <f t="shared" ref="L183" si="248">(J183+K183)</f>
        <v>5250</v>
      </c>
    </row>
    <row r="184" spans="1:12" x14ac:dyDescent="0.25">
      <c r="A184" s="25">
        <v>43318</v>
      </c>
      <c r="B184" s="44" t="s">
        <v>108</v>
      </c>
      <c r="C184" s="46">
        <v>280</v>
      </c>
      <c r="D184" s="46" t="s">
        <v>70</v>
      </c>
      <c r="E184" s="29">
        <v>2200</v>
      </c>
      <c r="F184" s="29"/>
      <c r="G184" s="29">
        <v>11</v>
      </c>
      <c r="H184" s="29">
        <v>12</v>
      </c>
      <c r="I184" s="29" t="s">
        <v>14</v>
      </c>
      <c r="J184" s="51">
        <f t="shared" ref="J184:J185" si="249">(H184-G184)*E184</f>
        <v>2200</v>
      </c>
      <c r="K184" s="61">
        <v>0</v>
      </c>
      <c r="L184" s="61">
        <f t="shared" ref="L184:L185" si="250">(J184+K184)</f>
        <v>2200</v>
      </c>
    </row>
    <row r="185" spans="1:12" x14ac:dyDescent="0.25">
      <c r="A185" s="25">
        <v>43315</v>
      </c>
      <c r="B185" s="44" t="s">
        <v>107</v>
      </c>
      <c r="C185" s="46">
        <v>430</v>
      </c>
      <c r="D185" s="46" t="s">
        <v>70</v>
      </c>
      <c r="E185" s="29">
        <v>2000</v>
      </c>
      <c r="F185" s="29"/>
      <c r="G185" s="29">
        <v>13.25</v>
      </c>
      <c r="H185" s="29">
        <v>14.25</v>
      </c>
      <c r="I185" s="29" t="s">
        <v>14</v>
      </c>
      <c r="J185" s="51">
        <f t="shared" si="249"/>
        <v>2000</v>
      </c>
      <c r="K185" s="61">
        <v>0</v>
      </c>
      <c r="L185" s="61">
        <f t="shared" si="250"/>
        <v>2000</v>
      </c>
    </row>
    <row r="186" spans="1:12" x14ac:dyDescent="0.25">
      <c r="A186" s="25">
        <v>43314</v>
      </c>
      <c r="B186" s="44" t="s">
        <v>105</v>
      </c>
      <c r="C186" s="46">
        <v>100</v>
      </c>
      <c r="D186" s="46" t="s">
        <v>70</v>
      </c>
      <c r="E186" s="29">
        <v>6000</v>
      </c>
      <c r="F186" s="29"/>
      <c r="G186" s="29">
        <v>2.75</v>
      </c>
      <c r="H186" s="29">
        <v>3.2</v>
      </c>
      <c r="I186" s="29" t="s">
        <v>14</v>
      </c>
      <c r="J186" s="51">
        <f t="shared" ref="J186:J187" si="251">(H186-G186)*E186</f>
        <v>2700.0000000000009</v>
      </c>
      <c r="K186" s="61">
        <v>0</v>
      </c>
      <c r="L186" s="61">
        <f t="shared" ref="L186:L187" si="252">(J186+K186)</f>
        <v>2700.0000000000009</v>
      </c>
    </row>
    <row r="187" spans="1:12" x14ac:dyDescent="0.25">
      <c r="A187" s="25">
        <v>43313</v>
      </c>
      <c r="B187" s="44" t="s">
        <v>106</v>
      </c>
      <c r="C187" s="46">
        <v>880</v>
      </c>
      <c r="D187" s="46" t="s">
        <v>70</v>
      </c>
      <c r="E187" s="29">
        <v>700</v>
      </c>
      <c r="F187" s="29"/>
      <c r="G187" s="29">
        <v>21</v>
      </c>
      <c r="H187" s="29">
        <v>22</v>
      </c>
      <c r="I187" s="29" t="s">
        <v>14</v>
      </c>
      <c r="J187" s="51">
        <f t="shared" si="251"/>
        <v>700</v>
      </c>
      <c r="K187" s="61">
        <v>0</v>
      </c>
      <c r="L187" s="61">
        <f t="shared" si="252"/>
        <v>700</v>
      </c>
    </row>
    <row r="188" spans="1:12" x14ac:dyDescent="0.25">
      <c r="A188" s="25">
        <v>43308</v>
      </c>
      <c r="B188" s="44" t="s">
        <v>87</v>
      </c>
      <c r="C188" s="46">
        <v>270</v>
      </c>
      <c r="D188" s="46" t="s">
        <v>70</v>
      </c>
      <c r="E188" s="29">
        <v>1500</v>
      </c>
      <c r="F188" s="29"/>
      <c r="G188" s="29">
        <v>12</v>
      </c>
      <c r="H188" s="29">
        <v>13.5</v>
      </c>
      <c r="I188" s="29" t="s">
        <v>14</v>
      </c>
      <c r="J188" s="51">
        <f t="shared" ref="J188:J191" si="253">(H188-G188)*E188</f>
        <v>2250</v>
      </c>
      <c r="K188" s="61">
        <v>0</v>
      </c>
      <c r="L188" s="61">
        <f t="shared" ref="L188:L191" si="254">(J188+K188)</f>
        <v>2250</v>
      </c>
    </row>
    <row r="189" spans="1:12" x14ac:dyDescent="0.25">
      <c r="A189" s="25">
        <v>43306</v>
      </c>
      <c r="B189" s="44" t="s">
        <v>88</v>
      </c>
      <c r="C189" s="46">
        <v>400</v>
      </c>
      <c r="D189" s="46" t="s">
        <v>70</v>
      </c>
      <c r="E189" s="29">
        <v>2500</v>
      </c>
      <c r="F189" s="29"/>
      <c r="G189" s="29">
        <v>4</v>
      </c>
      <c r="H189" s="29">
        <v>4.8</v>
      </c>
      <c r="I189" s="29" t="s">
        <v>14</v>
      </c>
      <c r="J189" s="51">
        <f t="shared" si="253"/>
        <v>1999.9999999999995</v>
      </c>
      <c r="K189" s="61">
        <v>0</v>
      </c>
      <c r="L189" s="61">
        <f t="shared" si="254"/>
        <v>1999.9999999999995</v>
      </c>
    </row>
    <row r="190" spans="1:12" x14ac:dyDescent="0.25">
      <c r="A190" s="25">
        <v>43305</v>
      </c>
      <c r="B190" s="44" t="s">
        <v>73</v>
      </c>
      <c r="C190" s="46">
        <v>370</v>
      </c>
      <c r="D190" s="46" t="s">
        <v>70</v>
      </c>
      <c r="E190" s="29">
        <v>1500</v>
      </c>
      <c r="F190" s="29"/>
      <c r="G190" s="29">
        <v>10</v>
      </c>
      <c r="H190" s="29">
        <v>11.5</v>
      </c>
      <c r="I190" s="29">
        <v>13</v>
      </c>
      <c r="J190" s="51">
        <f t="shared" si="253"/>
        <v>2250</v>
      </c>
      <c r="K190" s="49">
        <f t="shared" ref="K190" si="255">(I190-H190)*E190</f>
        <v>2250</v>
      </c>
      <c r="L190" s="61">
        <f t="shared" si="254"/>
        <v>4500</v>
      </c>
    </row>
    <row r="191" spans="1:12" x14ac:dyDescent="0.25">
      <c r="A191" s="25">
        <v>43301</v>
      </c>
      <c r="B191" s="44" t="s">
        <v>89</v>
      </c>
      <c r="C191" s="46">
        <v>580</v>
      </c>
      <c r="D191" s="46" t="s">
        <v>70</v>
      </c>
      <c r="E191" s="29">
        <v>1000</v>
      </c>
      <c r="F191" s="29"/>
      <c r="G191" s="29">
        <v>13</v>
      </c>
      <c r="H191" s="29">
        <v>15</v>
      </c>
      <c r="I191" s="29">
        <v>16.899999999999999</v>
      </c>
      <c r="J191" s="51">
        <f t="shared" si="253"/>
        <v>2000</v>
      </c>
      <c r="K191" s="61">
        <f>(I191-H191)*E191</f>
        <v>1899.9999999999986</v>
      </c>
      <c r="L191" s="61">
        <f t="shared" si="254"/>
        <v>3899.9999999999986</v>
      </c>
    </row>
    <row r="192" spans="1:12" x14ac:dyDescent="0.25">
      <c r="A192" s="25">
        <v>43299</v>
      </c>
      <c r="B192" s="44" t="s">
        <v>79</v>
      </c>
      <c r="C192" s="46">
        <v>760</v>
      </c>
      <c r="D192" s="46" t="s">
        <v>68</v>
      </c>
      <c r="E192" s="29">
        <v>1000</v>
      </c>
      <c r="F192" s="29"/>
      <c r="G192" s="29">
        <v>24</v>
      </c>
      <c r="H192" s="29">
        <v>26.5</v>
      </c>
      <c r="I192" s="29" t="s">
        <v>14</v>
      </c>
      <c r="J192" s="51">
        <f t="shared" ref="J192:J194" si="256">(H192-G192)*E192</f>
        <v>2500</v>
      </c>
      <c r="K192" s="49">
        <v>0</v>
      </c>
      <c r="L192" s="49">
        <f t="shared" ref="L192:L194" si="257">(J192+K192)</f>
        <v>2500</v>
      </c>
    </row>
    <row r="193" spans="1:12" x14ac:dyDescent="0.25">
      <c r="A193" s="25">
        <v>43298</v>
      </c>
      <c r="B193" s="44" t="s">
        <v>86</v>
      </c>
      <c r="C193" s="46">
        <v>270</v>
      </c>
      <c r="D193" s="46" t="s">
        <v>70</v>
      </c>
      <c r="E193" s="29">
        <v>1575</v>
      </c>
      <c r="F193" s="29"/>
      <c r="G193" s="29">
        <v>14.75</v>
      </c>
      <c r="H193" s="29">
        <v>16.75</v>
      </c>
      <c r="I193" s="29" t="s">
        <v>14</v>
      </c>
      <c r="J193" s="51">
        <f t="shared" si="256"/>
        <v>3150</v>
      </c>
      <c r="K193" s="49">
        <v>0</v>
      </c>
      <c r="L193" s="49">
        <f t="shared" si="257"/>
        <v>3150</v>
      </c>
    </row>
    <row r="194" spans="1:12" x14ac:dyDescent="0.25">
      <c r="A194" s="25">
        <v>43297</v>
      </c>
      <c r="B194" s="44" t="s">
        <v>80</v>
      </c>
      <c r="C194" s="46">
        <v>105</v>
      </c>
      <c r="D194" s="46" t="s">
        <v>68</v>
      </c>
      <c r="E194" s="29">
        <v>3500</v>
      </c>
      <c r="F194" s="29"/>
      <c r="G194" s="29">
        <v>4.75</v>
      </c>
      <c r="H194" s="29">
        <v>5.5</v>
      </c>
      <c r="I194" s="29">
        <v>6.5</v>
      </c>
      <c r="J194" s="51">
        <f t="shared" si="256"/>
        <v>2625</v>
      </c>
      <c r="K194" s="49">
        <f t="shared" ref="K194" si="258">(I194-H194)*E194</f>
        <v>3500</v>
      </c>
      <c r="L194" s="49">
        <f t="shared" si="257"/>
        <v>6125</v>
      </c>
    </row>
    <row r="195" spans="1:12" x14ac:dyDescent="0.25">
      <c r="A195" s="25">
        <v>43294</v>
      </c>
      <c r="B195" s="44" t="s">
        <v>67</v>
      </c>
      <c r="C195" s="46">
        <v>540</v>
      </c>
      <c r="D195" s="46" t="s">
        <v>68</v>
      </c>
      <c r="E195" s="29">
        <v>1200</v>
      </c>
      <c r="F195" s="29"/>
      <c r="G195" s="29">
        <v>14.5</v>
      </c>
      <c r="H195" s="29">
        <v>16.5</v>
      </c>
      <c r="I195" s="29" t="s">
        <v>14</v>
      </c>
      <c r="J195" s="51">
        <f t="shared" ref="J195:J210" si="259">(H195-G195)*E195</f>
        <v>2400</v>
      </c>
      <c r="K195" s="49">
        <v>0</v>
      </c>
      <c r="L195" s="49">
        <f t="shared" ref="L195:L210" si="260">(J195+K195)</f>
        <v>2400</v>
      </c>
    </row>
    <row r="196" spans="1:12" x14ac:dyDescent="0.25">
      <c r="A196" s="25">
        <v>43293</v>
      </c>
      <c r="B196" s="44" t="s">
        <v>69</v>
      </c>
      <c r="C196" s="46">
        <v>380</v>
      </c>
      <c r="D196" s="46" t="s">
        <v>70</v>
      </c>
      <c r="E196" s="29">
        <v>1750</v>
      </c>
      <c r="F196" s="29"/>
      <c r="G196" s="29">
        <v>11.5</v>
      </c>
      <c r="H196" s="29">
        <v>13</v>
      </c>
      <c r="I196" s="29">
        <v>15</v>
      </c>
      <c r="J196" s="51">
        <f t="shared" si="259"/>
        <v>2625</v>
      </c>
      <c r="K196" s="49">
        <f t="shared" ref="K196" si="261">(I196-H196)*E196</f>
        <v>3500</v>
      </c>
      <c r="L196" s="49">
        <f t="shared" si="260"/>
        <v>6125</v>
      </c>
    </row>
    <row r="197" spans="1:12" x14ac:dyDescent="0.25">
      <c r="A197" s="25">
        <v>43292</v>
      </c>
      <c r="B197" s="44" t="s">
        <v>71</v>
      </c>
      <c r="C197" s="46">
        <v>102.5</v>
      </c>
      <c r="D197" s="46" t="s">
        <v>68</v>
      </c>
      <c r="E197" s="29">
        <v>6000</v>
      </c>
      <c r="F197" s="29"/>
      <c r="G197" s="29">
        <v>3.9</v>
      </c>
      <c r="H197" s="29">
        <v>4.1500000000000004</v>
      </c>
      <c r="I197" s="29" t="s">
        <v>14</v>
      </c>
      <c r="J197" s="51">
        <f t="shared" si="259"/>
        <v>1500.0000000000027</v>
      </c>
      <c r="K197" s="49">
        <v>0</v>
      </c>
      <c r="L197" s="49">
        <f t="shared" si="260"/>
        <v>1500.0000000000027</v>
      </c>
    </row>
    <row r="198" spans="1:12" x14ac:dyDescent="0.25">
      <c r="A198" s="25">
        <v>43292</v>
      </c>
      <c r="B198" s="44" t="s">
        <v>71</v>
      </c>
      <c r="C198" s="46">
        <v>102.5</v>
      </c>
      <c r="D198" s="46" t="s">
        <v>68</v>
      </c>
      <c r="E198" s="29">
        <v>6000</v>
      </c>
      <c r="F198" s="29"/>
      <c r="G198" s="29">
        <v>3.9</v>
      </c>
      <c r="H198" s="29">
        <v>4.1500000000000004</v>
      </c>
      <c r="I198" s="29" t="s">
        <v>14</v>
      </c>
      <c r="J198" s="51">
        <f t="shared" si="259"/>
        <v>1500.0000000000027</v>
      </c>
      <c r="K198" s="49">
        <v>0</v>
      </c>
      <c r="L198" s="49">
        <f t="shared" si="260"/>
        <v>1500.0000000000027</v>
      </c>
    </row>
    <row r="199" spans="1:12" x14ac:dyDescent="0.25">
      <c r="A199" s="25">
        <v>43291</v>
      </c>
      <c r="B199" s="44" t="s">
        <v>72</v>
      </c>
      <c r="C199" s="46">
        <v>1020</v>
      </c>
      <c r="D199" s="46" t="s">
        <v>70</v>
      </c>
      <c r="E199" s="29">
        <v>1000</v>
      </c>
      <c r="F199" s="29"/>
      <c r="G199" s="29">
        <v>22</v>
      </c>
      <c r="H199" s="29">
        <v>25</v>
      </c>
      <c r="I199" s="29">
        <v>26</v>
      </c>
      <c r="J199" s="51">
        <f t="shared" si="259"/>
        <v>3000</v>
      </c>
      <c r="K199" s="49">
        <v>0</v>
      </c>
      <c r="L199" s="49">
        <f t="shared" si="260"/>
        <v>3000</v>
      </c>
    </row>
    <row r="200" spans="1:12" x14ac:dyDescent="0.25">
      <c r="A200" s="25">
        <v>43290</v>
      </c>
      <c r="B200" s="44" t="s">
        <v>73</v>
      </c>
      <c r="C200" s="46">
        <v>380</v>
      </c>
      <c r="D200" s="46" t="s">
        <v>70</v>
      </c>
      <c r="E200" s="29">
        <v>1500</v>
      </c>
      <c r="F200" s="29"/>
      <c r="G200" s="29">
        <v>18</v>
      </c>
      <c r="H200" s="29">
        <v>18.5</v>
      </c>
      <c r="I200" s="29">
        <v>0</v>
      </c>
      <c r="J200" s="51">
        <f t="shared" si="259"/>
        <v>750</v>
      </c>
      <c r="K200" s="49">
        <v>0</v>
      </c>
      <c r="L200" s="49">
        <f t="shared" si="260"/>
        <v>750</v>
      </c>
    </row>
    <row r="201" spans="1:12" x14ac:dyDescent="0.25">
      <c r="A201" s="25">
        <v>43287</v>
      </c>
      <c r="B201" s="44" t="s">
        <v>74</v>
      </c>
      <c r="C201" s="46">
        <v>220</v>
      </c>
      <c r="D201" s="46" t="s">
        <v>70</v>
      </c>
      <c r="E201" s="29">
        <v>2250</v>
      </c>
      <c r="F201" s="29"/>
      <c r="G201" s="29">
        <v>8.6999999999999993</v>
      </c>
      <c r="H201" s="29">
        <v>9.85</v>
      </c>
      <c r="I201" s="29">
        <v>0</v>
      </c>
      <c r="J201" s="51">
        <f t="shared" si="259"/>
        <v>2587.5000000000009</v>
      </c>
      <c r="K201" s="49">
        <v>0</v>
      </c>
      <c r="L201" s="49">
        <f t="shared" si="260"/>
        <v>2587.5000000000009</v>
      </c>
    </row>
    <row r="202" spans="1:12" x14ac:dyDescent="0.25">
      <c r="A202" s="25">
        <v>43286</v>
      </c>
      <c r="B202" s="44" t="s">
        <v>75</v>
      </c>
      <c r="C202" s="46">
        <v>470</v>
      </c>
      <c r="D202" s="46" t="s">
        <v>70</v>
      </c>
      <c r="E202" s="29">
        <v>1100</v>
      </c>
      <c r="F202" s="29"/>
      <c r="G202" s="29">
        <v>17</v>
      </c>
      <c r="H202" s="29">
        <v>19</v>
      </c>
      <c r="I202" s="29">
        <v>0</v>
      </c>
      <c r="J202" s="51">
        <f t="shared" si="259"/>
        <v>2200</v>
      </c>
      <c r="K202" s="49">
        <v>0</v>
      </c>
      <c r="L202" s="49">
        <f t="shared" si="260"/>
        <v>2200</v>
      </c>
    </row>
    <row r="203" spans="1:12" x14ac:dyDescent="0.25">
      <c r="A203" s="25">
        <v>43285</v>
      </c>
      <c r="B203" s="44" t="s">
        <v>76</v>
      </c>
      <c r="C203" s="46">
        <v>1900</v>
      </c>
      <c r="D203" s="46" t="s">
        <v>70</v>
      </c>
      <c r="E203" s="29">
        <v>500</v>
      </c>
      <c r="F203" s="29"/>
      <c r="G203" s="29">
        <v>32</v>
      </c>
      <c r="H203" s="29">
        <v>36.5</v>
      </c>
      <c r="I203" s="29">
        <v>0</v>
      </c>
      <c r="J203" s="51">
        <f t="shared" si="259"/>
        <v>2250</v>
      </c>
      <c r="K203" s="49">
        <v>0</v>
      </c>
      <c r="L203" s="49">
        <f t="shared" si="260"/>
        <v>2250</v>
      </c>
    </row>
    <row r="204" spans="1:12" x14ac:dyDescent="0.25">
      <c r="A204" s="25">
        <v>43284</v>
      </c>
      <c r="B204" s="44" t="s">
        <v>77</v>
      </c>
      <c r="C204" s="46">
        <v>630</v>
      </c>
      <c r="D204" s="46" t="s">
        <v>70</v>
      </c>
      <c r="E204" s="29">
        <v>1000</v>
      </c>
      <c r="F204" s="29"/>
      <c r="G204" s="29">
        <v>23</v>
      </c>
      <c r="H204" s="29">
        <v>25.8</v>
      </c>
      <c r="I204" s="29">
        <v>28</v>
      </c>
      <c r="J204" s="51">
        <f t="shared" si="259"/>
        <v>2800.0000000000009</v>
      </c>
      <c r="K204" s="49">
        <f t="shared" ref="K204" si="262">(I204-H204)*E204</f>
        <v>2199.9999999999991</v>
      </c>
      <c r="L204" s="49">
        <f t="shared" si="260"/>
        <v>5000</v>
      </c>
    </row>
    <row r="205" spans="1:12" x14ac:dyDescent="0.25">
      <c r="A205" s="25">
        <v>43283</v>
      </c>
      <c r="B205" s="44" t="s">
        <v>78</v>
      </c>
      <c r="C205" s="46">
        <v>340</v>
      </c>
      <c r="D205" s="46" t="s">
        <v>70</v>
      </c>
      <c r="E205" s="29">
        <v>2266</v>
      </c>
      <c r="F205" s="29"/>
      <c r="G205" s="29">
        <v>11.5</v>
      </c>
      <c r="H205" s="29">
        <v>12.75</v>
      </c>
      <c r="I205" s="29">
        <v>0</v>
      </c>
      <c r="J205" s="51">
        <f t="shared" si="259"/>
        <v>2832.5</v>
      </c>
      <c r="K205" s="49">
        <v>0</v>
      </c>
      <c r="L205" s="49">
        <f t="shared" si="260"/>
        <v>2832.5</v>
      </c>
    </row>
    <row r="206" spans="1:12" x14ac:dyDescent="0.25">
      <c r="A206" s="54"/>
      <c r="B206" s="55"/>
      <c r="C206" s="56"/>
      <c r="D206" s="56"/>
      <c r="E206" s="57"/>
      <c r="F206" s="57"/>
      <c r="G206" s="57"/>
      <c r="H206" s="57"/>
      <c r="I206" s="57"/>
      <c r="J206" s="58"/>
      <c r="K206" s="59"/>
      <c r="L206" s="59"/>
    </row>
    <row r="207" spans="1:12" x14ac:dyDescent="0.25">
      <c r="A207" s="52">
        <v>43279</v>
      </c>
      <c r="B207" s="44" t="s">
        <v>78</v>
      </c>
      <c r="C207" s="46">
        <v>330</v>
      </c>
      <c r="D207" s="46" t="s">
        <v>70</v>
      </c>
      <c r="E207" s="29">
        <v>2266</v>
      </c>
      <c r="F207" s="29"/>
      <c r="G207" s="29">
        <v>12.4</v>
      </c>
      <c r="H207" s="29">
        <v>13.8</v>
      </c>
      <c r="I207" s="29">
        <v>16</v>
      </c>
      <c r="J207" s="51">
        <f t="shared" si="259"/>
        <v>3172.400000000001</v>
      </c>
      <c r="K207" s="49">
        <f>(I207-H207)*E207</f>
        <v>4985.199999999998</v>
      </c>
      <c r="L207" s="49">
        <f t="shared" si="260"/>
        <v>8157.5999999999985</v>
      </c>
    </row>
    <row r="208" spans="1:12" x14ac:dyDescent="0.25">
      <c r="A208" s="25">
        <v>43279</v>
      </c>
      <c r="B208" s="44" t="s">
        <v>79</v>
      </c>
      <c r="C208" s="46">
        <v>780</v>
      </c>
      <c r="D208" s="46" t="s">
        <v>68</v>
      </c>
      <c r="E208" s="29">
        <v>1000</v>
      </c>
      <c r="F208" s="29"/>
      <c r="G208" s="29">
        <v>26</v>
      </c>
      <c r="H208" s="29">
        <v>29</v>
      </c>
      <c r="I208" s="29">
        <v>0</v>
      </c>
      <c r="J208" s="51">
        <f t="shared" si="259"/>
        <v>3000</v>
      </c>
      <c r="K208" s="49">
        <v>0</v>
      </c>
      <c r="L208" s="49">
        <f t="shared" si="260"/>
        <v>3000</v>
      </c>
    </row>
    <row r="209" spans="1:12" x14ac:dyDescent="0.25">
      <c r="A209" s="25">
        <v>43273</v>
      </c>
      <c r="B209" s="44" t="s">
        <v>80</v>
      </c>
      <c r="C209" s="46">
        <v>110</v>
      </c>
      <c r="D209" s="46" t="s">
        <v>70</v>
      </c>
      <c r="E209" s="29">
        <v>3500</v>
      </c>
      <c r="F209" s="29"/>
      <c r="G209" s="29">
        <v>2.7</v>
      </c>
      <c r="H209" s="29">
        <v>3.5</v>
      </c>
      <c r="I209" s="29">
        <v>4.2</v>
      </c>
      <c r="J209" s="51">
        <f t="shared" si="259"/>
        <v>2799.9999999999995</v>
      </c>
      <c r="K209" s="49">
        <f>(I209-H209)*E209</f>
        <v>2450.0000000000005</v>
      </c>
      <c r="L209" s="49">
        <f t="shared" si="260"/>
        <v>5250</v>
      </c>
    </row>
    <row r="210" spans="1:12" x14ac:dyDescent="0.25">
      <c r="A210" s="25">
        <v>43266</v>
      </c>
      <c r="B210" s="44" t="s">
        <v>77</v>
      </c>
      <c r="C210" s="46">
        <v>600</v>
      </c>
      <c r="D210" s="46" t="s">
        <v>70</v>
      </c>
      <c r="E210" s="29">
        <v>1000</v>
      </c>
      <c r="F210" s="29"/>
      <c r="G210" s="29">
        <v>17</v>
      </c>
      <c r="H210" s="29">
        <v>20.5</v>
      </c>
      <c r="I210" s="29">
        <v>0</v>
      </c>
      <c r="J210" s="51">
        <f t="shared" si="259"/>
        <v>3500</v>
      </c>
      <c r="K210" s="49">
        <v>0</v>
      </c>
      <c r="L210" s="49">
        <f t="shared" si="260"/>
        <v>3500</v>
      </c>
    </row>
    <row r="211" spans="1:12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62 L47:L4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2019-07-04T11:36:52Z</dcterms:modified>
</cp:coreProperties>
</file>