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5600" windowHeight="7755"/>
  </bookViews>
  <sheets>
    <sheet name="EXPRESS CASH " sheetId="8" r:id="rId1"/>
    <sheet name="EXPRESS FUTURE" sheetId="10" r:id="rId2"/>
    <sheet name="EXPRESS OPTION" sheetId="11" r:id="rId3"/>
  </sheets>
  <calcPr calcId="145621"/>
</workbook>
</file>

<file path=xl/calcChain.xml><?xml version="1.0" encoding="utf-8"?>
<calcChain xmlns="http://schemas.openxmlformats.org/spreadsheetml/2006/main">
  <c r="C5" i="8" l="1"/>
  <c r="I5" i="10"/>
  <c r="K5" i="10" s="1"/>
  <c r="H5" i="8" l="1"/>
  <c r="J5" i="8" s="1"/>
  <c r="I6" i="8"/>
  <c r="H6" i="8"/>
  <c r="J6" i="8" s="1"/>
  <c r="C6" i="8"/>
  <c r="I6" i="10"/>
  <c r="K6" i="10" s="1"/>
  <c r="K6" i="11"/>
  <c r="J6" i="11"/>
  <c r="L6" i="11" s="1"/>
  <c r="C8" i="8" l="1"/>
  <c r="C7" i="8"/>
  <c r="H7" i="8" s="1"/>
  <c r="J7" i="8" s="1"/>
  <c r="I7" i="10"/>
  <c r="K7" i="10" s="1"/>
  <c r="I8" i="10"/>
  <c r="K8" i="10" s="1"/>
  <c r="K7" i="11"/>
  <c r="J7" i="11"/>
  <c r="L7" i="11" s="1"/>
  <c r="C10" i="8" l="1"/>
  <c r="H10" i="8" s="1"/>
  <c r="J10" i="8" s="1"/>
  <c r="C9" i="8"/>
  <c r="H9" i="8" s="1"/>
  <c r="J9" i="8" s="1"/>
  <c r="J8" i="11"/>
  <c r="L8" i="11" s="1"/>
  <c r="C11" i="8" l="1"/>
  <c r="H11" i="8" s="1"/>
  <c r="J11" i="8" s="1"/>
  <c r="I9" i="10"/>
  <c r="J9" i="11"/>
  <c r="L9" i="11" s="1"/>
  <c r="K9" i="10" l="1"/>
  <c r="C14" i="8"/>
  <c r="C13" i="8"/>
  <c r="C12" i="8"/>
  <c r="H12" i="8" s="1"/>
  <c r="J12" i="8" s="1"/>
  <c r="J10" i="10"/>
  <c r="I10" i="10"/>
  <c r="K10" i="10" s="1"/>
  <c r="J11" i="11"/>
  <c r="L11" i="11" s="1"/>
  <c r="J10" i="11"/>
  <c r="L10" i="11" s="1"/>
  <c r="J11" i="10" l="1"/>
  <c r="I11" i="10"/>
  <c r="K11" i="10" s="1"/>
  <c r="J14" i="11"/>
  <c r="L14" i="11" s="1"/>
  <c r="J13" i="11"/>
  <c r="L13" i="11" s="1"/>
  <c r="C16" i="8"/>
  <c r="C15" i="8"/>
  <c r="H16" i="8" l="1"/>
  <c r="J16" i="8" s="1"/>
  <c r="C18" i="8"/>
  <c r="C17" i="8"/>
  <c r="C19" i="8"/>
  <c r="I13" i="10"/>
  <c r="K13" i="10" s="1"/>
  <c r="I12" i="10"/>
  <c r="J16" i="11"/>
  <c r="L16" i="11" s="1"/>
  <c r="J15" i="11"/>
  <c r="L15" i="11" s="1"/>
  <c r="H19" i="8" l="1"/>
  <c r="J19" i="8" s="1"/>
  <c r="K12" i="10"/>
  <c r="C20" i="8"/>
  <c r="H20" i="8" s="1"/>
  <c r="J14" i="10"/>
  <c r="I14" i="10"/>
  <c r="J17" i="11"/>
  <c r="L17" i="11" s="1"/>
  <c r="K14" i="10" l="1"/>
  <c r="I20" i="8"/>
  <c r="J20" i="8" s="1"/>
  <c r="I21" i="8"/>
  <c r="H21" i="8"/>
  <c r="J21" i="8" s="1"/>
  <c r="C21" i="8"/>
  <c r="I16" i="10"/>
  <c r="K16" i="10" s="1"/>
  <c r="I15" i="10"/>
  <c r="K15" i="10" s="1"/>
  <c r="J18" i="11" l="1"/>
  <c r="L18" i="11" s="1"/>
  <c r="C24" i="8" l="1"/>
  <c r="I24" i="8" s="1"/>
  <c r="C23" i="8"/>
  <c r="I23" i="8" s="1"/>
  <c r="H23" i="8" l="1"/>
  <c r="J23" i="8" s="1"/>
  <c r="H24" i="8"/>
  <c r="J24" i="8" s="1"/>
  <c r="I18" i="10"/>
  <c r="K20" i="11"/>
  <c r="J20" i="11"/>
  <c r="K18" i="10" l="1"/>
  <c r="L20" i="11"/>
  <c r="C26" i="8"/>
  <c r="I26" i="8" s="1"/>
  <c r="C25" i="8"/>
  <c r="I25" i="8" s="1"/>
  <c r="J19" i="10"/>
  <c r="I19" i="10"/>
  <c r="K19" i="10" s="1"/>
  <c r="J21" i="11"/>
  <c r="L21" i="11" s="1"/>
  <c r="H25" i="8" l="1"/>
  <c r="J25" i="8" s="1"/>
  <c r="H26" i="8"/>
  <c r="J26" i="8" s="1"/>
  <c r="C27" i="8"/>
  <c r="I27" i="8" s="1"/>
  <c r="I21" i="10"/>
  <c r="K21" i="10" s="1"/>
  <c r="I20" i="10"/>
  <c r="K20" i="10" s="1"/>
  <c r="J22" i="11"/>
  <c r="L22" i="11" s="1"/>
  <c r="H27" i="8" l="1"/>
  <c r="J27" i="8" s="1"/>
  <c r="C28" i="8"/>
  <c r="I28" i="8" s="1"/>
  <c r="J22" i="10"/>
  <c r="I22" i="10"/>
  <c r="K22" i="10" s="1"/>
  <c r="J24" i="11"/>
  <c r="L24" i="11" s="1"/>
  <c r="J23" i="11"/>
  <c r="L23" i="11" s="1"/>
  <c r="H28" i="8" l="1"/>
  <c r="J28" i="8" s="1"/>
  <c r="J27" i="11"/>
  <c r="L27" i="11" l="1"/>
  <c r="K29" i="11"/>
  <c r="J24" i="10"/>
  <c r="J23" i="10"/>
  <c r="J42" i="11"/>
  <c r="L42" i="11" s="1"/>
  <c r="J41" i="11"/>
  <c r="L41" i="11" s="1"/>
  <c r="J40" i="11"/>
  <c r="J39" i="11"/>
  <c r="L39" i="11" s="1"/>
  <c r="J38" i="11"/>
  <c r="L38" i="11" s="1"/>
  <c r="J37" i="11"/>
  <c r="L37" i="11" s="1"/>
  <c r="J36" i="11"/>
  <c r="L36" i="11" s="1"/>
  <c r="J34" i="11"/>
  <c r="L34" i="11" s="1"/>
  <c r="J33" i="11"/>
  <c r="L33" i="11" s="1"/>
  <c r="J32" i="11"/>
  <c r="L32" i="11" s="1"/>
  <c r="J31" i="11"/>
  <c r="L31" i="11" s="1"/>
  <c r="J30" i="11"/>
  <c r="L30" i="11" s="1"/>
  <c r="J29" i="11"/>
  <c r="J26" i="11"/>
  <c r="L26" i="11" s="1"/>
  <c r="J25" i="11"/>
  <c r="L25" i="11" s="1"/>
  <c r="I44" i="10"/>
  <c r="K44" i="10" s="1"/>
  <c r="I36" i="10"/>
  <c r="K36" i="10" s="1"/>
  <c r="I37" i="10"/>
  <c r="K37" i="10" s="1"/>
  <c r="I38" i="10"/>
  <c r="K38" i="10" s="1"/>
  <c r="I40" i="10"/>
  <c r="K40" i="10" s="1"/>
  <c r="I41" i="10"/>
  <c r="K41" i="10" s="1"/>
  <c r="I42" i="10"/>
  <c r="K42" i="10" s="1"/>
  <c r="I43" i="10"/>
  <c r="K43" i="10" s="1"/>
  <c r="I24" i="10"/>
  <c r="K24" i="10" s="1"/>
  <c r="I25" i="10"/>
  <c r="K25" i="10" s="1"/>
  <c r="I26" i="10"/>
  <c r="K26" i="10" s="1"/>
  <c r="I27" i="10"/>
  <c r="K27" i="10" s="1"/>
  <c r="I28" i="10"/>
  <c r="K28" i="10" s="1"/>
  <c r="I29" i="10"/>
  <c r="K29" i="10" s="1"/>
  <c r="I30" i="10"/>
  <c r="K30" i="10" s="1"/>
  <c r="I31" i="10"/>
  <c r="K31" i="10" s="1"/>
  <c r="I32" i="10"/>
  <c r="K32" i="10" s="1"/>
  <c r="I33" i="10"/>
  <c r="K33" i="10" s="1"/>
  <c r="I34" i="10"/>
  <c r="I23" i="10"/>
  <c r="K23" i="10" s="1"/>
  <c r="K34" i="10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I29" i="8" l="1"/>
  <c r="H29" i="8" l="1"/>
  <c r="J29" i="8" s="1"/>
  <c r="I30" i="8"/>
  <c r="H30" i="8" l="1"/>
  <c r="J30" i="8" s="1"/>
  <c r="H32" i="8"/>
  <c r="J32" i="8" s="1"/>
  <c r="I31" i="8"/>
  <c r="L29" i="11"/>
  <c r="H31" i="8" l="1"/>
  <c r="J31" i="8" s="1"/>
  <c r="I34" i="8"/>
  <c r="H34" i="8"/>
  <c r="H33" i="8"/>
  <c r="J33" i="8" s="1"/>
  <c r="J34" i="8" l="1"/>
  <c r="H35" i="8"/>
  <c r="J35" i="8" s="1"/>
  <c r="H38" i="8" l="1"/>
  <c r="J38" i="8" s="1"/>
  <c r="H37" i="8"/>
  <c r="J37" i="8" s="1"/>
  <c r="H36" i="8"/>
  <c r="J36" i="8" s="1"/>
  <c r="H40" i="8" l="1"/>
  <c r="J40" i="8" s="1"/>
  <c r="H39" i="8"/>
  <c r="J39" i="8" s="1"/>
  <c r="H41" i="8" l="1"/>
  <c r="J41" i="8" s="1"/>
  <c r="H42" i="8" l="1"/>
  <c r="J42" i="8" s="1"/>
  <c r="H43" i="8" l="1"/>
  <c r="J43" i="8" s="1"/>
  <c r="K40" i="11" l="1"/>
  <c r="L40" i="11" s="1"/>
  <c r="H44" i="8" l="1"/>
  <c r="J44" i="8" s="1"/>
  <c r="H45" i="8" l="1"/>
  <c r="J45" i="8" s="1"/>
  <c r="C49" i="8"/>
  <c r="H47" i="8"/>
  <c r="J47" i="8" s="1"/>
  <c r="H46" i="8"/>
  <c r="J46" i="8" s="1"/>
  <c r="J45" i="11" l="1"/>
  <c r="K44" i="11"/>
  <c r="J44" i="11"/>
  <c r="L44" i="11" s="1"/>
  <c r="K46" i="11"/>
  <c r="J46" i="11"/>
  <c r="J47" i="11"/>
  <c r="K48" i="11"/>
  <c r="J48" i="11"/>
  <c r="K49" i="11"/>
  <c r="J49" i="11"/>
  <c r="J50" i="11"/>
  <c r="L50" i="11" s="1"/>
  <c r="J51" i="11"/>
  <c r="L51" i="11" s="1"/>
  <c r="I46" i="10"/>
  <c r="K46" i="10" s="1"/>
  <c r="I47" i="10"/>
  <c r="J48" i="10"/>
  <c r="I48" i="10"/>
  <c r="K48" i="10" s="1"/>
  <c r="J49" i="10"/>
  <c r="I49" i="10"/>
  <c r="I50" i="10"/>
  <c r="K50" i="10" s="1"/>
  <c r="I51" i="10"/>
  <c r="K51" i="10" s="1"/>
  <c r="I52" i="10"/>
  <c r="K52" i="10" s="1"/>
  <c r="C55" i="8"/>
  <c r="I55" i="8" s="1"/>
  <c r="I53" i="10"/>
  <c r="K53" i="10" s="1"/>
  <c r="I49" i="8"/>
  <c r="C50" i="8"/>
  <c r="I50" i="8" s="1"/>
  <c r="C51" i="8"/>
  <c r="I51" i="8" s="1"/>
  <c r="C52" i="8"/>
  <c r="I52" i="8" s="1"/>
  <c r="C53" i="8"/>
  <c r="I53" i="8" s="1"/>
  <c r="C54" i="8"/>
  <c r="H54" i="8" s="1"/>
  <c r="C56" i="8"/>
  <c r="H56" i="8" s="1"/>
  <c r="H53" i="8" l="1"/>
  <c r="I54" i="8"/>
  <c r="J54" i="8"/>
  <c r="H51" i="8"/>
  <c r="J51" i="8" s="1"/>
  <c r="H49" i="8"/>
  <c r="J49" i="8" s="1"/>
  <c r="H55" i="8"/>
  <c r="J55" i="8" s="1"/>
  <c r="I56" i="8"/>
  <c r="J56" i="8" s="1"/>
  <c r="H52" i="8"/>
  <c r="J52" i="8" s="1"/>
  <c r="H50" i="8"/>
  <c r="J50" i="8" s="1"/>
  <c r="K49" i="10"/>
  <c r="L49" i="11"/>
  <c r="J53" i="8"/>
  <c r="L46" i="11"/>
  <c r="L47" i="11"/>
  <c r="L45" i="11"/>
  <c r="L48" i="11"/>
  <c r="K47" i="10"/>
  <c r="C61" i="8"/>
  <c r="I61" i="8" s="1"/>
  <c r="C60" i="8"/>
  <c r="I60" i="8" s="1"/>
  <c r="C59" i="8"/>
  <c r="I59" i="8" s="1"/>
  <c r="C58" i="8"/>
  <c r="I58" i="8" s="1"/>
  <c r="C57" i="8"/>
  <c r="I57" i="8" s="1"/>
  <c r="I56" i="10"/>
  <c r="K56" i="10" s="1"/>
  <c r="I55" i="10"/>
  <c r="K55" i="10" s="1"/>
  <c r="I54" i="10"/>
  <c r="K54" i="10" s="1"/>
  <c r="K56" i="11"/>
  <c r="J56" i="11"/>
  <c r="J55" i="11"/>
  <c r="L55" i="11" s="1"/>
  <c r="K54" i="11"/>
  <c r="J54" i="11"/>
  <c r="J53" i="11"/>
  <c r="L53" i="11" s="1"/>
  <c r="J52" i="11"/>
  <c r="L52" i="11" s="1"/>
  <c r="H61" i="8" l="1"/>
  <c r="L54" i="11"/>
  <c r="L56" i="11"/>
  <c r="H58" i="8"/>
  <c r="H60" i="8"/>
  <c r="J60" i="8" s="1"/>
  <c r="H57" i="8"/>
  <c r="J57" i="8" s="1"/>
  <c r="H59" i="8"/>
  <c r="J59" i="8" s="1"/>
  <c r="J58" i="8"/>
  <c r="J61" i="8"/>
  <c r="K64" i="11"/>
  <c r="J64" i="11"/>
  <c r="J63" i="11"/>
  <c r="L63" i="11" s="1"/>
  <c r="K62" i="11"/>
  <c r="J62" i="11"/>
  <c r="J61" i="11"/>
  <c r="L61" i="11" s="1"/>
  <c r="J60" i="11"/>
  <c r="L60" i="11" s="1"/>
  <c r="J59" i="11"/>
  <c r="L59" i="11" s="1"/>
  <c r="J57" i="11"/>
  <c r="L57" i="11" s="1"/>
  <c r="J65" i="10"/>
  <c r="I65" i="10"/>
  <c r="I64" i="10"/>
  <c r="K64" i="10" s="1"/>
  <c r="I63" i="10"/>
  <c r="K63" i="10" s="1"/>
  <c r="I62" i="10"/>
  <c r="K62" i="10" s="1"/>
  <c r="J61" i="10"/>
  <c r="I61" i="10"/>
  <c r="I60" i="10"/>
  <c r="K60" i="10" s="1"/>
  <c r="I58" i="10"/>
  <c r="K58" i="10" s="1"/>
  <c r="I57" i="10"/>
  <c r="K57" i="10" s="1"/>
  <c r="C67" i="8"/>
  <c r="I67" i="8" s="1"/>
  <c r="C66" i="8"/>
  <c r="I66" i="8" s="1"/>
  <c r="C65" i="8"/>
  <c r="H65" i="8" s="1"/>
  <c r="C63" i="8"/>
  <c r="I63" i="8" s="1"/>
  <c r="C62" i="8"/>
  <c r="I62" i="8" s="1"/>
  <c r="L62" i="11" l="1"/>
  <c r="K61" i="10"/>
  <c r="L64" i="11"/>
  <c r="K65" i="10"/>
  <c r="H62" i="8"/>
  <c r="J62" i="8" s="1"/>
  <c r="I65" i="8"/>
  <c r="J65" i="8" s="1"/>
  <c r="H63" i="8"/>
  <c r="J63" i="8" s="1"/>
  <c r="H66" i="8"/>
  <c r="J66" i="8" s="1"/>
  <c r="H67" i="8"/>
  <c r="J67" i="8" s="1"/>
  <c r="K77" i="11" l="1"/>
  <c r="J77" i="11"/>
  <c r="L77" i="11" l="1"/>
  <c r="J79" i="11"/>
  <c r="L79" i="11" s="1"/>
  <c r="J78" i="11"/>
  <c r="L78" i="11" s="1"/>
  <c r="J70" i="11"/>
  <c r="L70" i="11" s="1"/>
  <c r="J66" i="11"/>
  <c r="L66" i="11" s="1"/>
  <c r="C78" i="8"/>
  <c r="H78" i="8" s="1"/>
  <c r="J78" i="8" s="1"/>
  <c r="C77" i="8"/>
  <c r="H77" i="8" s="1"/>
  <c r="J77" i="8" s="1"/>
  <c r="C76" i="8"/>
  <c r="H76" i="8" s="1"/>
  <c r="J76" i="8" s="1"/>
  <c r="C75" i="8"/>
  <c r="H75" i="8" s="1"/>
  <c r="J75" i="8" s="1"/>
  <c r="C74" i="8"/>
  <c r="H74" i="8" s="1"/>
  <c r="J74" i="8" s="1"/>
  <c r="C73" i="8"/>
  <c r="H73" i="8" s="1"/>
  <c r="J73" i="8" s="1"/>
  <c r="C72" i="8"/>
  <c r="H72" i="8" s="1"/>
  <c r="J72" i="8" s="1"/>
  <c r="C71" i="8"/>
  <c r="H71" i="8" s="1"/>
  <c r="J71" i="8" s="1"/>
  <c r="C70" i="8"/>
  <c r="H70" i="8" s="1"/>
  <c r="J70" i="8" s="1"/>
  <c r="C69" i="8"/>
  <c r="H69" i="8" s="1"/>
  <c r="J69" i="8" s="1"/>
  <c r="C68" i="8"/>
  <c r="H68" i="8" s="1"/>
  <c r="J68" i="8" s="1"/>
  <c r="I82" i="10"/>
  <c r="K82" i="10" s="1"/>
  <c r="I81" i="10"/>
  <c r="K81" i="10" s="1"/>
  <c r="I80" i="10"/>
  <c r="K80" i="10" s="1"/>
  <c r="I79" i="10"/>
  <c r="K79" i="10" s="1"/>
  <c r="I78" i="10"/>
  <c r="K78" i="10" s="1"/>
  <c r="I77" i="10"/>
  <c r="K77" i="10" s="1"/>
  <c r="I76" i="10"/>
  <c r="K76" i="10" s="1"/>
  <c r="I75" i="10"/>
  <c r="K75" i="10" s="1"/>
  <c r="I74" i="10"/>
  <c r="K74" i="10" s="1"/>
  <c r="I73" i="10"/>
  <c r="K73" i="10" s="1"/>
  <c r="I72" i="10"/>
  <c r="K72" i="10" s="1"/>
  <c r="I71" i="10"/>
  <c r="K71" i="10" s="1"/>
  <c r="I70" i="10"/>
  <c r="K70" i="10" s="1"/>
  <c r="I69" i="10"/>
  <c r="K69" i="10" s="1"/>
  <c r="I68" i="10"/>
  <c r="K68" i="10" s="1"/>
  <c r="I67" i="10"/>
  <c r="K67" i="10" s="1"/>
  <c r="I66" i="10"/>
  <c r="K66" i="10" s="1"/>
  <c r="J76" i="11"/>
  <c r="J75" i="11"/>
  <c r="L75" i="11" s="1"/>
  <c r="J74" i="11"/>
  <c r="J72" i="11"/>
  <c r="L72" i="11" s="1"/>
  <c r="J71" i="11"/>
  <c r="L71" i="11" s="1"/>
  <c r="J69" i="11"/>
  <c r="L69" i="11" s="1"/>
  <c r="J68" i="11"/>
  <c r="L68" i="11" s="1"/>
  <c r="J67" i="11"/>
  <c r="L67" i="11" s="1"/>
  <c r="J65" i="11"/>
  <c r="L65" i="11" s="1"/>
  <c r="L76" i="11" l="1"/>
  <c r="L74" i="11"/>
  <c r="I235" i="10"/>
  <c r="K235" i="10" s="1"/>
  <c r="J234" i="10"/>
  <c r="I234" i="10"/>
  <c r="I233" i="10"/>
  <c r="K233" i="10" s="1"/>
  <c r="J232" i="10"/>
  <c r="I232" i="10"/>
  <c r="J231" i="10"/>
  <c r="I231" i="10"/>
  <c r="I230" i="10"/>
  <c r="K230" i="10" s="1"/>
  <c r="I229" i="10"/>
  <c r="K229" i="10" s="1"/>
  <c r="I228" i="10"/>
  <c r="K228" i="10" s="1"/>
  <c r="I227" i="10"/>
  <c r="K227" i="10" s="1"/>
  <c r="I226" i="10"/>
  <c r="K226" i="10" s="1"/>
  <c r="I225" i="10"/>
  <c r="K225" i="10" s="1"/>
  <c r="I224" i="10"/>
  <c r="K224" i="10" s="1"/>
  <c r="I223" i="10"/>
  <c r="K223" i="10" s="1"/>
  <c r="I222" i="10"/>
  <c r="K222" i="10" s="1"/>
  <c r="J221" i="10"/>
  <c r="I221" i="10"/>
  <c r="I220" i="10"/>
  <c r="K220" i="10" s="1"/>
  <c r="I219" i="10"/>
  <c r="K219" i="10" s="1"/>
  <c r="J218" i="10"/>
  <c r="I218" i="10"/>
  <c r="I217" i="10"/>
  <c r="K217" i="10" s="1"/>
  <c r="I216" i="10"/>
  <c r="K216" i="10" s="1"/>
  <c r="I215" i="10"/>
  <c r="K215" i="10" s="1"/>
  <c r="I214" i="10"/>
  <c r="K214" i="10" s="1"/>
  <c r="I213" i="10"/>
  <c r="K213" i="10" s="1"/>
  <c r="I212" i="10"/>
  <c r="K212" i="10" s="1"/>
  <c r="I211" i="10"/>
  <c r="K211" i="10" s="1"/>
  <c r="I210" i="10"/>
  <c r="K210" i="10" s="1"/>
  <c r="I209" i="10"/>
  <c r="K209" i="10" s="1"/>
  <c r="I208" i="10"/>
  <c r="K208" i="10" s="1"/>
  <c r="I207" i="10"/>
  <c r="K207" i="10" s="1"/>
  <c r="I206" i="10"/>
  <c r="K206" i="10" s="1"/>
  <c r="I205" i="10"/>
  <c r="K205" i="10" s="1"/>
  <c r="I204" i="10"/>
  <c r="K204" i="10" s="1"/>
  <c r="I203" i="10"/>
  <c r="K203" i="10" s="1"/>
  <c r="I202" i="10"/>
  <c r="K202" i="10" s="1"/>
  <c r="I201" i="10"/>
  <c r="K201" i="10" s="1"/>
  <c r="J200" i="10"/>
  <c r="I200" i="10"/>
  <c r="J199" i="10"/>
  <c r="I199" i="10"/>
  <c r="I198" i="10"/>
  <c r="K198" i="10" s="1"/>
  <c r="J196" i="10"/>
  <c r="I196" i="10"/>
  <c r="I195" i="10"/>
  <c r="K195" i="10" s="1"/>
  <c r="I194" i="10"/>
  <c r="K194" i="10" s="1"/>
  <c r="K193" i="10"/>
  <c r="I193" i="10"/>
  <c r="I192" i="10"/>
  <c r="K192" i="10" s="1"/>
  <c r="I191" i="10"/>
  <c r="K191" i="10" s="1"/>
  <c r="I190" i="10"/>
  <c r="K190" i="10" s="1"/>
  <c r="I189" i="10"/>
  <c r="K189" i="10" s="1"/>
  <c r="I188" i="10"/>
  <c r="K188" i="10" s="1"/>
  <c r="I187" i="10"/>
  <c r="K187" i="10" s="1"/>
  <c r="I186" i="10"/>
  <c r="K186" i="10" s="1"/>
  <c r="I185" i="10"/>
  <c r="K185" i="10" s="1"/>
  <c r="I184" i="10"/>
  <c r="K184" i="10" s="1"/>
  <c r="J183" i="10"/>
  <c r="I183" i="10"/>
  <c r="I182" i="10"/>
  <c r="K182" i="10" s="1"/>
  <c r="I181" i="10"/>
  <c r="K181" i="10" s="1"/>
  <c r="I180" i="10"/>
  <c r="K180" i="10" s="1"/>
  <c r="J179" i="10"/>
  <c r="I179" i="10"/>
  <c r="J178" i="10"/>
  <c r="I178" i="10"/>
  <c r="I177" i="10"/>
  <c r="K177" i="10" s="1"/>
  <c r="J176" i="10"/>
  <c r="I176" i="10"/>
  <c r="J175" i="10"/>
  <c r="I175" i="10"/>
  <c r="I174" i="10"/>
  <c r="K174" i="10" s="1"/>
  <c r="I173" i="10"/>
  <c r="K173" i="10" s="1"/>
  <c r="I172" i="10"/>
  <c r="K172" i="10" s="1"/>
  <c r="I171" i="10"/>
  <c r="K171" i="10" s="1"/>
  <c r="J170" i="10"/>
  <c r="I170" i="10"/>
  <c r="I169" i="10"/>
  <c r="K169" i="10" s="1"/>
  <c r="J168" i="10"/>
  <c r="I168" i="10"/>
  <c r="I167" i="10"/>
  <c r="K167" i="10" s="1"/>
  <c r="I166" i="10"/>
  <c r="K166" i="10" s="1"/>
  <c r="I165" i="10"/>
  <c r="K165" i="10" s="1"/>
  <c r="I164" i="10"/>
  <c r="K164" i="10" s="1"/>
  <c r="J163" i="10"/>
  <c r="I163" i="10"/>
  <c r="I162" i="10"/>
  <c r="K162" i="10" s="1"/>
  <c r="I161" i="10"/>
  <c r="K161" i="10" s="1"/>
  <c r="J160" i="10"/>
  <c r="I160" i="10"/>
  <c r="K160" i="10" s="1"/>
  <c r="I159" i="10"/>
  <c r="K159" i="10" s="1"/>
  <c r="I158" i="10"/>
  <c r="K158" i="10" s="1"/>
  <c r="I157" i="10"/>
  <c r="K157" i="10" s="1"/>
  <c r="I156" i="10"/>
  <c r="K156" i="10" s="1"/>
  <c r="J155" i="10"/>
  <c r="I155" i="10"/>
  <c r="I154" i="10"/>
  <c r="K154" i="10" s="1"/>
  <c r="J153" i="10"/>
  <c r="I153" i="10"/>
  <c r="J152" i="10"/>
  <c r="I152" i="10"/>
  <c r="J151" i="10"/>
  <c r="I151" i="10"/>
  <c r="K151" i="10" s="1"/>
  <c r="J150" i="10"/>
  <c r="K150" i="10" s="1"/>
  <c r="I150" i="10"/>
  <c r="J149" i="10"/>
  <c r="I149" i="10"/>
  <c r="K149" i="10" s="1"/>
  <c r="J148" i="10"/>
  <c r="I148" i="10"/>
  <c r="J147" i="10"/>
  <c r="I147" i="10"/>
  <c r="J146" i="10"/>
  <c r="I146" i="10"/>
  <c r="J145" i="10"/>
  <c r="I145" i="10"/>
  <c r="J144" i="10"/>
  <c r="I144" i="10"/>
  <c r="J143" i="10"/>
  <c r="I143" i="10"/>
  <c r="J142" i="10"/>
  <c r="I142" i="10"/>
  <c r="J141" i="10"/>
  <c r="I141" i="10"/>
  <c r="J140" i="10"/>
  <c r="I140" i="10"/>
  <c r="J139" i="10"/>
  <c r="I139" i="10"/>
  <c r="J138" i="10"/>
  <c r="I138" i="10"/>
  <c r="J137" i="10"/>
  <c r="I137" i="10"/>
  <c r="J136" i="10"/>
  <c r="I136" i="10"/>
  <c r="J135" i="10"/>
  <c r="I135" i="10"/>
  <c r="J134" i="10"/>
  <c r="I134" i="10"/>
  <c r="J133" i="10"/>
  <c r="I133" i="10"/>
  <c r="J132" i="10"/>
  <c r="I132" i="10"/>
  <c r="I131" i="10"/>
  <c r="K131" i="10" s="1"/>
  <c r="I130" i="10"/>
  <c r="K130" i="10" s="1"/>
  <c r="I129" i="10"/>
  <c r="K129" i="10" s="1"/>
  <c r="J128" i="10"/>
  <c r="I128" i="10"/>
  <c r="J127" i="10"/>
  <c r="I127" i="10"/>
  <c r="J126" i="10"/>
  <c r="I126" i="10"/>
  <c r="J125" i="10"/>
  <c r="I125" i="10"/>
  <c r="J124" i="10"/>
  <c r="I124" i="10"/>
  <c r="J123" i="10"/>
  <c r="I123" i="10"/>
  <c r="J122" i="10"/>
  <c r="I122" i="10"/>
  <c r="J121" i="10"/>
  <c r="I121" i="10"/>
  <c r="J120" i="10"/>
  <c r="I120" i="10"/>
  <c r="J119" i="10"/>
  <c r="I119" i="10"/>
  <c r="I118" i="10"/>
  <c r="K118" i="10" s="1"/>
  <c r="J117" i="10"/>
  <c r="I117" i="10"/>
  <c r="J116" i="10"/>
  <c r="I116" i="10"/>
  <c r="I115" i="10"/>
  <c r="K115" i="10" s="1"/>
  <c r="I114" i="10"/>
  <c r="K114" i="10" s="1"/>
  <c r="I113" i="10"/>
  <c r="K113" i="10" s="1"/>
  <c r="I112" i="10"/>
  <c r="K112" i="10" s="1"/>
  <c r="I111" i="10"/>
  <c r="K111" i="10" s="1"/>
  <c r="I110" i="10"/>
  <c r="K110" i="10" s="1"/>
  <c r="J109" i="10"/>
  <c r="I109" i="10"/>
  <c r="I108" i="10"/>
  <c r="K108" i="10" s="1"/>
  <c r="I107" i="10"/>
  <c r="K107" i="10" s="1"/>
  <c r="I106" i="10"/>
  <c r="K106" i="10" s="1"/>
  <c r="I105" i="10"/>
  <c r="K105" i="10" s="1"/>
  <c r="I104" i="10"/>
  <c r="K104" i="10" s="1"/>
  <c r="J103" i="10"/>
  <c r="I103" i="10"/>
  <c r="J102" i="10"/>
  <c r="I102" i="10"/>
  <c r="I101" i="10"/>
  <c r="K101" i="10" s="1"/>
  <c r="I100" i="10"/>
  <c r="K100" i="10" s="1"/>
  <c r="I99" i="10"/>
  <c r="K99" i="10" s="1"/>
  <c r="I98" i="10"/>
  <c r="K98" i="10" s="1"/>
  <c r="I97" i="10"/>
  <c r="K97" i="10" s="1"/>
  <c r="I96" i="10"/>
  <c r="K96" i="10" s="1"/>
  <c r="I95" i="10"/>
  <c r="K95" i="10" s="1"/>
  <c r="I94" i="10"/>
  <c r="K94" i="10" s="1"/>
  <c r="I93" i="10"/>
  <c r="K93" i="10" s="1"/>
  <c r="I92" i="10"/>
  <c r="K92" i="10" s="1"/>
  <c r="I91" i="10"/>
  <c r="K91" i="10" s="1"/>
  <c r="I90" i="10"/>
  <c r="K90" i="10" s="1"/>
  <c r="J89" i="10"/>
  <c r="I89" i="10"/>
  <c r="I88" i="10"/>
  <c r="K88" i="10" s="1"/>
  <c r="I87" i="10"/>
  <c r="K87" i="10" s="1"/>
  <c r="I86" i="10"/>
  <c r="K86" i="10" s="1"/>
  <c r="I85" i="10"/>
  <c r="K85" i="10" s="1"/>
  <c r="I84" i="10"/>
  <c r="K84" i="10" s="1"/>
  <c r="K153" i="10" l="1"/>
  <c r="K145" i="10"/>
  <c r="K163" i="10"/>
  <c r="K138" i="10"/>
  <c r="K170" i="10"/>
  <c r="K89" i="10"/>
  <c r="K120" i="10"/>
  <c r="K122" i="10"/>
  <c r="K124" i="10"/>
  <c r="K126" i="10"/>
  <c r="K128" i="10"/>
  <c r="K133" i="10"/>
  <c r="K135" i="10"/>
  <c r="K137" i="10"/>
  <c r="K141" i="10"/>
  <c r="K155" i="10"/>
  <c r="K178" i="10"/>
  <c r="K119" i="10"/>
  <c r="K123" i="10"/>
  <c r="K127" i="10"/>
  <c r="K132" i="10"/>
  <c r="K136" i="10"/>
  <c r="K142" i="10"/>
  <c r="K232" i="10"/>
  <c r="K231" i="10"/>
  <c r="K102" i="10"/>
  <c r="K116" i="10"/>
  <c r="K147" i="10"/>
  <c r="K168" i="10"/>
  <c r="K218" i="10"/>
  <c r="K234" i="10"/>
  <c r="K140" i="10"/>
  <c r="K176" i="10"/>
  <c r="K196" i="10"/>
  <c r="K109" i="10"/>
  <c r="K117" i="10"/>
  <c r="K121" i="10"/>
  <c r="K139" i="10"/>
  <c r="K144" i="10"/>
  <c r="K146" i="10"/>
  <c r="K148" i="10"/>
  <c r="K175" i="10"/>
  <c r="K179" i="10"/>
  <c r="K183" i="10"/>
  <c r="K200" i="10"/>
  <c r="K103" i="10"/>
  <c r="K125" i="10"/>
  <c r="K134" i="10"/>
  <c r="K143" i="10"/>
  <c r="K152" i="10"/>
  <c r="K199" i="10"/>
  <c r="K221" i="10"/>
  <c r="C225" i="8"/>
  <c r="I225" i="8" s="1"/>
  <c r="C224" i="8"/>
  <c r="I224" i="8" s="1"/>
  <c r="C223" i="8"/>
  <c r="I223" i="8" s="1"/>
  <c r="C222" i="8"/>
  <c r="I222" i="8" s="1"/>
  <c r="C221" i="8"/>
  <c r="I221" i="8" s="1"/>
  <c r="C220" i="8"/>
  <c r="I220" i="8" s="1"/>
  <c r="C219" i="8"/>
  <c r="I219" i="8" s="1"/>
  <c r="C218" i="8"/>
  <c r="I218" i="8" s="1"/>
  <c r="C217" i="8"/>
  <c r="I217" i="8" s="1"/>
  <c r="C216" i="8"/>
  <c r="I216" i="8" s="1"/>
  <c r="C215" i="8"/>
  <c r="I215" i="8" s="1"/>
  <c r="C214" i="8"/>
  <c r="I214" i="8" s="1"/>
  <c r="C213" i="8"/>
  <c r="I213" i="8" s="1"/>
  <c r="C212" i="8"/>
  <c r="I212" i="8" s="1"/>
  <c r="C211" i="8"/>
  <c r="I211" i="8" s="1"/>
  <c r="C210" i="8"/>
  <c r="I210" i="8" s="1"/>
  <c r="C209" i="8"/>
  <c r="I209" i="8" s="1"/>
  <c r="C208" i="8"/>
  <c r="I208" i="8" s="1"/>
  <c r="C207" i="8"/>
  <c r="I207" i="8" s="1"/>
  <c r="C206" i="8"/>
  <c r="I206" i="8" s="1"/>
  <c r="C205" i="8"/>
  <c r="I205" i="8" s="1"/>
  <c r="C204" i="8"/>
  <c r="I204" i="8" s="1"/>
  <c r="C203" i="8"/>
  <c r="I203" i="8" s="1"/>
  <c r="C202" i="8"/>
  <c r="I202" i="8" s="1"/>
  <c r="C201" i="8"/>
  <c r="I201" i="8" s="1"/>
  <c r="C200" i="8"/>
  <c r="I200" i="8" s="1"/>
  <c r="C199" i="8"/>
  <c r="I199" i="8" s="1"/>
  <c r="C198" i="8"/>
  <c r="I198" i="8" s="1"/>
  <c r="C197" i="8"/>
  <c r="I197" i="8" s="1"/>
  <c r="C196" i="8"/>
  <c r="I196" i="8" s="1"/>
  <c r="C195" i="8"/>
  <c r="I195" i="8" s="1"/>
  <c r="C194" i="8"/>
  <c r="I194" i="8" s="1"/>
  <c r="C193" i="8"/>
  <c r="I193" i="8" s="1"/>
  <c r="C192" i="8"/>
  <c r="I192" i="8" s="1"/>
  <c r="C191" i="8"/>
  <c r="I191" i="8" s="1"/>
  <c r="C190" i="8"/>
  <c r="I190" i="8" s="1"/>
  <c r="C189" i="8"/>
  <c r="I189" i="8" s="1"/>
  <c r="C188" i="8"/>
  <c r="I188" i="8" s="1"/>
  <c r="C187" i="8"/>
  <c r="I187" i="8" s="1"/>
  <c r="C186" i="8"/>
  <c r="I186" i="8" s="1"/>
  <c r="C185" i="8"/>
  <c r="I185" i="8" s="1"/>
  <c r="C184" i="8"/>
  <c r="I184" i="8" s="1"/>
  <c r="C183" i="8"/>
  <c r="I183" i="8" s="1"/>
  <c r="C182" i="8"/>
  <c r="I182" i="8" s="1"/>
  <c r="C181" i="8"/>
  <c r="I181" i="8" s="1"/>
  <c r="C180" i="8"/>
  <c r="I180" i="8" s="1"/>
  <c r="C179" i="8"/>
  <c r="H179" i="8" s="1"/>
  <c r="J179" i="8" s="1"/>
  <c r="C178" i="8"/>
  <c r="I178" i="8" s="1"/>
  <c r="C176" i="8"/>
  <c r="I176" i="8" s="1"/>
  <c r="C175" i="8"/>
  <c r="I175" i="8" s="1"/>
  <c r="C174" i="8"/>
  <c r="I174" i="8" s="1"/>
  <c r="C173" i="8"/>
  <c r="I173" i="8" s="1"/>
  <c r="C172" i="8"/>
  <c r="I172" i="8" s="1"/>
  <c r="C171" i="8"/>
  <c r="I171" i="8" s="1"/>
  <c r="C170" i="8"/>
  <c r="I170" i="8" s="1"/>
  <c r="C169" i="8"/>
  <c r="I169" i="8" s="1"/>
  <c r="C168" i="8"/>
  <c r="I168" i="8" s="1"/>
  <c r="C167" i="8"/>
  <c r="I167" i="8" s="1"/>
  <c r="C166" i="8"/>
  <c r="I166" i="8" s="1"/>
  <c r="C165" i="8"/>
  <c r="I165" i="8" s="1"/>
  <c r="C164" i="8"/>
  <c r="I164" i="8" s="1"/>
  <c r="C163" i="8"/>
  <c r="I163" i="8" s="1"/>
  <c r="C162" i="8"/>
  <c r="I162" i="8" s="1"/>
  <c r="C161" i="8"/>
  <c r="I161" i="8" s="1"/>
  <c r="C160" i="8"/>
  <c r="I160" i="8" s="1"/>
  <c r="C159" i="8"/>
  <c r="I159" i="8" s="1"/>
  <c r="C158" i="8"/>
  <c r="I158" i="8" s="1"/>
  <c r="C157" i="8"/>
  <c r="I157" i="8" s="1"/>
  <c r="C156" i="8"/>
  <c r="I156" i="8" s="1"/>
  <c r="C155" i="8"/>
  <c r="I155" i="8" s="1"/>
  <c r="C154" i="8"/>
  <c r="I154" i="8" s="1"/>
  <c r="C153" i="8"/>
  <c r="I153" i="8" s="1"/>
  <c r="C152" i="8"/>
  <c r="I152" i="8" s="1"/>
  <c r="C151" i="8"/>
  <c r="I151" i="8" s="1"/>
  <c r="C150" i="8"/>
  <c r="I150" i="8" s="1"/>
  <c r="C149" i="8"/>
  <c r="I149" i="8" s="1"/>
  <c r="C148" i="8"/>
  <c r="I148" i="8" s="1"/>
  <c r="C147" i="8"/>
  <c r="I147" i="8" s="1"/>
  <c r="C146" i="8"/>
  <c r="I146" i="8" s="1"/>
  <c r="C145" i="8"/>
  <c r="I145" i="8" s="1"/>
  <c r="C144" i="8"/>
  <c r="I144" i="8" s="1"/>
  <c r="C143" i="8"/>
  <c r="I143" i="8" s="1"/>
  <c r="C142" i="8"/>
  <c r="I142" i="8" s="1"/>
  <c r="C141" i="8"/>
  <c r="I141" i="8" s="1"/>
  <c r="C140" i="8"/>
  <c r="I140" i="8" s="1"/>
  <c r="C139" i="8"/>
  <c r="I139" i="8" s="1"/>
  <c r="C138" i="8"/>
  <c r="I138" i="8" s="1"/>
  <c r="C137" i="8"/>
  <c r="I137" i="8" s="1"/>
  <c r="C136" i="8"/>
  <c r="I136" i="8" s="1"/>
  <c r="C135" i="8"/>
  <c r="I135" i="8" s="1"/>
  <c r="C134" i="8"/>
  <c r="I134" i="8" s="1"/>
  <c r="C133" i="8"/>
  <c r="I133" i="8" s="1"/>
  <c r="C132" i="8"/>
  <c r="I132" i="8" s="1"/>
  <c r="C131" i="8"/>
  <c r="I131" i="8" s="1"/>
  <c r="C130" i="8"/>
  <c r="I130" i="8" s="1"/>
  <c r="C129" i="8"/>
  <c r="I129" i="8" s="1"/>
  <c r="C128" i="8"/>
  <c r="I128" i="8" s="1"/>
  <c r="C127" i="8"/>
  <c r="I127" i="8" s="1"/>
  <c r="C126" i="8"/>
  <c r="I126" i="8" s="1"/>
  <c r="C125" i="8"/>
  <c r="I125" i="8" s="1"/>
  <c r="C124" i="8"/>
  <c r="I124" i="8" s="1"/>
  <c r="C123" i="8"/>
  <c r="I123" i="8" s="1"/>
  <c r="C122" i="8"/>
  <c r="I122" i="8" s="1"/>
  <c r="C121" i="8"/>
  <c r="I121" i="8" s="1"/>
  <c r="C120" i="8"/>
  <c r="I120" i="8" s="1"/>
  <c r="C119" i="8"/>
  <c r="I119" i="8" s="1"/>
  <c r="C118" i="8"/>
  <c r="I118" i="8" s="1"/>
  <c r="C117" i="8"/>
  <c r="I117" i="8" s="1"/>
  <c r="C116" i="8"/>
  <c r="I116" i="8" s="1"/>
  <c r="C115" i="8"/>
  <c r="I115" i="8" s="1"/>
  <c r="C114" i="8"/>
  <c r="I114" i="8" s="1"/>
  <c r="C113" i="8"/>
  <c r="I113" i="8" s="1"/>
  <c r="C112" i="8"/>
  <c r="I112" i="8" s="1"/>
  <c r="C111" i="8"/>
  <c r="I111" i="8" s="1"/>
  <c r="C110" i="8"/>
  <c r="I110" i="8" s="1"/>
  <c r="C109" i="8"/>
  <c r="I109" i="8" s="1"/>
  <c r="C108" i="8"/>
  <c r="I108" i="8" s="1"/>
  <c r="C107" i="8"/>
  <c r="I107" i="8" s="1"/>
  <c r="C106" i="8"/>
  <c r="I106" i="8" s="1"/>
  <c r="C105" i="8"/>
  <c r="I105" i="8" s="1"/>
  <c r="C104" i="8"/>
  <c r="I104" i="8" s="1"/>
  <c r="C103" i="8"/>
  <c r="I103" i="8" s="1"/>
  <c r="C102" i="8"/>
  <c r="I102" i="8" s="1"/>
  <c r="C101" i="8"/>
  <c r="I101" i="8" s="1"/>
  <c r="C100" i="8"/>
  <c r="I100" i="8" s="1"/>
  <c r="C99" i="8"/>
  <c r="I99" i="8" s="1"/>
  <c r="C98" i="8"/>
  <c r="I98" i="8" s="1"/>
  <c r="C97" i="8"/>
  <c r="I97" i="8" s="1"/>
  <c r="C96" i="8"/>
  <c r="I96" i="8" s="1"/>
  <c r="C95" i="8"/>
  <c r="I95" i="8" s="1"/>
  <c r="C94" i="8"/>
  <c r="I94" i="8" s="1"/>
  <c r="C93" i="8"/>
  <c r="I93" i="8" s="1"/>
  <c r="C92" i="8"/>
  <c r="I92" i="8" s="1"/>
  <c r="C91" i="8"/>
  <c r="I91" i="8" s="1"/>
  <c r="C90" i="8"/>
  <c r="I90" i="8" s="1"/>
  <c r="C89" i="8"/>
  <c r="I89" i="8" s="1"/>
  <c r="C88" i="8"/>
  <c r="I88" i="8" s="1"/>
  <c r="C87" i="8"/>
  <c r="I87" i="8" s="1"/>
  <c r="C86" i="8"/>
  <c r="I86" i="8" s="1"/>
  <c r="C85" i="8"/>
  <c r="I85" i="8" s="1"/>
  <c r="C84" i="8"/>
  <c r="I84" i="8" s="1"/>
  <c r="C83" i="8"/>
  <c r="I83" i="8" s="1"/>
  <c r="C82" i="8"/>
  <c r="I82" i="8" s="1"/>
  <c r="C81" i="8"/>
  <c r="I81" i="8" s="1"/>
  <c r="C80" i="8"/>
  <c r="I80" i="8" s="1"/>
  <c r="H80" i="8" l="1"/>
  <c r="H82" i="8"/>
  <c r="H84" i="8"/>
  <c r="H86" i="8"/>
  <c r="H88" i="8"/>
  <c r="H90" i="8"/>
  <c r="H92" i="8"/>
  <c r="H94" i="8"/>
  <c r="H96" i="8"/>
  <c r="H98" i="8"/>
  <c r="H100" i="8"/>
  <c r="H102" i="8"/>
  <c r="H104" i="8"/>
  <c r="H106" i="8"/>
  <c r="H108" i="8"/>
  <c r="H110" i="8"/>
  <c r="H112" i="8"/>
  <c r="H114" i="8"/>
  <c r="H116" i="8"/>
  <c r="H118" i="8"/>
  <c r="H120" i="8"/>
  <c r="H122" i="8"/>
  <c r="H124" i="8"/>
  <c r="H126" i="8"/>
  <c r="H128" i="8"/>
  <c r="H130" i="8"/>
  <c r="H132" i="8"/>
  <c r="H134" i="8"/>
  <c r="H136" i="8"/>
  <c r="H138" i="8"/>
  <c r="H140" i="8"/>
  <c r="H142" i="8"/>
  <c r="H144" i="8"/>
  <c r="H146" i="8"/>
  <c r="H148" i="8"/>
  <c r="H150" i="8"/>
  <c r="H152" i="8"/>
  <c r="H154" i="8"/>
  <c r="J154" i="8" s="1"/>
  <c r="H156" i="8"/>
  <c r="J156" i="8" s="1"/>
  <c r="H158" i="8"/>
  <c r="J158" i="8" s="1"/>
  <c r="H160" i="8"/>
  <c r="J160" i="8" s="1"/>
  <c r="H162" i="8"/>
  <c r="J162" i="8" s="1"/>
  <c r="H164" i="8"/>
  <c r="J164" i="8" s="1"/>
  <c r="H166" i="8"/>
  <c r="J166" i="8" s="1"/>
  <c r="H168" i="8"/>
  <c r="J168" i="8" s="1"/>
  <c r="H170" i="8"/>
  <c r="J170" i="8" s="1"/>
  <c r="H172" i="8"/>
  <c r="J172" i="8" s="1"/>
  <c r="H174" i="8"/>
  <c r="J174" i="8" s="1"/>
  <c r="H176" i="8"/>
  <c r="J176" i="8" s="1"/>
  <c r="H81" i="8"/>
  <c r="H83" i="8"/>
  <c r="H85" i="8"/>
  <c r="H87" i="8"/>
  <c r="H89" i="8"/>
  <c r="H91" i="8"/>
  <c r="H93" i="8"/>
  <c r="H95" i="8"/>
  <c r="H97" i="8"/>
  <c r="H99" i="8"/>
  <c r="H101" i="8"/>
  <c r="H103" i="8"/>
  <c r="H105" i="8"/>
  <c r="H107" i="8"/>
  <c r="H109" i="8"/>
  <c r="H111" i="8"/>
  <c r="H113" i="8"/>
  <c r="H115" i="8"/>
  <c r="H117" i="8"/>
  <c r="H119" i="8"/>
  <c r="H121" i="8"/>
  <c r="H123" i="8"/>
  <c r="H125" i="8"/>
  <c r="H127" i="8"/>
  <c r="H129" i="8"/>
  <c r="H131" i="8"/>
  <c r="H133" i="8"/>
  <c r="H135" i="8"/>
  <c r="H137" i="8"/>
  <c r="H139" i="8"/>
  <c r="H141" i="8"/>
  <c r="H143" i="8"/>
  <c r="H145" i="8"/>
  <c r="H147" i="8"/>
  <c r="H149" i="8"/>
  <c r="H151" i="8"/>
  <c r="H153" i="8"/>
  <c r="H155" i="8"/>
  <c r="J155" i="8" s="1"/>
  <c r="H157" i="8"/>
  <c r="J157" i="8" s="1"/>
  <c r="H159" i="8"/>
  <c r="J159" i="8" s="1"/>
  <c r="H161" i="8"/>
  <c r="J161" i="8" s="1"/>
  <c r="H163" i="8"/>
  <c r="J163" i="8" s="1"/>
  <c r="H165" i="8"/>
  <c r="J165" i="8" s="1"/>
  <c r="H167" i="8"/>
  <c r="J167" i="8" s="1"/>
  <c r="H169" i="8"/>
  <c r="J169" i="8" s="1"/>
  <c r="H171" i="8"/>
  <c r="J171" i="8" s="1"/>
  <c r="H173" i="8"/>
  <c r="J173" i="8" s="1"/>
  <c r="H175" i="8"/>
  <c r="J175" i="8" s="1"/>
  <c r="H178" i="8"/>
  <c r="J178" i="8" s="1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H180" i="8"/>
  <c r="J180" i="8" s="1"/>
  <c r="H181" i="8"/>
  <c r="J181" i="8" s="1"/>
  <c r="H182" i="8"/>
  <c r="J182" i="8" s="1"/>
  <c r="H183" i="8"/>
  <c r="J183" i="8" s="1"/>
  <c r="H184" i="8"/>
  <c r="J184" i="8" s="1"/>
  <c r="H185" i="8"/>
  <c r="J185" i="8" s="1"/>
  <c r="H186" i="8"/>
  <c r="J186" i="8" s="1"/>
  <c r="H187" i="8"/>
  <c r="J187" i="8" s="1"/>
  <c r="H188" i="8"/>
  <c r="J188" i="8" s="1"/>
  <c r="H189" i="8"/>
  <c r="J189" i="8" s="1"/>
  <c r="H190" i="8"/>
  <c r="J190" i="8" s="1"/>
  <c r="H191" i="8"/>
  <c r="J191" i="8" s="1"/>
  <c r="H192" i="8"/>
  <c r="J192" i="8" s="1"/>
  <c r="H193" i="8"/>
  <c r="J193" i="8" s="1"/>
  <c r="H194" i="8"/>
  <c r="J194" i="8" s="1"/>
  <c r="H195" i="8"/>
  <c r="J195" i="8" s="1"/>
  <c r="H196" i="8"/>
  <c r="J196" i="8" s="1"/>
  <c r="H197" i="8"/>
  <c r="J197" i="8" s="1"/>
  <c r="H198" i="8"/>
  <c r="J198" i="8" s="1"/>
  <c r="H199" i="8"/>
  <c r="J199" i="8" s="1"/>
  <c r="H200" i="8"/>
  <c r="J200" i="8" s="1"/>
  <c r="H201" i="8"/>
  <c r="J201" i="8" s="1"/>
  <c r="H202" i="8"/>
  <c r="J202" i="8" s="1"/>
  <c r="H203" i="8"/>
  <c r="J203" i="8" s="1"/>
  <c r="H204" i="8"/>
  <c r="J204" i="8" s="1"/>
  <c r="H205" i="8"/>
  <c r="J205" i="8" s="1"/>
  <c r="H206" i="8"/>
  <c r="J206" i="8" s="1"/>
  <c r="H207" i="8"/>
  <c r="J207" i="8" s="1"/>
  <c r="H208" i="8"/>
  <c r="J208" i="8" s="1"/>
  <c r="H209" i="8"/>
  <c r="J209" i="8" s="1"/>
  <c r="H210" i="8"/>
  <c r="J210" i="8" s="1"/>
  <c r="H211" i="8"/>
  <c r="J211" i="8" s="1"/>
  <c r="H212" i="8"/>
  <c r="J212" i="8" s="1"/>
  <c r="H213" i="8"/>
  <c r="J213" i="8" s="1"/>
  <c r="H214" i="8"/>
  <c r="J214" i="8" s="1"/>
  <c r="H215" i="8"/>
  <c r="J215" i="8" s="1"/>
  <c r="H216" i="8"/>
  <c r="J216" i="8" s="1"/>
  <c r="H217" i="8"/>
  <c r="J217" i="8" s="1"/>
  <c r="H218" i="8"/>
  <c r="J218" i="8" s="1"/>
  <c r="H219" i="8"/>
  <c r="J219" i="8" s="1"/>
  <c r="H220" i="8"/>
  <c r="J220" i="8" s="1"/>
  <c r="H221" i="8"/>
  <c r="J221" i="8" s="1"/>
  <c r="H222" i="8"/>
  <c r="J222" i="8" s="1"/>
  <c r="H223" i="8"/>
  <c r="J223" i="8" s="1"/>
  <c r="H224" i="8"/>
  <c r="J224" i="8" s="1"/>
  <c r="H225" i="8"/>
  <c r="J225" i="8" s="1"/>
</calcChain>
</file>

<file path=xl/comments1.xml><?xml version="1.0" encoding="utf-8"?>
<comments xmlns="http://schemas.openxmlformats.org/spreadsheetml/2006/main">
  <authors>
    <author>deepak</author>
  </authors>
  <commentList>
    <comment ref="G8" authorId="0">
      <text>
        <r>
          <rPr>
            <b/>
            <sz val="9"/>
            <color indexed="81"/>
            <rFont val="Tahoma"/>
            <charset val="1"/>
          </rPr>
          <t>ALMOST TGT DONE ON 11TH JULY TGT WAS 2135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13" authorId="0">
      <text>
        <r>
          <rPr>
            <sz val="9"/>
            <color indexed="81"/>
            <rFont val="Tahoma"/>
            <charset val="1"/>
          </rPr>
          <t xml:space="preserve">
partial bookd on hold</t>
        </r>
      </text>
    </comment>
    <comment ref="G28" authorId="0">
      <text>
        <r>
          <rPr>
            <b/>
            <sz val="9"/>
            <color indexed="81"/>
            <rFont val="Tahoma"/>
            <charset val="1"/>
          </rPr>
          <t>deepak:</t>
        </r>
        <r>
          <rPr>
            <sz val="9"/>
            <color indexed="81"/>
            <rFont val="Tahoma"/>
            <charset val="1"/>
          </rPr>
          <t xml:space="preserve">
TGT HIT IN HOLD </t>
        </r>
      </text>
    </comment>
    <comment ref="G36" authorId="0">
      <text>
        <r>
          <rPr>
            <b/>
            <sz val="9"/>
            <color indexed="81"/>
            <rFont val="Tahoma"/>
            <charset val="1"/>
          </rPr>
          <t>deepak:</t>
        </r>
        <r>
          <rPr>
            <sz val="9"/>
            <color indexed="81"/>
            <rFont val="Tahoma"/>
            <charset val="1"/>
          </rPr>
          <t xml:space="preserve">
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H33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4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sharedStrings.xml><?xml version="1.0" encoding="utf-8"?>
<sst xmlns="http://schemas.openxmlformats.org/spreadsheetml/2006/main" count="1620" uniqueCount="344">
  <si>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</si>
  <si>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</si>
  <si>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</si>
  <si>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</si>
  <si>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</si>
  <si>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</si>
  <si>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</si>
  <si>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</si>
  <si>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</si>
  <si>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</si>
  <si>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</si>
  <si>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CESC</t>
  </si>
  <si>
    <t>KRBL</t>
  </si>
  <si>
    <t>PVR</t>
  </si>
  <si>
    <t>MPHASIS</t>
  </si>
  <si>
    <t>NAUKRI</t>
  </si>
  <si>
    <t>LIBERTSHOE</t>
  </si>
  <si>
    <t>SPARC</t>
  </si>
  <si>
    <t>COROMANDEL</t>
  </si>
  <si>
    <t>KOLTEPATIL</t>
  </si>
  <si>
    <t>GRAPHITE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</si>
  <si>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</si>
  <si>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</si>
  <si>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</si>
  <si>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</si>
  <si>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</si>
  <si>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</si>
  <si>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</si>
  <si>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</si>
  <si>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</si>
  <si>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</si>
  <si>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</si>
  <si>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</si>
  <si>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</si>
  <si>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</si>
  <si>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</si>
  <si>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</si>
  <si>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</si>
  <si>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</si>
  <si>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</si>
  <si>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</si>
  <si>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>EXPRESS CASH</t>
  </si>
  <si>
    <t>RADICO</t>
  </si>
  <si>
    <t>CUB (HNI)</t>
  </si>
  <si>
    <t>SUPREMEIND</t>
  </si>
  <si>
    <t>SPARC(HNI)</t>
  </si>
  <si>
    <t>DEEPAKFERT(HNI)</t>
  </si>
  <si>
    <t>JKIL</t>
  </si>
  <si>
    <t>TAKE</t>
  </si>
  <si>
    <t>SHOBHA</t>
  </si>
  <si>
    <t>JUBLIANT</t>
  </si>
  <si>
    <t>INTELLECT(HNI)</t>
  </si>
  <si>
    <t>AVANDSUGAR</t>
  </si>
  <si>
    <t>MANPASAND(HOLD)</t>
  </si>
  <si>
    <t>VTL (HOLD)</t>
  </si>
  <si>
    <t>LTI</t>
  </si>
  <si>
    <t>VRLLOG</t>
  </si>
  <si>
    <t xml:space="preserve">MHRIL </t>
  </si>
  <si>
    <t>OBEROIRLTY(HNI)</t>
  </si>
  <si>
    <t>ICICIGI</t>
  </si>
  <si>
    <t>BAJELEC(HOLD)</t>
  </si>
  <si>
    <t>JUSTDAIL</t>
  </si>
  <si>
    <t>KANSAINER</t>
  </si>
  <si>
    <t xml:space="preserve">CYIENT </t>
  </si>
  <si>
    <t>LOT SIZE</t>
  </si>
  <si>
    <t>DIVISLAB</t>
  </si>
  <si>
    <t>ATUL</t>
  </si>
  <si>
    <t>LTTS</t>
  </si>
  <si>
    <t>ASTRAL</t>
  </si>
  <si>
    <t>ECLERX</t>
  </si>
  <si>
    <t>M&amp;MFIN</t>
  </si>
  <si>
    <t>NIITTECH</t>
  </si>
  <si>
    <t>DALMIABHA</t>
  </si>
  <si>
    <t>BBL</t>
  </si>
  <si>
    <t>EVEREST</t>
  </si>
  <si>
    <t>TIRUMALCHEM</t>
  </si>
  <si>
    <t>ALKEM</t>
  </si>
  <si>
    <t>TORNTPARHM</t>
  </si>
  <si>
    <t>THERMAX</t>
  </si>
  <si>
    <t>VINATIORGA</t>
  </si>
  <si>
    <t>PFIZER</t>
  </si>
  <si>
    <t>CUMMINSIND</t>
  </si>
  <si>
    <t>CAPF</t>
  </si>
  <si>
    <t>PIFIZER</t>
  </si>
  <si>
    <t>BATAINDIA</t>
  </si>
  <si>
    <t>PNBHOUSING</t>
  </si>
  <si>
    <t>MERCK</t>
  </si>
  <si>
    <t>DIXON</t>
  </si>
  <si>
    <t>NILKAMAL</t>
  </si>
  <si>
    <t>BBTC</t>
  </si>
  <si>
    <t>ABB</t>
  </si>
  <si>
    <t>MONSANTO</t>
  </si>
  <si>
    <t>JKLAXSMI</t>
  </si>
  <si>
    <t>PHONIX</t>
  </si>
  <si>
    <t>IPCALAB</t>
  </si>
  <si>
    <t>GESHIP</t>
  </si>
  <si>
    <t>MOTILALOFSS</t>
  </si>
  <si>
    <t>AUBANK</t>
  </si>
  <si>
    <t>GODREJPROP</t>
  </si>
  <si>
    <t>SOBHA</t>
  </si>
  <si>
    <t>CAPILPOINT</t>
  </si>
  <si>
    <t>BIRLACORP</t>
  </si>
  <si>
    <t>RUPA</t>
  </si>
  <si>
    <t>ZYDUSWELL</t>
  </si>
  <si>
    <t>CARBOUNIV</t>
  </si>
  <si>
    <t>KAJARIACER</t>
  </si>
  <si>
    <t>TATASPONGE</t>
  </si>
  <si>
    <t>DMART</t>
  </si>
  <si>
    <t>ENDURANCE</t>
  </si>
  <si>
    <t>KSCL</t>
  </si>
  <si>
    <t>SYNGENE</t>
  </si>
  <si>
    <t>BAJFINANCE</t>
  </si>
  <si>
    <t>APOLLOHOSP</t>
  </si>
  <si>
    <t>EXPRESS FUTURE</t>
  </si>
  <si>
    <t>HEXAWARE</t>
  </si>
  <si>
    <t>VGUARD</t>
  </si>
  <si>
    <t>INFRATEL</t>
  </si>
  <si>
    <t>COLPAL</t>
  </si>
  <si>
    <t>INDIGO</t>
  </si>
  <si>
    <t>ASIANPAINT</t>
  </si>
  <si>
    <t>PEL</t>
  </si>
  <si>
    <t>AMARAJABATT</t>
  </si>
  <si>
    <t>TATACOMM</t>
  </si>
  <si>
    <t>MCX</t>
  </si>
  <si>
    <t>TORNTPOWER</t>
  </si>
  <si>
    <t>INDIANB</t>
  </si>
  <si>
    <t>BAJFIANNCE</t>
  </si>
  <si>
    <t>AJANTPHARM</t>
  </si>
  <si>
    <t>SIEMENS</t>
  </si>
  <si>
    <t>UBL</t>
  </si>
  <si>
    <t>DABUR</t>
  </si>
  <si>
    <t>TATACHEM</t>
  </si>
  <si>
    <t>TORNTPHARM</t>
  </si>
  <si>
    <t>RECLTD</t>
  </si>
  <si>
    <t>BALKRISHIND</t>
  </si>
  <si>
    <t>OFSS</t>
  </si>
  <si>
    <t>BAJAJAUTO</t>
  </si>
  <si>
    <t>L&amp;TFH</t>
  </si>
  <si>
    <t>TATAMTRDVR</t>
  </si>
  <si>
    <t>BRITANNIA</t>
  </si>
  <si>
    <t>UPL</t>
  </si>
  <si>
    <t>MINDTREE</t>
  </si>
  <si>
    <t>GODFRYPHLP</t>
  </si>
  <si>
    <t>RAYMOND</t>
  </si>
  <si>
    <t>BATA INDIA</t>
  </si>
  <si>
    <t>MCDOWELL</t>
  </si>
  <si>
    <t>ESCORTS</t>
  </si>
  <si>
    <t>LT</t>
  </si>
  <si>
    <t xml:space="preserve">TATAELXSI </t>
  </si>
  <si>
    <t xml:space="preserve">PIDILITIND </t>
  </si>
  <si>
    <t>RELIANCE</t>
  </si>
  <si>
    <t xml:space="preserve">CHOLAFIN </t>
  </si>
  <si>
    <t>HDFC</t>
  </si>
  <si>
    <t>MFSL</t>
  </si>
  <si>
    <t>IGL</t>
  </si>
  <si>
    <t>BAJAJFIANCE</t>
  </si>
  <si>
    <t>GRASIM</t>
  </si>
  <si>
    <t>LICHSGFIN</t>
  </si>
  <si>
    <t>DHFL</t>
  </si>
  <si>
    <t>GODREJCP</t>
  </si>
  <si>
    <t>SUNTV</t>
  </si>
  <si>
    <t>TECHM</t>
  </si>
  <si>
    <t>KPIT</t>
  </si>
  <si>
    <t>CENTURYTEX</t>
  </si>
  <si>
    <t>ULTRACEMCO</t>
  </si>
  <si>
    <t>TITAN</t>
  </si>
  <si>
    <t>ONGC</t>
  </si>
  <si>
    <t>EXIDEIND</t>
  </si>
  <si>
    <t>KOTAKBANK</t>
  </si>
  <si>
    <t>BAJAJFINSV</t>
  </si>
  <si>
    <t>SHORT</t>
  </si>
  <si>
    <t xml:space="preserve">WOCKPHARMA </t>
  </si>
  <si>
    <t>NBCC</t>
  </si>
  <si>
    <t>MCDOWELL-N</t>
  </si>
  <si>
    <t>EXCORTS</t>
  </si>
  <si>
    <t xml:space="preserve">BIOCON </t>
  </si>
  <si>
    <t>APOLLOTYRE</t>
  </si>
  <si>
    <t xml:space="preserve">IBULHSGFIN </t>
  </si>
  <si>
    <t xml:space="preserve">ASHOKLEY </t>
  </si>
  <si>
    <t>PTC</t>
  </si>
  <si>
    <t xml:space="preserve">INFY </t>
  </si>
  <si>
    <t>INFY</t>
  </si>
  <si>
    <t>JUBLFOOD</t>
  </si>
  <si>
    <t xml:space="preserve">M&amp;M </t>
  </si>
  <si>
    <t xml:space="preserve">TITAN </t>
  </si>
  <si>
    <t xml:space="preserve">AUROPHARMA </t>
  </si>
  <si>
    <t xml:space="preserve">POWERGRID </t>
  </si>
  <si>
    <t>MRPL</t>
  </si>
  <si>
    <t xml:space="preserve">INDIACEM </t>
  </si>
  <si>
    <t xml:space="preserve">M&amp;MFIN </t>
  </si>
  <si>
    <t>HINDZINC</t>
  </si>
  <si>
    <t xml:space="preserve">RAYMOND </t>
  </si>
  <si>
    <t xml:space="preserve">JUSTDIAL </t>
  </si>
  <si>
    <t xml:space="preserve">ONGC </t>
  </si>
  <si>
    <t xml:space="preserve">BATA INDIA </t>
  </si>
  <si>
    <t>PFC</t>
  </si>
  <si>
    <t>CANFINHOME</t>
  </si>
  <si>
    <t xml:space="preserve">BAJAJ-AUTO </t>
  </si>
  <si>
    <t xml:space="preserve">EXPRESS OPTION </t>
  </si>
  <si>
    <t>STRIKE PRICE</t>
  </si>
  <si>
    <t>CE/PE</t>
  </si>
  <si>
    <t xml:space="preserve">RATE </t>
  </si>
  <si>
    <t xml:space="preserve"> </t>
  </si>
  <si>
    <t>LUPIN</t>
  </si>
  <si>
    <t>CE</t>
  </si>
  <si>
    <t>PE</t>
  </si>
  <si>
    <t>DLF</t>
  </si>
  <si>
    <t>BHARTIARTL</t>
  </si>
  <si>
    <t>PNB</t>
  </si>
  <si>
    <t>ADANIPORTS</t>
  </si>
  <si>
    <t>ICICIBANK</t>
  </si>
  <si>
    <t>CANBK</t>
  </si>
  <si>
    <t>AMBUAJCEM</t>
  </si>
  <si>
    <t>ASHOKLEY</t>
  </si>
  <si>
    <t>INDUSINBK</t>
  </si>
  <si>
    <t>HINDUNILVR</t>
  </si>
  <si>
    <t>AUROPHARMA</t>
  </si>
  <si>
    <t>SUNPHARMA</t>
  </si>
  <si>
    <t xml:space="preserve">SUNTV </t>
  </si>
  <si>
    <t>M&amp;M</t>
  </si>
  <si>
    <t>IRB</t>
  </si>
  <si>
    <t>AXISBANK</t>
  </si>
  <si>
    <t>GAIL</t>
  </si>
  <si>
    <t>NCC</t>
  </si>
  <si>
    <t>TATAMOTORS</t>
  </si>
  <si>
    <t>BANKINDIA</t>
  </si>
  <si>
    <t>JINDALSTEL</t>
  </si>
  <si>
    <t>BIOCON</t>
  </si>
  <si>
    <t>RELCAPITAL</t>
  </si>
  <si>
    <t>GRANUELS</t>
  </si>
  <si>
    <t>CALL</t>
  </si>
  <si>
    <t>TATASTEEL</t>
  </si>
  <si>
    <t>WIPRO</t>
  </si>
  <si>
    <t>PUT</t>
  </si>
  <si>
    <t>JSWSTEEL</t>
  </si>
  <si>
    <t>MOTHERSUMI</t>
  </si>
  <si>
    <t>INDIACEM</t>
  </si>
  <si>
    <t>SRF</t>
  </si>
  <si>
    <t xml:space="preserve">UPL </t>
  </si>
  <si>
    <t>RELINFRA</t>
  </si>
  <si>
    <t>YESBANK</t>
  </si>
  <si>
    <t>DRREDDY</t>
  </si>
  <si>
    <t>NIITECH</t>
  </si>
  <si>
    <t>NATIONALUM</t>
  </si>
  <si>
    <t>BHEL</t>
  </si>
  <si>
    <t>SAIL</t>
  </si>
  <si>
    <t xml:space="preserve">DLF </t>
  </si>
  <si>
    <t>STAR</t>
  </si>
  <si>
    <t xml:space="preserve">HAVELLS </t>
  </si>
  <si>
    <t xml:space="preserve">TATA MOTORS </t>
  </si>
  <si>
    <t>BAJFIN</t>
  </si>
  <si>
    <t xml:space="preserve">VEDL </t>
  </si>
  <si>
    <t xml:space="preserve">JINDALSTEL </t>
  </si>
  <si>
    <t xml:space="preserve">BPCL </t>
  </si>
  <si>
    <t xml:space="preserve">PUT </t>
  </si>
  <si>
    <t xml:space="preserve">RELIANCE </t>
  </si>
  <si>
    <t xml:space="preserve">HINDPETRO </t>
  </si>
  <si>
    <t xml:space="preserve">JSWSTEEL </t>
  </si>
  <si>
    <t>NOT EXECUTED</t>
  </si>
  <si>
    <t xml:space="preserve">GAIL </t>
  </si>
  <si>
    <t xml:space="preserve">UBL </t>
  </si>
  <si>
    <t xml:space="preserve">BEML </t>
  </si>
  <si>
    <t xml:space="preserve">SRF </t>
  </si>
  <si>
    <t xml:space="preserve">SRTRANSFIN </t>
  </si>
  <si>
    <t xml:space="preserve">DISHTV </t>
  </si>
  <si>
    <t xml:space="preserve">PVR </t>
  </si>
  <si>
    <t>JUSTDIAL</t>
  </si>
  <si>
    <t xml:space="preserve">BHEL </t>
  </si>
  <si>
    <t xml:space="preserve">FEDERAL BANK </t>
  </si>
  <si>
    <t xml:space="preserve">ICICI BANK </t>
  </si>
  <si>
    <t xml:space="preserve">YES BANK </t>
  </si>
  <si>
    <t>SBIN</t>
  </si>
  <si>
    <t>BANK BARODA</t>
  </si>
  <si>
    <t>BANK INDIA</t>
  </si>
  <si>
    <t xml:space="preserve">SBIN </t>
  </si>
  <si>
    <t>KAJARCER</t>
  </si>
  <si>
    <t>IBULHSGFIN</t>
  </si>
  <si>
    <t>CONCOR</t>
  </si>
  <si>
    <t>HCLTECH</t>
  </si>
  <si>
    <t>CHOLAFIN</t>
  </si>
  <si>
    <t>HDFCBANK</t>
  </si>
  <si>
    <t>NTPC</t>
  </si>
  <si>
    <t>MARICO</t>
  </si>
  <si>
    <t>TVSMOTOR</t>
  </si>
  <si>
    <t>BEML</t>
  </si>
  <si>
    <t>HAVELLS</t>
  </si>
  <si>
    <t>CIPLA</t>
  </si>
  <si>
    <t>BANKBARODA</t>
  </si>
  <si>
    <t>BPCL</t>
  </si>
  <si>
    <t xml:space="preserve">IRB </t>
  </si>
  <si>
    <t xml:space="preserve">IBVENTURES </t>
  </si>
  <si>
    <t xml:space="preserve">CENTURYTEXTILE </t>
  </si>
  <si>
    <t xml:space="preserve">TATA GLOBAL </t>
  </si>
  <si>
    <t xml:space="preserve">KSCL </t>
  </si>
  <si>
    <t xml:space="preserve">ITC </t>
  </si>
  <si>
    <t xml:space="preserve">HCLTECH </t>
  </si>
  <si>
    <t xml:space="preserve">NOT EXECUTED </t>
  </si>
  <si>
    <t>AMARAJABAT</t>
  </si>
  <si>
    <t xml:space="preserve">ZEEL </t>
  </si>
  <si>
    <t xml:space="preserve">JETAIRWAYS </t>
  </si>
  <si>
    <t>GSFC</t>
  </si>
  <si>
    <t xml:space="preserve">CANFINHOME </t>
  </si>
  <si>
    <t xml:space="preserve">ADANIPORTS </t>
  </si>
  <si>
    <t xml:space="preserve">TATASPONGE </t>
  </si>
  <si>
    <t xml:space="preserve">MGL </t>
  </si>
  <si>
    <t xml:space="preserve">RBL BANK </t>
  </si>
  <si>
    <t xml:space="preserve">GRAPHITE </t>
  </si>
  <si>
    <t xml:space="preserve">BALKRISIND </t>
  </si>
  <si>
    <t xml:space="preserve">GODREJIND </t>
  </si>
  <si>
    <t xml:space="preserve">ADANIENT </t>
  </si>
  <si>
    <t xml:space="preserve">BHARTIARTL </t>
  </si>
  <si>
    <t>HINDALCO</t>
  </si>
  <si>
    <t xml:space="preserve">MCDOWELL-N </t>
  </si>
  <si>
    <t xml:space="preserve">CHENNPETRO </t>
  </si>
  <si>
    <t xml:space="preserve">BANK BARODA </t>
  </si>
  <si>
    <t>TOTAL LOTS</t>
  </si>
  <si>
    <t>PROFIT-1</t>
  </si>
  <si>
    <t>PROFIT-2</t>
  </si>
  <si>
    <t xml:space="preserve">COAL INDIA </t>
  </si>
  <si>
    <t xml:space="preserve">AXIS BANK </t>
  </si>
  <si>
    <t xml:space="preserve">IGL </t>
  </si>
  <si>
    <t xml:space="preserve">PETRONET </t>
  </si>
  <si>
    <t>BEL</t>
  </si>
  <si>
    <t xml:space="preserve">KAJARAICER </t>
  </si>
  <si>
    <t>GSPL</t>
  </si>
  <si>
    <t xml:space="preserve">APOLLOTYRE </t>
  </si>
  <si>
    <t xml:space="preserve">SUNPHARMA </t>
  </si>
  <si>
    <t xml:space="preserve">ESCORTS </t>
  </si>
  <si>
    <t xml:space="preserve">CANBK </t>
  </si>
  <si>
    <t xml:space="preserve">BHARATFORG </t>
  </si>
  <si>
    <t xml:space="preserve">TORNTPOWER </t>
  </si>
  <si>
    <t xml:space="preserve">DHFL </t>
  </si>
  <si>
    <t xml:space="preserve">LT </t>
  </si>
  <si>
    <t xml:space="preserve">HINDALCO </t>
  </si>
  <si>
    <t xml:space="preserve">PEL </t>
  </si>
  <si>
    <t xml:space="preserve">CADILAHC </t>
  </si>
  <si>
    <t xml:space="preserve">MARICO </t>
  </si>
  <si>
    <t>TCS</t>
  </si>
  <si>
    <t xml:space="preserve">APLLTD </t>
  </si>
  <si>
    <t>MUTHOOTFIN</t>
  </si>
  <si>
    <t xml:space="preserve">STAR </t>
  </si>
  <si>
    <t xml:space="preserve">MUTHOOTFIN </t>
  </si>
  <si>
    <t xml:space="preserve">MFSL 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</si>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</sst>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8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3" borderId="4" xfId="0" applyFill="1" applyBorder="1"/>
    <xf numFmtId="1" fontId="6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0" fontId="7" fillId="0" borderId="4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2" fontId="6" fillId="0" borderId="4" xfId="0" applyNumberFormat="1" applyFont="1" applyBorder="1" applyAlignment="1">
      <alignment horizontal="center"/>
    </xf>
    <xf numFmtId="0" fontId="0" fillId="4" borderId="4" xfId="0" applyFill="1" applyBorder="1"/>
    <xf numFmtId="2" fontId="4" fillId="0" borderId="4" xfId="0" applyNumberFormat="1" applyFont="1" applyBorder="1" applyAlignment="1">
      <alignment horizontal="center" vertical="center"/>
    </xf>
    <xf numFmtId="0" fontId="0" fillId="0" borderId="0" xfId="0"/>
    <xf numFmtId="2" fontId="0" fillId="0" borderId="4" xfId="1" applyNumberFormat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166" fontId="0" fillId="0" borderId="4" xfId="0" applyNumberForma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0" fontId="11" fillId="0" borderId="4" xfId="0" applyFont="1" applyFill="1" applyBorder="1" applyAlignment="1">
      <alignment horizontal="center"/>
    </xf>
    <xf numFmtId="2" fontId="11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2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2" fontId="7" fillId="0" borderId="4" xfId="0" applyNumberFormat="1" applyFont="1" applyFill="1" applyBorder="1" applyAlignment="1">
      <alignment horizontal="center"/>
    </xf>
    <xf numFmtId="2" fontId="9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0" fontId="0" fillId="4" borderId="0" xfId="0" applyFill="1"/>
    <xf numFmtId="0" fontId="2" fillId="4" borderId="4" xfId="0" applyFont="1" applyFill="1" applyBorder="1" applyAlignment="1">
      <alignment horizontal="center" vertical="center" wrapText="1"/>
    </xf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11" fillId="3" borderId="4" xfId="0" applyNumberFormat="1" applyFont="1" applyFill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6" fillId="0" borderId="4" xfId="1" applyNumberFormat="1" applyFont="1" applyFill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0" fontId="0" fillId="3" borderId="4" xfId="0" applyFill="1" applyBorder="1"/>
    <xf numFmtId="15" fontId="4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 wrapText="1"/>
    </xf>
    <xf numFmtId="164" fontId="6" fillId="0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15" fontId="4" fillId="5" borderId="4" xfId="0" applyNumberFormat="1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166" fontId="0" fillId="5" borderId="4" xfId="0" applyNumberFormat="1" applyFont="1" applyFill="1" applyBorder="1" applyAlignment="1">
      <alignment horizontal="center" vertical="center"/>
    </xf>
    <xf numFmtId="165" fontId="0" fillId="5" borderId="4" xfId="0" applyNumberFormat="1" applyFill="1" applyBorder="1" applyAlignment="1">
      <alignment horizontal="center" vertical="center"/>
    </xf>
    <xf numFmtId="166" fontId="4" fillId="5" borderId="4" xfId="0" applyNumberFormat="1" applyFont="1" applyFill="1" applyBorder="1" applyAlignment="1">
      <alignment horizontal="center" vertical="center"/>
    </xf>
    <xf numFmtId="1" fontId="6" fillId="5" borderId="4" xfId="1" applyNumberFormat="1" applyFont="1" applyFill="1" applyBorder="1" applyAlignment="1">
      <alignment horizontal="center" vertical="center"/>
    </xf>
    <xf numFmtId="166" fontId="0" fillId="5" borderId="4" xfId="0" applyNumberForma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2" fontId="11" fillId="5" borderId="4" xfId="0" applyNumberFormat="1" applyFont="1" applyFill="1" applyBorder="1" applyAlignment="1">
      <alignment horizontal="center" vertical="center"/>
    </xf>
    <xf numFmtId="2" fontId="6" fillId="5" borderId="4" xfId="0" applyNumberFormat="1" applyFont="1" applyFill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166" fontId="6" fillId="0" borderId="4" xfId="1" applyNumberFormat="1" applyFont="1" applyBorder="1" applyAlignment="1">
      <alignment horizontal="center" vertical="center"/>
    </xf>
    <xf numFmtId="0" fontId="9" fillId="4" borderId="4" xfId="0" applyFont="1" applyFill="1" applyBorder="1"/>
    <xf numFmtId="0" fontId="2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233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542925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352424</xdr:colOff>
      <xdr:row>0</xdr:row>
      <xdr:rowOff>152400</xdr:rowOff>
    </xdr:from>
    <xdr:to>
      <xdr:col>3</xdr:col>
      <xdr:colOff>161924</xdr:colOff>
      <xdr:row>0</xdr:row>
      <xdr:rowOff>1076325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4" y="1524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190500</xdr:rowOff>
    </xdr:from>
    <xdr:to>
      <xdr:col>3</xdr:col>
      <xdr:colOff>142875</xdr:colOff>
      <xdr:row>0</xdr:row>
      <xdr:rowOff>1114425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1905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6"/>
  <sheetViews>
    <sheetView tabSelected="1" topLeftCell="A2" workbookViewId="0">
      <selection activeCell="A3" sqref="A3"/>
    </sheetView>
  </sheetViews>
  <sheetFormatPr defaultRowHeight="15" x14ac:dyDescent="0.25"/>
  <cols>
    <col min="1" max="1" width="16.7109375" style="14" customWidth="1"/>
    <col min="2" max="2" width="22.42578125" style="14" customWidth="1"/>
    <col min="3" max="3" width="13.85546875" style="14" customWidth="1"/>
    <col min="4" max="4" width="13" style="14" customWidth="1"/>
    <col min="5" max="5" width="14.5703125" style="14" customWidth="1"/>
    <col min="6" max="6" width="14" style="14" customWidth="1"/>
    <col min="7" max="7" width="13.5703125" style="14" customWidth="1"/>
    <col min="8" max="8" width="16.28515625" style="14" customWidth="1"/>
    <col min="9" max="9" width="17.28515625" style="14" customWidth="1"/>
    <col min="10" max="10" width="15.140625" style="14" customWidth="1"/>
    <col min="11" max="16384" width="9.140625" style="14"/>
  </cols>
  <sheetData>
    <row r="1" spans="1:10" ht="98.25" customHeight="1" x14ac:dyDescent="0.55000000000000004">
      <c r="A1" s="82"/>
      <c r="B1" s="83"/>
      <c r="C1" s="83"/>
      <c r="D1" s="83"/>
      <c r="E1" s="83"/>
      <c r="F1" s="83"/>
      <c r="G1" s="83"/>
      <c r="H1" s="83"/>
      <c r="I1" s="83"/>
      <c r="J1" s="83"/>
    </row>
    <row r="2" spans="1:10" ht="27.75" customHeight="1" x14ac:dyDescent="0.4">
      <c r="A2" s="84" t="s">
        <v>41</v>
      </c>
      <c r="B2" s="85"/>
      <c r="C2" s="85"/>
      <c r="D2" s="85"/>
      <c r="E2" s="85"/>
      <c r="F2" s="85"/>
      <c r="G2" s="85"/>
      <c r="H2" s="85"/>
      <c r="I2" s="85"/>
      <c r="J2" s="85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s="34" customFormat="1" ht="23.25" customHeight="1" x14ac:dyDescent="0.25">
      <c r="A4" s="81"/>
      <c r="B4" s="81"/>
      <c r="C4" s="81"/>
      <c r="D4" s="81"/>
      <c r="E4" s="81"/>
      <c r="F4" s="81"/>
      <c r="G4" s="81"/>
      <c r="H4" s="81"/>
      <c r="I4" s="81"/>
      <c r="J4" s="81"/>
    </row>
    <row r="5" spans="1:10" s="34" customFormat="1" ht="23.25" customHeight="1" x14ac:dyDescent="0.25">
      <c r="A5" s="76">
        <v>43661</v>
      </c>
      <c r="B5" s="38" t="s">
        <v>173</v>
      </c>
      <c r="C5" s="39">
        <f t="shared" ref="C5" si="0">MROUND(800000/E5,10)</f>
        <v>1370</v>
      </c>
      <c r="D5" s="39" t="s">
        <v>10</v>
      </c>
      <c r="E5" s="40">
        <v>582</v>
      </c>
      <c r="F5" s="40">
        <v>589</v>
      </c>
      <c r="G5" s="40">
        <v>0</v>
      </c>
      <c r="H5" s="8">
        <f t="shared" ref="H5" si="1">IF(D5="SELL", E5-F5, F5-E5)*C5</f>
        <v>9590</v>
      </c>
      <c r="I5" s="8">
        <v>0</v>
      </c>
      <c r="J5" s="51">
        <f>(H5+I5)</f>
        <v>9590</v>
      </c>
    </row>
    <row r="6" spans="1:10" s="34" customFormat="1" ht="16.5" customHeight="1" x14ac:dyDescent="0.25">
      <c r="A6" s="76">
        <v>43658</v>
      </c>
      <c r="B6" s="38" t="s">
        <v>342</v>
      </c>
      <c r="C6" s="39">
        <f t="shared" ref="C6" si="2">MROUND(800000/E6,10)</f>
        <v>1940</v>
      </c>
      <c r="D6" s="39" t="s">
        <v>10</v>
      </c>
      <c r="E6" s="40">
        <v>412</v>
      </c>
      <c r="F6" s="40">
        <v>418</v>
      </c>
      <c r="G6" s="40">
        <v>426</v>
      </c>
      <c r="H6" s="8">
        <f t="shared" ref="H6" si="3">IF(D6="SELL", E6-F6, F6-E6)*C6</f>
        <v>11640</v>
      </c>
      <c r="I6" s="8">
        <f>(G6-E6)*C6</f>
        <v>27160</v>
      </c>
      <c r="J6" s="51">
        <f>(H6+I6)</f>
        <v>38800</v>
      </c>
    </row>
    <row r="7" spans="1:10" ht="15.75" customHeight="1" x14ac:dyDescent="0.25">
      <c r="A7" s="76">
        <v>43657</v>
      </c>
      <c r="B7" s="38" t="s">
        <v>341</v>
      </c>
      <c r="C7" s="39">
        <f t="shared" ref="C7:C8" si="4">MROUND(800000/E7,10)</f>
        <v>1300</v>
      </c>
      <c r="D7" s="39" t="s">
        <v>10</v>
      </c>
      <c r="E7" s="40">
        <v>615</v>
      </c>
      <c r="F7" s="40">
        <v>620</v>
      </c>
      <c r="G7" s="40">
        <v>0</v>
      </c>
      <c r="H7" s="8">
        <f t="shared" ref="H7" si="5">IF(D7="SELL", E7-F7, F7-E7)*C7</f>
        <v>6500</v>
      </c>
      <c r="I7" s="8">
        <v>0</v>
      </c>
      <c r="J7" s="51">
        <f t="shared" ref="J7" si="6">(H7+I7)</f>
        <v>6500</v>
      </c>
    </row>
    <row r="8" spans="1:10" s="34" customFormat="1" ht="15.75" customHeight="1" x14ac:dyDescent="0.25">
      <c r="A8" s="76">
        <v>43657</v>
      </c>
      <c r="B8" s="38" t="s">
        <v>340</v>
      </c>
      <c r="C8" s="39">
        <f t="shared" si="4"/>
        <v>2120</v>
      </c>
      <c r="D8" s="39" t="s">
        <v>10</v>
      </c>
      <c r="E8" s="40">
        <v>378</v>
      </c>
      <c r="F8" s="40">
        <v>383</v>
      </c>
      <c r="G8" s="40">
        <v>0</v>
      </c>
      <c r="H8" s="8">
        <v>0</v>
      </c>
      <c r="I8" s="8">
        <v>0</v>
      </c>
      <c r="J8" s="51" t="s">
        <v>296</v>
      </c>
    </row>
    <row r="9" spans="1:10" s="34" customFormat="1" ht="15.75" customHeight="1" x14ac:dyDescent="0.25">
      <c r="A9" s="76">
        <v>43656</v>
      </c>
      <c r="B9" s="38" t="s">
        <v>277</v>
      </c>
      <c r="C9" s="39">
        <f t="shared" ref="C9:C10" si="7">MROUND(800000/E9,10)</f>
        <v>1440</v>
      </c>
      <c r="D9" s="39" t="s">
        <v>10</v>
      </c>
      <c r="E9" s="40">
        <v>555</v>
      </c>
      <c r="F9" s="40">
        <v>558</v>
      </c>
      <c r="G9" s="40">
        <v>0</v>
      </c>
      <c r="H9" s="8">
        <f t="shared" ref="H9:H10" si="8">IF(D9="SELL", E9-F9, F9-E9)*C9</f>
        <v>4320</v>
      </c>
      <c r="I9" s="8">
        <v>0</v>
      </c>
      <c r="J9" s="51">
        <f t="shared" ref="J9:J10" si="9">(H9+I9)</f>
        <v>4320</v>
      </c>
    </row>
    <row r="10" spans="1:10" s="34" customFormat="1" ht="15.75" customHeight="1" x14ac:dyDescent="0.25">
      <c r="A10" s="76">
        <v>43656</v>
      </c>
      <c r="B10" s="38" t="s">
        <v>338</v>
      </c>
      <c r="C10" s="39">
        <f t="shared" si="7"/>
        <v>1490</v>
      </c>
      <c r="D10" s="39" t="s">
        <v>10</v>
      </c>
      <c r="E10" s="40">
        <v>538</v>
      </c>
      <c r="F10" s="40">
        <v>531</v>
      </c>
      <c r="G10" s="40">
        <v>0</v>
      </c>
      <c r="H10" s="8">
        <f t="shared" si="8"/>
        <v>-10430</v>
      </c>
      <c r="I10" s="8">
        <v>0</v>
      </c>
      <c r="J10" s="51">
        <f t="shared" si="9"/>
        <v>-10430</v>
      </c>
    </row>
    <row r="11" spans="1:10" s="34" customFormat="1" ht="15.75" customHeight="1" x14ac:dyDescent="0.25">
      <c r="A11" s="76">
        <v>43655</v>
      </c>
      <c r="B11" s="38" t="s">
        <v>324</v>
      </c>
      <c r="C11" s="39">
        <f t="shared" ref="C11" si="10">MROUND(800000/E11,10)</f>
        <v>4320</v>
      </c>
      <c r="D11" s="39" t="s">
        <v>10</v>
      </c>
      <c r="E11" s="40">
        <v>185</v>
      </c>
      <c r="F11" s="40">
        <v>187</v>
      </c>
      <c r="G11" s="40">
        <v>0</v>
      </c>
      <c r="H11" s="8">
        <f t="shared" ref="H11" si="11">IF(D11="SELL", E11-F11, F11-E11)*C11</f>
        <v>8640</v>
      </c>
      <c r="I11" s="8">
        <v>0</v>
      </c>
      <c r="J11" s="51">
        <f t="shared" ref="J11" si="12">(H11+I11)</f>
        <v>8640</v>
      </c>
    </row>
    <row r="12" spans="1:10" s="34" customFormat="1" ht="15.75" customHeight="1" x14ac:dyDescent="0.25">
      <c r="A12" s="76">
        <v>43654</v>
      </c>
      <c r="B12" s="38" t="s">
        <v>335</v>
      </c>
      <c r="C12" s="39">
        <f t="shared" ref="C12:C14" si="13">MROUND(800000/E12,10)</f>
        <v>3510</v>
      </c>
      <c r="D12" s="39" t="s">
        <v>10</v>
      </c>
      <c r="E12" s="40">
        <v>228</v>
      </c>
      <c r="F12" s="40">
        <v>224</v>
      </c>
      <c r="G12" s="40">
        <v>0</v>
      </c>
      <c r="H12" s="8">
        <f t="shared" ref="H12" si="14">IF(D12="SELL", E12-F12, F12-E12)*C12</f>
        <v>-14040</v>
      </c>
      <c r="I12" s="8">
        <v>0</v>
      </c>
      <c r="J12" s="51">
        <f t="shared" ref="J12" si="15">(H12+I12)</f>
        <v>-14040</v>
      </c>
    </row>
    <row r="13" spans="1:10" s="34" customFormat="1" ht="15.75" customHeight="1" x14ac:dyDescent="0.25">
      <c r="A13" s="76">
        <v>43654</v>
      </c>
      <c r="B13" s="38" t="s">
        <v>336</v>
      </c>
      <c r="C13" s="39">
        <f t="shared" si="13"/>
        <v>2130</v>
      </c>
      <c r="D13" s="39" t="s">
        <v>10</v>
      </c>
      <c r="E13" s="40">
        <v>375</v>
      </c>
      <c r="F13" s="40">
        <v>380</v>
      </c>
      <c r="G13" s="40">
        <v>0</v>
      </c>
      <c r="H13" s="8">
        <v>0</v>
      </c>
      <c r="I13" s="8">
        <v>0</v>
      </c>
      <c r="J13" s="51" t="s">
        <v>296</v>
      </c>
    </row>
    <row r="14" spans="1:10" s="34" customFormat="1" ht="15.75" customHeight="1" x14ac:dyDescent="0.25">
      <c r="A14" s="76">
        <v>43654</v>
      </c>
      <c r="B14" s="38" t="s">
        <v>14</v>
      </c>
      <c r="C14" s="39">
        <f t="shared" si="13"/>
        <v>820</v>
      </c>
      <c r="D14" s="39" t="s">
        <v>10</v>
      </c>
      <c r="E14" s="40">
        <v>970</v>
      </c>
      <c r="F14" s="40">
        <v>980</v>
      </c>
      <c r="G14" s="40">
        <v>0</v>
      </c>
      <c r="H14" s="8">
        <v>0</v>
      </c>
      <c r="I14" s="8">
        <v>0</v>
      </c>
      <c r="J14" s="51" t="s">
        <v>296</v>
      </c>
    </row>
    <row r="15" spans="1:10" s="34" customFormat="1" ht="15.75" customHeight="1" x14ac:dyDescent="0.25">
      <c r="A15" s="76">
        <v>43651</v>
      </c>
      <c r="B15" s="38" t="s">
        <v>320</v>
      </c>
      <c r="C15" s="39">
        <f t="shared" ref="C15:C16" si="16">MROUND(800000/E15,10)</f>
        <v>2620</v>
      </c>
      <c r="D15" s="39" t="s">
        <v>10</v>
      </c>
      <c r="E15" s="40">
        <v>305</v>
      </c>
      <c r="F15" s="40">
        <v>310</v>
      </c>
      <c r="G15" s="40">
        <v>0</v>
      </c>
      <c r="H15" s="8">
        <v>0</v>
      </c>
      <c r="I15" s="8">
        <v>0</v>
      </c>
      <c r="J15" s="51" t="s">
        <v>296</v>
      </c>
    </row>
    <row r="16" spans="1:10" s="34" customFormat="1" ht="15.75" customHeight="1" x14ac:dyDescent="0.25">
      <c r="A16" s="76">
        <v>43651</v>
      </c>
      <c r="B16" s="38" t="s">
        <v>177</v>
      </c>
      <c r="C16" s="39">
        <f t="shared" si="16"/>
        <v>1100</v>
      </c>
      <c r="D16" s="39" t="s">
        <v>10</v>
      </c>
      <c r="E16" s="40">
        <v>728</v>
      </c>
      <c r="F16" s="40">
        <v>732</v>
      </c>
      <c r="G16" s="40">
        <v>0</v>
      </c>
      <c r="H16" s="8">
        <f t="shared" ref="H16" si="17">IF(D16="SELL", E16-F16, F16-E16)*C16</f>
        <v>4400</v>
      </c>
      <c r="I16" s="8">
        <v>0</v>
      </c>
      <c r="J16" s="51">
        <f t="shared" ref="J16" si="18">(H16+I16)</f>
        <v>4400</v>
      </c>
    </row>
    <row r="17" spans="1:10" s="34" customFormat="1" ht="15.75" customHeight="1" x14ac:dyDescent="0.25">
      <c r="A17" s="76">
        <v>43650</v>
      </c>
      <c r="B17" s="38" t="s">
        <v>298</v>
      </c>
      <c r="C17" s="39">
        <f t="shared" ref="C17:C18" si="19">MROUND(800000/E17,10)</f>
        <v>2040</v>
      </c>
      <c r="D17" s="39" t="s">
        <v>10</v>
      </c>
      <c r="E17" s="40">
        <v>393</v>
      </c>
      <c r="F17" s="40">
        <v>398</v>
      </c>
      <c r="G17" s="40">
        <v>0</v>
      </c>
      <c r="H17" s="8">
        <v>0</v>
      </c>
      <c r="I17" s="8">
        <v>0</v>
      </c>
      <c r="J17" s="51" t="s">
        <v>296</v>
      </c>
    </row>
    <row r="18" spans="1:10" s="34" customFormat="1" ht="15.75" customHeight="1" x14ac:dyDescent="0.25">
      <c r="A18" s="76">
        <v>43650</v>
      </c>
      <c r="B18" s="38" t="s">
        <v>331</v>
      </c>
      <c r="C18" s="39">
        <f t="shared" si="19"/>
        <v>9580</v>
      </c>
      <c r="D18" s="39" t="s">
        <v>10</v>
      </c>
      <c r="E18" s="40">
        <v>83.5</v>
      </c>
      <c r="F18" s="40">
        <v>85</v>
      </c>
      <c r="G18" s="40">
        <v>0</v>
      </c>
      <c r="H18" s="8">
        <v>0</v>
      </c>
      <c r="I18" s="8">
        <v>0</v>
      </c>
      <c r="J18" s="51" t="s">
        <v>296</v>
      </c>
    </row>
    <row r="19" spans="1:10" s="34" customFormat="1" ht="15.75" customHeight="1" x14ac:dyDescent="0.25">
      <c r="A19" s="76">
        <v>43649</v>
      </c>
      <c r="B19" s="38" t="s">
        <v>330</v>
      </c>
      <c r="C19" s="39">
        <f t="shared" ref="C19" si="20">MROUND(800000/E19,10)</f>
        <v>2660</v>
      </c>
      <c r="D19" s="39" t="s">
        <v>10</v>
      </c>
      <c r="E19" s="40">
        <v>301</v>
      </c>
      <c r="F19" s="40">
        <v>306</v>
      </c>
      <c r="G19" s="40">
        <v>0</v>
      </c>
      <c r="H19" s="8">
        <f t="shared" ref="H19" si="21">IF(D19="SELL", E19-F19, F19-E19)*C19</f>
        <v>13300</v>
      </c>
      <c r="I19" s="8">
        <v>0</v>
      </c>
      <c r="J19" s="51">
        <f>(H19+I19)</f>
        <v>13300</v>
      </c>
    </row>
    <row r="20" spans="1:10" s="34" customFormat="1" ht="15.75" customHeight="1" x14ac:dyDescent="0.25">
      <c r="A20" s="76">
        <v>43648</v>
      </c>
      <c r="B20" s="38" t="s">
        <v>228</v>
      </c>
      <c r="C20" s="39">
        <f t="shared" ref="C20" si="22">MROUND(800000/E20,10)</f>
        <v>12400</v>
      </c>
      <c r="D20" s="39" t="s">
        <v>10</v>
      </c>
      <c r="E20" s="40">
        <v>64.5</v>
      </c>
      <c r="F20" s="40">
        <v>66.5</v>
      </c>
      <c r="G20" s="40">
        <v>68</v>
      </c>
      <c r="H20" s="8">
        <f t="shared" ref="H20" si="23">IF(D20="SELL", E20-F20, F20-E20)*C20</f>
        <v>24800</v>
      </c>
      <c r="I20" s="8">
        <f>(G20-E20)*C20</f>
        <v>43400</v>
      </c>
      <c r="J20" s="51">
        <f>(H20+I20)</f>
        <v>68200</v>
      </c>
    </row>
    <row r="21" spans="1:10" s="34" customFormat="1" ht="15.75" customHeight="1" x14ac:dyDescent="0.25">
      <c r="A21" s="76">
        <v>43647</v>
      </c>
      <c r="B21" s="38" t="s">
        <v>327</v>
      </c>
      <c r="C21" s="39">
        <f t="shared" ref="C21" si="24">MROUND(800000/E21,10)</f>
        <v>1480</v>
      </c>
      <c r="D21" s="39" t="s">
        <v>10</v>
      </c>
      <c r="E21" s="40">
        <v>540</v>
      </c>
      <c r="F21" s="40">
        <v>547</v>
      </c>
      <c r="G21" s="40">
        <v>557</v>
      </c>
      <c r="H21" s="8">
        <f t="shared" ref="H21" si="25">IF(D21="SELL", E21-F21, F21-E21)*C21</f>
        <v>10360</v>
      </c>
      <c r="I21" s="8">
        <f>(G21-E21)*C21</f>
        <v>25160</v>
      </c>
      <c r="J21" s="51">
        <f>(H21+I21)</f>
        <v>35520</v>
      </c>
    </row>
    <row r="22" spans="1:10" s="34" customFormat="1" ht="15.75" customHeight="1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2"/>
    </row>
    <row r="23" spans="1:10" s="34" customFormat="1" ht="15.75" customHeight="1" x14ac:dyDescent="0.25">
      <c r="A23" s="76">
        <v>43644</v>
      </c>
      <c r="B23" s="38" t="s">
        <v>324</v>
      </c>
      <c r="C23" s="39">
        <f t="shared" ref="C23:C24" si="26">MROUND(800000/E23,10)</f>
        <v>4020</v>
      </c>
      <c r="D23" s="39" t="s">
        <v>10</v>
      </c>
      <c r="E23" s="40">
        <v>199</v>
      </c>
      <c r="F23" s="40">
        <v>200</v>
      </c>
      <c r="G23" s="40">
        <v>0</v>
      </c>
      <c r="H23" s="8">
        <f t="shared" ref="H23:H24" si="27">IF(D23="SELL", E23-F23, F23-E23)*C23</f>
        <v>4020</v>
      </c>
      <c r="I23" s="8">
        <f t="shared" ref="I23:I24" si="28">IF(D23="SELL",IF(G23="-","0",F23-G23),IF(D23="BUY",IF(G23="-","0",G23-F23)))*C23</f>
        <v>0</v>
      </c>
      <c r="J23" s="79">
        <f t="shared" ref="J23:J24" si="29">SUM(H23:I23)</f>
        <v>4020</v>
      </c>
    </row>
    <row r="24" spans="1:10" s="34" customFormat="1" ht="15.75" customHeight="1" x14ac:dyDescent="0.25">
      <c r="A24" s="76">
        <v>43644</v>
      </c>
      <c r="B24" s="38" t="s">
        <v>323</v>
      </c>
      <c r="C24" s="39">
        <f t="shared" si="26"/>
        <v>1360</v>
      </c>
      <c r="D24" s="39" t="s">
        <v>10</v>
      </c>
      <c r="E24" s="40">
        <v>589</v>
      </c>
      <c r="F24" s="40">
        <v>582</v>
      </c>
      <c r="G24" s="40">
        <v>0</v>
      </c>
      <c r="H24" s="8">
        <f t="shared" si="27"/>
        <v>-9520</v>
      </c>
      <c r="I24" s="8">
        <f t="shared" si="28"/>
        <v>0</v>
      </c>
      <c r="J24" s="79">
        <f t="shared" si="29"/>
        <v>-9520</v>
      </c>
    </row>
    <row r="25" spans="1:10" s="34" customFormat="1" ht="15.75" customHeight="1" x14ac:dyDescent="0.25">
      <c r="A25" s="76">
        <v>43643</v>
      </c>
      <c r="B25" s="38" t="s">
        <v>154</v>
      </c>
      <c r="C25" s="39">
        <f>MROUND(800000/E25,10)</f>
        <v>2540</v>
      </c>
      <c r="D25" s="39" t="s">
        <v>10</v>
      </c>
      <c r="E25" s="40">
        <v>315</v>
      </c>
      <c r="F25" s="40">
        <v>310</v>
      </c>
      <c r="G25" s="40">
        <v>0</v>
      </c>
      <c r="H25" s="8">
        <f t="shared" ref="H25:H26" si="30">IF(D25="SELL", E25-F25, F25-E25)*C25</f>
        <v>-12700</v>
      </c>
      <c r="I25" s="8">
        <f t="shared" ref="I25:I26" si="31">IF(D25="SELL",IF(G25="-","0",F25-G25),IF(D25="BUY",IF(G25="-","0",G25-F25)))*C25</f>
        <v>0</v>
      </c>
      <c r="J25" s="79">
        <f t="shared" ref="J25:J26" si="32">SUM(H25:I25)</f>
        <v>-12700</v>
      </c>
    </row>
    <row r="26" spans="1:10" s="34" customFormat="1" ht="15.75" customHeight="1" x14ac:dyDescent="0.25">
      <c r="A26" s="76">
        <v>43643</v>
      </c>
      <c r="B26" s="38" t="s">
        <v>14</v>
      </c>
      <c r="C26" s="39">
        <f>MROUND(800000/E26,10)</f>
        <v>820</v>
      </c>
      <c r="D26" s="39" t="s">
        <v>10</v>
      </c>
      <c r="E26" s="40">
        <v>976</v>
      </c>
      <c r="F26" s="40">
        <v>986</v>
      </c>
      <c r="G26" s="40">
        <v>0</v>
      </c>
      <c r="H26" s="8">
        <f t="shared" si="30"/>
        <v>8200</v>
      </c>
      <c r="I26" s="8">
        <f t="shared" si="31"/>
        <v>0</v>
      </c>
      <c r="J26" s="79">
        <f t="shared" si="32"/>
        <v>8200</v>
      </c>
    </row>
    <row r="27" spans="1:10" s="34" customFormat="1" ht="15.75" customHeight="1" x14ac:dyDescent="0.25">
      <c r="A27" s="76">
        <v>43642</v>
      </c>
      <c r="B27" s="38" t="s">
        <v>321</v>
      </c>
      <c r="C27" s="39">
        <f>MROUND(800000/E27,10)</f>
        <v>3300</v>
      </c>
      <c r="D27" s="39" t="s">
        <v>10</v>
      </c>
      <c r="E27" s="40">
        <v>242.5</v>
      </c>
      <c r="F27" s="40">
        <v>246</v>
      </c>
      <c r="G27" s="40">
        <v>0</v>
      </c>
      <c r="H27" s="8">
        <f t="shared" ref="H27" si="33">IF(D27="SELL", E27-F27, F27-E27)*C27</f>
        <v>11550</v>
      </c>
      <c r="I27" s="8">
        <f t="shared" ref="I27" si="34">IF(D27="SELL",IF(G27="-","0",F27-G27),IF(D27="BUY",IF(G27="-","0",G27-F27)))*C27</f>
        <v>0</v>
      </c>
      <c r="J27" s="79">
        <f t="shared" ref="J27" si="35">SUM(H27:I27)</f>
        <v>11550</v>
      </c>
    </row>
    <row r="28" spans="1:10" s="34" customFormat="1" ht="15.75" customHeight="1" x14ac:dyDescent="0.25">
      <c r="A28" s="76">
        <v>43641</v>
      </c>
      <c r="B28" s="38" t="s">
        <v>259</v>
      </c>
      <c r="C28" s="39">
        <f>MROUND(800000/E28,10)</f>
        <v>2610</v>
      </c>
      <c r="D28" s="39" t="s">
        <v>10</v>
      </c>
      <c r="E28" s="40">
        <v>306</v>
      </c>
      <c r="F28" s="40">
        <v>310.5</v>
      </c>
      <c r="G28" s="40">
        <v>0</v>
      </c>
      <c r="H28" s="8">
        <f t="shared" ref="H28" si="36">IF(D28="SELL", E28-F28, F28-E28)*C28</f>
        <v>11745</v>
      </c>
      <c r="I28" s="8">
        <f t="shared" ref="I28" si="37">IF(D28="SELL",IF(G28="-","0",F28-G28),IF(D28="BUY",IF(G28="-","0",G28-F28)))*C28</f>
        <v>0</v>
      </c>
      <c r="J28" s="79">
        <f t="shared" ref="J28" si="38">SUM(H28:I28)</f>
        <v>11745</v>
      </c>
    </row>
    <row r="29" spans="1:10" s="34" customFormat="1" ht="15.75" customHeight="1" x14ac:dyDescent="0.25">
      <c r="A29" s="76">
        <v>43640</v>
      </c>
      <c r="B29" s="38" t="s">
        <v>171</v>
      </c>
      <c r="C29" s="39">
        <f>MROUND(800000/E29,10)</f>
        <v>2190</v>
      </c>
      <c r="D29" s="39" t="s">
        <v>10</v>
      </c>
      <c r="E29" s="40">
        <v>365</v>
      </c>
      <c r="F29" s="40">
        <v>370</v>
      </c>
      <c r="G29" s="40">
        <v>0</v>
      </c>
      <c r="H29" s="8">
        <f t="shared" ref="H29" si="39">IF(D29="SELL", E29-F29, F29-E29)*C29</f>
        <v>10950</v>
      </c>
      <c r="I29" s="8">
        <f t="shared" ref="I29" si="40">IF(D29="SELL",IF(G29="-","0",F29-G29),IF(D29="BUY",IF(G29="-","0",G29-F29)))*C29</f>
        <v>0</v>
      </c>
      <c r="J29" s="79">
        <f t="shared" ref="J29" si="41">SUM(H29:I29)</f>
        <v>10950</v>
      </c>
    </row>
    <row r="30" spans="1:10" s="34" customFormat="1" ht="15.75" customHeight="1" x14ac:dyDescent="0.25">
      <c r="A30" s="76">
        <v>43637</v>
      </c>
      <c r="B30" s="38" t="s">
        <v>313</v>
      </c>
      <c r="C30" s="39">
        <f t="shared" ref="C30:C47" si="42">MROUND(800000/E30,10)</f>
        <v>3790</v>
      </c>
      <c r="D30" s="39" t="s">
        <v>10</v>
      </c>
      <c r="E30" s="40">
        <v>211</v>
      </c>
      <c r="F30" s="40">
        <v>215</v>
      </c>
      <c r="G30" s="40">
        <v>0</v>
      </c>
      <c r="H30" s="8">
        <f t="shared" ref="H30" si="43">IF(D30="SELL", E30-F30, F30-E30)*C30</f>
        <v>15160</v>
      </c>
      <c r="I30" s="8">
        <f t="shared" ref="I30" si="44">IF(D30="SELL",IF(G30="-","0",F30-G30),IF(D30="BUY",IF(G30="-","0",G30-F30)))*C30</f>
        <v>0</v>
      </c>
      <c r="J30" s="79">
        <f t="shared" ref="J30" si="45">SUM(H30:I30)</f>
        <v>15160</v>
      </c>
    </row>
    <row r="31" spans="1:10" s="34" customFormat="1" ht="15.75" customHeight="1" x14ac:dyDescent="0.25">
      <c r="A31" s="76">
        <v>43636</v>
      </c>
      <c r="B31" s="38" t="s">
        <v>309</v>
      </c>
      <c r="C31" s="39">
        <f t="shared" si="42"/>
        <v>5560</v>
      </c>
      <c r="D31" s="39" t="s">
        <v>10</v>
      </c>
      <c r="E31" s="40">
        <v>144</v>
      </c>
      <c r="F31" s="40">
        <v>147</v>
      </c>
      <c r="G31" s="40">
        <v>0</v>
      </c>
      <c r="H31" s="8">
        <f t="shared" ref="H31" si="46">IF(D31="SELL", E31-F31, F31-E31)*C31</f>
        <v>16680</v>
      </c>
      <c r="I31" s="8">
        <f t="shared" ref="I31" si="47">IF(D31="SELL",IF(G31="-","0",F31-G31),IF(D31="BUY",IF(G31="-","0",G31-F31)))*C31</f>
        <v>0</v>
      </c>
      <c r="J31" s="79">
        <f t="shared" ref="J31" si="48">SUM(H31:I31)</f>
        <v>16680</v>
      </c>
    </row>
    <row r="32" spans="1:10" s="34" customFormat="1" ht="15.75" customHeight="1" x14ac:dyDescent="0.25">
      <c r="A32" s="76">
        <v>43636</v>
      </c>
      <c r="B32" s="38" t="s">
        <v>308</v>
      </c>
      <c r="C32" s="39">
        <f t="shared" si="42"/>
        <v>1760</v>
      </c>
      <c r="D32" s="39" t="s">
        <v>10</v>
      </c>
      <c r="E32" s="40">
        <v>455</v>
      </c>
      <c r="F32" s="40">
        <v>450</v>
      </c>
      <c r="G32" s="40">
        <v>0</v>
      </c>
      <c r="H32" s="40">
        <f t="shared" ref="H32" si="49">(F32-E32)*C32</f>
        <v>-8800</v>
      </c>
      <c r="I32" s="40">
        <v>0</v>
      </c>
      <c r="J32" s="79">
        <f t="shared" ref="J32" si="50">+I32+H32</f>
        <v>-8800</v>
      </c>
    </row>
    <row r="33" spans="1:10" s="34" customFormat="1" ht="15.75" customHeight="1" x14ac:dyDescent="0.25">
      <c r="A33" s="76">
        <v>43635</v>
      </c>
      <c r="B33" s="38" t="s">
        <v>247</v>
      </c>
      <c r="C33" s="39">
        <f t="shared" si="42"/>
        <v>1970</v>
      </c>
      <c r="D33" s="39" t="s">
        <v>10</v>
      </c>
      <c r="E33" s="40">
        <v>407</v>
      </c>
      <c r="F33" s="40">
        <v>401</v>
      </c>
      <c r="G33" s="40">
        <v>0</v>
      </c>
      <c r="H33" s="40">
        <f t="shared" ref="H33" si="51">(F33-E33)*C33</f>
        <v>-11820</v>
      </c>
      <c r="I33" s="40">
        <v>0</v>
      </c>
      <c r="J33" s="79">
        <f t="shared" ref="J33" si="52">+I33+H33</f>
        <v>-11820</v>
      </c>
    </row>
    <row r="34" spans="1:10" s="34" customFormat="1" ht="15.75" customHeight="1" x14ac:dyDescent="0.25">
      <c r="A34" s="76">
        <v>43635</v>
      </c>
      <c r="B34" s="38" t="s">
        <v>306</v>
      </c>
      <c r="C34" s="39">
        <f t="shared" si="42"/>
        <v>2050</v>
      </c>
      <c r="D34" s="39" t="s">
        <v>10</v>
      </c>
      <c r="E34" s="40">
        <v>391</v>
      </c>
      <c r="F34" s="40">
        <v>396</v>
      </c>
      <c r="G34" s="40">
        <v>404</v>
      </c>
      <c r="H34" s="8">
        <f t="shared" ref="H34" si="53">IF(D34="SELL", E34-F34, F34-E34)*C34</f>
        <v>10250</v>
      </c>
      <c r="I34" s="8">
        <f t="shared" ref="I34" si="54">IF(D34="SELL",IF(G34="-","0",F34-G34),IF(D34="BUY",IF(G34="-","0",G34-F34)))*C34</f>
        <v>0</v>
      </c>
      <c r="J34" s="79">
        <f t="shared" ref="J34" si="55">SUM(H34:I34)</f>
        <v>10250</v>
      </c>
    </row>
    <row r="35" spans="1:10" s="34" customFormat="1" ht="15.75" customHeight="1" x14ac:dyDescent="0.25">
      <c r="A35" s="76">
        <v>43634</v>
      </c>
      <c r="B35" s="38" t="s">
        <v>293</v>
      </c>
      <c r="C35" s="39">
        <f t="shared" si="42"/>
        <v>1710</v>
      </c>
      <c r="D35" s="39" t="s">
        <v>10</v>
      </c>
      <c r="E35" s="40">
        <v>468</v>
      </c>
      <c r="F35" s="40">
        <v>473.5</v>
      </c>
      <c r="G35" s="40">
        <v>0</v>
      </c>
      <c r="H35" s="40">
        <f t="shared" ref="H35" si="56">(F35-E35)*C35</f>
        <v>9405</v>
      </c>
      <c r="I35" s="40">
        <v>0</v>
      </c>
      <c r="J35" s="79">
        <f t="shared" ref="J35" si="57">+I35+H35</f>
        <v>9405</v>
      </c>
    </row>
    <row r="36" spans="1:10" s="34" customFormat="1" ht="15.75" customHeight="1" x14ac:dyDescent="0.25">
      <c r="A36" s="76">
        <v>43633</v>
      </c>
      <c r="B36" s="38" t="s">
        <v>298</v>
      </c>
      <c r="C36" s="39">
        <f t="shared" si="42"/>
        <v>2370</v>
      </c>
      <c r="D36" s="39" t="s">
        <v>10</v>
      </c>
      <c r="E36" s="40">
        <v>337</v>
      </c>
      <c r="F36" s="40">
        <v>340</v>
      </c>
      <c r="G36" s="40">
        <v>0</v>
      </c>
      <c r="H36" s="40">
        <f t="shared" ref="H36:H37" si="58">(F36-E36)*C36</f>
        <v>7110</v>
      </c>
      <c r="I36" s="40">
        <v>0</v>
      </c>
      <c r="J36" s="79">
        <f t="shared" ref="J36:J37" si="59">+I36+H36</f>
        <v>7110</v>
      </c>
    </row>
    <row r="37" spans="1:10" s="34" customFormat="1" ht="15.75" customHeight="1" x14ac:dyDescent="0.25">
      <c r="A37" s="76">
        <v>43633</v>
      </c>
      <c r="B37" s="38" t="s">
        <v>270</v>
      </c>
      <c r="C37" s="39">
        <f t="shared" si="42"/>
        <v>6870</v>
      </c>
      <c r="D37" s="39" t="s">
        <v>10</v>
      </c>
      <c r="E37" s="40">
        <v>116.5</v>
      </c>
      <c r="F37" s="40">
        <v>117</v>
      </c>
      <c r="G37" s="40">
        <v>0</v>
      </c>
      <c r="H37" s="40">
        <f t="shared" si="58"/>
        <v>3435</v>
      </c>
      <c r="I37" s="40">
        <v>0</v>
      </c>
      <c r="J37" s="79">
        <f t="shared" si="59"/>
        <v>3435</v>
      </c>
    </row>
    <row r="38" spans="1:10" s="34" customFormat="1" ht="15.75" customHeight="1" x14ac:dyDescent="0.25">
      <c r="A38" s="76">
        <v>43633</v>
      </c>
      <c r="B38" s="38" t="s">
        <v>171</v>
      </c>
      <c r="C38" s="39">
        <f t="shared" si="42"/>
        <v>2070</v>
      </c>
      <c r="D38" s="39" t="s">
        <v>10</v>
      </c>
      <c r="E38" s="40">
        <v>386.5</v>
      </c>
      <c r="F38" s="40">
        <v>391.5</v>
      </c>
      <c r="G38" s="40">
        <v>0</v>
      </c>
      <c r="H38" s="40">
        <f t="shared" ref="H38" si="60">(F38-E38)*C38</f>
        <v>10350</v>
      </c>
      <c r="I38" s="40">
        <v>0</v>
      </c>
      <c r="J38" s="79">
        <f t="shared" ref="J38" si="61">+I38+H38</f>
        <v>10350</v>
      </c>
    </row>
    <row r="39" spans="1:10" s="34" customFormat="1" ht="15.75" customHeight="1" x14ac:dyDescent="0.25">
      <c r="A39" s="76">
        <v>43629</v>
      </c>
      <c r="B39" s="38" t="s">
        <v>303</v>
      </c>
      <c r="C39" s="39">
        <f t="shared" si="42"/>
        <v>1100</v>
      </c>
      <c r="D39" s="39" t="s">
        <v>10</v>
      </c>
      <c r="E39" s="40">
        <v>728</v>
      </c>
      <c r="F39" s="40">
        <v>728</v>
      </c>
      <c r="G39" s="40">
        <v>0</v>
      </c>
      <c r="H39" s="40">
        <f t="shared" ref="H39" si="62">(F39-E39)*C39</f>
        <v>0</v>
      </c>
      <c r="I39" s="40">
        <v>0</v>
      </c>
      <c r="J39" s="79">
        <f t="shared" ref="J39" si="63">+I39+H39</f>
        <v>0</v>
      </c>
    </row>
    <row r="40" spans="1:10" s="34" customFormat="1" ht="15.75" customHeight="1" x14ac:dyDescent="0.25">
      <c r="A40" s="76">
        <v>43629</v>
      </c>
      <c r="B40" s="38" t="s">
        <v>302</v>
      </c>
      <c r="C40" s="39">
        <f t="shared" si="42"/>
        <v>1890</v>
      </c>
      <c r="D40" s="39" t="s">
        <v>10</v>
      </c>
      <c r="E40" s="40">
        <v>424</v>
      </c>
      <c r="F40" s="40">
        <v>425</v>
      </c>
      <c r="G40" s="40">
        <v>0</v>
      </c>
      <c r="H40" s="40">
        <f t="shared" ref="H40" si="64">(F40-E40)*C40</f>
        <v>1890</v>
      </c>
      <c r="I40" s="40">
        <v>0</v>
      </c>
      <c r="J40" s="79">
        <f t="shared" ref="J40" si="65">+I40+H40</f>
        <v>1890</v>
      </c>
    </row>
    <row r="41" spans="1:10" s="34" customFormat="1" ht="15.75" customHeight="1" x14ac:dyDescent="0.25">
      <c r="A41" s="76">
        <v>43628</v>
      </c>
      <c r="B41" s="38" t="s">
        <v>301</v>
      </c>
      <c r="C41" s="39">
        <f t="shared" si="42"/>
        <v>2320</v>
      </c>
      <c r="D41" s="39" t="s">
        <v>10</v>
      </c>
      <c r="E41" s="40">
        <v>345</v>
      </c>
      <c r="F41" s="40">
        <v>350</v>
      </c>
      <c r="G41" s="40">
        <v>0</v>
      </c>
      <c r="H41" s="40">
        <f t="shared" ref="H41" si="66">(F41-E41)*C41</f>
        <v>11600</v>
      </c>
      <c r="I41" s="40">
        <v>0</v>
      </c>
      <c r="J41" s="79">
        <f t="shared" ref="J41" si="67">+I41+H41</f>
        <v>11600</v>
      </c>
    </row>
    <row r="42" spans="1:10" s="34" customFormat="1" ht="15.75" customHeight="1" x14ac:dyDescent="0.25">
      <c r="A42" s="76">
        <v>43627</v>
      </c>
      <c r="B42" s="38" t="s">
        <v>298</v>
      </c>
      <c r="C42" s="39">
        <f t="shared" si="42"/>
        <v>2350</v>
      </c>
      <c r="D42" s="39" t="s">
        <v>10</v>
      </c>
      <c r="E42" s="40">
        <v>340</v>
      </c>
      <c r="F42" s="40">
        <v>345</v>
      </c>
      <c r="G42" s="40">
        <v>0</v>
      </c>
      <c r="H42" s="40">
        <f t="shared" ref="H42" si="68">(F42-E42)*C42</f>
        <v>11750</v>
      </c>
      <c r="I42" s="40">
        <v>0</v>
      </c>
      <c r="J42" s="79">
        <f t="shared" ref="J42" si="69">+I42+H42</f>
        <v>11750</v>
      </c>
    </row>
    <row r="43" spans="1:10" s="34" customFormat="1" ht="15.75" customHeight="1" x14ac:dyDescent="0.25">
      <c r="A43" s="76">
        <v>43626</v>
      </c>
      <c r="B43" s="38" t="s">
        <v>238</v>
      </c>
      <c r="C43" s="39">
        <f t="shared" si="42"/>
        <v>790</v>
      </c>
      <c r="D43" s="39" t="s">
        <v>10</v>
      </c>
      <c r="E43" s="40">
        <v>1010</v>
      </c>
      <c r="F43" s="40">
        <v>1020</v>
      </c>
      <c r="G43" s="40">
        <v>0</v>
      </c>
      <c r="H43" s="40">
        <f t="shared" ref="H43" si="70">(F43-E43)*C43</f>
        <v>7900</v>
      </c>
      <c r="I43" s="40">
        <v>0</v>
      </c>
      <c r="J43" s="51">
        <f t="shared" ref="J43" si="71">+I43+H43</f>
        <v>7900</v>
      </c>
    </row>
    <row r="44" spans="1:10" s="34" customFormat="1" ht="15.75" customHeight="1" x14ac:dyDescent="0.25">
      <c r="A44" s="76">
        <v>43623</v>
      </c>
      <c r="B44" s="5" t="s">
        <v>259</v>
      </c>
      <c r="C44" s="39">
        <f t="shared" si="42"/>
        <v>2320</v>
      </c>
      <c r="D44" s="17" t="s">
        <v>35</v>
      </c>
      <c r="E44" s="8">
        <v>345</v>
      </c>
      <c r="F44" s="8">
        <v>340</v>
      </c>
      <c r="G44" s="8">
        <v>0</v>
      </c>
      <c r="H44" s="75">
        <f t="shared" ref="H44" si="72">IF(D44="SELL", E44-F44, F44-E44)*C44</f>
        <v>11600</v>
      </c>
      <c r="I44" s="8">
        <v>0</v>
      </c>
      <c r="J44" s="3">
        <f t="shared" ref="J44" si="73">SUM(H44:I44)</f>
        <v>11600</v>
      </c>
    </row>
    <row r="45" spans="1:10" s="34" customFormat="1" ht="15.75" customHeight="1" x14ac:dyDescent="0.25">
      <c r="A45" s="76">
        <v>43619</v>
      </c>
      <c r="B45" s="38" t="s">
        <v>228</v>
      </c>
      <c r="C45" s="39">
        <f t="shared" si="42"/>
        <v>6610</v>
      </c>
      <c r="D45" s="39" t="s">
        <v>10</v>
      </c>
      <c r="E45" s="40">
        <v>121</v>
      </c>
      <c r="F45" s="40">
        <v>123.75</v>
      </c>
      <c r="G45" s="40">
        <v>0</v>
      </c>
      <c r="H45" s="40">
        <f t="shared" ref="H45:H47" si="74">(F45-E45)*C45</f>
        <v>18177.5</v>
      </c>
      <c r="I45" s="40">
        <v>0</v>
      </c>
      <c r="J45" s="51">
        <f t="shared" ref="J45:J47" si="75">+I45+H45</f>
        <v>18177.5</v>
      </c>
    </row>
    <row r="46" spans="1:10" s="34" customFormat="1" ht="15.75" customHeight="1" x14ac:dyDescent="0.25">
      <c r="A46" s="76">
        <v>43619</v>
      </c>
      <c r="B46" s="38" t="s">
        <v>291</v>
      </c>
      <c r="C46" s="39">
        <f t="shared" si="42"/>
        <v>760</v>
      </c>
      <c r="D46" s="39" t="s">
        <v>10</v>
      </c>
      <c r="E46" s="40">
        <v>1052</v>
      </c>
      <c r="F46" s="40">
        <v>1060</v>
      </c>
      <c r="G46" s="40">
        <v>0</v>
      </c>
      <c r="H46" s="40">
        <f t="shared" si="74"/>
        <v>6080</v>
      </c>
      <c r="I46" s="40">
        <v>0</v>
      </c>
      <c r="J46" s="51">
        <f t="shared" si="75"/>
        <v>6080</v>
      </c>
    </row>
    <row r="47" spans="1:10" s="34" customFormat="1" ht="15.75" customHeight="1" x14ac:dyDescent="0.25">
      <c r="A47" s="76">
        <v>43619</v>
      </c>
      <c r="B47" s="38" t="s">
        <v>290</v>
      </c>
      <c r="C47" s="39">
        <f t="shared" si="42"/>
        <v>2750</v>
      </c>
      <c r="D47" s="39" t="s">
        <v>10</v>
      </c>
      <c r="E47" s="40">
        <v>291</v>
      </c>
      <c r="F47" s="40">
        <v>287</v>
      </c>
      <c r="G47" s="40">
        <v>0</v>
      </c>
      <c r="H47" s="40">
        <f t="shared" si="74"/>
        <v>-11000</v>
      </c>
      <c r="I47" s="40">
        <v>0</v>
      </c>
      <c r="J47" s="51">
        <f t="shared" si="75"/>
        <v>-11000</v>
      </c>
    </row>
    <row r="48" spans="1:10" s="34" customFormat="1" ht="15.75" customHeight="1" x14ac:dyDescent="0.25">
      <c r="A48" s="12"/>
      <c r="B48" s="12"/>
      <c r="C48" s="12"/>
      <c r="D48" s="12"/>
      <c r="E48" s="12"/>
      <c r="F48" s="12"/>
      <c r="G48" s="12"/>
      <c r="H48" s="12"/>
      <c r="I48" s="12"/>
      <c r="J48" s="12"/>
    </row>
    <row r="49" spans="1:10" s="34" customFormat="1" ht="15.75" customHeight="1" x14ac:dyDescent="0.25">
      <c r="A49" s="53">
        <v>43609</v>
      </c>
      <c r="B49" s="5" t="s">
        <v>146</v>
      </c>
      <c r="C49" s="6">
        <f>1000000/E49</f>
        <v>1597.4440894568691</v>
      </c>
      <c r="D49" s="17" t="s">
        <v>10</v>
      </c>
      <c r="E49" s="8">
        <v>626</v>
      </c>
      <c r="F49" s="8">
        <v>639.5</v>
      </c>
      <c r="G49" s="8" t="s">
        <v>23</v>
      </c>
      <c r="H49" s="75">
        <f t="shared" ref="H49" si="76">IF(D49="SELL", E49-F49, F49-E49)*C49</f>
        <v>21565.495207667733</v>
      </c>
      <c r="I49" s="8">
        <f t="shared" ref="I49" si="77">IF(D49="SELL",IF(G49="-","0",F49-G49),IF(D49="BUY",IF(G49="-","0",G49-F49)))*C49</f>
        <v>0</v>
      </c>
      <c r="J49" s="3">
        <f t="shared" ref="J49" si="78">SUM(H49:I49)</f>
        <v>21565.495207667733</v>
      </c>
    </row>
    <row r="50" spans="1:10" s="34" customFormat="1" ht="15.75" customHeight="1" x14ac:dyDescent="0.25">
      <c r="A50" s="53">
        <v>43608</v>
      </c>
      <c r="B50" s="5" t="s">
        <v>146</v>
      </c>
      <c r="C50" s="6">
        <f t="shared" ref="C50" si="79">1000000/E50</f>
        <v>1626.0162601626016</v>
      </c>
      <c r="D50" s="17" t="s">
        <v>10</v>
      </c>
      <c r="E50" s="8">
        <v>615</v>
      </c>
      <c r="F50" s="8">
        <v>606</v>
      </c>
      <c r="G50" s="8" t="s">
        <v>23</v>
      </c>
      <c r="H50" s="75">
        <f t="shared" ref="H50" si="80">IF(D50="SELL", E50-F50, F50-E50)*C50</f>
        <v>-14634.146341463415</v>
      </c>
      <c r="I50" s="8">
        <f t="shared" ref="I50" si="81">IF(D50="SELL",IF(G50="-","0",F50-G50),IF(D50="BUY",IF(G50="-","0",G50-F50)))*C50</f>
        <v>0</v>
      </c>
      <c r="J50" s="3">
        <f t="shared" ref="J50" si="82">SUM(H50:I50)</f>
        <v>-14634.146341463415</v>
      </c>
    </row>
    <row r="51" spans="1:10" s="34" customFormat="1" ht="15.75" customHeight="1" x14ac:dyDescent="0.25">
      <c r="A51" s="53">
        <v>43607</v>
      </c>
      <c r="B51" s="5" t="s">
        <v>239</v>
      </c>
      <c r="C51" s="6">
        <f t="shared" ref="C51" si="83">1000000/E51</f>
        <v>8220.3041512535965</v>
      </c>
      <c r="D51" s="17" t="s">
        <v>10</v>
      </c>
      <c r="E51" s="8">
        <v>121.65</v>
      </c>
      <c r="F51" s="8">
        <v>123</v>
      </c>
      <c r="G51" s="8" t="s">
        <v>23</v>
      </c>
      <c r="H51" s="75">
        <f t="shared" ref="H51" si="84">IF(D51="SELL", E51-F51, F51-E51)*C51</f>
        <v>11097.410604192308</v>
      </c>
      <c r="I51" s="8">
        <f t="shared" ref="I51" si="85">IF(D51="SELL",IF(G51="-","0",F51-G51),IF(D51="BUY",IF(G51="-","0",G51-F51)))*C51</f>
        <v>0</v>
      </c>
      <c r="J51" s="3">
        <f t="shared" ref="J51" si="86">SUM(H51:I51)</f>
        <v>11097.410604192308</v>
      </c>
    </row>
    <row r="52" spans="1:10" s="34" customFormat="1" ht="15.75" customHeight="1" x14ac:dyDescent="0.25">
      <c r="A52" s="53">
        <v>43605</v>
      </c>
      <c r="B52" s="5" t="s">
        <v>284</v>
      </c>
      <c r="C52" s="6">
        <f t="shared" ref="C52" si="87">1000000/E52</f>
        <v>1098.901098901099</v>
      </c>
      <c r="D52" s="17" t="s">
        <v>10</v>
      </c>
      <c r="E52" s="8">
        <v>910</v>
      </c>
      <c r="F52" s="8">
        <v>930</v>
      </c>
      <c r="G52" s="8" t="s">
        <v>23</v>
      </c>
      <c r="H52" s="75">
        <f t="shared" ref="H52" si="88">IF(D52="SELL", E52-F52, F52-E52)*C52</f>
        <v>21978.021978021978</v>
      </c>
      <c r="I52" s="8">
        <f t="shared" ref="I52" si="89">IF(D52="SELL",IF(G52="-","0",F52-G52),IF(D52="BUY",IF(G52="-","0",G52-F52)))*C52</f>
        <v>0</v>
      </c>
      <c r="J52" s="3">
        <f t="shared" ref="J52" si="90">SUM(H52:I52)</f>
        <v>21978.021978021978</v>
      </c>
    </row>
    <row r="53" spans="1:10" s="34" customFormat="1" ht="15.75" customHeight="1" x14ac:dyDescent="0.25">
      <c r="A53" s="53">
        <v>43602</v>
      </c>
      <c r="B53" s="5" t="s">
        <v>159</v>
      </c>
      <c r="C53" s="6">
        <f t="shared" ref="C53" si="91">1000000/E53</f>
        <v>1503.7593984962407</v>
      </c>
      <c r="D53" s="17" t="s">
        <v>10</v>
      </c>
      <c r="E53" s="8">
        <v>665</v>
      </c>
      <c r="F53" s="8">
        <v>672.5</v>
      </c>
      <c r="G53" s="8" t="s">
        <v>23</v>
      </c>
      <c r="H53" s="75">
        <f t="shared" ref="H53" si="92">IF(D53="SELL", E53-F53, F53-E53)*C53</f>
        <v>11278.195488721805</v>
      </c>
      <c r="I53" s="8">
        <f t="shared" ref="I53" si="93">IF(D53="SELL",IF(G53="-","0",F53-G53),IF(D53="BUY",IF(G53="-","0",G53-F53)))*C53</f>
        <v>0</v>
      </c>
      <c r="J53" s="3">
        <f t="shared" ref="J53" si="94">SUM(H53:I53)</f>
        <v>11278.195488721805</v>
      </c>
    </row>
    <row r="54" spans="1:10" s="34" customFormat="1" ht="15.75" customHeight="1" x14ac:dyDescent="0.25">
      <c r="A54" s="53">
        <v>43600</v>
      </c>
      <c r="B54" s="5" t="s">
        <v>284</v>
      </c>
      <c r="C54" s="6">
        <f t="shared" ref="C54:C55" si="95">1000000/E54</f>
        <v>1190.4761904761904</v>
      </c>
      <c r="D54" s="17" t="s">
        <v>10</v>
      </c>
      <c r="E54" s="8">
        <v>840</v>
      </c>
      <c r="F54" s="8">
        <v>826</v>
      </c>
      <c r="G54" s="8" t="s">
        <v>23</v>
      </c>
      <c r="H54" s="75">
        <f t="shared" ref="H54:H55" si="96">IF(D54="SELL", E54-F54, F54-E54)*C54</f>
        <v>-16666.666666666664</v>
      </c>
      <c r="I54" s="8">
        <f t="shared" ref="I54:I55" si="97">IF(D54="SELL",IF(G54="-","0",F54-G54),IF(D54="BUY",IF(G54="-","0",G54-F54)))*C54</f>
        <v>0</v>
      </c>
      <c r="J54" s="3">
        <f t="shared" ref="J54:J55" si="98">SUM(H54:I54)</f>
        <v>-16666.666666666664</v>
      </c>
    </row>
    <row r="55" spans="1:10" s="34" customFormat="1" ht="15.75" customHeight="1" x14ac:dyDescent="0.25">
      <c r="A55" s="53">
        <v>43599</v>
      </c>
      <c r="B55" s="5" t="s">
        <v>157</v>
      </c>
      <c r="C55" s="6">
        <f t="shared" si="95"/>
        <v>2053.3880903490758</v>
      </c>
      <c r="D55" s="17" t="s">
        <v>10</v>
      </c>
      <c r="E55" s="8">
        <v>487</v>
      </c>
      <c r="F55" s="8">
        <v>494</v>
      </c>
      <c r="G55" s="8" t="s">
        <v>23</v>
      </c>
      <c r="H55" s="75">
        <f t="shared" si="96"/>
        <v>14373.716632443531</v>
      </c>
      <c r="I55" s="8">
        <f t="shared" si="97"/>
        <v>0</v>
      </c>
      <c r="J55" s="3">
        <f t="shared" si="98"/>
        <v>14373.716632443531</v>
      </c>
    </row>
    <row r="56" spans="1:10" s="34" customFormat="1" ht="15.75" customHeight="1" x14ac:dyDescent="0.25">
      <c r="A56" s="53">
        <v>43598</v>
      </c>
      <c r="B56" s="5" t="s">
        <v>211</v>
      </c>
      <c r="C56" s="6">
        <f t="shared" ref="C56" si="99">1000000/E56</f>
        <v>3937.0078740157483</v>
      </c>
      <c r="D56" s="17" t="s">
        <v>35</v>
      </c>
      <c r="E56" s="8">
        <v>254</v>
      </c>
      <c r="F56" s="8">
        <v>250</v>
      </c>
      <c r="G56" s="8">
        <v>246</v>
      </c>
      <c r="H56" s="75">
        <f t="shared" ref="H56" si="100">IF(D56="SELL", E56-F56, F56-E56)*C56</f>
        <v>15748.031496062993</v>
      </c>
      <c r="I56" s="8">
        <f t="shared" ref="I56" si="101">IF(D56="SELL",IF(G56="-","0",F56-G56),IF(D56="BUY",IF(G56="-","0",G56-F56)))*C56</f>
        <v>15748.031496062993</v>
      </c>
      <c r="J56" s="3">
        <f t="shared" ref="J56" si="102">SUM(H56:I56)</f>
        <v>31496.062992125986</v>
      </c>
    </row>
    <row r="57" spans="1:10" s="34" customFormat="1" ht="15.75" customHeight="1" x14ac:dyDescent="0.25">
      <c r="A57" s="53">
        <v>43595</v>
      </c>
      <c r="B57" s="5" t="s">
        <v>135</v>
      </c>
      <c r="C57" s="6">
        <f t="shared" ref="C57:C61" si="103">1000000/E57</f>
        <v>296.47198339756892</v>
      </c>
      <c r="D57" s="17" t="s">
        <v>35</v>
      </c>
      <c r="E57" s="8">
        <v>3373</v>
      </c>
      <c r="F57" s="8">
        <v>3370</v>
      </c>
      <c r="G57" s="8" t="s">
        <v>23</v>
      </c>
      <c r="H57" s="75">
        <f t="shared" ref="H57:H61" si="104">IF(D57="SELL", E57-F57, F57-E57)*C57</f>
        <v>889.41595019270676</v>
      </c>
      <c r="I57" s="8">
        <f t="shared" ref="I57:I61" si="105">IF(D57="SELL",IF(G57="-","0",F57-G57),IF(D57="BUY",IF(G57="-","0",G57-F57)))*C57</f>
        <v>0</v>
      </c>
      <c r="J57" s="3">
        <f t="shared" ref="J57:J61" si="106">SUM(H57:I57)</f>
        <v>889.41595019270676</v>
      </c>
    </row>
    <row r="58" spans="1:10" s="34" customFormat="1" ht="15.75" customHeight="1" x14ac:dyDescent="0.25">
      <c r="A58" s="53">
        <v>43594</v>
      </c>
      <c r="B58" s="5" t="s">
        <v>118</v>
      </c>
      <c r="C58" s="6">
        <f t="shared" si="103"/>
        <v>646.83053040103493</v>
      </c>
      <c r="D58" s="17" t="s">
        <v>35</v>
      </c>
      <c r="E58" s="8">
        <v>1546</v>
      </c>
      <c r="F58" s="8">
        <v>1530</v>
      </c>
      <c r="G58" s="8" t="s">
        <v>23</v>
      </c>
      <c r="H58" s="75">
        <f t="shared" si="104"/>
        <v>10349.288486416559</v>
      </c>
      <c r="I58" s="8">
        <f t="shared" si="105"/>
        <v>0</v>
      </c>
      <c r="J58" s="3">
        <f t="shared" si="106"/>
        <v>10349.288486416559</v>
      </c>
    </row>
    <row r="59" spans="1:10" s="34" customFormat="1" ht="15.75" customHeight="1" x14ac:dyDescent="0.25">
      <c r="A59" s="53">
        <v>43593</v>
      </c>
      <c r="B59" s="5" t="s">
        <v>129</v>
      </c>
      <c r="C59" s="6">
        <f t="shared" si="103"/>
        <v>738.00738007380073</v>
      </c>
      <c r="D59" s="17" t="s">
        <v>35</v>
      </c>
      <c r="E59" s="8">
        <v>1355</v>
      </c>
      <c r="F59" s="8">
        <v>1355</v>
      </c>
      <c r="G59" s="8" t="s">
        <v>23</v>
      </c>
      <c r="H59" s="75">
        <f t="shared" si="104"/>
        <v>0</v>
      </c>
      <c r="I59" s="8">
        <f t="shared" si="105"/>
        <v>0</v>
      </c>
      <c r="J59" s="3">
        <f t="shared" si="106"/>
        <v>0</v>
      </c>
    </row>
    <row r="60" spans="1:10" s="34" customFormat="1" ht="15.75" customHeight="1" x14ac:dyDescent="0.25">
      <c r="A60" s="53">
        <v>43592</v>
      </c>
      <c r="B60" s="5" t="s">
        <v>283</v>
      </c>
      <c r="C60" s="6">
        <f t="shared" si="103"/>
        <v>2040.8163265306123</v>
      </c>
      <c r="D60" s="17" t="s">
        <v>22</v>
      </c>
      <c r="E60" s="8">
        <v>490</v>
      </c>
      <c r="F60" s="8">
        <v>497</v>
      </c>
      <c r="G60" s="8" t="s">
        <v>23</v>
      </c>
      <c r="H60" s="75">
        <f t="shared" si="104"/>
        <v>14285.714285714286</v>
      </c>
      <c r="I60" s="8">
        <f t="shared" si="105"/>
        <v>0</v>
      </c>
      <c r="J60" s="3">
        <f t="shared" si="106"/>
        <v>14285.714285714286</v>
      </c>
    </row>
    <row r="61" spans="1:10" s="34" customFormat="1" ht="15.75" customHeight="1" x14ac:dyDescent="0.25">
      <c r="A61" s="53">
        <v>43591</v>
      </c>
      <c r="B61" s="5" t="s">
        <v>131</v>
      </c>
      <c r="C61" s="6">
        <f t="shared" si="103"/>
        <v>1672.2408026755852</v>
      </c>
      <c r="D61" s="17" t="s">
        <v>22</v>
      </c>
      <c r="E61" s="8">
        <v>598</v>
      </c>
      <c r="F61" s="8">
        <v>608</v>
      </c>
      <c r="G61" s="8" t="s">
        <v>23</v>
      </c>
      <c r="H61" s="75">
        <f t="shared" si="104"/>
        <v>16722.408026755853</v>
      </c>
      <c r="I61" s="8">
        <f t="shared" si="105"/>
        <v>0</v>
      </c>
      <c r="J61" s="3">
        <f t="shared" si="106"/>
        <v>16722.408026755853</v>
      </c>
    </row>
    <row r="62" spans="1:10" s="34" customFormat="1" ht="15.75" customHeight="1" x14ac:dyDescent="0.25">
      <c r="A62" s="53">
        <v>43588</v>
      </c>
      <c r="B62" s="5" t="s">
        <v>211</v>
      </c>
      <c r="C62" s="6">
        <f t="shared" ref="C62:C63" si="107">1000000/E62</f>
        <v>3745.318352059925</v>
      </c>
      <c r="D62" s="17" t="s">
        <v>22</v>
      </c>
      <c r="E62" s="8">
        <v>267</v>
      </c>
      <c r="F62" s="8">
        <v>269.8</v>
      </c>
      <c r="G62" s="8" t="s">
        <v>23</v>
      </c>
      <c r="H62" s="8">
        <f t="shared" ref="H62:H63" si="108">IF(D62="SELL", E62-F62, F62-E62)*C62</f>
        <v>10486.891385767833</v>
      </c>
      <c r="I62" s="8">
        <f t="shared" ref="I62:I63" si="109">IF(D62="SELL",IF(G62="-","0",F62-G62),IF(D62="BUY",IF(G62="-","0",G62-F62)))*C62</f>
        <v>0</v>
      </c>
      <c r="J62" s="3">
        <f t="shared" ref="J62:J63" si="110">SUM(H62:I62)</f>
        <v>10486.891385767833</v>
      </c>
    </row>
    <row r="63" spans="1:10" s="34" customFormat="1" ht="15.75" customHeight="1" x14ac:dyDescent="0.25">
      <c r="A63" s="53">
        <v>43587</v>
      </c>
      <c r="B63" s="5" t="s">
        <v>275</v>
      </c>
      <c r="C63" s="6">
        <f t="shared" si="107"/>
        <v>1639.344262295082</v>
      </c>
      <c r="D63" s="17" t="s">
        <v>22</v>
      </c>
      <c r="E63" s="8">
        <v>610</v>
      </c>
      <c r="F63" s="8">
        <v>619</v>
      </c>
      <c r="G63" s="8" t="s">
        <v>23</v>
      </c>
      <c r="H63" s="8">
        <f t="shared" si="108"/>
        <v>14754.098360655738</v>
      </c>
      <c r="I63" s="8">
        <f t="shared" si="109"/>
        <v>0</v>
      </c>
      <c r="J63" s="3">
        <f t="shared" si="110"/>
        <v>14754.098360655738</v>
      </c>
    </row>
    <row r="64" spans="1:10" s="34" customFormat="1" ht="15.75" customHeight="1" x14ac:dyDescent="0.25">
      <c r="A64" s="62"/>
      <c r="B64" s="63"/>
      <c r="C64" s="64"/>
      <c r="D64" s="65"/>
      <c r="E64" s="66"/>
      <c r="F64" s="66"/>
      <c r="G64" s="66"/>
      <c r="H64" s="66"/>
      <c r="I64" s="66"/>
      <c r="J64" s="67"/>
    </row>
    <row r="65" spans="1:10" s="34" customFormat="1" ht="15.75" customHeight="1" x14ac:dyDescent="0.25">
      <c r="A65" s="53">
        <v>43579</v>
      </c>
      <c r="B65" s="5" t="s">
        <v>228</v>
      </c>
      <c r="C65" s="6">
        <f t="shared" ref="C65:C67" si="111">1000000/E65</f>
        <v>6535.9477124183004</v>
      </c>
      <c r="D65" s="17" t="s">
        <v>22</v>
      </c>
      <c r="E65" s="8">
        <v>153</v>
      </c>
      <c r="F65" s="8">
        <v>157</v>
      </c>
      <c r="G65" s="8" t="s">
        <v>23</v>
      </c>
      <c r="H65" s="8">
        <f t="shared" ref="H65:H67" si="112">IF(D65="SELL", E65-F65, F65-E65)*C65</f>
        <v>26143.790849673202</v>
      </c>
      <c r="I65" s="8">
        <f t="shared" ref="I65:I67" si="113">IF(D65="SELL",IF(G65="-","0",F65-G65),IF(D65="BUY",IF(G65="-","0",G65-F65)))*C65</f>
        <v>0</v>
      </c>
      <c r="J65" s="3">
        <f t="shared" ref="J65:J67" si="114">SUM(H65:I65)</f>
        <v>26143.790849673202</v>
      </c>
    </row>
    <row r="66" spans="1:10" s="34" customFormat="1" ht="15.75" customHeight="1" x14ac:dyDescent="0.25">
      <c r="A66" s="53">
        <v>43578</v>
      </c>
      <c r="B66" s="5" t="s">
        <v>111</v>
      </c>
      <c r="C66" s="6">
        <f t="shared" si="111"/>
        <v>328.94736842105266</v>
      </c>
      <c r="D66" s="17" t="s">
        <v>22</v>
      </c>
      <c r="E66" s="8">
        <v>3040</v>
      </c>
      <c r="F66" s="8">
        <v>3080</v>
      </c>
      <c r="G66" s="8" t="s">
        <v>23</v>
      </c>
      <c r="H66" s="8">
        <f t="shared" si="112"/>
        <v>13157.894736842107</v>
      </c>
      <c r="I66" s="8">
        <f t="shared" si="113"/>
        <v>0</v>
      </c>
      <c r="J66" s="3">
        <f t="shared" si="114"/>
        <v>13157.894736842107</v>
      </c>
    </row>
    <row r="67" spans="1:10" s="34" customFormat="1" ht="15.75" customHeight="1" x14ac:dyDescent="0.25">
      <c r="A67" s="53">
        <v>43577</v>
      </c>
      <c r="B67" s="5" t="s">
        <v>276</v>
      </c>
      <c r="C67" s="6">
        <f t="shared" si="111"/>
        <v>1315.7894736842106</v>
      </c>
      <c r="D67" s="17" t="s">
        <v>35</v>
      </c>
      <c r="E67" s="8">
        <v>760</v>
      </c>
      <c r="F67" s="8">
        <v>750</v>
      </c>
      <c r="G67" s="8">
        <v>735</v>
      </c>
      <c r="H67" s="8">
        <f t="shared" si="112"/>
        <v>13157.894736842107</v>
      </c>
      <c r="I67" s="8">
        <f t="shared" si="113"/>
        <v>19736.84210526316</v>
      </c>
      <c r="J67" s="3">
        <f t="shared" si="114"/>
        <v>32894.736842105267</v>
      </c>
    </row>
    <row r="68" spans="1:10" ht="15.75" customHeight="1" x14ac:dyDescent="0.25">
      <c r="A68" s="37">
        <v>43567</v>
      </c>
      <c r="B68" s="38" t="s">
        <v>156</v>
      </c>
      <c r="C68" s="50">
        <f t="shared" ref="C68:C70" si="115">MROUND(500000/E68,10)</f>
        <v>590</v>
      </c>
      <c r="D68" s="39" t="s">
        <v>10</v>
      </c>
      <c r="E68" s="40">
        <v>848</v>
      </c>
      <c r="F68" s="40">
        <v>858</v>
      </c>
      <c r="G68" s="40">
        <v>0</v>
      </c>
      <c r="H68" s="51">
        <f t="shared" ref="H68:H70" si="116">(F68-E68)*C68</f>
        <v>5900</v>
      </c>
      <c r="I68" s="51">
        <v>0</v>
      </c>
      <c r="J68" s="51">
        <f t="shared" ref="J68:J78" si="117">+I68+H68</f>
        <v>5900</v>
      </c>
    </row>
    <row r="69" spans="1:10" ht="15.75" customHeight="1" x14ac:dyDescent="0.25">
      <c r="A69" s="37">
        <v>43567</v>
      </c>
      <c r="B69" s="38" t="s">
        <v>265</v>
      </c>
      <c r="C69" s="50">
        <f t="shared" si="115"/>
        <v>290</v>
      </c>
      <c r="D69" s="39" t="s">
        <v>10</v>
      </c>
      <c r="E69" s="40">
        <v>1715</v>
      </c>
      <c r="F69" s="40">
        <v>1700</v>
      </c>
      <c r="G69" s="40">
        <v>0</v>
      </c>
      <c r="H69" s="51">
        <f t="shared" si="116"/>
        <v>-4350</v>
      </c>
      <c r="I69" s="51">
        <v>0</v>
      </c>
      <c r="J69" s="29">
        <f t="shared" si="117"/>
        <v>-4350</v>
      </c>
    </row>
    <row r="70" spans="1:10" ht="15.75" customHeight="1" x14ac:dyDescent="0.25">
      <c r="A70" s="37">
        <v>43566</v>
      </c>
      <c r="B70" s="38" t="s">
        <v>94</v>
      </c>
      <c r="C70" s="50">
        <f t="shared" si="115"/>
        <v>530</v>
      </c>
      <c r="D70" s="39" t="s">
        <v>10</v>
      </c>
      <c r="E70" s="40">
        <v>940</v>
      </c>
      <c r="F70" s="40">
        <v>950</v>
      </c>
      <c r="G70" s="40">
        <v>0</v>
      </c>
      <c r="H70" s="51">
        <f t="shared" si="116"/>
        <v>5300</v>
      </c>
      <c r="I70" s="51">
        <v>0</v>
      </c>
      <c r="J70" s="51">
        <f t="shared" si="117"/>
        <v>5300</v>
      </c>
    </row>
    <row r="71" spans="1:10" ht="15.75" customHeight="1" x14ac:dyDescent="0.25">
      <c r="A71" s="37">
        <v>43566</v>
      </c>
      <c r="B71" s="38" t="s">
        <v>177</v>
      </c>
      <c r="C71" s="39">
        <f t="shared" ref="C71" si="118">MROUND(300000/E71,10)</f>
        <v>360</v>
      </c>
      <c r="D71" s="39" t="s">
        <v>170</v>
      </c>
      <c r="E71" s="40">
        <v>830</v>
      </c>
      <c r="F71" s="40">
        <v>840</v>
      </c>
      <c r="G71" s="40">
        <v>0</v>
      </c>
      <c r="H71" s="40">
        <f t="shared" ref="H71" si="119">(E71-F71)*C71</f>
        <v>-3600</v>
      </c>
      <c r="I71" s="40">
        <v>0</v>
      </c>
      <c r="J71" s="29">
        <f t="shared" si="117"/>
        <v>-3600</v>
      </c>
    </row>
    <row r="72" spans="1:10" ht="15.75" customHeight="1" x14ac:dyDescent="0.25">
      <c r="A72" s="37">
        <v>43565</v>
      </c>
      <c r="B72" s="38" t="s">
        <v>266</v>
      </c>
      <c r="C72" s="50">
        <f t="shared" ref="C72:C78" si="120">MROUND(500000/E72,10)</f>
        <v>850</v>
      </c>
      <c r="D72" s="39" t="s">
        <v>10</v>
      </c>
      <c r="E72" s="40">
        <v>585</v>
      </c>
      <c r="F72" s="40">
        <v>586.5</v>
      </c>
      <c r="G72" s="40">
        <v>0</v>
      </c>
      <c r="H72" s="51">
        <f t="shared" ref="H72:H78" si="121">(F72-E72)*C72</f>
        <v>1275</v>
      </c>
      <c r="I72" s="51">
        <v>0</v>
      </c>
      <c r="J72" s="51">
        <f t="shared" si="117"/>
        <v>1275</v>
      </c>
    </row>
    <row r="73" spans="1:10" ht="15.75" customHeight="1" x14ac:dyDescent="0.25">
      <c r="A73" s="37">
        <v>43564</v>
      </c>
      <c r="B73" s="38" t="s">
        <v>78</v>
      </c>
      <c r="C73" s="50">
        <f t="shared" si="120"/>
        <v>510</v>
      </c>
      <c r="D73" s="39" t="s">
        <v>10</v>
      </c>
      <c r="E73" s="40">
        <v>981</v>
      </c>
      <c r="F73" s="40">
        <v>981</v>
      </c>
      <c r="G73" s="40">
        <v>0</v>
      </c>
      <c r="H73" s="51">
        <f t="shared" si="121"/>
        <v>0</v>
      </c>
      <c r="I73" s="51">
        <v>0</v>
      </c>
      <c r="J73" s="51">
        <f t="shared" si="117"/>
        <v>0</v>
      </c>
    </row>
    <row r="74" spans="1:10" ht="15.75" customHeight="1" x14ac:dyDescent="0.25">
      <c r="A74" s="37">
        <v>43564</v>
      </c>
      <c r="B74" s="38" t="s">
        <v>14</v>
      </c>
      <c r="C74" s="50">
        <f t="shared" si="120"/>
        <v>510</v>
      </c>
      <c r="D74" s="39" t="s">
        <v>10</v>
      </c>
      <c r="E74" s="40">
        <v>985</v>
      </c>
      <c r="F74" s="40">
        <v>990</v>
      </c>
      <c r="G74" s="40">
        <v>0</v>
      </c>
      <c r="H74" s="51">
        <f t="shared" si="121"/>
        <v>2550</v>
      </c>
      <c r="I74" s="51">
        <v>0</v>
      </c>
      <c r="J74" s="51">
        <f t="shared" si="117"/>
        <v>2550</v>
      </c>
    </row>
    <row r="75" spans="1:10" ht="15.75" customHeight="1" x14ac:dyDescent="0.25">
      <c r="A75" s="37">
        <v>43563</v>
      </c>
      <c r="B75" s="38" t="s">
        <v>94</v>
      </c>
      <c r="C75" s="50">
        <f t="shared" si="120"/>
        <v>540</v>
      </c>
      <c r="D75" s="39" t="s">
        <v>10</v>
      </c>
      <c r="E75" s="40">
        <v>920</v>
      </c>
      <c r="F75" s="40">
        <v>935</v>
      </c>
      <c r="G75" s="40">
        <v>0</v>
      </c>
      <c r="H75" s="51">
        <f t="shared" si="121"/>
        <v>8100</v>
      </c>
      <c r="I75" s="51">
        <v>0</v>
      </c>
      <c r="J75" s="51">
        <f t="shared" si="117"/>
        <v>8100</v>
      </c>
    </row>
    <row r="76" spans="1:10" ht="15.75" customHeight="1" x14ac:dyDescent="0.25">
      <c r="A76" s="37">
        <v>43563</v>
      </c>
      <c r="B76" s="38" t="s">
        <v>219</v>
      </c>
      <c r="C76" s="50">
        <f t="shared" si="120"/>
        <v>750</v>
      </c>
      <c r="D76" s="39" t="s">
        <v>10</v>
      </c>
      <c r="E76" s="40">
        <v>663</v>
      </c>
      <c r="F76" s="40">
        <v>665</v>
      </c>
      <c r="G76" s="40">
        <v>0</v>
      </c>
      <c r="H76" s="51">
        <f t="shared" si="121"/>
        <v>1500</v>
      </c>
      <c r="I76" s="51">
        <v>0</v>
      </c>
      <c r="J76" s="51">
        <f t="shared" si="117"/>
        <v>1500</v>
      </c>
    </row>
    <row r="77" spans="1:10" ht="15.75" customHeight="1" x14ac:dyDescent="0.25">
      <c r="A77" s="37">
        <v>43560</v>
      </c>
      <c r="B77" s="38" t="s">
        <v>177</v>
      </c>
      <c r="C77" s="50">
        <f t="shared" si="120"/>
        <v>550</v>
      </c>
      <c r="D77" s="39" t="s">
        <v>10</v>
      </c>
      <c r="E77" s="40">
        <v>905</v>
      </c>
      <c r="F77" s="40">
        <v>905</v>
      </c>
      <c r="G77" s="40">
        <v>0</v>
      </c>
      <c r="H77" s="51">
        <f t="shared" si="121"/>
        <v>0</v>
      </c>
      <c r="I77" s="51">
        <v>0</v>
      </c>
      <c r="J77" s="51">
        <f t="shared" si="117"/>
        <v>0</v>
      </c>
    </row>
    <row r="78" spans="1:10" ht="15.75" customHeight="1" x14ac:dyDescent="0.25">
      <c r="A78" s="37">
        <v>43560</v>
      </c>
      <c r="B78" s="38" t="s">
        <v>14</v>
      </c>
      <c r="C78" s="50">
        <f t="shared" si="120"/>
        <v>510</v>
      </c>
      <c r="D78" s="39" t="s">
        <v>10</v>
      </c>
      <c r="E78" s="40">
        <v>980</v>
      </c>
      <c r="F78" s="40">
        <v>980</v>
      </c>
      <c r="G78" s="40">
        <v>0</v>
      </c>
      <c r="H78" s="51">
        <f t="shared" si="121"/>
        <v>0</v>
      </c>
      <c r="I78" s="51">
        <v>0</v>
      </c>
      <c r="J78" s="51">
        <f t="shared" si="117"/>
        <v>0</v>
      </c>
    </row>
    <row r="79" spans="1:10" ht="15.75" customHeight="1" x14ac:dyDescent="0.25">
      <c r="A79" s="12"/>
      <c r="B79" s="12"/>
      <c r="C79" s="12"/>
      <c r="D79" s="12"/>
      <c r="E79" s="12"/>
      <c r="F79" s="12"/>
      <c r="G79" s="12"/>
      <c r="H79" s="12"/>
      <c r="I79" s="12"/>
      <c r="J79" s="12"/>
    </row>
    <row r="80" spans="1:10" x14ac:dyDescent="0.25">
      <c r="A80" s="4">
        <v>43131</v>
      </c>
      <c r="B80" s="5" t="s">
        <v>110</v>
      </c>
      <c r="C80" s="6">
        <f t="shared" ref="C80:C143" si="122">1000000/E80</f>
        <v>1706.4846416382252</v>
      </c>
      <c r="D80" s="17" t="s">
        <v>22</v>
      </c>
      <c r="E80" s="8">
        <v>586</v>
      </c>
      <c r="F80" s="8">
        <v>580</v>
      </c>
      <c r="G80" s="8" t="s">
        <v>23</v>
      </c>
      <c r="H80" s="8">
        <f t="shared" ref="H80:H143" si="123">IF(D80="SELL", E80-F80, F80-E80)*C80</f>
        <v>-10238.907849829351</v>
      </c>
      <c r="I80" s="8">
        <f t="shared" ref="I80:I143" si="124">IF(D80="SELL",IF(G80="-","0",F80-G80),IF(D80="BUY",IF(G80="-","0",G80-F80)))*C80</f>
        <v>0</v>
      </c>
      <c r="J80" s="3">
        <f t="shared" ref="J80:J143" si="125">SUM(H80:I80)</f>
        <v>-10238.907849829351</v>
      </c>
    </row>
    <row r="81" spans="1:10" x14ac:dyDescent="0.25">
      <c r="A81" s="4">
        <v>43130</v>
      </c>
      <c r="B81" s="5" t="s">
        <v>30</v>
      </c>
      <c r="C81" s="6">
        <f t="shared" si="122"/>
        <v>628.14070351758789</v>
      </c>
      <c r="D81" s="17" t="s">
        <v>22</v>
      </c>
      <c r="E81" s="8">
        <v>1592</v>
      </c>
      <c r="F81" s="8">
        <v>1610</v>
      </c>
      <c r="G81" s="8" t="s">
        <v>23</v>
      </c>
      <c r="H81" s="8">
        <f t="shared" si="123"/>
        <v>11306.532663316582</v>
      </c>
      <c r="I81" s="8">
        <f t="shared" si="124"/>
        <v>0</v>
      </c>
      <c r="J81" s="3">
        <f t="shared" si="125"/>
        <v>11306.532663316582</v>
      </c>
    </row>
    <row r="82" spans="1:10" x14ac:dyDescent="0.25">
      <c r="A82" s="4">
        <v>43129</v>
      </c>
      <c r="B82" s="5" t="s">
        <v>44</v>
      </c>
      <c r="C82" s="6">
        <f t="shared" si="122"/>
        <v>982.31827111984285</v>
      </c>
      <c r="D82" s="17" t="s">
        <v>22</v>
      </c>
      <c r="E82" s="8">
        <v>1018</v>
      </c>
      <c r="F82" s="8">
        <v>1005</v>
      </c>
      <c r="G82" s="8" t="s">
        <v>23</v>
      </c>
      <c r="H82" s="8">
        <f t="shared" si="123"/>
        <v>-12770.137524557957</v>
      </c>
      <c r="I82" s="8">
        <f t="shared" si="124"/>
        <v>0</v>
      </c>
      <c r="J82" s="3">
        <f t="shared" si="125"/>
        <v>-12770.137524557957</v>
      </c>
    </row>
    <row r="83" spans="1:10" x14ac:dyDescent="0.25">
      <c r="A83" s="4">
        <v>43124</v>
      </c>
      <c r="B83" s="5" t="s">
        <v>109</v>
      </c>
      <c r="C83" s="6">
        <f t="shared" si="122"/>
        <v>1748.2517482517483</v>
      </c>
      <c r="D83" s="17" t="s">
        <v>22</v>
      </c>
      <c r="E83" s="8">
        <v>572</v>
      </c>
      <c r="F83" s="8">
        <v>580.5</v>
      </c>
      <c r="G83" s="8" t="s">
        <v>23</v>
      </c>
      <c r="H83" s="8">
        <f t="shared" si="123"/>
        <v>14860.13986013986</v>
      </c>
      <c r="I83" s="8">
        <f t="shared" si="124"/>
        <v>0</v>
      </c>
      <c r="J83" s="3">
        <f t="shared" si="125"/>
        <v>14860.13986013986</v>
      </c>
    </row>
    <row r="84" spans="1:10" x14ac:dyDescent="0.25">
      <c r="A84" s="4">
        <v>43123</v>
      </c>
      <c r="B84" s="5" t="s">
        <v>84</v>
      </c>
      <c r="C84" s="6">
        <f t="shared" si="122"/>
        <v>853.24232081911259</v>
      </c>
      <c r="D84" s="17" t="s">
        <v>22</v>
      </c>
      <c r="E84" s="8">
        <v>1172</v>
      </c>
      <c r="F84" s="8">
        <v>1172</v>
      </c>
      <c r="G84" s="8" t="s">
        <v>23</v>
      </c>
      <c r="H84" s="8">
        <f t="shared" si="123"/>
        <v>0</v>
      </c>
      <c r="I84" s="8">
        <f t="shared" si="124"/>
        <v>0</v>
      </c>
      <c r="J84" s="3">
        <f t="shared" si="125"/>
        <v>0</v>
      </c>
    </row>
    <row r="85" spans="1:10" x14ac:dyDescent="0.25">
      <c r="A85" s="4">
        <v>43118</v>
      </c>
      <c r="B85" s="5" t="s">
        <v>12</v>
      </c>
      <c r="C85" s="6">
        <f t="shared" si="122"/>
        <v>2702.7027027027025</v>
      </c>
      <c r="D85" s="17" t="s">
        <v>22</v>
      </c>
      <c r="E85" s="8">
        <v>370</v>
      </c>
      <c r="F85" s="8">
        <v>376</v>
      </c>
      <c r="G85" s="8">
        <v>384</v>
      </c>
      <c r="H85" s="8">
        <f t="shared" si="123"/>
        <v>16216.216216216215</v>
      </c>
      <c r="I85" s="8">
        <f t="shared" si="124"/>
        <v>21621.62162162162</v>
      </c>
      <c r="J85" s="3">
        <f t="shared" si="125"/>
        <v>37837.837837837833</v>
      </c>
    </row>
    <row r="86" spans="1:10" x14ac:dyDescent="0.25">
      <c r="A86" s="4">
        <v>43117</v>
      </c>
      <c r="B86" s="5" t="s">
        <v>108</v>
      </c>
      <c r="C86" s="6">
        <f t="shared" si="122"/>
        <v>862.06896551724139</v>
      </c>
      <c r="D86" s="17" t="s">
        <v>35</v>
      </c>
      <c r="E86" s="8">
        <v>1160</v>
      </c>
      <c r="F86" s="8">
        <v>1155</v>
      </c>
      <c r="G86" s="8" t="s">
        <v>23</v>
      </c>
      <c r="H86" s="8">
        <f t="shared" si="123"/>
        <v>4310.3448275862065</v>
      </c>
      <c r="I86" s="8">
        <f t="shared" si="124"/>
        <v>0</v>
      </c>
      <c r="J86" s="3">
        <f t="shared" si="125"/>
        <v>4310.3448275862065</v>
      </c>
    </row>
    <row r="87" spans="1:10" x14ac:dyDescent="0.25">
      <c r="A87" s="4">
        <v>43115</v>
      </c>
      <c r="B87" s="5" t="s">
        <v>87</v>
      </c>
      <c r="C87" s="6">
        <f t="shared" si="122"/>
        <v>462.96296296296299</v>
      </c>
      <c r="D87" s="17" t="s">
        <v>22</v>
      </c>
      <c r="E87" s="8">
        <v>2160</v>
      </c>
      <c r="F87" s="8">
        <v>2200</v>
      </c>
      <c r="G87" s="8" t="s">
        <v>23</v>
      </c>
      <c r="H87" s="8">
        <f t="shared" si="123"/>
        <v>18518.518518518518</v>
      </c>
      <c r="I87" s="8">
        <f t="shared" si="124"/>
        <v>0</v>
      </c>
      <c r="J87" s="3">
        <f t="shared" si="125"/>
        <v>18518.518518518518</v>
      </c>
    </row>
    <row r="88" spans="1:10" x14ac:dyDescent="0.25">
      <c r="A88" s="4">
        <v>43111</v>
      </c>
      <c r="B88" s="5" t="s">
        <v>44</v>
      </c>
      <c r="C88" s="6">
        <f t="shared" si="122"/>
        <v>905.79710144927537</v>
      </c>
      <c r="D88" s="17" t="s">
        <v>22</v>
      </c>
      <c r="E88" s="8">
        <v>1104</v>
      </c>
      <c r="F88" s="8">
        <v>1118</v>
      </c>
      <c r="G88" s="8" t="s">
        <v>23</v>
      </c>
      <c r="H88" s="8">
        <f t="shared" si="123"/>
        <v>12681.159420289856</v>
      </c>
      <c r="I88" s="8">
        <f t="shared" si="124"/>
        <v>0</v>
      </c>
      <c r="J88" s="3">
        <f t="shared" si="125"/>
        <v>12681.159420289856</v>
      </c>
    </row>
    <row r="89" spans="1:10" x14ac:dyDescent="0.25">
      <c r="A89" s="4">
        <v>43110</v>
      </c>
      <c r="B89" s="5" t="s">
        <v>95</v>
      </c>
      <c r="C89" s="6">
        <f t="shared" si="122"/>
        <v>3086.4197530864199</v>
      </c>
      <c r="D89" s="17" t="s">
        <v>22</v>
      </c>
      <c r="E89" s="8">
        <v>324</v>
      </c>
      <c r="F89" s="8">
        <v>329.9</v>
      </c>
      <c r="G89" s="8" t="s">
        <v>23</v>
      </c>
      <c r="H89" s="8">
        <f t="shared" si="123"/>
        <v>18209.876543209808</v>
      </c>
      <c r="I89" s="8">
        <f t="shared" si="124"/>
        <v>0</v>
      </c>
      <c r="J89" s="3">
        <f t="shared" si="125"/>
        <v>18209.876543209808</v>
      </c>
    </row>
    <row r="90" spans="1:10" x14ac:dyDescent="0.25">
      <c r="A90" s="4">
        <v>43104</v>
      </c>
      <c r="B90" s="5" t="s">
        <v>68</v>
      </c>
      <c r="C90" s="6">
        <f t="shared" si="122"/>
        <v>860.5851979345955</v>
      </c>
      <c r="D90" s="17" t="s">
        <v>22</v>
      </c>
      <c r="E90" s="8">
        <v>1162</v>
      </c>
      <c r="F90" s="8">
        <v>1183</v>
      </c>
      <c r="G90" s="8" t="s">
        <v>23</v>
      </c>
      <c r="H90" s="8">
        <f t="shared" si="123"/>
        <v>18072.289156626506</v>
      </c>
      <c r="I90" s="8">
        <f t="shared" si="124"/>
        <v>0</v>
      </c>
      <c r="J90" s="3">
        <f t="shared" si="125"/>
        <v>18072.289156626506</v>
      </c>
    </row>
    <row r="91" spans="1:10" x14ac:dyDescent="0.25">
      <c r="A91" s="4">
        <v>43103</v>
      </c>
      <c r="B91" s="5" t="s">
        <v>11</v>
      </c>
      <c r="C91" s="6">
        <f t="shared" si="122"/>
        <v>1524.3902439024391</v>
      </c>
      <c r="D91" s="17" t="s">
        <v>35</v>
      </c>
      <c r="E91" s="8">
        <v>656</v>
      </c>
      <c r="F91" s="8">
        <v>652</v>
      </c>
      <c r="G91" s="8" t="s">
        <v>23</v>
      </c>
      <c r="H91" s="8">
        <f t="shared" si="123"/>
        <v>6097.5609756097565</v>
      </c>
      <c r="I91" s="8">
        <f t="shared" si="124"/>
        <v>0</v>
      </c>
      <c r="J91" s="3">
        <f t="shared" si="125"/>
        <v>6097.5609756097565</v>
      </c>
    </row>
    <row r="92" spans="1:10" x14ac:dyDescent="0.25">
      <c r="A92" s="4">
        <v>43465</v>
      </c>
      <c r="B92" s="5" t="s">
        <v>76</v>
      </c>
      <c r="C92" s="6">
        <f t="shared" si="122"/>
        <v>516.79586563307498</v>
      </c>
      <c r="D92" s="17" t="s">
        <v>22</v>
      </c>
      <c r="E92" s="8">
        <v>1935</v>
      </c>
      <c r="F92" s="8">
        <v>1958</v>
      </c>
      <c r="G92" s="8" t="s">
        <v>23</v>
      </c>
      <c r="H92" s="8">
        <f t="shared" si="123"/>
        <v>11886.304909560724</v>
      </c>
      <c r="I92" s="8">
        <f t="shared" si="124"/>
        <v>0</v>
      </c>
      <c r="J92" s="3">
        <f t="shared" si="125"/>
        <v>11886.304909560724</v>
      </c>
    </row>
    <row r="93" spans="1:10" x14ac:dyDescent="0.25">
      <c r="A93" s="4">
        <v>43462</v>
      </c>
      <c r="B93" s="5" t="s">
        <v>108</v>
      </c>
      <c r="C93" s="6">
        <f t="shared" si="122"/>
        <v>831.94675540765388</v>
      </c>
      <c r="D93" s="17" t="s">
        <v>22</v>
      </c>
      <c r="E93" s="8">
        <v>1202</v>
      </c>
      <c r="F93" s="8">
        <v>1226</v>
      </c>
      <c r="G93" s="8" t="s">
        <v>23</v>
      </c>
      <c r="H93" s="8">
        <f t="shared" si="123"/>
        <v>19966.722129783695</v>
      </c>
      <c r="I93" s="8">
        <f t="shared" si="124"/>
        <v>0</v>
      </c>
      <c r="J93" s="3">
        <f t="shared" si="125"/>
        <v>19966.722129783695</v>
      </c>
    </row>
    <row r="94" spans="1:10" x14ac:dyDescent="0.25">
      <c r="A94" s="4">
        <v>43458</v>
      </c>
      <c r="B94" s="5" t="s">
        <v>107</v>
      </c>
      <c r="C94" s="6">
        <f t="shared" si="122"/>
        <v>635.3240152477764</v>
      </c>
      <c r="D94" s="17" t="s">
        <v>35</v>
      </c>
      <c r="E94" s="8">
        <v>1574</v>
      </c>
      <c r="F94" s="8">
        <v>1545</v>
      </c>
      <c r="G94" s="8" t="s">
        <v>23</v>
      </c>
      <c r="H94" s="8">
        <f t="shared" si="123"/>
        <v>18424.396442185516</v>
      </c>
      <c r="I94" s="8">
        <f t="shared" si="124"/>
        <v>0</v>
      </c>
      <c r="J94" s="3">
        <f t="shared" si="125"/>
        <v>18424.396442185516</v>
      </c>
    </row>
    <row r="95" spans="1:10" x14ac:dyDescent="0.25">
      <c r="A95" s="4">
        <v>43454</v>
      </c>
      <c r="B95" s="5" t="s">
        <v>106</v>
      </c>
      <c r="C95" s="6">
        <f t="shared" si="122"/>
        <v>1243.7810945273632</v>
      </c>
      <c r="D95" s="17" t="s">
        <v>22</v>
      </c>
      <c r="E95" s="8">
        <v>804</v>
      </c>
      <c r="F95" s="8">
        <v>816</v>
      </c>
      <c r="G95" s="8" t="s">
        <v>23</v>
      </c>
      <c r="H95" s="8">
        <f t="shared" si="123"/>
        <v>14925.373134328358</v>
      </c>
      <c r="I95" s="8">
        <f t="shared" si="124"/>
        <v>0</v>
      </c>
      <c r="J95" s="3">
        <f t="shared" si="125"/>
        <v>14925.373134328358</v>
      </c>
    </row>
    <row r="96" spans="1:10" x14ac:dyDescent="0.25">
      <c r="A96" s="4">
        <v>43453</v>
      </c>
      <c r="B96" s="5" t="s">
        <v>77</v>
      </c>
      <c r="C96" s="6">
        <f t="shared" si="122"/>
        <v>558.03571428571433</v>
      </c>
      <c r="D96" s="17" t="s">
        <v>22</v>
      </c>
      <c r="E96" s="8">
        <v>1792</v>
      </c>
      <c r="F96" s="8">
        <v>1810</v>
      </c>
      <c r="G96" s="8" t="s">
        <v>23</v>
      </c>
      <c r="H96" s="8">
        <f t="shared" si="123"/>
        <v>10044.642857142859</v>
      </c>
      <c r="I96" s="8">
        <f t="shared" si="124"/>
        <v>0</v>
      </c>
      <c r="J96" s="3">
        <f t="shared" si="125"/>
        <v>10044.642857142859</v>
      </c>
    </row>
    <row r="97" spans="1:10" x14ac:dyDescent="0.25">
      <c r="A97" s="4">
        <v>43452</v>
      </c>
      <c r="B97" s="5" t="s">
        <v>105</v>
      </c>
      <c r="C97" s="6">
        <f t="shared" si="122"/>
        <v>2164.5021645021643</v>
      </c>
      <c r="D97" s="17" t="s">
        <v>22</v>
      </c>
      <c r="E97" s="8">
        <v>462</v>
      </c>
      <c r="F97" s="8">
        <v>472</v>
      </c>
      <c r="G97" s="8">
        <v>478</v>
      </c>
      <c r="H97" s="8">
        <f t="shared" si="123"/>
        <v>21645.021645021643</v>
      </c>
      <c r="I97" s="8">
        <f t="shared" si="124"/>
        <v>12987.012987012986</v>
      </c>
      <c r="J97" s="3">
        <f t="shared" si="125"/>
        <v>34632.034632034629</v>
      </c>
    </row>
    <row r="98" spans="1:10" x14ac:dyDescent="0.25">
      <c r="A98" s="4">
        <v>43451</v>
      </c>
      <c r="B98" s="5" t="s">
        <v>81</v>
      </c>
      <c r="C98" s="6">
        <f t="shared" si="122"/>
        <v>1206.2726176115802</v>
      </c>
      <c r="D98" s="17" t="s">
        <v>22</v>
      </c>
      <c r="E98" s="8">
        <v>829</v>
      </c>
      <c r="F98" s="8">
        <v>842</v>
      </c>
      <c r="G98" s="8" t="s">
        <v>23</v>
      </c>
      <c r="H98" s="8">
        <f t="shared" si="123"/>
        <v>15681.544028950542</v>
      </c>
      <c r="I98" s="8">
        <f t="shared" si="124"/>
        <v>0</v>
      </c>
      <c r="J98" s="3">
        <f t="shared" si="125"/>
        <v>15681.544028950542</v>
      </c>
    </row>
    <row r="99" spans="1:10" x14ac:dyDescent="0.25">
      <c r="A99" s="4">
        <v>43448</v>
      </c>
      <c r="B99" s="5" t="s">
        <v>65</v>
      </c>
      <c r="C99" s="6">
        <f t="shared" si="122"/>
        <v>668.89632107023408</v>
      </c>
      <c r="D99" s="17" t="s">
        <v>35</v>
      </c>
      <c r="E99" s="8">
        <v>1495</v>
      </c>
      <c r="F99" s="8">
        <v>1477</v>
      </c>
      <c r="G99" s="8" t="s">
        <v>23</v>
      </c>
      <c r="H99" s="8">
        <f t="shared" si="123"/>
        <v>12040.133779264213</v>
      </c>
      <c r="I99" s="8">
        <f t="shared" si="124"/>
        <v>0</v>
      </c>
      <c r="J99" s="3">
        <f t="shared" si="125"/>
        <v>12040.133779264213</v>
      </c>
    </row>
    <row r="100" spans="1:10" x14ac:dyDescent="0.25">
      <c r="A100" s="4">
        <v>43447</v>
      </c>
      <c r="B100" s="5" t="s">
        <v>44</v>
      </c>
      <c r="C100" s="6">
        <f t="shared" si="122"/>
        <v>751.87969924812035</v>
      </c>
      <c r="D100" s="17" t="s">
        <v>22</v>
      </c>
      <c r="E100" s="8">
        <v>1330</v>
      </c>
      <c r="F100" s="8">
        <v>1349</v>
      </c>
      <c r="G100" s="8" t="s">
        <v>23</v>
      </c>
      <c r="H100" s="8">
        <f t="shared" si="123"/>
        <v>14285.714285714286</v>
      </c>
      <c r="I100" s="8">
        <f t="shared" si="124"/>
        <v>0</v>
      </c>
      <c r="J100" s="3">
        <f t="shared" si="125"/>
        <v>14285.714285714286</v>
      </c>
    </row>
    <row r="101" spans="1:10" x14ac:dyDescent="0.25">
      <c r="A101" s="4">
        <v>43446</v>
      </c>
      <c r="B101" s="5" t="s">
        <v>104</v>
      </c>
      <c r="C101" s="6">
        <f t="shared" si="122"/>
        <v>2785.515320334262</v>
      </c>
      <c r="D101" s="17" t="s">
        <v>22</v>
      </c>
      <c r="E101" s="8">
        <v>359</v>
      </c>
      <c r="F101" s="8">
        <v>363.5</v>
      </c>
      <c r="G101" s="8" t="s">
        <v>23</v>
      </c>
      <c r="H101" s="8">
        <f t="shared" si="123"/>
        <v>12534.81894150418</v>
      </c>
      <c r="I101" s="8">
        <f t="shared" si="124"/>
        <v>0</v>
      </c>
      <c r="J101" s="3">
        <f t="shared" si="125"/>
        <v>12534.81894150418</v>
      </c>
    </row>
    <row r="102" spans="1:10" x14ac:dyDescent="0.25">
      <c r="A102" s="4">
        <v>43445</v>
      </c>
      <c r="B102" s="5" t="s">
        <v>71</v>
      </c>
      <c r="C102" s="6">
        <f t="shared" si="122"/>
        <v>917.43119266055044</v>
      </c>
      <c r="D102" s="17" t="s">
        <v>22</v>
      </c>
      <c r="E102" s="8">
        <v>1090</v>
      </c>
      <c r="F102" s="8">
        <v>1108</v>
      </c>
      <c r="G102" s="8" t="s">
        <v>23</v>
      </c>
      <c r="H102" s="8">
        <f t="shared" si="123"/>
        <v>16513.761467889908</v>
      </c>
      <c r="I102" s="8">
        <f t="shared" si="124"/>
        <v>0</v>
      </c>
      <c r="J102" s="3">
        <f t="shared" si="125"/>
        <v>16513.761467889908</v>
      </c>
    </row>
    <row r="103" spans="1:10" x14ac:dyDescent="0.25">
      <c r="A103" s="4">
        <v>43444</v>
      </c>
      <c r="B103" s="5" t="s">
        <v>76</v>
      </c>
      <c r="C103" s="6">
        <f t="shared" si="122"/>
        <v>818.33060556464807</v>
      </c>
      <c r="D103" s="17" t="s">
        <v>22</v>
      </c>
      <c r="E103" s="8">
        <v>1222</v>
      </c>
      <c r="F103" s="8">
        <v>1231</v>
      </c>
      <c r="G103" s="8" t="s">
        <v>23</v>
      </c>
      <c r="H103" s="8">
        <f t="shared" si="123"/>
        <v>7364.9754500818326</v>
      </c>
      <c r="I103" s="8">
        <f t="shared" si="124"/>
        <v>0</v>
      </c>
      <c r="J103" s="3">
        <f t="shared" si="125"/>
        <v>7364.9754500818326</v>
      </c>
    </row>
    <row r="104" spans="1:10" x14ac:dyDescent="0.25">
      <c r="A104" s="4">
        <v>43437</v>
      </c>
      <c r="B104" s="5" t="s">
        <v>103</v>
      </c>
      <c r="C104" s="6">
        <f t="shared" si="122"/>
        <v>793.65079365079362</v>
      </c>
      <c r="D104" s="17" t="s">
        <v>22</v>
      </c>
      <c r="E104" s="8">
        <v>1260</v>
      </c>
      <c r="F104" s="8">
        <v>1272</v>
      </c>
      <c r="G104" s="8" t="s">
        <v>23</v>
      </c>
      <c r="H104" s="8">
        <f t="shared" si="123"/>
        <v>9523.8095238095229</v>
      </c>
      <c r="I104" s="8">
        <f t="shared" si="124"/>
        <v>0</v>
      </c>
      <c r="J104" s="3">
        <f t="shared" si="125"/>
        <v>9523.8095238095229</v>
      </c>
    </row>
    <row r="105" spans="1:10" x14ac:dyDescent="0.25">
      <c r="A105" s="4">
        <v>43434</v>
      </c>
      <c r="B105" s="5" t="s">
        <v>102</v>
      </c>
      <c r="C105" s="6">
        <f t="shared" si="122"/>
        <v>3067.4846625766872</v>
      </c>
      <c r="D105" s="17" t="s">
        <v>22</v>
      </c>
      <c r="E105" s="8">
        <v>326</v>
      </c>
      <c r="F105" s="8">
        <v>331.7</v>
      </c>
      <c r="G105" s="8" t="s">
        <v>23</v>
      </c>
      <c r="H105" s="8">
        <f t="shared" si="123"/>
        <v>17484.662576687082</v>
      </c>
      <c r="I105" s="8">
        <f t="shared" si="124"/>
        <v>0</v>
      </c>
      <c r="J105" s="3">
        <f t="shared" si="125"/>
        <v>17484.662576687082</v>
      </c>
    </row>
    <row r="106" spans="1:10" x14ac:dyDescent="0.25">
      <c r="A106" s="4">
        <v>43432</v>
      </c>
      <c r="B106" s="5" t="s">
        <v>90</v>
      </c>
      <c r="C106" s="6">
        <f t="shared" si="122"/>
        <v>723.58900144717802</v>
      </c>
      <c r="D106" s="17" t="s">
        <v>22</v>
      </c>
      <c r="E106" s="8">
        <v>1382</v>
      </c>
      <c r="F106" s="8">
        <v>1405</v>
      </c>
      <c r="G106" s="8" t="s">
        <v>23</v>
      </c>
      <c r="H106" s="8">
        <f t="shared" si="123"/>
        <v>16642.547033285093</v>
      </c>
      <c r="I106" s="8">
        <f t="shared" si="124"/>
        <v>0</v>
      </c>
      <c r="J106" s="3">
        <f t="shared" si="125"/>
        <v>16642.547033285093</v>
      </c>
    </row>
    <row r="107" spans="1:10" x14ac:dyDescent="0.25">
      <c r="A107" s="4">
        <v>43431</v>
      </c>
      <c r="B107" s="5" t="s">
        <v>85</v>
      </c>
      <c r="C107" s="6">
        <f t="shared" si="122"/>
        <v>995.0248756218906</v>
      </c>
      <c r="D107" s="17" t="s">
        <v>22</v>
      </c>
      <c r="E107" s="8">
        <v>1005</v>
      </c>
      <c r="F107" s="8">
        <v>1025</v>
      </c>
      <c r="G107" s="8">
        <v>1034</v>
      </c>
      <c r="H107" s="8">
        <f t="shared" si="123"/>
        <v>19900.497512437811</v>
      </c>
      <c r="I107" s="8">
        <f t="shared" si="124"/>
        <v>8955.2238805970155</v>
      </c>
      <c r="J107" s="3">
        <f t="shared" si="125"/>
        <v>28855.721393034826</v>
      </c>
    </row>
    <row r="108" spans="1:10" x14ac:dyDescent="0.25">
      <c r="A108" s="4">
        <v>43430</v>
      </c>
      <c r="B108" s="5" t="s">
        <v>15</v>
      </c>
      <c r="C108" s="6">
        <f t="shared" si="122"/>
        <v>694.44444444444446</v>
      </c>
      <c r="D108" s="17" t="s">
        <v>22</v>
      </c>
      <c r="E108" s="8">
        <v>1440</v>
      </c>
      <c r="F108" s="8">
        <v>1470</v>
      </c>
      <c r="G108" s="8" t="s">
        <v>23</v>
      </c>
      <c r="H108" s="8">
        <f t="shared" si="123"/>
        <v>20833.333333333332</v>
      </c>
      <c r="I108" s="8">
        <f t="shared" si="124"/>
        <v>0</v>
      </c>
      <c r="J108" s="3">
        <f t="shared" si="125"/>
        <v>20833.333333333332</v>
      </c>
    </row>
    <row r="109" spans="1:10" x14ac:dyDescent="0.25">
      <c r="A109" s="4">
        <v>43425</v>
      </c>
      <c r="B109" s="5" t="s">
        <v>62</v>
      </c>
      <c r="C109" s="6">
        <f t="shared" si="122"/>
        <v>2309.4688221709007</v>
      </c>
      <c r="D109" s="17" t="s">
        <v>22</v>
      </c>
      <c r="E109" s="8">
        <v>433</v>
      </c>
      <c r="F109" s="8">
        <v>438</v>
      </c>
      <c r="G109" s="8" t="s">
        <v>23</v>
      </c>
      <c r="H109" s="8">
        <f t="shared" si="123"/>
        <v>11547.344110854503</v>
      </c>
      <c r="I109" s="8">
        <f t="shared" si="124"/>
        <v>0</v>
      </c>
      <c r="J109" s="3">
        <f t="shared" si="125"/>
        <v>11547.344110854503</v>
      </c>
    </row>
    <row r="110" spans="1:10" x14ac:dyDescent="0.25">
      <c r="A110" s="4">
        <v>43424</v>
      </c>
      <c r="B110" s="5" t="s">
        <v>30</v>
      </c>
      <c r="C110" s="6">
        <f t="shared" si="122"/>
        <v>673.40067340067344</v>
      </c>
      <c r="D110" s="17" t="s">
        <v>22</v>
      </c>
      <c r="E110" s="8">
        <v>1485</v>
      </c>
      <c r="F110" s="8">
        <v>1502</v>
      </c>
      <c r="G110" s="8" t="s">
        <v>23</v>
      </c>
      <c r="H110" s="8">
        <f t="shared" si="123"/>
        <v>11447.811447811448</v>
      </c>
      <c r="I110" s="8">
        <f t="shared" si="124"/>
        <v>0</v>
      </c>
      <c r="J110" s="3">
        <f t="shared" si="125"/>
        <v>11447.811447811448</v>
      </c>
    </row>
    <row r="111" spans="1:10" x14ac:dyDescent="0.25">
      <c r="A111" s="4">
        <v>43423</v>
      </c>
      <c r="B111" s="5" t="s">
        <v>101</v>
      </c>
      <c r="C111" s="6">
        <f t="shared" si="122"/>
        <v>1488.0952380952381</v>
      </c>
      <c r="D111" s="17" t="s">
        <v>22</v>
      </c>
      <c r="E111" s="8">
        <v>672</v>
      </c>
      <c r="F111" s="8">
        <v>682</v>
      </c>
      <c r="G111" s="8" t="s">
        <v>23</v>
      </c>
      <c r="H111" s="8">
        <f t="shared" si="123"/>
        <v>14880.952380952382</v>
      </c>
      <c r="I111" s="8">
        <f t="shared" si="124"/>
        <v>0</v>
      </c>
      <c r="J111" s="3">
        <f t="shared" si="125"/>
        <v>14880.952380952382</v>
      </c>
    </row>
    <row r="112" spans="1:10" x14ac:dyDescent="0.25">
      <c r="A112" s="4">
        <v>43420</v>
      </c>
      <c r="B112" s="5" t="s">
        <v>99</v>
      </c>
      <c r="C112" s="6">
        <f t="shared" si="122"/>
        <v>2169.1973969631235</v>
      </c>
      <c r="D112" s="17" t="s">
        <v>22</v>
      </c>
      <c r="E112" s="8">
        <v>461</v>
      </c>
      <c r="F112" s="8">
        <v>463</v>
      </c>
      <c r="G112" s="8" t="s">
        <v>23</v>
      </c>
      <c r="H112" s="8">
        <f t="shared" si="123"/>
        <v>4338.3947939262471</v>
      </c>
      <c r="I112" s="8">
        <f t="shared" si="124"/>
        <v>0</v>
      </c>
      <c r="J112" s="3">
        <f t="shared" si="125"/>
        <v>4338.3947939262471</v>
      </c>
    </row>
    <row r="113" spans="1:10" x14ac:dyDescent="0.25">
      <c r="A113" s="4">
        <v>43419</v>
      </c>
      <c r="B113" s="5" t="s">
        <v>98</v>
      </c>
      <c r="C113" s="6">
        <f t="shared" si="122"/>
        <v>1607.7170418006431</v>
      </c>
      <c r="D113" s="17" t="s">
        <v>22</v>
      </c>
      <c r="E113" s="8">
        <v>622</v>
      </c>
      <c r="F113" s="8">
        <v>634</v>
      </c>
      <c r="G113" s="8" t="s">
        <v>23</v>
      </c>
      <c r="H113" s="8">
        <f t="shared" si="123"/>
        <v>19292.604501607719</v>
      </c>
      <c r="I113" s="8">
        <f t="shared" si="124"/>
        <v>0</v>
      </c>
      <c r="J113" s="3">
        <f t="shared" si="125"/>
        <v>19292.604501607719</v>
      </c>
    </row>
    <row r="114" spans="1:10" x14ac:dyDescent="0.25">
      <c r="A114" s="4">
        <v>43418</v>
      </c>
      <c r="B114" s="5" t="s">
        <v>97</v>
      </c>
      <c r="C114" s="6">
        <f t="shared" si="122"/>
        <v>1724.1379310344828</v>
      </c>
      <c r="D114" s="17" t="s">
        <v>22</v>
      </c>
      <c r="E114" s="8">
        <v>580</v>
      </c>
      <c r="F114" s="8">
        <v>590</v>
      </c>
      <c r="G114" s="8">
        <v>600</v>
      </c>
      <c r="H114" s="8">
        <f t="shared" si="123"/>
        <v>17241.379310344826</v>
      </c>
      <c r="I114" s="8">
        <f t="shared" si="124"/>
        <v>17241.379310344826</v>
      </c>
      <c r="J114" s="3">
        <f t="shared" si="125"/>
        <v>34482.758620689652</v>
      </c>
    </row>
    <row r="115" spans="1:10" x14ac:dyDescent="0.25">
      <c r="A115" s="4">
        <v>43417</v>
      </c>
      <c r="B115" s="5" t="s">
        <v>42</v>
      </c>
      <c r="C115" s="6">
        <f t="shared" si="122"/>
        <v>2293.5779816513759</v>
      </c>
      <c r="D115" s="17" t="s">
        <v>22</v>
      </c>
      <c r="E115" s="8">
        <v>436</v>
      </c>
      <c r="F115" s="8">
        <v>445</v>
      </c>
      <c r="G115" s="8" t="s">
        <v>23</v>
      </c>
      <c r="H115" s="8">
        <f t="shared" si="123"/>
        <v>20642.201834862382</v>
      </c>
      <c r="I115" s="8">
        <f t="shared" si="124"/>
        <v>0</v>
      </c>
      <c r="J115" s="3">
        <f t="shared" si="125"/>
        <v>20642.201834862382</v>
      </c>
    </row>
    <row r="116" spans="1:10" x14ac:dyDescent="0.25">
      <c r="A116" s="4">
        <v>43416</v>
      </c>
      <c r="B116" s="5" t="s">
        <v>76</v>
      </c>
      <c r="C116" s="6">
        <f t="shared" si="122"/>
        <v>508.90585241730281</v>
      </c>
      <c r="D116" s="17" t="s">
        <v>22</v>
      </c>
      <c r="E116" s="8">
        <v>1965</v>
      </c>
      <c r="F116" s="8">
        <v>1985</v>
      </c>
      <c r="G116" s="8" t="s">
        <v>23</v>
      </c>
      <c r="H116" s="8">
        <f t="shared" si="123"/>
        <v>10178.117048346056</v>
      </c>
      <c r="I116" s="8">
        <f t="shared" si="124"/>
        <v>0</v>
      </c>
      <c r="J116" s="3">
        <f t="shared" si="125"/>
        <v>10178.117048346056</v>
      </c>
    </row>
    <row r="117" spans="1:10" x14ac:dyDescent="0.25">
      <c r="A117" s="4">
        <v>43406</v>
      </c>
      <c r="B117" s="5" t="s">
        <v>50</v>
      </c>
      <c r="C117" s="6">
        <f t="shared" si="122"/>
        <v>1428.5714285714287</v>
      </c>
      <c r="D117" s="17" t="s">
        <v>22</v>
      </c>
      <c r="E117" s="8">
        <v>700</v>
      </c>
      <c r="F117" s="8">
        <v>710</v>
      </c>
      <c r="G117" s="8" t="s">
        <v>23</v>
      </c>
      <c r="H117" s="8">
        <f t="shared" si="123"/>
        <v>14285.714285714286</v>
      </c>
      <c r="I117" s="8">
        <f t="shared" si="124"/>
        <v>0</v>
      </c>
      <c r="J117" s="3">
        <f t="shared" si="125"/>
        <v>14285.714285714286</v>
      </c>
    </row>
    <row r="118" spans="1:10" x14ac:dyDescent="0.25">
      <c r="A118" s="4">
        <v>43405</v>
      </c>
      <c r="B118" s="5" t="s">
        <v>100</v>
      </c>
      <c r="C118" s="6">
        <f t="shared" si="122"/>
        <v>2272.7272727272725</v>
      </c>
      <c r="D118" s="17" t="s">
        <v>22</v>
      </c>
      <c r="E118" s="8">
        <v>440</v>
      </c>
      <c r="F118" s="8">
        <v>450</v>
      </c>
      <c r="G118" s="8" t="s">
        <v>23</v>
      </c>
      <c r="H118" s="8">
        <f t="shared" si="123"/>
        <v>22727.272727272724</v>
      </c>
      <c r="I118" s="8">
        <f t="shared" si="124"/>
        <v>0</v>
      </c>
      <c r="J118" s="3">
        <f t="shared" si="125"/>
        <v>22727.272727272724</v>
      </c>
    </row>
    <row r="119" spans="1:10" x14ac:dyDescent="0.25">
      <c r="A119" s="4">
        <v>43404</v>
      </c>
      <c r="B119" s="5" t="s">
        <v>68</v>
      </c>
      <c r="C119" s="6">
        <f t="shared" si="122"/>
        <v>1046.0251046025105</v>
      </c>
      <c r="D119" s="17" t="s">
        <v>22</v>
      </c>
      <c r="E119" s="8">
        <v>956</v>
      </c>
      <c r="F119" s="8">
        <v>970</v>
      </c>
      <c r="G119" s="8">
        <v>990</v>
      </c>
      <c r="H119" s="8">
        <f t="shared" si="123"/>
        <v>14644.351464435147</v>
      </c>
      <c r="I119" s="8">
        <f t="shared" si="124"/>
        <v>20920.50209205021</v>
      </c>
      <c r="J119" s="3">
        <f t="shared" si="125"/>
        <v>35564.853556485359</v>
      </c>
    </row>
    <row r="120" spans="1:10" x14ac:dyDescent="0.25">
      <c r="A120" s="4">
        <v>43403</v>
      </c>
      <c r="B120" s="5" t="s">
        <v>96</v>
      </c>
      <c r="C120" s="6">
        <f t="shared" si="122"/>
        <v>1612.9032258064517</v>
      </c>
      <c r="D120" s="17" t="s">
        <v>22</v>
      </c>
      <c r="E120" s="8">
        <v>620</v>
      </c>
      <c r="F120" s="8">
        <v>630</v>
      </c>
      <c r="G120" s="8">
        <v>638</v>
      </c>
      <c r="H120" s="8">
        <f t="shared" si="123"/>
        <v>16129.032258064517</v>
      </c>
      <c r="I120" s="8">
        <f t="shared" si="124"/>
        <v>12903.225806451614</v>
      </c>
      <c r="J120" s="3">
        <f t="shared" si="125"/>
        <v>29032.258064516129</v>
      </c>
    </row>
    <row r="121" spans="1:10" x14ac:dyDescent="0.25">
      <c r="A121" s="4">
        <v>43402</v>
      </c>
      <c r="B121" s="5" t="s">
        <v>31</v>
      </c>
      <c r="C121" s="6">
        <f t="shared" si="122"/>
        <v>2666.6666666666665</v>
      </c>
      <c r="D121" s="17" t="s">
        <v>22</v>
      </c>
      <c r="E121" s="8">
        <v>375</v>
      </c>
      <c r="F121" s="8">
        <v>375</v>
      </c>
      <c r="G121" s="8" t="s">
        <v>23</v>
      </c>
      <c r="H121" s="8">
        <f t="shared" si="123"/>
        <v>0</v>
      </c>
      <c r="I121" s="8">
        <f t="shared" si="124"/>
        <v>0</v>
      </c>
      <c r="J121" s="3">
        <f t="shared" si="125"/>
        <v>0</v>
      </c>
    </row>
    <row r="122" spans="1:10" x14ac:dyDescent="0.25">
      <c r="A122" s="4">
        <v>43397</v>
      </c>
      <c r="B122" s="5" t="s">
        <v>95</v>
      </c>
      <c r="C122" s="6">
        <f t="shared" si="122"/>
        <v>3460.2076124567475</v>
      </c>
      <c r="D122" s="17" t="s">
        <v>22</v>
      </c>
      <c r="E122" s="8">
        <v>289</v>
      </c>
      <c r="F122" s="8">
        <v>295</v>
      </c>
      <c r="G122" s="8">
        <v>298</v>
      </c>
      <c r="H122" s="8">
        <f t="shared" si="123"/>
        <v>20761.245674740487</v>
      </c>
      <c r="I122" s="8">
        <f t="shared" si="124"/>
        <v>10380.622837370243</v>
      </c>
      <c r="J122" s="3">
        <f t="shared" si="125"/>
        <v>31141.86851211073</v>
      </c>
    </row>
    <row r="123" spans="1:10" x14ac:dyDescent="0.25">
      <c r="A123" s="4">
        <v>43395</v>
      </c>
      <c r="B123" s="5" t="s">
        <v>55</v>
      </c>
      <c r="C123" s="6">
        <f t="shared" si="122"/>
        <v>586.85446009389671</v>
      </c>
      <c r="D123" s="17" t="s">
        <v>35</v>
      </c>
      <c r="E123" s="8">
        <v>1704</v>
      </c>
      <c r="F123" s="8">
        <v>1704</v>
      </c>
      <c r="G123" s="8" t="s">
        <v>23</v>
      </c>
      <c r="H123" s="8">
        <f t="shared" si="123"/>
        <v>0</v>
      </c>
      <c r="I123" s="8">
        <f t="shared" si="124"/>
        <v>0</v>
      </c>
      <c r="J123" s="3">
        <f t="shared" si="125"/>
        <v>0</v>
      </c>
    </row>
    <row r="124" spans="1:10" x14ac:dyDescent="0.25">
      <c r="A124" s="4">
        <v>43390</v>
      </c>
      <c r="B124" s="5" t="s">
        <v>15</v>
      </c>
      <c r="C124" s="6">
        <f t="shared" si="122"/>
        <v>628.93081761006295</v>
      </c>
      <c r="D124" s="17" t="s">
        <v>22</v>
      </c>
      <c r="E124" s="8">
        <v>1590</v>
      </c>
      <c r="F124" s="8">
        <v>1560</v>
      </c>
      <c r="G124" s="8" t="s">
        <v>23</v>
      </c>
      <c r="H124" s="8">
        <f t="shared" si="123"/>
        <v>-18867.92452830189</v>
      </c>
      <c r="I124" s="8">
        <f t="shared" si="124"/>
        <v>0</v>
      </c>
      <c r="J124" s="3">
        <f t="shared" si="125"/>
        <v>-18867.92452830189</v>
      </c>
    </row>
    <row r="125" spans="1:10" x14ac:dyDescent="0.25">
      <c r="A125" s="4">
        <v>43388</v>
      </c>
      <c r="B125" s="5" t="s">
        <v>77</v>
      </c>
      <c r="C125" s="6">
        <f t="shared" si="122"/>
        <v>615.38461538461536</v>
      </c>
      <c r="D125" s="17" t="s">
        <v>22</v>
      </c>
      <c r="E125" s="8">
        <v>1625</v>
      </c>
      <c r="F125" s="8">
        <v>1643</v>
      </c>
      <c r="G125" s="8" t="s">
        <v>23</v>
      </c>
      <c r="H125" s="8">
        <f t="shared" si="123"/>
        <v>11076.923076923076</v>
      </c>
      <c r="I125" s="8">
        <f t="shared" si="124"/>
        <v>0</v>
      </c>
      <c r="J125" s="3">
        <f t="shared" si="125"/>
        <v>11076.923076923076</v>
      </c>
    </row>
    <row r="126" spans="1:10" x14ac:dyDescent="0.25">
      <c r="A126" s="4">
        <v>43385</v>
      </c>
      <c r="B126" s="5" t="s">
        <v>80</v>
      </c>
      <c r="C126" s="6">
        <f t="shared" si="122"/>
        <v>351.49384885764499</v>
      </c>
      <c r="D126" s="17" t="s">
        <v>22</v>
      </c>
      <c r="E126" s="8">
        <v>2845</v>
      </c>
      <c r="F126" s="8">
        <v>2890</v>
      </c>
      <c r="G126" s="8" t="s">
        <v>23</v>
      </c>
      <c r="H126" s="8">
        <f t="shared" si="123"/>
        <v>15817.223198594025</v>
      </c>
      <c r="I126" s="8">
        <f t="shared" si="124"/>
        <v>0</v>
      </c>
      <c r="J126" s="3">
        <f t="shared" si="125"/>
        <v>15817.223198594025</v>
      </c>
    </row>
    <row r="127" spans="1:10" x14ac:dyDescent="0.25">
      <c r="A127" s="4">
        <v>43383</v>
      </c>
      <c r="B127" s="5" t="s">
        <v>82</v>
      </c>
      <c r="C127" s="6">
        <f t="shared" si="122"/>
        <v>2066.1157024793388</v>
      </c>
      <c r="D127" s="17" t="s">
        <v>22</v>
      </c>
      <c r="E127" s="8">
        <v>484</v>
      </c>
      <c r="F127" s="8">
        <v>486</v>
      </c>
      <c r="G127" s="8" t="s">
        <v>23</v>
      </c>
      <c r="H127" s="8">
        <f t="shared" si="123"/>
        <v>4132.2314049586776</v>
      </c>
      <c r="I127" s="8">
        <f t="shared" si="124"/>
        <v>0</v>
      </c>
      <c r="J127" s="3">
        <f t="shared" si="125"/>
        <v>4132.2314049586776</v>
      </c>
    </row>
    <row r="128" spans="1:10" x14ac:dyDescent="0.25">
      <c r="A128" s="4">
        <v>43382</v>
      </c>
      <c r="B128" s="5" t="s">
        <v>93</v>
      </c>
      <c r="C128" s="6">
        <f t="shared" si="122"/>
        <v>2012.0724346076458</v>
      </c>
      <c r="D128" s="17" t="s">
        <v>35</v>
      </c>
      <c r="E128" s="8">
        <v>497</v>
      </c>
      <c r="F128" s="8">
        <v>497</v>
      </c>
      <c r="G128" s="8" t="s">
        <v>23</v>
      </c>
      <c r="H128" s="8">
        <f t="shared" si="123"/>
        <v>0</v>
      </c>
      <c r="I128" s="8">
        <f t="shared" si="124"/>
        <v>0</v>
      </c>
      <c r="J128" s="3">
        <f t="shared" si="125"/>
        <v>0</v>
      </c>
    </row>
    <row r="129" spans="1:10" x14ac:dyDescent="0.25">
      <c r="A129" s="4">
        <v>43381</v>
      </c>
      <c r="B129" s="5" t="s">
        <v>94</v>
      </c>
      <c r="C129" s="6">
        <f t="shared" si="122"/>
        <v>1633.9869281045751</v>
      </c>
      <c r="D129" s="17" t="s">
        <v>35</v>
      </c>
      <c r="E129" s="8">
        <v>612</v>
      </c>
      <c r="F129" s="8">
        <v>602</v>
      </c>
      <c r="G129" s="8" t="s">
        <v>23</v>
      </c>
      <c r="H129" s="8">
        <f t="shared" si="123"/>
        <v>16339.869281045751</v>
      </c>
      <c r="I129" s="8">
        <f t="shared" si="124"/>
        <v>0</v>
      </c>
      <c r="J129" s="3">
        <f t="shared" si="125"/>
        <v>16339.869281045751</v>
      </c>
    </row>
    <row r="130" spans="1:10" x14ac:dyDescent="0.25">
      <c r="A130" s="4">
        <v>43378</v>
      </c>
      <c r="B130" s="5" t="s">
        <v>70</v>
      </c>
      <c r="C130" s="6">
        <f t="shared" si="122"/>
        <v>2583.9793281653747</v>
      </c>
      <c r="D130" s="17" t="s">
        <v>35</v>
      </c>
      <c r="E130" s="8">
        <v>387</v>
      </c>
      <c r="F130" s="8">
        <v>380</v>
      </c>
      <c r="G130" s="8">
        <v>370</v>
      </c>
      <c r="H130" s="8">
        <f t="shared" si="123"/>
        <v>18087.855297157621</v>
      </c>
      <c r="I130" s="8">
        <f t="shared" si="124"/>
        <v>25839.793281653747</v>
      </c>
      <c r="J130" s="3">
        <f t="shared" si="125"/>
        <v>43927.648578811364</v>
      </c>
    </row>
    <row r="131" spans="1:10" x14ac:dyDescent="0.25">
      <c r="A131" s="4">
        <v>43377</v>
      </c>
      <c r="B131" s="5" t="s">
        <v>68</v>
      </c>
      <c r="C131" s="6">
        <f t="shared" si="122"/>
        <v>1033.0578512396694</v>
      </c>
      <c r="D131" s="17" t="s">
        <v>35</v>
      </c>
      <c r="E131" s="8">
        <v>968</v>
      </c>
      <c r="F131" s="8">
        <v>952</v>
      </c>
      <c r="G131" s="8">
        <v>945</v>
      </c>
      <c r="H131" s="8">
        <f t="shared" si="123"/>
        <v>16528.92561983471</v>
      </c>
      <c r="I131" s="8">
        <f t="shared" si="124"/>
        <v>7231.4049586776855</v>
      </c>
      <c r="J131" s="3">
        <f t="shared" si="125"/>
        <v>23760.330578512396</v>
      </c>
    </row>
    <row r="132" spans="1:10" x14ac:dyDescent="0.25">
      <c r="A132" s="4">
        <v>43374</v>
      </c>
      <c r="B132" s="5" t="s">
        <v>13</v>
      </c>
      <c r="C132" s="6">
        <f t="shared" si="122"/>
        <v>829.87551867219918</v>
      </c>
      <c r="D132" s="17" t="s">
        <v>35</v>
      </c>
      <c r="E132" s="8">
        <v>1205</v>
      </c>
      <c r="F132" s="8">
        <v>1205</v>
      </c>
      <c r="G132" s="8" t="s">
        <v>23</v>
      </c>
      <c r="H132" s="8">
        <f t="shared" si="123"/>
        <v>0</v>
      </c>
      <c r="I132" s="8">
        <f t="shared" si="124"/>
        <v>0</v>
      </c>
      <c r="J132" s="3">
        <f t="shared" si="125"/>
        <v>0</v>
      </c>
    </row>
    <row r="133" spans="1:10" x14ac:dyDescent="0.25">
      <c r="A133" s="4">
        <v>43364</v>
      </c>
      <c r="B133" s="5" t="s">
        <v>92</v>
      </c>
      <c r="C133" s="6">
        <f t="shared" si="122"/>
        <v>3115.264797507788</v>
      </c>
      <c r="D133" s="17" t="s">
        <v>22</v>
      </c>
      <c r="E133" s="8">
        <v>321</v>
      </c>
      <c r="F133" s="8">
        <v>314</v>
      </c>
      <c r="G133" s="8" t="s">
        <v>23</v>
      </c>
      <c r="H133" s="8">
        <f t="shared" si="123"/>
        <v>-21806.853582554515</v>
      </c>
      <c r="I133" s="8">
        <f t="shared" si="124"/>
        <v>0</v>
      </c>
      <c r="J133" s="3">
        <f t="shared" si="125"/>
        <v>-21806.853582554515</v>
      </c>
    </row>
    <row r="134" spans="1:10" x14ac:dyDescent="0.25">
      <c r="A134" s="4">
        <v>43362</v>
      </c>
      <c r="B134" s="5" t="s">
        <v>91</v>
      </c>
      <c r="C134" s="6">
        <f t="shared" si="122"/>
        <v>460.40515653775321</v>
      </c>
      <c r="D134" s="17" t="s">
        <v>22</v>
      </c>
      <c r="E134" s="8">
        <v>2172</v>
      </c>
      <c r="F134" s="8">
        <v>2172</v>
      </c>
      <c r="G134" s="8" t="s">
        <v>23</v>
      </c>
      <c r="H134" s="8">
        <f t="shared" si="123"/>
        <v>0</v>
      </c>
      <c r="I134" s="8">
        <f t="shared" si="124"/>
        <v>0</v>
      </c>
      <c r="J134" s="3">
        <f t="shared" si="125"/>
        <v>0</v>
      </c>
    </row>
    <row r="135" spans="1:10" x14ac:dyDescent="0.25">
      <c r="A135" s="4">
        <v>43361</v>
      </c>
      <c r="B135" s="5" t="s">
        <v>89</v>
      </c>
      <c r="C135" s="6">
        <f t="shared" si="122"/>
        <v>576.36887608069162</v>
      </c>
      <c r="D135" s="17" t="s">
        <v>22</v>
      </c>
      <c r="E135" s="8">
        <v>1735</v>
      </c>
      <c r="F135" s="8">
        <v>1700</v>
      </c>
      <c r="G135" s="8" t="s">
        <v>23</v>
      </c>
      <c r="H135" s="8">
        <f t="shared" si="123"/>
        <v>-20172.910662824208</v>
      </c>
      <c r="I135" s="8">
        <f t="shared" si="124"/>
        <v>0</v>
      </c>
      <c r="J135" s="3">
        <f t="shared" si="125"/>
        <v>-20172.910662824208</v>
      </c>
    </row>
    <row r="136" spans="1:10" x14ac:dyDescent="0.25">
      <c r="A136" s="4">
        <v>43360</v>
      </c>
      <c r="B136" s="5" t="s">
        <v>86</v>
      </c>
      <c r="C136" s="6">
        <f t="shared" si="122"/>
        <v>325.73289902280129</v>
      </c>
      <c r="D136" s="17" t="s">
        <v>22</v>
      </c>
      <c r="E136" s="8">
        <v>3070</v>
      </c>
      <c r="F136" s="8">
        <v>3100</v>
      </c>
      <c r="G136" s="8" t="s">
        <v>23</v>
      </c>
      <c r="H136" s="8">
        <f t="shared" si="123"/>
        <v>9771.9869706840382</v>
      </c>
      <c r="I136" s="8">
        <f t="shared" si="124"/>
        <v>0</v>
      </c>
      <c r="J136" s="3">
        <f t="shared" si="125"/>
        <v>9771.9869706840382</v>
      </c>
    </row>
    <row r="137" spans="1:10" x14ac:dyDescent="0.25">
      <c r="A137" s="4">
        <v>43357</v>
      </c>
      <c r="B137" s="5" t="s">
        <v>72</v>
      </c>
      <c r="C137" s="6">
        <f t="shared" si="122"/>
        <v>374.53183520599254</v>
      </c>
      <c r="D137" s="17" t="s">
        <v>22</v>
      </c>
      <c r="E137" s="8">
        <v>2670</v>
      </c>
      <c r="F137" s="8">
        <v>2715</v>
      </c>
      <c r="G137" s="8" t="s">
        <v>23</v>
      </c>
      <c r="H137" s="8">
        <f t="shared" si="123"/>
        <v>16853.932584269663</v>
      </c>
      <c r="I137" s="8">
        <f t="shared" si="124"/>
        <v>0</v>
      </c>
      <c r="J137" s="3">
        <f t="shared" si="125"/>
        <v>16853.932584269663</v>
      </c>
    </row>
    <row r="138" spans="1:10" x14ac:dyDescent="0.25">
      <c r="A138" s="4">
        <v>43355</v>
      </c>
      <c r="B138" s="5" t="s">
        <v>90</v>
      </c>
      <c r="C138" s="6">
        <f t="shared" si="122"/>
        <v>699.30069930069931</v>
      </c>
      <c r="D138" s="17" t="s">
        <v>22</v>
      </c>
      <c r="E138" s="8">
        <v>1430</v>
      </c>
      <c r="F138" s="8">
        <v>1470</v>
      </c>
      <c r="G138" s="8" t="s">
        <v>23</v>
      </c>
      <c r="H138" s="8">
        <f t="shared" si="123"/>
        <v>27972.027972027972</v>
      </c>
      <c r="I138" s="8">
        <f t="shared" si="124"/>
        <v>0</v>
      </c>
      <c r="J138" s="3">
        <f t="shared" si="125"/>
        <v>27972.027972027972</v>
      </c>
    </row>
    <row r="139" spans="1:10" x14ac:dyDescent="0.25">
      <c r="A139" s="4">
        <v>43353</v>
      </c>
      <c r="B139" s="5" t="s">
        <v>55</v>
      </c>
      <c r="C139" s="6">
        <f t="shared" si="122"/>
        <v>511.5089514066496</v>
      </c>
      <c r="D139" s="17" t="s">
        <v>22</v>
      </c>
      <c r="E139" s="8">
        <v>1955</v>
      </c>
      <c r="F139" s="8">
        <v>1925</v>
      </c>
      <c r="G139" s="8" t="s">
        <v>23</v>
      </c>
      <c r="H139" s="8">
        <f t="shared" si="123"/>
        <v>-15345.268542199488</v>
      </c>
      <c r="I139" s="8">
        <f t="shared" si="124"/>
        <v>0</v>
      </c>
      <c r="J139" s="3">
        <f t="shared" si="125"/>
        <v>-15345.268542199488</v>
      </c>
    </row>
    <row r="140" spans="1:10" x14ac:dyDescent="0.25">
      <c r="A140" s="4">
        <v>43350</v>
      </c>
      <c r="B140" s="5" t="s">
        <v>76</v>
      </c>
      <c r="C140" s="6">
        <f t="shared" si="122"/>
        <v>454.54545454545456</v>
      </c>
      <c r="D140" s="17" t="s">
        <v>22</v>
      </c>
      <c r="E140" s="8">
        <v>2200</v>
      </c>
      <c r="F140" s="8">
        <v>2219</v>
      </c>
      <c r="G140" s="8" t="s">
        <v>23</v>
      </c>
      <c r="H140" s="8">
        <f t="shared" si="123"/>
        <v>8636.363636363636</v>
      </c>
      <c r="I140" s="8">
        <f t="shared" si="124"/>
        <v>0</v>
      </c>
      <c r="J140" s="3">
        <f t="shared" si="125"/>
        <v>8636.363636363636</v>
      </c>
    </row>
    <row r="141" spans="1:10" x14ac:dyDescent="0.25">
      <c r="A141" s="4">
        <v>43349</v>
      </c>
      <c r="B141" s="5" t="s">
        <v>88</v>
      </c>
      <c r="C141" s="6">
        <f t="shared" si="122"/>
        <v>523.56020942408372</v>
      </c>
      <c r="D141" s="17" t="s">
        <v>22</v>
      </c>
      <c r="E141" s="8">
        <v>1910</v>
      </c>
      <c r="F141" s="8">
        <v>1860</v>
      </c>
      <c r="G141" s="8" t="s">
        <v>23</v>
      </c>
      <c r="H141" s="8">
        <f t="shared" si="123"/>
        <v>-26178.010471204187</v>
      </c>
      <c r="I141" s="8">
        <f t="shared" si="124"/>
        <v>0</v>
      </c>
      <c r="J141" s="3">
        <f t="shared" si="125"/>
        <v>-26178.010471204187</v>
      </c>
    </row>
    <row r="142" spans="1:10" x14ac:dyDescent="0.25">
      <c r="A142" s="4">
        <v>43343</v>
      </c>
      <c r="B142" s="5" t="s">
        <v>87</v>
      </c>
      <c r="C142" s="6">
        <f t="shared" si="122"/>
        <v>337.83783783783781</v>
      </c>
      <c r="D142" s="17" t="s">
        <v>22</v>
      </c>
      <c r="E142" s="8">
        <v>2960</v>
      </c>
      <c r="F142" s="8">
        <v>3010</v>
      </c>
      <c r="G142" s="8">
        <v>3050</v>
      </c>
      <c r="H142" s="8">
        <f t="shared" si="123"/>
        <v>16891.89189189189</v>
      </c>
      <c r="I142" s="8">
        <f t="shared" si="124"/>
        <v>13513.513513513513</v>
      </c>
      <c r="J142" s="3">
        <f t="shared" si="125"/>
        <v>30405.405405405403</v>
      </c>
    </row>
    <row r="143" spans="1:10" x14ac:dyDescent="0.25">
      <c r="A143" s="4">
        <v>43342</v>
      </c>
      <c r="B143" s="5" t="s">
        <v>67</v>
      </c>
      <c r="C143" s="6">
        <f t="shared" si="122"/>
        <v>575.0431282346176</v>
      </c>
      <c r="D143" s="17" t="s">
        <v>22</v>
      </c>
      <c r="E143" s="8">
        <v>1739</v>
      </c>
      <c r="F143" s="8">
        <v>1764</v>
      </c>
      <c r="G143" s="8" t="s">
        <v>23</v>
      </c>
      <c r="H143" s="8">
        <f t="shared" si="123"/>
        <v>14376.07820586544</v>
      </c>
      <c r="I143" s="8">
        <f t="shared" si="124"/>
        <v>0</v>
      </c>
      <c r="J143" s="3">
        <f t="shared" si="125"/>
        <v>14376.07820586544</v>
      </c>
    </row>
    <row r="144" spans="1:10" x14ac:dyDescent="0.25">
      <c r="A144" s="4">
        <v>43341</v>
      </c>
      <c r="B144" s="5" t="s">
        <v>66</v>
      </c>
      <c r="C144" s="6">
        <f t="shared" ref="C144:C162" si="126">1000000/E144</f>
        <v>289.85507246376812</v>
      </c>
      <c r="D144" s="17" t="s">
        <v>22</v>
      </c>
      <c r="E144" s="8">
        <v>3450</v>
      </c>
      <c r="F144" s="8">
        <v>3450</v>
      </c>
      <c r="G144" s="8" t="s">
        <v>23</v>
      </c>
      <c r="H144" s="8">
        <f t="shared" ref="H144:H176" si="127">IF(D144="SELL", E144-F144, F144-E144)*C144</f>
        <v>0</v>
      </c>
      <c r="I144" s="8">
        <f t="shared" ref="I144:I176" si="128">IF(D144="SELL",IF(G144="-","0",F144-G144),IF(D144="BUY",IF(G144="-","0",G144-F144)))*C144</f>
        <v>0</v>
      </c>
      <c r="J144" s="3">
        <f t="shared" ref="J144:J172" si="129">SUM(H144:I144)</f>
        <v>0</v>
      </c>
    </row>
    <row r="145" spans="1:10" x14ac:dyDescent="0.25">
      <c r="A145" s="4">
        <v>43340</v>
      </c>
      <c r="B145" s="5" t="s">
        <v>87</v>
      </c>
      <c r="C145" s="6">
        <f t="shared" si="126"/>
        <v>355.87188612099646</v>
      </c>
      <c r="D145" s="17" t="s">
        <v>22</v>
      </c>
      <c r="E145" s="8">
        <v>2810</v>
      </c>
      <c r="F145" s="8">
        <v>2850</v>
      </c>
      <c r="G145" s="8">
        <v>2890</v>
      </c>
      <c r="H145" s="8">
        <f t="shared" si="127"/>
        <v>14234.875444839858</v>
      </c>
      <c r="I145" s="8">
        <f t="shared" si="128"/>
        <v>14234.875444839858</v>
      </c>
      <c r="J145" s="3">
        <f t="shared" si="129"/>
        <v>28469.750889679715</v>
      </c>
    </row>
    <row r="146" spans="1:10" x14ac:dyDescent="0.25">
      <c r="A146" s="4">
        <v>43339</v>
      </c>
      <c r="B146" s="5" t="s">
        <v>15</v>
      </c>
      <c r="C146" s="6">
        <f t="shared" si="126"/>
        <v>625</v>
      </c>
      <c r="D146" s="17" t="s">
        <v>22</v>
      </c>
      <c r="E146" s="8">
        <v>1600</v>
      </c>
      <c r="F146" s="8">
        <v>1635</v>
      </c>
      <c r="G146" s="8">
        <v>1656</v>
      </c>
      <c r="H146" s="8">
        <f t="shared" si="127"/>
        <v>21875</v>
      </c>
      <c r="I146" s="8">
        <f t="shared" si="128"/>
        <v>13125</v>
      </c>
      <c r="J146" s="3">
        <f t="shared" si="129"/>
        <v>35000</v>
      </c>
    </row>
    <row r="147" spans="1:10" x14ac:dyDescent="0.25">
      <c r="A147" s="4">
        <v>43336</v>
      </c>
      <c r="B147" s="5" t="s">
        <v>86</v>
      </c>
      <c r="C147" s="6">
        <f t="shared" si="126"/>
        <v>308.64197530864197</v>
      </c>
      <c r="D147" s="17" t="s">
        <v>22</v>
      </c>
      <c r="E147" s="8">
        <v>3240</v>
      </c>
      <c r="F147" s="8">
        <v>3242</v>
      </c>
      <c r="G147" s="8" t="s">
        <v>23</v>
      </c>
      <c r="H147" s="8">
        <f t="shared" si="127"/>
        <v>617.28395061728395</v>
      </c>
      <c r="I147" s="8">
        <f t="shared" si="128"/>
        <v>0</v>
      </c>
      <c r="J147" s="3">
        <f t="shared" si="129"/>
        <v>617.28395061728395</v>
      </c>
    </row>
    <row r="148" spans="1:10" x14ac:dyDescent="0.25">
      <c r="A148" s="4">
        <v>43335</v>
      </c>
      <c r="B148" s="5" t="s">
        <v>15</v>
      </c>
      <c r="C148" s="6">
        <f t="shared" si="126"/>
        <v>641.02564102564099</v>
      </c>
      <c r="D148" s="17" t="s">
        <v>22</v>
      </c>
      <c r="E148" s="8">
        <v>1560</v>
      </c>
      <c r="F148" s="8">
        <v>1590</v>
      </c>
      <c r="G148" s="8">
        <v>1634</v>
      </c>
      <c r="H148" s="8">
        <f t="shared" si="127"/>
        <v>19230.76923076923</v>
      </c>
      <c r="I148" s="8">
        <f t="shared" si="128"/>
        <v>28205.128205128203</v>
      </c>
      <c r="J148" s="3">
        <f t="shared" si="129"/>
        <v>47435.897435897437</v>
      </c>
    </row>
    <row r="149" spans="1:10" x14ac:dyDescent="0.25">
      <c r="A149" s="4">
        <v>43333</v>
      </c>
      <c r="B149" s="5" t="s">
        <v>85</v>
      </c>
      <c r="C149" s="6">
        <f t="shared" si="126"/>
        <v>716.33237822349565</v>
      </c>
      <c r="D149" s="17" t="s">
        <v>22</v>
      </c>
      <c r="E149" s="8">
        <v>1396</v>
      </c>
      <c r="F149" s="8">
        <v>1396</v>
      </c>
      <c r="G149" s="8" t="s">
        <v>23</v>
      </c>
      <c r="H149" s="8">
        <f t="shared" si="127"/>
        <v>0</v>
      </c>
      <c r="I149" s="8">
        <f t="shared" si="128"/>
        <v>0</v>
      </c>
      <c r="J149" s="3">
        <f t="shared" si="129"/>
        <v>0</v>
      </c>
    </row>
    <row r="150" spans="1:10" x14ac:dyDescent="0.25">
      <c r="A150" s="4">
        <v>43332</v>
      </c>
      <c r="B150" s="5" t="s">
        <v>73</v>
      </c>
      <c r="C150" s="6">
        <f t="shared" si="126"/>
        <v>763.35877862595419</v>
      </c>
      <c r="D150" s="17" t="s">
        <v>22</v>
      </c>
      <c r="E150" s="8">
        <v>1310</v>
      </c>
      <c r="F150" s="8">
        <v>1340</v>
      </c>
      <c r="G150" s="8">
        <v>1347</v>
      </c>
      <c r="H150" s="8">
        <f t="shared" si="127"/>
        <v>22900.763358778626</v>
      </c>
      <c r="I150" s="8">
        <f t="shared" si="128"/>
        <v>5343.5114503816794</v>
      </c>
      <c r="J150" s="3">
        <f t="shared" si="129"/>
        <v>28244.274809160306</v>
      </c>
    </row>
    <row r="151" spans="1:10" x14ac:dyDescent="0.25">
      <c r="A151" s="4">
        <v>43329</v>
      </c>
      <c r="B151" s="5" t="s">
        <v>67</v>
      </c>
      <c r="C151" s="6">
        <f t="shared" si="126"/>
        <v>636.9426751592357</v>
      </c>
      <c r="D151" s="17" t="s">
        <v>22</v>
      </c>
      <c r="E151" s="8">
        <v>1570</v>
      </c>
      <c r="F151" s="8">
        <v>1600</v>
      </c>
      <c r="G151" s="8">
        <v>1623</v>
      </c>
      <c r="H151" s="8">
        <f t="shared" si="127"/>
        <v>19108.28025477707</v>
      </c>
      <c r="I151" s="8">
        <f t="shared" si="128"/>
        <v>14649.681528662421</v>
      </c>
      <c r="J151" s="3">
        <f t="shared" si="129"/>
        <v>33757.961783439488</v>
      </c>
    </row>
    <row r="152" spans="1:10" x14ac:dyDescent="0.25">
      <c r="A152" s="4">
        <v>43326</v>
      </c>
      <c r="B152" s="5" t="s">
        <v>83</v>
      </c>
      <c r="C152" s="6">
        <f t="shared" si="126"/>
        <v>344.82758620689657</v>
      </c>
      <c r="D152" s="17" t="s">
        <v>22</v>
      </c>
      <c r="E152" s="8">
        <v>2900</v>
      </c>
      <c r="F152" s="8">
        <v>2900</v>
      </c>
      <c r="G152" s="8" t="s">
        <v>23</v>
      </c>
      <c r="H152" s="8">
        <f t="shared" si="127"/>
        <v>0</v>
      </c>
      <c r="I152" s="8">
        <f t="shared" si="128"/>
        <v>0</v>
      </c>
      <c r="J152" s="3">
        <f t="shared" si="129"/>
        <v>0</v>
      </c>
    </row>
    <row r="153" spans="1:10" x14ac:dyDescent="0.25">
      <c r="A153" s="4">
        <v>43325</v>
      </c>
      <c r="B153" s="5" t="s">
        <v>73</v>
      </c>
      <c r="C153" s="6">
        <f t="shared" si="126"/>
        <v>781.25</v>
      </c>
      <c r="D153" s="17" t="s">
        <v>22</v>
      </c>
      <c r="E153" s="8">
        <v>1280</v>
      </c>
      <c r="F153" s="8">
        <v>1280</v>
      </c>
      <c r="G153" s="8" t="s">
        <v>23</v>
      </c>
      <c r="H153" s="8">
        <f t="shared" si="127"/>
        <v>0</v>
      </c>
      <c r="I153" s="8">
        <f t="shared" si="128"/>
        <v>0</v>
      </c>
      <c r="J153" s="3">
        <f t="shared" si="129"/>
        <v>0</v>
      </c>
    </row>
    <row r="154" spans="1:10" x14ac:dyDescent="0.25">
      <c r="A154" s="4">
        <v>43321</v>
      </c>
      <c r="B154" s="5" t="s">
        <v>83</v>
      </c>
      <c r="C154" s="6">
        <f t="shared" si="126"/>
        <v>364.96350364963502</v>
      </c>
      <c r="D154" s="17" t="s">
        <v>22</v>
      </c>
      <c r="E154" s="8">
        <v>2740</v>
      </c>
      <c r="F154" s="8">
        <v>2773</v>
      </c>
      <c r="G154" s="8" t="s">
        <v>23</v>
      </c>
      <c r="H154" s="8">
        <f t="shared" si="127"/>
        <v>12043.795620437955</v>
      </c>
      <c r="I154" s="8">
        <f t="shared" si="128"/>
        <v>0</v>
      </c>
      <c r="J154" s="3">
        <f t="shared" si="129"/>
        <v>12043.795620437955</v>
      </c>
    </row>
    <row r="155" spans="1:10" x14ac:dyDescent="0.25">
      <c r="A155" s="4">
        <v>43321</v>
      </c>
      <c r="B155" s="5" t="s">
        <v>83</v>
      </c>
      <c r="C155" s="6">
        <f t="shared" si="126"/>
        <v>364.96350364963502</v>
      </c>
      <c r="D155" s="17" t="s">
        <v>22</v>
      </c>
      <c r="E155" s="8">
        <v>2740</v>
      </c>
      <c r="F155" s="8">
        <v>2773</v>
      </c>
      <c r="G155" s="8" t="s">
        <v>23</v>
      </c>
      <c r="H155" s="8">
        <f t="shared" si="127"/>
        <v>12043.795620437955</v>
      </c>
      <c r="I155" s="8">
        <f t="shared" si="128"/>
        <v>0</v>
      </c>
      <c r="J155" s="3">
        <f t="shared" si="129"/>
        <v>12043.795620437955</v>
      </c>
    </row>
    <row r="156" spans="1:10" x14ac:dyDescent="0.25">
      <c r="A156" s="4">
        <v>43319</v>
      </c>
      <c r="B156" s="5" t="s">
        <v>79</v>
      </c>
      <c r="C156" s="6">
        <f t="shared" si="126"/>
        <v>847.45762711864404</v>
      </c>
      <c r="D156" s="17" t="s">
        <v>22</v>
      </c>
      <c r="E156" s="8">
        <v>1180</v>
      </c>
      <c r="F156" s="8">
        <v>1209</v>
      </c>
      <c r="G156" s="8" t="s">
        <v>23</v>
      </c>
      <c r="H156" s="8">
        <f t="shared" si="127"/>
        <v>24576.271186440677</v>
      </c>
      <c r="I156" s="8">
        <f t="shared" si="128"/>
        <v>0</v>
      </c>
      <c r="J156" s="3">
        <f t="shared" si="129"/>
        <v>24576.271186440677</v>
      </c>
    </row>
    <row r="157" spans="1:10" x14ac:dyDescent="0.25">
      <c r="A157" s="4">
        <v>43318</v>
      </c>
      <c r="B157" s="5" t="s">
        <v>75</v>
      </c>
      <c r="C157" s="6">
        <f t="shared" si="126"/>
        <v>634.92063492063494</v>
      </c>
      <c r="D157" s="17" t="s">
        <v>22</v>
      </c>
      <c r="E157" s="8">
        <v>1575</v>
      </c>
      <c r="F157" s="8">
        <v>1594</v>
      </c>
      <c r="G157" s="8" t="s">
        <v>23</v>
      </c>
      <c r="H157" s="8">
        <f t="shared" si="127"/>
        <v>12063.492063492064</v>
      </c>
      <c r="I157" s="8">
        <f t="shared" si="128"/>
        <v>0</v>
      </c>
      <c r="J157" s="3">
        <f t="shared" si="129"/>
        <v>12063.492063492064</v>
      </c>
    </row>
    <row r="158" spans="1:10" x14ac:dyDescent="0.25">
      <c r="A158" s="4">
        <v>43315</v>
      </c>
      <c r="B158" s="5" t="s">
        <v>80</v>
      </c>
      <c r="C158" s="6">
        <f t="shared" si="126"/>
        <v>366.30036630036631</v>
      </c>
      <c r="D158" s="17" t="s">
        <v>22</v>
      </c>
      <c r="E158" s="8">
        <v>2730</v>
      </c>
      <c r="F158" s="8">
        <v>2760</v>
      </c>
      <c r="G158" s="8" t="s">
        <v>23</v>
      </c>
      <c r="H158" s="8">
        <f t="shared" si="127"/>
        <v>10989.010989010989</v>
      </c>
      <c r="I158" s="8">
        <f t="shared" si="128"/>
        <v>0</v>
      </c>
      <c r="J158" s="3">
        <f t="shared" si="129"/>
        <v>10989.010989010989</v>
      </c>
    </row>
    <row r="159" spans="1:10" x14ac:dyDescent="0.25">
      <c r="A159" s="4">
        <v>43314</v>
      </c>
      <c r="B159" s="5" t="s">
        <v>76</v>
      </c>
      <c r="C159" s="6">
        <f t="shared" si="126"/>
        <v>454.54545454545456</v>
      </c>
      <c r="D159" s="17" t="s">
        <v>22</v>
      </c>
      <c r="E159" s="8">
        <v>2200</v>
      </c>
      <c r="F159" s="8">
        <v>2242</v>
      </c>
      <c r="G159" s="8" t="s">
        <v>23</v>
      </c>
      <c r="H159" s="8">
        <f t="shared" si="127"/>
        <v>19090.909090909092</v>
      </c>
      <c r="I159" s="8">
        <f t="shared" si="128"/>
        <v>0</v>
      </c>
      <c r="J159" s="3">
        <f t="shared" si="129"/>
        <v>19090.909090909092</v>
      </c>
    </row>
    <row r="160" spans="1:10" x14ac:dyDescent="0.25">
      <c r="A160" s="4">
        <v>43313</v>
      </c>
      <c r="B160" s="5" t="s">
        <v>75</v>
      </c>
      <c r="C160" s="6">
        <f t="shared" si="126"/>
        <v>677.96610169491521</v>
      </c>
      <c r="D160" s="17" t="s">
        <v>22</v>
      </c>
      <c r="E160" s="8">
        <v>1475</v>
      </c>
      <c r="F160" s="8">
        <v>1510</v>
      </c>
      <c r="G160" s="8" t="s">
        <v>23</v>
      </c>
      <c r="H160" s="8">
        <f t="shared" si="127"/>
        <v>23728.813559322032</v>
      </c>
      <c r="I160" s="8">
        <f t="shared" si="128"/>
        <v>0</v>
      </c>
      <c r="J160" s="3">
        <f t="shared" si="129"/>
        <v>23728.813559322032</v>
      </c>
    </row>
    <row r="161" spans="1:10" x14ac:dyDescent="0.25">
      <c r="A161" s="4">
        <v>43312</v>
      </c>
      <c r="B161" s="5" t="s">
        <v>77</v>
      </c>
      <c r="C161" s="6">
        <f t="shared" si="126"/>
        <v>657.89473684210532</v>
      </c>
      <c r="D161" s="17" t="s">
        <v>22</v>
      </c>
      <c r="E161" s="8">
        <v>1520</v>
      </c>
      <c r="F161" s="8">
        <v>1530</v>
      </c>
      <c r="G161" s="8" t="s">
        <v>23</v>
      </c>
      <c r="H161" s="8">
        <f t="shared" si="127"/>
        <v>6578.9473684210534</v>
      </c>
      <c r="I161" s="8">
        <f t="shared" si="128"/>
        <v>0</v>
      </c>
      <c r="J161" s="3">
        <f t="shared" si="129"/>
        <v>6578.9473684210534</v>
      </c>
    </row>
    <row r="162" spans="1:10" x14ac:dyDescent="0.25">
      <c r="A162" s="4">
        <v>43311</v>
      </c>
      <c r="B162" s="5" t="s">
        <v>78</v>
      </c>
      <c r="C162" s="6">
        <f t="shared" si="126"/>
        <v>863.55785837651126</v>
      </c>
      <c r="D162" s="17" t="s">
        <v>22</v>
      </c>
      <c r="E162" s="8">
        <v>1158</v>
      </c>
      <c r="F162" s="8">
        <v>1178</v>
      </c>
      <c r="G162" s="8" t="s">
        <v>23</v>
      </c>
      <c r="H162" s="8">
        <f t="shared" si="127"/>
        <v>17271.157167530226</v>
      </c>
      <c r="I162" s="8">
        <f t="shared" si="128"/>
        <v>0</v>
      </c>
      <c r="J162" s="3">
        <f t="shared" si="129"/>
        <v>17271.157167530226</v>
      </c>
    </row>
    <row r="163" spans="1:10" x14ac:dyDescent="0.25">
      <c r="A163" s="4">
        <v>43308</v>
      </c>
      <c r="B163" s="5" t="s">
        <v>72</v>
      </c>
      <c r="C163" s="6">
        <f>1000000/E163</f>
        <v>368.32412523020258</v>
      </c>
      <c r="D163" s="17" t="s">
        <v>22</v>
      </c>
      <c r="E163" s="8">
        <v>2715</v>
      </c>
      <c r="F163" s="8">
        <v>2765</v>
      </c>
      <c r="G163" s="8">
        <v>2779</v>
      </c>
      <c r="H163" s="8">
        <f t="shared" si="127"/>
        <v>18416.206261510128</v>
      </c>
      <c r="I163" s="8">
        <f t="shared" si="128"/>
        <v>5156.5377532228358</v>
      </c>
      <c r="J163" s="3">
        <f t="shared" si="129"/>
        <v>23572.744014732962</v>
      </c>
    </row>
    <row r="164" spans="1:10" x14ac:dyDescent="0.25">
      <c r="A164" s="4">
        <v>43307</v>
      </c>
      <c r="B164" s="5" t="s">
        <v>67</v>
      </c>
      <c r="C164" s="6">
        <f>1000000/E164</f>
        <v>671.14093959731542</v>
      </c>
      <c r="D164" s="17" t="s">
        <v>22</v>
      </c>
      <c r="E164" s="8">
        <v>1490</v>
      </c>
      <c r="F164" s="8">
        <v>1520</v>
      </c>
      <c r="G164" s="8">
        <v>1535</v>
      </c>
      <c r="H164" s="8">
        <f t="shared" si="127"/>
        <v>20134.228187919463</v>
      </c>
      <c r="I164" s="8">
        <f t="shared" si="128"/>
        <v>10067.114093959732</v>
      </c>
      <c r="J164" s="3">
        <f t="shared" si="129"/>
        <v>30201.342281879195</v>
      </c>
    </row>
    <row r="165" spans="1:10" x14ac:dyDescent="0.25">
      <c r="A165" s="4">
        <v>43306</v>
      </c>
      <c r="B165" s="5" t="s">
        <v>15</v>
      </c>
      <c r="C165" s="6">
        <f>1000000/E165</f>
        <v>709.21985815602841</v>
      </c>
      <c r="D165" s="17" t="s">
        <v>22</v>
      </c>
      <c r="E165" s="8">
        <v>1410</v>
      </c>
      <c r="F165" s="8">
        <v>1440</v>
      </c>
      <c r="G165" s="8">
        <v>1480</v>
      </c>
      <c r="H165" s="8">
        <f t="shared" si="127"/>
        <v>21276.595744680853</v>
      </c>
      <c r="I165" s="8">
        <f t="shared" si="128"/>
        <v>28368.794326241135</v>
      </c>
      <c r="J165" s="3">
        <f t="shared" si="129"/>
        <v>49645.390070921989</v>
      </c>
    </row>
    <row r="166" spans="1:10" x14ac:dyDescent="0.25">
      <c r="A166" s="4">
        <v>43305</v>
      </c>
      <c r="B166" s="5" t="s">
        <v>73</v>
      </c>
      <c r="C166" s="6">
        <f>1000000/E166</f>
        <v>884.95575221238937</v>
      </c>
      <c r="D166" s="17" t="s">
        <v>22</v>
      </c>
      <c r="E166" s="8">
        <v>1130</v>
      </c>
      <c r="F166" s="8">
        <v>1150</v>
      </c>
      <c r="G166" s="8" t="s">
        <v>23</v>
      </c>
      <c r="H166" s="8">
        <f t="shared" si="127"/>
        <v>17699.115044247788</v>
      </c>
      <c r="I166" s="8">
        <f t="shared" si="128"/>
        <v>0</v>
      </c>
      <c r="J166" s="3">
        <f t="shared" si="129"/>
        <v>17699.115044247788</v>
      </c>
    </row>
    <row r="167" spans="1:10" x14ac:dyDescent="0.25">
      <c r="A167" s="4">
        <v>43304</v>
      </c>
      <c r="B167" s="5" t="s">
        <v>74</v>
      </c>
      <c r="C167" s="6">
        <f>1000000/E167</f>
        <v>2392.3444976076553</v>
      </c>
      <c r="D167" s="17" t="s">
        <v>22</v>
      </c>
      <c r="E167" s="8">
        <v>418</v>
      </c>
      <c r="F167" s="8">
        <v>425</v>
      </c>
      <c r="G167" s="8" t="s">
        <v>23</v>
      </c>
      <c r="H167" s="8">
        <f t="shared" si="127"/>
        <v>16746.411483253585</v>
      </c>
      <c r="I167" s="8">
        <f t="shared" si="128"/>
        <v>0</v>
      </c>
      <c r="J167" s="3">
        <f t="shared" si="129"/>
        <v>16746.411483253585</v>
      </c>
    </row>
    <row r="168" spans="1:10" x14ac:dyDescent="0.25">
      <c r="A168" s="4">
        <v>43304</v>
      </c>
      <c r="B168" s="5" t="s">
        <v>75</v>
      </c>
      <c r="C168" s="6">
        <f t="shared" ref="C168:C169" si="130">1000000/E168</f>
        <v>722.02166064981952</v>
      </c>
      <c r="D168" s="17" t="s">
        <v>22</v>
      </c>
      <c r="E168" s="8">
        <v>1385</v>
      </c>
      <c r="F168" s="8">
        <v>1410</v>
      </c>
      <c r="G168" s="8">
        <v>1440</v>
      </c>
      <c r="H168" s="8">
        <f t="shared" si="127"/>
        <v>18050.541516245488</v>
      </c>
      <c r="I168" s="8">
        <f t="shared" si="128"/>
        <v>21660.649819494585</v>
      </c>
      <c r="J168" s="3">
        <f t="shared" si="129"/>
        <v>39711.191335740077</v>
      </c>
    </row>
    <row r="169" spans="1:10" x14ac:dyDescent="0.25">
      <c r="A169" s="4">
        <v>43301</v>
      </c>
      <c r="B169" s="5" t="s">
        <v>55</v>
      </c>
      <c r="C169" s="6">
        <f t="shared" si="130"/>
        <v>745.15648286140095</v>
      </c>
      <c r="D169" s="17" t="s">
        <v>22</v>
      </c>
      <c r="E169" s="8">
        <v>1342</v>
      </c>
      <c r="F169" s="8">
        <v>1364</v>
      </c>
      <c r="G169" s="8" t="s">
        <v>23</v>
      </c>
      <c r="H169" s="8">
        <f t="shared" si="127"/>
        <v>16393.442622950821</v>
      </c>
      <c r="I169" s="8">
        <f t="shared" si="128"/>
        <v>0</v>
      </c>
      <c r="J169" s="3">
        <f t="shared" si="129"/>
        <v>16393.442622950821</v>
      </c>
    </row>
    <row r="170" spans="1:10" x14ac:dyDescent="0.25">
      <c r="A170" s="4">
        <v>43299</v>
      </c>
      <c r="B170" s="5" t="s">
        <v>15</v>
      </c>
      <c r="C170" s="6">
        <f t="shared" ref="C170:C176" si="131">300000/E170</f>
        <v>222.22222222222223</v>
      </c>
      <c r="D170" s="17" t="s">
        <v>22</v>
      </c>
      <c r="E170" s="8">
        <v>1350</v>
      </c>
      <c r="F170" s="8">
        <v>1350</v>
      </c>
      <c r="G170" s="8" t="s">
        <v>23</v>
      </c>
      <c r="H170" s="8">
        <f t="shared" si="127"/>
        <v>0</v>
      </c>
      <c r="I170" s="8">
        <f t="shared" si="128"/>
        <v>0</v>
      </c>
      <c r="J170" s="3">
        <f t="shared" si="129"/>
        <v>0</v>
      </c>
    </row>
    <row r="171" spans="1:10" x14ac:dyDescent="0.25">
      <c r="A171" s="4">
        <v>43298</v>
      </c>
      <c r="B171" s="5" t="s">
        <v>68</v>
      </c>
      <c r="C171" s="6">
        <f t="shared" si="131"/>
        <v>281.42589118198873</v>
      </c>
      <c r="D171" s="17" t="s">
        <v>22</v>
      </c>
      <c r="E171" s="8">
        <v>1066</v>
      </c>
      <c r="F171" s="8">
        <v>1080</v>
      </c>
      <c r="G171" s="8" t="s">
        <v>23</v>
      </c>
      <c r="H171" s="8">
        <f t="shared" si="127"/>
        <v>3939.962476547842</v>
      </c>
      <c r="I171" s="8">
        <f t="shared" si="128"/>
        <v>0</v>
      </c>
      <c r="J171" s="3">
        <f t="shared" si="129"/>
        <v>3939.962476547842</v>
      </c>
    </row>
    <row r="172" spans="1:10" x14ac:dyDescent="0.25">
      <c r="A172" s="4">
        <v>43297</v>
      </c>
      <c r="B172" s="5" t="s">
        <v>69</v>
      </c>
      <c r="C172" s="6">
        <f t="shared" si="131"/>
        <v>234.375</v>
      </c>
      <c r="D172" s="17" t="s">
        <v>35</v>
      </c>
      <c r="E172" s="8">
        <v>1280</v>
      </c>
      <c r="F172" s="8">
        <v>1255</v>
      </c>
      <c r="G172" s="8">
        <v>1225</v>
      </c>
      <c r="H172" s="8">
        <f t="shared" si="127"/>
        <v>5859.375</v>
      </c>
      <c r="I172" s="8">
        <f t="shared" si="128"/>
        <v>7031.25</v>
      </c>
      <c r="J172" s="3">
        <f t="shared" si="129"/>
        <v>12890.625</v>
      </c>
    </row>
    <row r="173" spans="1:10" x14ac:dyDescent="0.25">
      <c r="A173" s="4">
        <v>43294</v>
      </c>
      <c r="B173" s="5" t="s">
        <v>14</v>
      </c>
      <c r="C173" s="6">
        <f t="shared" si="131"/>
        <v>246.71052631578948</v>
      </c>
      <c r="D173" s="7" t="s">
        <v>22</v>
      </c>
      <c r="E173" s="8">
        <v>1216</v>
      </c>
      <c r="F173" s="8">
        <v>1215</v>
      </c>
      <c r="G173" s="8" t="s">
        <v>23</v>
      </c>
      <c r="H173" s="13">
        <f t="shared" si="127"/>
        <v>-246.71052631578948</v>
      </c>
      <c r="I173" s="8">
        <f t="shared" si="128"/>
        <v>0</v>
      </c>
      <c r="J173" s="16">
        <f>SUM(H173:I173)</f>
        <v>-246.71052631578948</v>
      </c>
    </row>
    <row r="174" spans="1:10" x14ac:dyDescent="0.25">
      <c r="A174" s="4">
        <v>43292</v>
      </c>
      <c r="B174" s="5" t="s">
        <v>66</v>
      </c>
      <c r="C174" s="6">
        <f t="shared" si="131"/>
        <v>107.14285714285714</v>
      </c>
      <c r="D174" s="7" t="s">
        <v>22</v>
      </c>
      <c r="E174" s="8">
        <v>2800</v>
      </c>
      <c r="F174" s="8">
        <v>2848</v>
      </c>
      <c r="G174" s="8" t="s">
        <v>23</v>
      </c>
      <c r="H174" s="8">
        <f t="shared" si="127"/>
        <v>5142.8571428571431</v>
      </c>
      <c r="I174" s="8">
        <f t="shared" si="128"/>
        <v>0</v>
      </c>
      <c r="J174" s="3">
        <f>SUM(H174:I174)</f>
        <v>5142.8571428571431</v>
      </c>
    </row>
    <row r="175" spans="1:10" x14ac:dyDescent="0.25">
      <c r="A175" s="4">
        <v>43291</v>
      </c>
      <c r="B175" s="5" t="s">
        <v>15</v>
      </c>
      <c r="C175" s="6">
        <f t="shared" si="131"/>
        <v>231.66023166023166</v>
      </c>
      <c r="D175" s="7" t="s">
        <v>22</v>
      </c>
      <c r="E175" s="8">
        <v>1295</v>
      </c>
      <c r="F175" s="8">
        <v>1320</v>
      </c>
      <c r="G175" s="8" t="s">
        <v>23</v>
      </c>
      <c r="H175" s="8">
        <f t="shared" si="127"/>
        <v>5791.5057915057914</v>
      </c>
      <c r="I175" s="8">
        <f t="shared" si="128"/>
        <v>0</v>
      </c>
      <c r="J175" s="3">
        <f>SUM(H175:I175)</f>
        <v>5791.5057915057914</v>
      </c>
    </row>
    <row r="176" spans="1:10" x14ac:dyDescent="0.25">
      <c r="A176" s="4">
        <v>43290</v>
      </c>
      <c r="B176" s="5" t="s">
        <v>67</v>
      </c>
      <c r="C176" s="6">
        <f t="shared" si="131"/>
        <v>229.00763358778627</v>
      </c>
      <c r="D176" s="7" t="s">
        <v>22</v>
      </c>
      <c r="E176" s="8">
        <v>1310</v>
      </c>
      <c r="F176" s="8">
        <v>1335</v>
      </c>
      <c r="G176" s="8">
        <v>1338</v>
      </c>
      <c r="H176" s="8">
        <f t="shared" si="127"/>
        <v>5725.1908396946565</v>
      </c>
      <c r="I176" s="8">
        <f t="shared" si="128"/>
        <v>687.02290076335885</v>
      </c>
      <c r="J176" s="3">
        <f>SUM(H176:I176)</f>
        <v>6412.2137404580153</v>
      </c>
    </row>
    <row r="177" spans="1:10" x14ac:dyDescent="0.25">
      <c r="A177" s="12"/>
      <c r="B177" s="12"/>
      <c r="C177" s="12"/>
      <c r="D177" s="12"/>
      <c r="E177" s="12"/>
      <c r="F177" s="12"/>
      <c r="G177" s="12"/>
      <c r="H177" s="12"/>
      <c r="I177" s="12"/>
      <c r="J177" s="12"/>
    </row>
    <row r="178" spans="1:10" x14ac:dyDescent="0.25">
      <c r="A178" s="4">
        <v>43280</v>
      </c>
      <c r="B178" s="5" t="s">
        <v>19</v>
      </c>
      <c r="C178" s="6">
        <f t="shared" ref="C178:C225" si="132">300000/E178</f>
        <v>1204.8192771084337</v>
      </c>
      <c r="D178" s="7" t="s">
        <v>22</v>
      </c>
      <c r="E178" s="8">
        <v>249</v>
      </c>
      <c r="F178" s="8">
        <v>255</v>
      </c>
      <c r="G178" s="8">
        <v>260</v>
      </c>
      <c r="H178" s="8">
        <f t="shared" ref="H178:H225" si="133">IF(D178="SELL", E178-F178, F178-E178)*C178</f>
        <v>7228.9156626506019</v>
      </c>
      <c r="I178" s="8">
        <f t="shared" ref="I178:I225" si="134">IF(D178="SELL",IF(G178="-","0",F178-G178),IF(D178="BUY",IF(G178="-","0",G178-F178)))*C178</f>
        <v>6024.0963855421687</v>
      </c>
      <c r="J178" s="3">
        <f>SUM(H178:I178)</f>
        <v>13253.01204819277</v>
      </c>
    </row>
    <row r="179" spans="1:10" x14ac:dyDescent="0.25">
      <c r="A179" s="4">
        <v>43279</v>
      </c>
      <c r="B179" s="5" t="s">
        <v>36</v>
      </c>
      <c r="C179" s="6">
        <f t="shared" si="132"/>
        <v>923.07692307692309</v>
      </c>
      <c r="D179" s="7" t="s">
        <v>22</v>
      </c>
      <c r="E179" s="8">
        <v>325</v>
      </c>
      <c r="F179" s="8">
        <v>325</v>
      </c>
      <c r="G179" s="8">
        <v>0</v>
      </c>
      <c r="H179" s="8">
        <f t="shared" si="133"/>
        <v>0</v>
      </c>
      <c r="I179" s="8">
        <v>0</v>
      </c>
      <c r="J179" s="3">
        <f t="shared" ref="J179:J225" si="135">SUM(H179:I179)</f>
        <v>0</v>
      </c>
    </row>
    <row r="180" spans="1:10" x14ac:dyDescent="0.25">
      <c r="A180" s="4">
        <v>43277</v>
      </c>
      <c r="B180" s="5" t="s">
        <v>24</v>
      </c>
      <c r="C180" s="6">
        <f t="shared" si="132"/>
        <v>447.76119402985074</v>
      </c>
      <c r="D180" s="7" t="s">
        <v>22</v>
      </c>
      <c r="E180" s="8">
        <v>670</v>
      </c>
      <c r="F180" s="8">
        <v>675</v>
      </c>
      <c r="G180" s="8" t="s">
        <v>23</v>
      </c>
      <c r="H180" s="8">
        <f t="shared" si="133"/>
        <v>2238.8059701492539</v>
      </c>
      <c r="I180" s="8">
        <f t="shared" si="134"/>
        <v>0</v>
      </c>
      <c r="J180" s="3">
        <f t="shared" si="135"/>
        <v>2238.8059701492539</v>
      </c>
    </row>
    <row r="181" spans="1:10" x14ac:dyDescent="0.25">
      <c r="A181" s="4">
        <v>43276</v>
      </c>
      <c r="B181" s="5" t="s">
        <v>25</v>
      </c>
      <c r="C181" s="6">
        <f t="shared" si="132"/>
        <v>854.70085470085473</v>
      </c>
      <c r="D181" s="7" t="s">
        <v>22</v>
      </c>
      <c r="E181" s="8">
        <v>351</v>
      </c>
      <c r="F181" s="8">
        <v>356</v>
      </c>
      <c r="G181" s="8" t="s">
        <v>23</v>
      </c>
      <c r="H181" s="8">
        <f t="shared" si="133"/>
        <v>4273.5042735042734</v>
      </c>
      <c r="I181" s="8">
        <f t="shared" si="134"/>
        <v>0</v>
      </c>
      <c r="J181" s="3">
        <f t="shared" si="135"/>
        <v>4273.5042735042734</v>
      </c>
    </row>
    <row r="182" spans="1:10" x14ac:dyDescent="0.25">
      <c r="A182" s="4">
        <v>43276</v>
      </c>
      <c r="B182" s="5" t="s">
        <v>15</v>
      </c>
      <c r="C182" s="6">
        <f t="shared" si="132"/>
        <v>248.75621890547265</v>
      </c>
      <c r="D182" s="7" t="s">
        <v>22</v>
      </c>
      <c r="E182" s="8">
        <v>1206</v>
      </c>
      <c r="F182" s="8">
        <v>1220</v>
      </c>
      <c r="G182" s="8" t="s">
        <v>23</v>
      </c>
      <c r="H182" s="8">
        <f t="shared" si="133"/>
        <v>3482.587064676617</v>
      </c>
      <c r="I182" s="8">
        <f t="shared" si="134"/>
        <v>0</v>
      </c>
      <c r="J182" s="3">
        <f t="shared" si="135"/>
        <v>3482.587064676617</v>
      </c>
    </row>
    <row r="183" spans="1:10" x14ac:dyDescent="0.25">
      <c r="A183" s="4">
        <v>43273</v>
      </c>
      <c r="B183" s="5" t="s">
        <v>26</v>
      </c>
      <c r="C183" s="6">
        <f t="shared" si="132"/>
        <v>724.63768115942025</v>
      </c>
      <c r="D183" s="7" t="s">
        <v>22</v>
      </c>
      <c r="E183" s="8">
        <v>414</v>
      </c>
      <c r="F183" s="8">
        <v>409</v>
      </c>
      <c r="G183" s="8" t="s">
        <v>23</v>
      </c>
      <c r="H183" s="8">
        <f t="shared" si="133"/>
        <v>-3623.188405797101</v>
      </c>
      <c r="I183" s="8">
        <f t="shared" si="134"/>
        <v>0</v>
      </c>
      <c r="J183" s="3">
        <f t="shared" si="135"/>
        <v>-3623.188405797101</v>
      </c>
    </row>
    <row r="184" spans="1:10" x14ac:dyDescent="0.25">
      <c r="A184" s="4">
        <v>43272</v>
      </c>
      <c r="B184" s="5" t="s">
        <v>27</v>
      </c>
      <c r="C184" s="6">
        <f t="shared" si="132"/>
        <v>1107.0110701107012</v>
      </c>
      <c r="D184" s="7" t="s">
        <v>22</v>
      </c>
      <c r="E184" s="8">
        <v>271</v>
      </c>
      <c r="F184" s="8">
        <v>274.5</v>
      </c>
      <c r="G184" s="8" t="s">
        <v>23</v>
      </c>
      <c r="H184" s="8">
        <f t="shared" si="133"/>
        <v>3874.5387453874541</v>
      </c>
      <c r="I184" s="8">
        <f t="shared" si="134"/>
        <v>0</v>
      </c>
      <c r="J184" s="3">
        <f t="shared" si="135"/>
        <v>3874.5387453874541</v>
      </c>
    </row>
    <row r="185" spans="1:10" x14ac:dyDescent="0.25">
      <c r="A185" s="4">
        <v>43271</v>
      </c>
      <c r="B185" s="5" t="s">
        <v>28</v>
      </c>
      <c r="C185" s="6">
        <f t="shared" si="132"/>
        <v>580.27079303675043</v>
      </c>
      <c r="D185" s="7" t="s">
        <v>22</v>
      </c>
      <c r="E185" s="8">
        <v>517</v>
      </c>
      <c r="F185" s="8">
        <v>520</v>
      </c>
      <c r="G185" s="8" t="s">
        <v>23</v>
      </c>
      <c r="H185" s="8">
        <f t="shared" si="133"/>
        <v>1740.8123791102512</v>
      </c>
      <c r="I185" s="8">
        <f t="shared" si="134"/>
        <v>0</v>
      </c>
      <c r="J185" s="3">
        <f t="shared" si="135"/>
        <v>1740.8123791102512</v>
      </c>
    </row>
    <row r="186" spans="1:10" x14ac:dyDescent="0.25">
      <c r="A186" s="4">
        <v>43270</v>
      </c>
      <c r="B186" s="5" t="s">
        <v>16</v>
      </c>
      <c r="C186" s="6">
        <f t="shared" si="132"/>
        <v>1369.8630136986301</v>
      </c>
      <c r="D186" s="7" t="s">
        <v>22</v>
      </c>
      <c r="E186" s="8">
        <v>219</v>
      </c>
      <c r="F186" s="8">
        <v>215</v>
      </c>
      <c r="G186" s="8" t="s">
        <v>23</v>
      </c>
      <c r="H186" s="8">
        <f t="shared" si="133"/>
        <v>-5479.4520547945203</v>
      </c>
      <c r="I186" s="8">
        <f t="shared" si="134"/>
        <v>0</v>
      </c>
      <c r="J186" s="3">
        <f t="shared" si="135"/>
        <v>-5479.4520547945203</v>
      </c>
    </row>
    <row r="187" spans="1:10" x14ac:dyDescent="0.25">
      <c r="A187" s="4">
        <v>43269</v>
      </c>
      <c r="B187" s="5" t="s">
        <v>29</v>
      </c>
      <c r="C187" s="6">
        <f t="shared" si="132"/>
        <v>495.04950495049508</v>
      </c>
      <c r="D187" s="7" t="s">
        <v>22</v>
      </c>
      <c r="E187" s="8">
        <v>606</v>
      </c>
      <c r="F187" s="8">
        <v>592</v>
      </c>
      <c r="G187" s="8" t="s">
        <v>23</v>
      </c>
      <c r="H187" s="8">
        <f t="shared" si="133"/>
        <v>-6930.6930693069307</v>
      </c>
      <c r="I187" s="8">
        <f t="shared" si="134"/>
        <v>0</v>
      </c>
      <c r="J187" s="3">
        <f t="shared" si="135"/>
        <v>-6930.6930693069307</v>
      </c>
    </row>
    <row r="188" spans="1:10" x14ac:dyDescent="0.25">
      <c r="A188" s="4">
        <v>43266</v>
      </c>
      <c r="B188" s="5" t="s">
        <v>30</v>
      </c>
      <c r="C188" s="6">
        <f t="shared" si="132"/>
        <v>232.55813953488371</v>
      </c>
      <c r="D188" s="7" t="s">
        <v>22</v>
      </c>
      <c r="E188" s="8">
        <v>1290</v>
      </c>
      <c r="F188" s="8">
        <v>1298</v>
      </c>
      <c r="G188" s="8" t="s">
        <v>23</v>
      </c>
      <c r="H188" s="8">
        <f t="shared" si="133"/>
        <v>1860.4651162790697</v>
      </c>
      <c r="I188" s="8">
        <f t="shared" si="134"/>
        <v>0</v>
      </c>
      <c r="J188" s="3">
        <f t="shared" si="135"/>
        <v>1860.4651162790697</v>
      </c>
    </row>
    <row r="189" spans="1:10" x14ac:dyDescent="0.25">
      <c r="A189" s="4">
        <v>43265</v>
      </c>
      <c r="B189" s="5" t="s">
        <v>21</v>
      </c>
      <c r="C189" s="6">
        <f t="shared" si="132"/>
        <v>1090.909090909091</v>
      </c>
      <c r="D189" s="7" t="s">
        <v>22</v>
      </c>
      <c r="E189" s="8">
        <v>275</v>
      </c>
      <c r="F189" s="8">
        <v>280</v>
      </c>
      <c r="G189" s="8" t="s">
        <v>23</v>
      </c>
      <c r="H189" s="8">
        <f t="shared" si="133"/>
        <v>5454.545454545455</v>
      </c>
      <c r="I189" s="8">
        <f t="shared" si="134"/>
        <v>0</v>
      </c>
      <c r="J189" s="3">
        <f t="shared" si="135"/>
        <v>5454.545454545455</v>
      </c>
    </row>
    <row r="190" spans="1:10" x14ac:dyDescent="0.25">
      <c r="A190" s="4">
        <v>43264</v>
      </c>
      <c r="B190" s="5" t="s">
        <v>37</v>
      </c>
      <c r="C190" s="6">
        <f t="shared" si="132"/>
        <v>530.97345132743362</v>
      </c>
      <c r="D190" s="7" t="s">
        <v>22</v>
      </c>
      <c r="E190" s="8">
        <v>565</v>
      </c>
      <c r="F190" s="8">
        <v>565</v>
      </c>
      <c r="G190" s="8" t="s">
        <v>23</v>
      </c>
      <c r="H190" s="8">
        <f t="shared" si="133"/>
        <v>0</v>
      </c>
      <c r="I190" s="8">
        <f t="shared" si="134"/>
        <v>0</v>
      </c>
      <c r="J190" s="3">
        <f t="shared" si="135"/>
        <v>0</v>
      </c>
    </row>
    <row r="191" spans="1:10" x14ac:dyDescent="0.25">
      <c r="A191" s="4">
        <v>43263</v>
      </c>
      <c r="B191" s="5" t="s">
        <v>31</v>
      </c>
      <c r="C191" s="6">
        <f t="shared" si="132"/>
        <v>595.23809523809518</v>
      </c>
      <c r="D191" s="7" t="s">
        <v>22</v>
      </c>
      <c r="E191" s="8">
        <v>504</v>
      </c>
      <c r="F191" s="8">
        <v>502</v>
      </c>
      <c r="G191" s="8" t="s">
        <v>23</v>
      </c>
      <c r="H191" s="8">
        <f t="shared" si="133"/>
        <v>-1190.4761904761904</v>
      </c>
      <c r="I191" s="8">
        <f t="shared" si="134"/>
        <v>0</v>
      </c>
      <c r="J191" s="3">
        <f t="shared" si="135"/>
        <v>-1190.4761904761904</v>
      </c>
    </row>
    <row r="192" spans="1:10" x14ac:dyDescent="0.25">
      <c r="A192" s="4">
        <v>43262</v>
      </c>
      <c r="B192" s="5" t="s">
        <v>17</v>
      </c>
      <c r="C192" s="6">
        <f t="shared" si="132"/>
        <v>710.90047393364932</v>
      </c>
      <c r="D192" s="7" t="s">
        <v>22</v>
      </c>
      <c r="E192" s="8">
        <v>422</v>
      </c>
      <c r="F192" s="8">
        <v>421</v>
      </c>
      <c r="G192" s="8" t="s">
        <v>23</v>
      </c>
      <c r="H192" s="8">
        <f t="shared" si="133"/>
        <v>-710.90047393364932</v>
      </c>
      <c r="I192" s="8">
        <f t="shared" si="134"/>
        <v>0</v>
      </c>
      <c r="J192" s="3">
        <f t="shared" si="135"/>
        <v>-710.90047393364932</v>
      </c>
    </row>
    <row r="193" spans="1:10" x14ac:dyDescent="0.25">
      <c r="A193" s="4">
        <v>43259</v>
      </c>
      <c r="B193" s="5" t="s">
        <v>17</v>
      </c>
      <c r="C193" s="6">
        <f t="shared" si="132"/>
        <v>775.19379844961236</v>
      </c>
      <c r="D193" s="7" t="s">
        <v>22</v>
      </c>
      <c r="E193" s="8">
        <v>387</v>
      </c>
      <c r="F193" s="8">
        <v>393</v>
      </c>
      <c r="G193" s="8">
        <v>405</v>
      </c>
      <c r="H193" s="8">
        <f t="shared" si="133"/>
        <v>4651.1627906976737</v>
      </c>
      <c r="I193" s="8">
        <f t="shared" si="134"/>
        <v>9302.3255813953474</v>
      </c>
      <c r="J193" s="3">
        <f t="shared" si="135"/>
        <v>13953.488372093021</v>
      </c>
    </row>
    <row r="194" spans="1:10" x14ac:dyDescent="0.25">
      <c r="A194" s="4">
        <v>43258</v>
      </c>
      <c r="B194" s="5" t="s">
        <v>32</v>
      </c>
      <c r="C194" s="6">
        <f t="shared" si="132"/>
        <v>646.55172413793105</v>
      </c>
      <c r="D194" s="7" t="s">
        <v>22</v>
      </c>
      <c r="E194" s="8">
        <v>464</v>
      </c>
      <c r="F194" s="8">
        <v>469</v>
      </c>
      <c r="G194" s="8" t="s">
        <v>23</v>
      </c>
      <c r="H194" s="8">
        <f t="shared" si="133"/>
        <v>3232.7586206896553</v>
      </c>
      <c r="I194" s="8">
        <f t="shared" si="134"/>
        <v>0</v>
      </c>
      <c r="J194" s="3">
        <f t="shared" si="135"/>
        <v>3232.7586206896553</v>
      </c>
    </row>
    <row r="195" spans="1:10" x14ac:dyDescent="0.25">
      <c r="A195" s="4">
        <v>43257</v>
      </c>
      <c r="B195" s="5" t="s">
        <v>33</v>
      </c>
      <c r="C195" s="6">
        <f t="shared" si="132"/>
        <v>845.07042253521126</v>
      </c>
      <c r="D195" s="7" t="s">
        <v>22</v>
      </c>
      <c r="E195" s="8">
        <v>355</v>
      </c>
      <c r="F195" s="8">
        <v>360</v>
      </c>
      <c r="G195" s="8">
        <v>365</v>
      </c>
      <c r="H195" s="8">
        <f t="shared" si="133"/>
        <v>4225.3521126760561</v>
      </c>
      <c r="I195" s="8">
        <f t="shared" si="134"/>
        <v>4225.3521126760561</v>
      </c>
      <c r="J195" s="3">
        <f t="shared" si="135"/>
        <v>8450.7042253521122</v>
      </c>
    </row>
    <row r="196" spans="1:10" x14ac:dyDescent="0.25">
      <c r="A196" s="4">
        <v>43257</v>
      </c>
      <c r="B196" s="5" t="s">
        <v>38</v>
      </c>
      <c r="C196" s="6">
        <f t="shared" si="132"/>
        <v>961.53846153846155</v>
      </c>
      <c r="D196" s="7" t="s">
        <v>22</v>
      </c>
      <c r="E196" s="8">
        <v>312</v>
      </c>
      <c r="F196" s="8">
        <v>318</v>
      </c>
      <c r="G196" s="8" t="s">
        <v>23</v>
      </c>
      <c r="H196" s="8">
        <f t="shared" si="133"/>
        <v>5769.2307692307695</v>
      </c>
      <c r="I196" s="8">
        <f t="shared" si="134"/>
        <v>0</v>
      </c>
      <c r="J196" s="3">
        <f t="shared" si="135"/>
        <v>5769.2307692307695</v>
      </c>
    </row>
    <row r="197" spans="1:10" x14ac:dyDescent="0.25">
      <c r="A197" s="4">
        <v>43256</v>
      </c>
      <c r="B197" s="5" t="s">
        <v>34</v>
      </c>
      <c r="C197" s="6">
        <f t="shared" si="132"/>
        <v>1612.9032258064517</v>
      </c>
      <c r="D197" s="7" t="s">
        <v>22</v>
      </c>
      <c r="E197" s="8">
        <v>186</v>
      </c>
      <c r="F197" s="8">
        <v>184</v>
      </c>
      <c r="G197" s="8" t="s">
        <v>23</v>
      </c>
      <c r="H197" s="8">
        <f t="shared" si="133"/>
        <v>-3225.8064516129034</v>
      </c>
      <c r="I197" s="8">
        <f t="shared" si="134"/>
        <v>0</v>
      </c>
      <c r="J197" s="3">
        <f t="shared" si="135"/>
        <v>-3225.8064516129034</v>
      </c>
    </row>
    <row r="198" spans="1:10" x14ac:dyDescent="0.25">
      <c r="A198" s="4">
        <v>43256</v>
      </c>
      <c r="B198" s="5" t="s">
        <v>39</v>
      </c>
      <c r="C198" s="6">
        <f t="shared" si="132"/>
        <v>1369.8630136986301</v>
      </c>
      <c r="D198" s="7" t="s">
        <v>35</v>
      </c>
      <c r="E198" s="8">
        <v>219</v>
      </c>
      <c r="F198" s="8">
        <v>216</v>
      </c>
      <c r="G198" s="8" t="s">
        <v>23</v>
      </c>
      <c r="H198" s="8">
        <f t="shared" si="133"/>
        <v>4109.58904109589</v>
      </c>
      <c r="I198" s="8">
        <f t="shared" si="134"/>
        <v>0</v>
      </c>
      <c r="J198" s="3">
        <f t="shared" si="135"/>
        <v>4109.58904109589</v>
      </c>
    </row>
    <row r="199" spans="1:10" x14ac:dyDescent="0.25">
      <c r="A199" s="4">
        <v>43252</v>
      </c>
      <c r="B199" s="5" t="s">
        <v>40</v>
      </c>
      <c r="C199" s="6">
        <f t="shared" si="132"/>
        <v>348.02784222737819</v>
      </c>
      <c r="D199" s="7" t="s">
        <v>22</v>
      </c>
      <c r="E199" s="8">
        <v>862</v>
      </c>
      <c r="F199" s="8">
        <v>873</v>
      </c>
      <c r="G199" s="8" t="s">
        <v>23</v>
      </c>
      <c r="H199" s="8">
        <f t="shared" si="133"/>
        <v>3828.3062645011601</v>
      </c>
      <c r="I199" s="8">
        <f t="shared" si="134"/>
        <v>0</v>
      </c>
      <c r="J199" s="3">
        <f t="shared" si="135"/>
        <v>3828.3062645011601</v>
      </c>
    </row>
    <row r="200" spans="1:10" x14ac:dyDescent="0.25">
      <c r="A200" s="4">
        <v>43251</v>
      </c>
      <c r="B200" s="5" t="s">
        <v>43</v>
      </c>
      <c r="C200" s="6">
        <f t="shared" si="132"/>
        <v>1562.5</v>
      </c>
      <c r="D200" s="7" t="s">
        <v>22</v>
      </c>
      <c r="E200" s="8">
        <v>192</v>
      </c>
      <c r="F200" s="8">
        <v>198</v>
      </c>
      <c r="G200" s="8">
        <v>202</v>
      </c>
      <c r="H200" s="8">
        <f t="shared" si="133"/>
        <v>9375</v>
      </c>
      <c r="I200" s="8">
        <f t="shared" si="134"/>
        <v>6250</v>
      </c>
      <c r="J200" s="3">
        <f t="shared" si="135"/>
        <v>15625</v>
      </c>
    </row>
    <row r="201" spans="1:10" x14ac:dyDescent="0.25">
      <c r="A201" s="4">
        <v>43251</v>
      </c>
      <c r="B201" s="5" t="s">
        <v>44</v>
      </c>
      <c r="C201" s="6">
        <f t="shared" si="132"/>
        <v>223.88059701492537</v>
      </c>
      <c r="D201" s="7" t="s">
        <v>22</v>
      </c>
      <c r="E201" s="8">
        <v>1340</v>
      </c>
      <c r="F201" s="8">
        <v>1305</v>
      </c>
      <c r="G201" s="8" t="s">
        <v>23</v>
      </c>
      <c r="H201" s="8">
        <f t="shared" si="133"/>
        <v>-7835.8208955223881</v>
      </c>
      <c r="I201" s="8">
        <f t="shared" si="134"/>
        <v>0</v>
      </c>
      <c r="J201" s="3">
        <f t="shared" si="135"/>
        <v>-7835.8208955223881</v>
      </c>
    </row>
    <row r="202" spans="1:10" x14ac:dyDescent="0.25">
      <c r="A202" s="4">
        <v>43250</v>
      </c>
      <c r="B202" s="5" t="s">
        <v>45</v>
      </c>
      <c r="C202" s="6">
        <f t="shared" si="132"/>
        <v>735.29411764705878</v>
      </c>
      <c r="D202" s="7" t="s">
        <v>22</v>
      </c>
      <c r="E202" s="8">
        <v>408</v>
      </c>
      <c r="F202" s="8">
        <v>408</v>
      </c>
      <c r="G202" s="8" t="s">
        <v>23</v>
      </c>
      <c r="H202" s="8">
        <f t="shared" si="133"/>
        <v>0</v>
      </c>
      <c r="I202" s="8">
        <f t="shared" si="134"/>
        <v>0</v>
      </c>
      <c r="J202" s="3">
        <f t="shared" si="135"/>
        <v>0</v>
      </c>
    </row>
    <row r="203" spans="1:10" x14ac:dyDescent="0.25">
      <c r="A203" s="4">
        <v>43249</v>
      </c>
      <c r="B203" s="5" t="s">
        <v>20</v>
      </c>
      <c r="C203" s="6">
        <f t="shared" si="132"/>
        <v>344.82758620689657</v>
      </c>
      <c r="D203" s="7" t="s">
        <v>22</v>
      </c>
      <c r="E203" s="8">
        <v>870</v>
      </c>
      <c r="F203" s="8">
        <v>879</v>
      </c>
      <c r="G203" s="8" t="s">
        <v>23</v>
      </c>
      <c r="H203" s="8">
        <f t="shared" si="133"/>
        <v>3103.4482758620693</v>
      </c>
      <c r="I203" s="8">
        <f t="shared" si="134"/>
        <v>0</v>
      </c>
      <c r="J203" s="3">
        <f t="shared" si="135"/>
        <v>3103.4482758620693</v>
      </c>
    </row>
    <row r="204" spans="1:10" x14ac:dyDescent="0.25">
      <c r="A204" s="4">
        <v>43248</v>
      </c>
      <c r="B204" s="5" t="s">
        <v>12</v>
      </c>
      <c r="C204" s="6">
        <f t="shared" si="132"/>
        <v>617.28395061728395</v>
      </c>
      <c r="D204" s="7" t="s">
        <v>22</v>
      </c>
      <c r="E204" s="8">
        <v>486</v>
      </c>
      <c r="F204" s="8">
        <v>494</v>
      </c>
      <c r="G204" s="8">
        <v>505</v>
      </c>
      <c r="H204" s="8">
        <f t="shared" si="133"/>
        <v>4938.2716049382716</v>
      </c>
      <c r="I204" s="8">
        <f t="shared" si="134"/>
        <v>6790.1234567901238</v>
      </c>
      <c r="J204" s="3">
        <f t="shared" si="135"/>
        <v>11728.395061728395</v>
      </c>
    </row>
    <row r="205" spans="1:10" x14ac:dyDescent="0.25">
      <c r="A205" s="4">
        <v>43248</v>
      </c>
      <c r="B205" s="5" t="s">
        <v>46</v>
      </c>
      <c r="C205" s="6">
        <f t="shared" si="132"/>
        <v>909.09090909090912</v>
      </c>
      <c r="D205" s="7" t="s">
        <v>22</v>
      </c>
      <c r="E205" s="8">
        <v>330</v>
      </c>
      <c r="F205" s="8">
        <v>336</v>
      </c>
      <c r="G205" s="8">
        <v>341</v>
      </c>
      <c r="H205" s="8">
        <f t="shared" si="133"/>
        <v>5454.545454545455</v>
      </c>
      <c r="I205" s="8">
        <f t="shared" si="134"/>
        <v>4545.454545454546</v>
      </c>
      <c r="J205" s="3">
        <f t="shared" si="135"/>
        <v>10000</v>
      </c>
    </row>
    <row r="206" spans="1:10" x14ac:dyDescent="0.25">
      <c r="A206" s="4">
        <v>43245</v>
      </c>
      <c r="B206" s="5" t="s">
        <v>47</v>
      </c>
      <c r="C206" s="6">
        <f t="shared" si="132"/>
        <v>1153.8461538461538</v>
      </c>
      <c r="D206" s="7" t="s">
        <v>22</v>
      </c>
      <c r="E206" s="8">
        <v>260</v>
      </c>
      <c r="F206" s="8">
        <v>264.89999999999998</v>
      </c>
      <c r="G206" s="8" t="s">
        <v>23</v>
      </c>
      <c r="H206" s="8">
        <f t="shared" si="133"/>
        <v>5653.8461538461279</v>
      </c>
      <c r="I206" s="8">
        <f t="shared" si="134"/>
        <v>0</v>
      </c>
      <c r="J206" s="3">
        <f t="shared" si="135"/>
        <v>5653.8461538461279</v>
      </c>
    </row>
    <row r="207" spans="1:10" x14ac:dyDescent="0.25">
      <c r="A207" s="4">
        <v>43244</v>
      </c>
      <c r="B207" s="5" t="s">
        <v>48</v>
      </c>
      <c r="C207" s="6">
        <f t="shared" si="132"/>
        <v>1295.8963282937366</v>
      </c>
      <c r="D207" s="7" t="s">
        <v>22</v>
      </c>
      <c r="E207" s="8">
        <v>231.5</v>
      </c>
      <c r="F207" s="8">
        <v>234.5</v>
      </c>
      <c r="G207" s="8" t="s">
        <v>23</v>
      </c>
      <c r="H207" s="8">
        <f t="shared" si="133"/>
        <v>3887.6889848812098</v>
      </c>
      <c r="I207" s="8">
        <f t="shared" si="134"/>
        <v>0</v>
      </c>
      <c r="J207" s="3">
        <f t="shared" si="135"/>
        <v>3887.6889848812098</v>
      </c>
    </row>
    <row r="208" spans="1:10" x14ac:dyDescent="0.25">
      <c r="A208" s="4">
        <v>43243</v>
      </c>
      <c r="B208" s="5" t="s">
        <v>49</v>
      </c>
      <c r="C208" s="6">
        <f t="shared" si="132"/>
        <v>579.15057915057912</v>
      </c>
      <c r="D208" s="7" t="s">
        <v>22</v>
      </c>
      <c r="E208" s="8">
        <v>518</v>
      </c>
      <c r="F208" s="8">
        <v>525</v>
      </c>
      <c r="G208" s="8" t="s">
        <v>23</v>
      </c>
      <c r="H208" s="8">
        <f t="shared" si="133"/>
        <v>4054.0540540540537</v>
      </c>
      <c r="I208" s="8">
        <f t="shared" si="134"/>
        <v>0</v>
      </c>
      <c r="J208" s="3">
        <f t="shared" si="135"/>
        <v>4054.0540540540537</v>
      </c>
    </row>
    <row r="209" spans="1:10" x14ac:dyDescent="0.25">
      <c r="A209" s="4">
        <v>43242</v>
      </c>
      <c r="B209" s="5" t="s">
        <v>42</v>
      </c>
      <c r="C209" s="6">
        <f t="shared" si="132"/>
        <v>714.28571428571433</v>
      </c>
      <c r="D209" s="7" t="s">
        <v>22</v>
      </c>
      <c r="E209" s="8">
        <v>420</v>
      </c>
      <c r="F209" s="8">
        <v>424</v>
      </c>
      <c r="G209" s="8" t="s">
        <v>23</v>
      </c>
      <c r="H209" s="8">
        <f t="shared" si="133"/>
        <v>2857.1428571428573</v>
      </c>
      <c r="I209" s="8">
        <f t="shared" si="134"/>
        <v>0</v>
      </c>
      <c r="J209" s="3">
        <f t="shared" si="135"/>
        <v>2857.1428571428573</v>
      </c>
    </row>
    <row r="210" spans="1:10" x14ac:dyDescent="0.25">
      <c r="A210" s="4">
        <v>43241</v>
      </c>
      <c r="B210" s="5" t="s">
        <v>50</v>
      </c>
      <c r="C210" s="6">
        <f t="shared" si="132"/>
        <v>382.65306122448982</v>
      </c>
      <c r="D210" s="7" t="s">
        <v>35</v>
      </c>
      <c r="E210" s="8">
        <v>784</v>
      </c>
      <c r="F210" s="8">
        <v>772</v>
      </c>
      <c r="G210" s="8" t="s">
        <v>23</v>
      </c>
      <c r="H210" s="8">
        <f t="shared" si="133"/>
        <v>4591.8367346938776</v>
      </c>
      <c r="I210" s="8">
        <f t="shared" si="134"/>
        <v>0</v>
      </c>
      <c r="J210" s="3">
        <f t="shared" si="135"/>
        <v>4591.8367346938776</v>
      </c>
    </row>
    <row r="211" spans="1:10" x14ac:dyDescent="0.25">
      <c r="A211" s="4">
        <v>43238</v>
      </c>
      <c r="B211" s="5" t="s">
        <v>51</v>
      </c>
      <c r="C211" s="6">
        <f t="shared" si="132"/>
        <v>1363.6363636363637</v>
      </c>
      <c r="D211" s="7" t="s">
        <v>22</v>
      </c>
      <c r="E211" s="8">
        <v>220</v>
      </c>
      <c r="F211" s="8">
        <v>215</v>
      </c>
      <c r="G211" s="8" t="s">
        <v>23</v>
      </c>
      <c r="H211" s="8">
        <f t="shared" si="133"/>
        <v>-6818.1818181818189</v>
      </c>
      <c r="I211" s="8">
        <f t="shared" si="134"/>
        <v>0</v>
      </c>
      <c r="J211" s="3">
        <f t="shared" si="135"/>
        <v>-6818.1818181818189</v>
      </c>
    </row>
    <row r="212" spans="1:10" x14ac:dyDescent="0.25">
      <c r="A212" s="4">
        <v>43238</v>
      </c>
      <c r="B212" s="5" t="s">
        <v>52</v>
      </c>
      <c r="C212" s="6">
        <f t="shared" si="132"/>
        <v>878.47730600292823</v>
      </c>
      <c r="D212" s="7" t="s">
        <v>22</v>
      </c>
      <c r="E212" s="8">
        <v>341.5</v>
      </c>
      <c r="F212" s="8">
        <v>347</v>
      </c>
      <c r="G212" s="8" t="s">
        <v>23</v>
      </c>
      <c r="H212" s="8">
        <f t="shared" si="133"/>
        <v>4831.6251830161054</v>
      </c>
      <c r="I212" s="8">
        <f t="shared" si="134"/>
        <v>0</v>
      </c>
      <c r="J212" s="3">
        <f t="shared" si="135"/>
        <v>4831.6251830161054</v>
      </c>
    </row>
    <row r="213" spans="1:10" x14ac:dyDescent="0.25">
      <c r="A213" s="4">
        <v>43237</v>
      </c>
      <c r="B213" s="5" t="s">
        <v>53</v>
      </c>
      <c r="C213" s="6">
        <f t="shared" si="132"/>
        <v>688.0733944954128</v>
      </c>
      <c r="D213" s="7" t="s">
        <v>22</v>
      </c>
      <c r="E213" s="8">
        <v>436</v>
      </c>
      <c r="F213" s="8">
        <v>444</v>
      </c>
      <c r="G213" s="8" t="s">
        <v>23</v>
      </c>
      <c r="H213" s="8">
        <f t="shared" si="133"/>
        <v>5504.5871559633024</v>
      </c>
      <c r="I213" s="8">
        <f t="shared" si="134"/>
        <v>0</v>
      </c>
      <c r="J213" s="3">
        <f t="shared" si="135"/>
        <v>5504.5871559633024</v>
      </c>
    </row>
    <row r="214" spans="1:10" x14ac:dyDescent="0.25">
      <c r="A214" s="4">
        <v>43236</v>
      </c>
      <c r="B214" s="5" t="s">
        <v>14</v>
      </c>
      <c r="C214" s="6">
        <f t="shared" si="132"/>
        <v>274.47392497712718</v>
      </c>
      <c r="D214" s="7" t="s">
        <v>22</v>
      </c>
      <c r="E214" s="8">
        <v>1093</v>
      </c>
      <c r="F214" s="8">
        <v>1104</v>
      </c>
      <c r="G214" s="8" t="s">
        <v>23</v>
      </c>
      <c r="H214" s="8">
        <f t="shared" si="133"/>
        <v>3019.2131747483991</v>
      </c>
      <c r="I214" s="8">
        <f t="shared" si="134"/>
        <v>0</v>
      </c>
      <c r="J214" s="3">
        <f t="shared" si="135"/>
        <v>3019.2131747483991</v>
      </c>
    </row>
    <row r="215" spans="1:10" x14ac:dyDescent="0.25">
      <c r="A215" s="4">
        <v>43235</v>
      </c>
      <c r="B215" s="5" t="s">
        <v>18</v>
      </c>
      <c r="C215" s="6">
        <f t="shared" si="132"/>
        <v>659.34065934065939</v>
      </c>
      <c r="D215" s="7" t="s">
        <v>22</v>
      </c>
      <c r="E215" s="8">
        <v>455</v>
      </c>
      <c r="F215" s="8">
        <v>455</v>
      </c>
      <c r="G215" s="8" t="s">
        <v>23</v>
      </c>
      <c r="H215" s="8">
        <f t="shared" si="133"/>
        <v>0</v>
      </c>
      <c r="I215" s="8">
        <f t="shared" si="134"/>
        <v>0</v>
      </c>
      <c r="J215" s="3">
        <f t="shared" si="135"/>
        <v>0</v>
      </c>
    </row>
    <row r="216" spans="1:10" x14ac:dyDescent="0.25">
      <c r="A216" s="4">
        <v>43234</v>
      </c>
      <c r="B216" s="5" t="s">
        <v>54</v>
      </c>
      <c r="C216" s="6">
        <f t="shared" si="132"/>
        <v>240</v>
      </c>
      <c r="D216" s="7" t="s">
        <v>22</v>
      </c>
      <c r="E216" s="8">
        <v>1250</v>
      </c>
      <c r="F216" s="8">
        <v>1275</v>
      </c>
      <c r="G216" s="8" t="s">
        <v>23</v>
      </c>
      <c r="H216" s="8">
        <f t="shared" si="133"/>
        <v>6000</v>
      </c>
      <c r="I216" s="8">
        <f t="shared" si="134"/>
        <v>0</v>
      </c>
      <c r="J216" s="3">
        <f t="shared" si="135"/>
        <v>6000</v>
      </c>
    </row>
    <row r="217" spans="1:10" x14ac:dyDescent="0.25">
      <c r="A217" s="4">
        <v>43231</v>
      </c>
      <c r="B217" s="5" t="s">
        <v>55</v>
      </c>
      <c r="C217" s="6">
        <f t="shared" si="132"/>
        <v>244.89795918367346</v>
      </c>
      <c r="D217" s="7" t="s">
        <v>22</v>
      </c>
      <c r="E217" s="8">
        <v>1225</v>
      </c>
      <c r="F217" s="8">
        <v>1220</v>
      </c>
      <c r="G217" s="8" t="s">
        <v>23</v>
      </c>
      <c r="H217" s="8">
        <f t="shared" si="133"/>
        <v>-1224.4897959183672</v>
      </c>
      <c r="I217" s="8">
        <f t="shared" si="134"/>
        <v>0</v>
      </c>
      <c r="J217" s="3">
        <f t="shared" si="135"/>
        <v>-1224.4897959183672</v>
      </c>
    </row>
    <row r="218" spans="1:10" x14ac:dyDescent="0.25">
      <c r="A218" s="4">
        <v>43230</v>
      </c>
      <c r="B218" s="5" t="s">
        <v>56</v>
      </c>
      <c r="C218" s="6">
        <f t="shared" si="132"/>
        <v>714.28571428571433</v>
      </c>
      <c r="D218" s="7" t="s">
        <v>22</v>
      </c>
      <c r="E218" s="8">
        <v>420</v>
      </c>
      <c r="F218" s="8">
        <v>427</v>
      </c>
      <c r="G218" s="8" t="s">
        <v>23</v>
      </c>
      <c r="H218" s="8">
        <f t="shared" si="133"/>
        <v>5000</v>
      </c>
      <c r="I218" s="8">
        <f t="shared" si="134"/>
        <v>0</v>
      </c>
      <c r="J218" s="3">
        <f t="shared" si="135"/>
        <v>5000</v>
      </c>
    </row>
    <row r="219" spans="1:10" x14ac:dyDescent="0.25">
      <c r="A219" s="4">
        <v>43229</v>
      </c>
      <c r="B219" s="5" t="s">
        <v>57</v>
      </c>
      <c r="C219" s="6">
        <f t="shared" si="132"/>
        <v>900.90090090090087</v>
      </c>
      <c r="D219" s="7" t="s">
        <v>22</v>
      </c>
      <c r="E219" s="8">
        <v>333</v>
      </c>
      <c r="F219" s="8">
        <v>339</v>
      </c>
      <c r="G219" s="8" t="s">
        <v>23</v>
      </c>
      <c r="H219" s="8">
        <f t="shared" si="133"/>
        <v>5405.405405405405</v>
      </c>
      <c r="I219" s="8">
        <f t="shared" si="134"/>
        <v>0</v>
      </c>
      <c r="J219" s="3">
        <f t="shared" si="135"/>
        <v>5405.405405405405</v>
      </c>
    </row>
    <row r="220" spans="1:10" x14ac:dyDescent="0.25">
      <c r="A220" s="4">
        <v>43229</v>
      </c>
      <c r="B220" s="5" t="s">
        <v>58</v>
      </c>
      <c r="C220" s="6">
        <f t="shared" si="132"/>
        <v>560.74766355140184</v>
      </c>
      <c r="D220" s="7" t="s">
        <v>22</v>
      </c>
      <c r="E220" s="8">
        <v>535</v>
      </c>
      <c r="F220" s="8">
        <v>544</v>
      </c>
      <c r="G220" s="8" t="s">
        <v>23</v>
      </c>
      <c r="H220" s="8">
        <f t="shared" si="133"/>
        <v>5046.7289719626169</v>
      </c>
      <c r="I220" s="8">
        <f t="shared" si="134"/>
        <v>0</v>
      </c>
      <c r="J220" s="3">
        <f t="shared" si="135"/>
        <v>5046.7289719626169</v>
      </c>
    </row>
    <row r="221" spans="1:10" x14ac:dyDescent="0.25">
      <c r="A221" s="4">
        <v>43228</v>
      </c>
      <c r="B221" s="5" t="s">
        <v>59</v>
      </c>
      <c r="C221" s="6">
        <f t="shared" si="132"/>
        <v>403.7685060565276</v>
      </c>
      <c r="D221" s="7" t="s">
        <v>22</v>
      </c>
      <c r="E221" s="8">
        <v>743</v>
      </c>
      <c r="F221" s="8">
        <v>755</v>
      </c>
      <c r="G221" s="8" t="s">
        <v>23</v>
      </c>
      <c r="H221" s="8">
        <f t="shared" si="133"/>
        <v>4845.2220726783307</v>
      </c>
      <c r="I221" s="8">
        <f t="shared" si="134"/>
        <v>0</v>
      </c>
      <c r="J221" s="3">
        <f t="shared" si="135"/>
        <v>4845.2220726783307</v>
      </c>
    </row>
    <row r="222" spans="1:10" x14ac:dyDescent="0.25">
      <c r="A222" s="4">
        <v>43227</v>
      </c>
      <c r="B222" s="5" t="s">
        <v>60</v>
      </c>
      <c r="C222" s="6">
        <f t="shared" si="132"/>
        <v>450.45045045045043</v>
      </c>
      <c r="D222" s="7" t="s">
        <v>22</v>
      </c>
      <c r="E222" s="8">
        <v>666</v>
      </c>
      <c r="F222" s="8">
        <v>675</v>
      </c>
      <c r="G222" s="8" t="s">
        <v>23</v>
      </c>
      <c r="H222" s="8">
        <f t="shared" si="133"/>
        <v>4054.0540540540537</v>
      </c>
      <c r="I222" s="8">
        <f t="shared" si="134"/>
        <v>0</v>
      </c>
      <c r="J222" s="3">
        <f t="shared" si="135"/>
        <v>4054.0540540540537</v>
      </c>
    </row>
    <row r="223" spans="1:10" x14ac:dyDescent="0.25">
      <c r="A223" s="4">
        <v>43224</v>
      </c>
      <c r="B223" s="5" t="s">
        <v>61</v>
      </c>
      <c r="C223" s="6">
        <f t="shared" si="132"/>
        <v>738.91625615763542</v>
      </c>
      <c r="D223" s="7" t="s">
        <v>22</v>
      </c>
      <c r="E223" s="8">
        <v>406</v>
      </c>
      <c r="F223" s="8">
        <v>414</v>
      </c>
      <c r="G223" s="8">
        <v>425</v>
      </c>
      <c r="H223" s="8">
        <f t="shared" si="133"/>
        <v>5911.3300492610833</v>
      </c>
      <c r="I223" s="8">
        <f t="shared" si="134"/>
        <v>8128.0788177339891</v>
      </c>
      <c r="J223" s="3">
        <f t="shared" si="135"/>
        <v>14039.408866995072</v>
      </c>
    </row>
    <row r="224" spans="1:10" x14ac:dyDescent="0.25">
      <c r="A224" s="4">
        <v>43223</v>
      </c>
      <c r="B224" s="5" t="s">
        <v>62</v>
      </c>
      <c r="C224" s="6">
        <f t="shared" si="132"/>
        <v>588.23529411764707</v>
      </c>
      <c r="D224" s="7" t="s">
        <v>22</v>
      </c>
      <c r="E224" s="8">
        <v>510</v>
      </c>
      <c r="F224" s="8">
        <v>518</v>
      </c>
      <c r="G224" s="8" t="s">
        <v>23</v>
      </c>
      <c r="H224" s="8">
        <f t="shared" si="133"/>
        <v>4705.8823529411766</v>
      </c>
      <c r="I224" s="8">
        <f t="shared" si="134"/>
        <v>0</v>
      </c>
      <c r="J224" s="3">
        <f t="shared" si="135"/>
        <v>4705.8823529411766</v>
      </c>
    </row>
    <row r="225" spans="1:10" x14ac:dyDescent="0.25">
      <c r="A225" s="4">
        <v>43222</v>
      </c>
      <c r="B225" s="5" t="s">
        <v>63</v>
      </c>
      <c r="C225" s="6">
        <f t="shared" si="132"/>
        <v>374.06483790523691</v>
      </c>
      <c r="D225" s="7" t="s">
        <v>22</v>
      </c>
      <c r="E225" s="8">
        <v>802</v>
      </c>
      <c r="F225" s="8">
        <v>816</v>
      </c>
      <c r="G225" s="8">
        <v>825</v>
      </c>
      <c r="H225" s="8">
        <f t="shared" si="133"/>
        <v>5236.907730673317</v>
      </c>
      <c r="I225" s="8">
        <f t="shared" si="134"/>
        <v>3366.5835411471321</v>
      </c>
      <c r="J225" s="3">
        <f t="shared" si="135"/>
        <v>8603.4912718204487</v>
      </c>
    </row>
    <row r="226" spans="1:10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</row>
  </sheetData>
  <mergeCells count="2">
    <mergeCell ref="A1:J1"/>
    <mergeCell ref="A2:J2"/>
  </mergeCells>
  <conditionalFormatting sqref="H178:I225 H139:I152">
    <cfRule type="cellIs" dxfId="231" priority="150" operator="lessThan">
      <formula>0</formula>
    </cfRule>
  </conditionalFormatting>
  <conditionalFormatting sqref="H176:I176">
    <cfRule type="cellIs" dxfId="230" priority="149" operator="lessThan">
      <formula>0</formula>
    </cfRule>
  </conditionalFormatting>
  <conditionalFormatting sqref="H175:I175">
    <cfRule type="cellIs" dxfId="229" priority="148" operator="lessThan">
      <formula>0</formula>
    </cfRule>
  </conditionalFormatting>
  <conditionalFormatting sqref="H174:I174">
    <cfRule type="cellIs" dxfId="228" priority="147" operator="lessThan">
      <formula>0</formula>
    </cfRule>
  </conditionalFormatting>
  <conditionalFormatting sqref="H173:I173">
    <cfRule type="cellIs" dxfId="227" priority="146" operator="lessThan">
      <formula>0</formula>
    </cfRule>
  </conditionalFormatting>
  <conditionalFormatting sqref="H172:I172">
    <cfRule type="cellIs" dxfId="226" priority="145" operator="lessThan">
      <formula>0</formula>
    </cfRule>
  </conditionalFormatting>
  <conditionalFormatting sqref="H171:I171">
    <cfRule type="cellIs" dxfId="225" priority="144" operator="lessThan">
      <formula>0</formula>
    </cfRule>
  </conditionalFormatting>
  <conditionalFormatting sqref="H170:I170">
    <cfRule type="cellIs" dxfId="224" priority="143" operator="lessThan">
      <formula>0</formula>
    </cfRule>
  </conditionalFormatting>
  <conditionalFormatting sqref="H169:I169">
    <cfRule type="cellIs" dxfId="223" priority="142" operator="lessThan">
      <formula>0</formula>
    </cfRule>
  </conditionalFormatting>
  <conditionalFormatting sqref="H168:I168">
    <cfRule type="cellIs" dxfId="222" priority="141" operator="lessThan">
      <formula>0</formula>
    </cfRule>
  </conditionalFormatting>
  <conditionalFormatting sqref="H167:I167">
    <cfRule type="cellIs" dxfId="221" priority="140" operator="lessThan">
      <formula>0</formula>
    </cfRule>
  </conditionalFormatting>
  <conditionalFormatting sqref="H166:I166">
    <cfRule type="cellIs" dxfId="220" priority="139" operator="lessThan">
      <formula>0</formula>
    </cfRule>
  </conditionalFormatting>
  <conditionalFormatting sqref="H165:I165">
    <cfRule type="cellIs" dxfId="219" priority="138" operator="lessThan">
      <formula>0</formula>
    </cfRule>
  </conditionalFormatting>
  <conditionalFormatting sqref="H164:I164">
    <cfRule type="cellIs" dxfId="218" priority="137" operator="lessThan">
      <formula>0</formula>
    </cfRule>
  </conditionalFormatting>
  <conditionalFormatting sqref="H163:I163">
    <cfRule type="cellIs" dxfId="217" priority="136" operator="lessThan">
      <formula>0</formula>
    </cfRule>
  </conditionalFormatting>
  <conditionalFormatting sqref="H162:I162">
    <cfRule type="cellIs" dxfId="216" priority="135" operator="lessThan">
      <formula>0</formula>
    </cfRule>
  </conditionalFormatting>
  <conditionalFormatting sqref="H160:I160">
    <cfRule type="cellIs" dxfId="215" priority="134" operator="lessThan">
      <formula>0</formula>
    </cfRule>
  </conditionalFormatting>
  <conditionalFormatting sqref="H161:I161">
    <cfRule type="cellIs" dxfId="214" priority="133" operator="lessThan">
      <formula>0</formula>
    </cfRule>
  </conditionalFormatting>
  <conditionalFormatting sqref="H159:I159">
    <cfRule type="cellIs" dxfId="213" priority="132" operator="lessThan">
      <formula>0</formula>
    </cfRule>
  </conditionalFormatting>
  <conditionalFormatting sqref="H158:I158">
    <cfRule type="cellIs" dxfId="212" priority="131" operator="lessThan">
      <formula>0</formula>
    </cfRule>
  </conditionalFormatting>
  <conditionalFormatting sqref="H157:I157">
    <cfRule type="cellIs" dxfId="211" priority="130" operator="lessThan">
      <formula>0</formula>
    </cfRule>
  </conditionalFormatting>
  <conditionalFormatting sqref="H156:I156">
    <cfRule type="cellIs" dxfId="210" priority="129" operator="lessThan">
      <formula>0</formula>
    </cfRule>
  </conditionalFormatting>
  <conditionalFormatting sqref="H155:I155">
    <cfRule type="cellIs" dxfId="209" priority="128" operator="lessThan">
      <formula>0</formula>
    </cfRule>
  </conditionalFormatting>
  <conditionalFormatting sqref="H154:I154">
    <cfRule type="cellIs" dxfId="208" priority="127" operator="lessThan">
      <formula>0</formula>
    </cfRule>
  </conditionalFormatting>
  <conditionalFormatting sqref="H153:I153">
    <cfRule type="cellIs" dxfId="207" priority="126" operator="lessThan">
      <formula>0</formula>
    </cfRule>
  </conditionalFormatting>
  <conditionalFormatting sqref="H136:I138">
    <cfRule type="cellIs" dxfId="206" priority="125" operator="lessThan">
      <formula>0</formula>
    </cfRule>
  </conditionalFormatting>
  <conditionalFormatting sqref="H135:I135">
    <cfRule type="cellIs" dxfId="205" priority="124" operator="lessThan">
      <formula>0</formula>
    </cfRule>
  </conditionalFormatting>
  <conditionalFormatting sqref="H138:I138">
    <cfRule type="cellIs" dxfId="204" priority="123" operator="lessThan">
      <formula>0</formula>
    </cfRule>
  </conditionalFormatting>
  <conditionalFormatting sqref="H137:I137">
    <cfRule type="cellIs" dxfId="203" priority="122" operator="lessThan">
      <formula>0</formula>
    </cfRule>
  </conditionalFormatting>
  <conditionalFormatting sqref="H134:I134">
    <cfRule type="cellIs" dxfId="202" priority="121" operator="lessThan">
      <formula>0</formula>
    </cfRule>
  </conditionalFormatting>
  <conditionalFormatting sqref="H133:I133">
    <cfRule type="cellIs" dxfId="201" priority="120" operator="lessThan">
      <formula>0</formula>
    </cfRule>
  </conditionalFormatting>
  <conditionalFormatting sqref="H132:I132">
    <cfRule type="cellIs" dxfId="200" priority="119" operator="lessThan">
      <formula>0</formula>
    </cfRule>
  </conditionalFormatting>
  <conditionalFormatting sqref="H131:I131">
    <cfRule type="cellIs" dxfId="199" priority="118" operator="lessThan">
      <formula>0</formula>
    </cfRule>
  </conditionalFormatting>
  <conditionalFormatting sqref="H127:I127">
    <cfRule type="cellIs" dxfId="198" priority="117" operator="lessThan">
      <formula>0</formula>
    </cfRule>
  </conditionalFormatting>
  <conditionalFormatting sqref="H126:I126">
    <cfRule type="cellIs" dxfId="197" priority="116" operator="lessThan">
      <formula>0</formula>
    </cfRule>
  </conditionalFormatting>
  <conditionalFormatting sqref="H129:I130">
    <cfRule type="cellIs" dxfId="196" priority="115" operator="lessThan">
      <formula>0</formula>
    </cfRule>
  </conditionalFormatting>
  <conditionalFormatting sqref="H128:I128">
    <cfRule type="cellIs" dxfId="195" priority="114" operator="lessThan">
      <formula>0</formula>
    </cfRule>
  </conditionalFormatting>
  <conditionalFormatting sqref="H125:I125">
    <cfRule type="cellIs" dxfId="194" priority="113" operator="lessThan">
      <formula>0</formula>
    </cfRule>
  </conditionalFormatting>
  <conditionalFormatting sqref="H125">
    <cfRule type="cellIs" dxfId="193" priority="112" operator="lessThan">
      <formula>0</formula>
    </cfRule>
  </conditionalFormatting>
  <conditionalFormatting sqref="H124:I124">
    <cfRule type="cellIs" dxfId="192" priority="111" operator="lessThan">
      <formula>0</formula>
    </cfRule>
  </conditionalFormatting>
  <conditionalFormatting sqref="H124">
    <cfRule type="cellIs" dxfId="191" priority="110" operator="lessThan">
      <formula>0</formula>
    </cfRule>
  </conditionalFormatting>
  <conditionalFormatting sqref="H123:I123">
    <cfRule type="cellIs" dxfId="190" priority="109" operator="lessThan">
      <formula>0</formula>
    </cfRule>
  </conditionalFormatting>
  <conditionalFormatting sqref="H123">
    <cfRule type="cellIs" dxfId="189" priority="108" operator="lessThan">
      <formula>0</formula>
    </cfRule>
  </conditionalFormatting>
  <conditionalFormatting sqref="H122:I122">
    <cfRule type="cellIs" dxfId="188" priority="107" operator="lessThan">
      <formula>0</formula>
    </cfRule>
  </conditionalFormatting>
  <conditionalFormatting sqref="H122">
    <cfRule type="cellIs" dxfId="187" priority="106" operator="lessThan">
      <formula>0</formula>
    </cfRule>
  </conditionalFormatting>
  <conditionalFormatting sqref="H120:I121">
    <cfRule type="cellIs" dxfId="186" priority="105" operator="lessThan">
      <formula>0</formula>
    </cfRule>
  </conditionalFormatting>
  <conditionalFormatting sqref="H120:H121">
    <cfRule type="cellIs" dxfId="185" priority="104" operator="lessThan">
      <formula>0</formula>
    </cfRule>
  </conditionalFormatting>
  <conditionalFormatting sqref="H119:I119">
    <cfRule type="cellIs" dxfId="184" priority="103" operator="lessThan">
      <formula>0</formula>
    </cfRule>
  </conditionalFormatting>
  <conditionalFormatting sqref="H119">
    <cfRule type="cellIs" dxfId="183" priority="102" operator="lessThan">
      <formula>0</formula>
    </cfRule>
  </conditionalFormatting>
  <conditionalFormatting sqref="H118:I118">
    <cfRule type="cellIs" dxfId="182" priority="101" operator="lessThan">
      <formula>0</formula>
    </cfRule>
  </conditionalFormatting>
  <conditionalFormatting sqref="H116:I117">
    <cfRule type="cellIs" dxfId="181" priority="100" operator="lessThan">
      <formula>0</formula>
    </cfRule>
  </conditionalFormatting>
  <conditionalFormatting sqref="H112:I112">
    <cfRule type="cellIs" dxfId="180" priority="99" operator="lessThan">
      <formula>0</formula>
    </cfRule>
  </conditionalFormatting>
  <conditionalFormatting sqref="H114:I115">
    <cfRule type="cellIs" dxfId="179" priority="98" operator="lessThan">
      <formula>0</formula>
    </cfRule>
  </conditionalFormatting>
  <conditionalFormatting sqref="H113:I113">
    <cfRule type="cellIs" dxfId="178" priority="97" operator="lessThan">
      <formula>0</formula>
    </cfRule>
  </conditionalFormatting>
  <conditionalFormatting sqref="H117:I117">
    <cfRule type="cellIs" dxfId="177" priority="96" operator="lessThan">
      <formula>0</formula>
    </cfRule>
  </conditionalFormatting>
  <conditionalFormatting sqref="H110:I110">
    <cfRule type="cellIs" dxfId="176" priority="95" operator="lessThan">
      <formula>0</formula>
    </cfRule>
  </conditionalFormatting>
  <conditionalFormatting sqref="H111:I111">
    <cfRule type="cellIs" dxfId="175" priority="94" operator="lessThan">
      <formula>0</formula>
    </cfRule>
  </conditionalFormatting>
  <conditionalFormatting sqref="H107:I107">
    <cfRule type="cellIs" dxfId="174" priority="93" operator="lessThan">
      <formula>0</formula>
    </cfRule>
  </conditionalFormatting>
  <conditionalFormatting sqref="H108:I109">
    <cfRule type="cellIs" dxfId="173" priority="92" operator="lessThan">
      <formula>0</formula>
    </cfRule>
  </conditionalFormatting>
  <conditionalFormatting sqref="H109:I109">
    <cfRule type="cellIs" dxfId="172" priority="91" operator="lessThan">
      <formula>0</formula>
    </cfRule>
  </conditionalFormatting>
  <conditionalFormatting sqref="H106:I106">
    <cfRule type="cellIs" dxfId="171" priority="90" operator="lessThan">
      <formula>0</formula>
    </cfRule>
  </conditionalFormatting>
  <conditionalFormatting sqref="H105:I105">
    <cfRule type="cellIs" dxfId="170" priority="89" operator="lessThan">
      <formula>0</formula>
    </cfRule>
  </conditionalFormatting>
  <conditionalFormatting sqref="H104:I104">
    <cfRule type="cellIs" dxfId="169" priority="88" operator="lessThan">
      <formula>0</formula>
    </cfRule>
  </conditionalFormatting>
  <conditionalFormatting sqref="H103:I103">
    <cfRule type="cellIs" dxfId="168" priority="87" operator="lessThan">
      <formula>0</formula>
    </cfRule>
  </conditionalFormatting>
  <conditionalFormatting sqref="H102:I102">
    <cfRule type="cellIs" dxfId="167" priority="86" operator="lessThan">
      <formula>0</formula>
    </cfRule>
  </conditionalFormatting>
  <conditionalFormatting sqref="H101:I101">
    <cfRule type="cellIs" dxfId="166" priority="85" operator="lessThan">
      <formula>0</formula>
    </cfRule>
  </conditionalFormatting>
  <conditionalFormatting sqref="H100:I100">
    <cfRule type="cellIs" dxfId="165" priority="84" operator="lessThan">
      <formula>0</formula>
    </cfRule>
  </conditionalFormatting>
  <conditionalFormatting sqref="H99:I99">
    <cfRule type="cellIs" dxfId="164" priority="83" operator="lessThan">
      <formula>0</formula>
    </cfRule>
  </conditionalFormatting>
  <conditionalFormatting sqref="H98:I98">
    <cfRule type="cellIs" dxfId="163" priority="82" operator="lessThan">
      <formula>0</formula>
    </cfRule>
  </conditionalFormatting>
  <conditionalFormatting sqref="H97:I97">
    <cfRule type="cellIs" dxfId="162" priority="81" operator="lessThan">
      <formula>0</formula>
    </cfRule>
  </conditionalFormatting>
  <conditionalFormatting sqref="H96:I96">
    <cfRule type="cellIs" dxfId="161" priority="80" operator="lessThan">
      <formula>0</formula>
    </cfRule>
  </conditionalFormatting>
  <conditionalFormatting sqref="H95:I95">
    <cfRule type="cellIs" dxfId="160" priority="79" operator="lessThan">
      <formula>0</formula>
    </cfRule>
  </conditionalFormatting>
  <conditionalFormatting sqref="H94:I94">
    <cfRule type="cellIs" dxfId="159" priority="78" operator="lessThan">
      <formula>0</formula>
    </cfRule>
  </conditionalFormatting>
  <conditionalFormatting sqref="H93:I93">
    <cfRule type="cellIs" dxfId="158" priority="77" operator="lessThan">
      <formula>0</formula>
    </cfRule>
  </conditionalFormatting>
  <conditionalFormatting sqref="H92:I92">
    <cfRule type="cellIs" dxfId="157" priority="76" operator="lessThan">
      <formula>0</formula>
    </cfRule>
  </conditionalFormatting>
  <conditionalFormatting sqref="H91:I91">
    <cfRule type="cellIs" dxfId="156" priority="75" operator="lessThan">
      <formula>0</formula>
    </cfRule>
  </conditionalFormatting>
  <conditionalFormatting sqref="H90:I90">
    <cfRule type="cellIs" dxfId="155" priority="74" operator="lessThan">
      <formula>0</formula>
    </cfRule>
  </conditionalFormatting>
  <conditionalFormatting sqref="H89:I89">
    <cfRule type="cellIs" dxfId="154" priority="73" operator="lessThan">
      <formula>0</formula>
    </cfRule>
  </conditionalFormatting>
  <conditionalFormatting sqref="H88:I88">
    <cfRule type="cellIs" dxfId="153" priority="72" operator="lessThan">
      <formula>0</formula>
    </cfRule>
  </conditionalFormatting>
  <conditionalFormatting sqref="H87:I87">
    <cfRule type="cellIs" dxfId="152" priority="71" operator="lessThan">
      <formula>0</formula>
    </cfRule>
  </conditionalFormatting>
  <conditionalFormatting sqref="H86:I86">
    <cfRule type="cellIs" dxfId="151" priority="70" operator="lessThan">
      <formula>0</formula>
    </cfRule>
  </conditionalFormatting>
  <conditionalFormatting sqref="H85:I85">
    <cfRule type="cellIs" dxfId="150" priority="69" operator="lessThan">
      <formula>0</formula>
    </cfRule>
  </conditionalFormatting>
  <conditionalFormatting sqref="H84:I84">
    <cfRule type="cellIs" dxfId="149" priority="68" operator="lessThan">
      <formula>0</formula>
    </cfRule>
  </conditionalFormatting>
  <conditionalFormatting sqref="H83:I83">
    <cfRule type="cellIs" dxfId="148" priority="67" operator="lessThan">
      <formula>0</formula>
    </cfRule>
  </conditionalFormatting>
  <conditionalFormatting sqref="H80:I82">
    <cfRule type="cellIs" dxfId="147" priority="66" operator="lessThan">
      <formula>0</formula>
    </cfRule>
  </conditionalFormatting>
  <conditionalFormatting sqref="H82:I82">
    <cfRule type="cellIs" dxfId="146" priority="65" operator="lessThan">
      <formula>0</formula>
    </cfRule>
  </conditionalFormatting>
  <conditionalFormatting sqref="H81:I81">
    <cfRule type="cellIs" dxfId="145" priority="64" operator="lessThan">
      <formula>0</formula>
    </cfRule>
  </conditionalFormatting>
  <conditionalFormatting sqref="I78">
    <cfRule type="cellIs" dxfId="144" priority="63" operator="lessThan">
      <formula>0</formula>
    </cfRule>
  </conditionalFormatting>
  <conditionalFormatting sqref="I77">
    <cfRule type="cellIs" dxfId="143" priority="62" operator="lessThan">
      <formula>0</formula>
    </cfRule>
  </conditionalFormatting>
  <conditionalFormatting sqref="I76">
    <cfRule type="cellIs" dxfId="142" priority="61" operator="lessThan">
      <formula>0</formula>
    </cfRule>
  </conditionalFormatting>
  <conditionalFormatting sqref="I71">
    <cfRule type="cellIs" dxfId="141" priority="60" operator="lessThan">
      <formula>0</formula>
    </cfRule>
  </conditionalFormatting>
  <conditionalFormatting sqref="H66:I67">
    <cfRule type="cellIs" dxfId="140" priority="59" operator="lessThan">
      <formula>0</formula>
    </cfRule>
  </conditionalFormatting>
  <conditionalFormatting sqref="H67:I67">
    <cfRule type="cellIs" dxfId="139" priority="58" operator="lessThan">
      <formula>0</formula>
    </cfRule>
  </conditionalFormatting>
  <conditionalFormatting sqref="H65:I65">
    <cfRule type="cellIs" dxfId="138" priority="57" operator="lessThan">
      <formula>0</formula>
    </cfRule>
  </conditionalFormatting>
  <conditionalFormatting sqref="H63:I64">
    <cfRule type="cellIs" dxfId="137" priority="56" operator="lessThan">
      <formula>0</formula>
    </cfRule>
  </conditionalFormatting>
  <conditionalFormatting sqref="H62:I62">
    <cfRule type="cellIs" dxfId="136" priority="55" operator="lessThan">
      <formula>0</formula>
    </cfRule>
  </conditionalFormatting>
  <conditionalFormatting sqref="H61:I61">
    <cfRule type="cellIs" dxfId="135" priority="54" operator="lessThan">
      <formula>0</formula>
    </cfRule>
  </conditionalFormatting>
  <conditionalFormatting sqref="H60:I60">
    <cfRule type="cellIs" dxfId="134" priority="53" operator="lessThan">
      <formula>0</formula>
    </cfRule>
  </conditionalFormatting>
  <conditionalFormatting sqref="H59:I59">
    <cfRule type="cellIs" dxfId="133" priority="52" operator="lessThan">
      <formula>0</formula>
    </cfRule>
  </conditionalFormatting>
  <conditionalFormatting sqref="H58:I58">
    <cfRule type="cellIs" dxfId="132" priority="51" operator="lessThan">
      <formula>0</formula>
    </cfRule>
  </conditionalFormatting>
  <conditionalFormatting sqref="H57:I57">
    <cfRule type="cellIs" dxfId="131" priority="50" operator="lessThan">
      <formula>0</formula>
    </cfRule>
  </conditionalFormatting>
  <conditionalFormatting sqref="H56:I56">
    <cfRule type="cellIs" dxfId="130" priority="49" operator="lessThan">
      <formula>0</formula>
    </cfRule>
  </conditionalFormatting>
  <conditionalFormatting sqref="H54:I55">
    <cfRule type="cellIs" dxfId="129" priority="48" operator="lessThan">
      <formula>0</formula>
    </cfRule>
  </conditionalFormatting>
  <conditionalFormatting sqref="H53:I53">
    <cfRule type="cellIs" dxfId="128" priority="47" operator="lessThan">
      <formula>0</formula>
    </cfRule>
  </conditionalFormatting>
  <conditionalFormatting sqref="H52:I52">
    <cfRule type="cellIs" dxfId="127" priority="46" operator="lessThan">
      <formula>0</formula>
    </cfRule>
  </conditionalFormatting>
  <conditionalFormatting sqref="H51:I51">
    <cfRule type="cellIs" dxfId="126" priority="45" operator="lessThan">
      <formula>0</formula>
    </cfRule>
  </conditionalFormatting>
  <conditionalFormatting sqref="H50:I50">
    <cfRule type="cellIs" dxfId="125" priority="44" operator="lessThan">
      <formula>0</formula>
    </cfRule>
  </conditionalFormatting>
  <conditionalFormatting sqref="H49:I49">
    <cfRule type="cellIs" dxfId="124" priority="43" operator="lessThan">
      <formula>0</formula>
    </cfRule>
  </conditionalFormatting>
  <conditionalFormatting sqref="H55:I55">
    <cfRule type="cellIs" dxfId="123" priority="42" operator="lessThan">
      <formula>0</formula>
    </cfRule>
  </conditionalFormatting>
  <conditionalFormatting sqref="H45:I47">
    <cfRule type="cellIs" dxfId="122" priority="41" operator="lessThan">
      <formula>0</formula>
    </cfRule>
  </conditionalFormatting>
  <conditionalFormatting sqref="H44:I44">
    <cfRule type="cellIs" dxfId="121" priority="40" operator="lessThan">
      <formula>0</formula>
    </cfRule>
  </conditionalFormatting>
  <conditionalFormatting sqref="H43:I43">
    <cfRule type="cellIs" dxfId="120" priority="39" operator="lessThan">
      <formula>0</formula>
    </cfRule>
  </conditionalFormatting>
  <conditionalFormatting sqref="H42:I42">
    <cfRule type="cellIs" dxfId="119" priority="38" operator="lessThan">
      <formula>0</formula>
    </cfRule>
  </conditionalFormatting>
  <conditionalFormatting sqref="H41:I41">
    <cfRule type="cellIs" dxfId="118" priority="37" operator="lessThan">
      <formula>0</formula>
    </cfRule>
  </conditionalFormatting>
  <conditionalFormatting sqref="H40:I40">
    <cfRule type="cellIs" dxfId="117" priority="36" operator="lessThan">
      <formula>0</formula>
    </cfRule>
  </conditionalFormatting>
  <conditionalFormatting sqref="H39:I39">
    <cfRule type="cellIs" dxfId="116" priority="35" operator="lessThan">
      <formula>0</formula>
    </cfRule>
  </conditionalFormatting>
  <conditionalFormatting sqref="H36:I37">
    <cfRule type="cellIs" dxfId="115" priority="34" operator="lessThan">
      <formula>0</formula>
    </cfRule>
  </conditionalFormatting>
  <conditionalFormatting sqref="H38:I38">
    <cfRule type="cellIs" dxfId="114" priority="33" operator="lessThan">
      <formula>0</formula>
    </cfRule>
  </conditionalFormatting>
  <conditionalFormatting sqref="H35:I35">
    <cfRule type="cellIs" dxfId="113" priority="32" operator="lessThan">
      <formula>0</formula>
    </cfRule>
  </conditionalFormatting>
  <conditionalFormatting sqref="H33:I33">
    <cfRule type="cellIs" dxfId="112" priority="30" operator="lessThan">
      <formula>0</formula>
    </cfRule>
  </conditionalFormatting>
  <conditionalFormatting sqref="H34:I34">
    <cfRule type="cellIs" dxfId="111" priority="29" operator="lessThan">
      <formula>0</formula>
    </cfRule>
  </conditionalFormatting>
  <conditionalFormatting sqref="H32:I32">
    <cfRule type="cellIs" dxfId="110" priority="28" operator="lessThan">
      <formula>0</formula>
    </cfRule>
  </conditionalFormatting>
  <conditionalFormatting sqref="H31:I31">
    <cfRule type="cellIs" dxfId="109" priority="27" operator="lessThan">
      <formula>0</formula>
    </cfRule>
  </conditionalFormatting>
  <conditionalFormatting sqref="H30:I30">
    <cfRule type="cellIs" dxfId="108" priority="26" operator="lessThan">
      <formula>0</formula>
    </cfRule>
  </conditionalFormatting>
  <conditionalFormatting sqref="H29:I29">
    <cfRule type="cellIs" dxfId="107" priority="25" operator="lessThan">
      <formula>0</formula>
    </cfRule>
  </conditionalFormatting>
  <conditionalFormatting sqref="H28:I28">
    <cfRule type="cellIs" dxfId="106" priority="24" operator="lessThan">
      <formula>0</formula>
    </cfRule>
  </conditionalFormatting>
  <conditionalFormatting sqref="H27:I27">
    <cfRule type="cellIs" dxfId="105" priority="23" operator="lessThan">
      <formula>0</formula>
    </cfRule>
  </conditionalFormatting>
  <conditionalFormatting sqref="H26:I26">
    <cfRule type="cellIs" dxfId="104" priority="22" operator="lessThan">
      <formula>0</formula>
    </cfRule>
  </conditionalFormatting>
  <conditionalFormatting sqref="H25:I25">
    <cfRule type="cellIs" dxfId="103" priority="21" operator="lessThan">
      <formula>0</formula>
    </cfRule>
  </conditionalFormatting>
  <conditionalFormatting sqref="H23:I24">
    <cfRule type="cellIs" dxfId="102" priority="20" operator="lessThan">
      <formula>0</formula>
    </cfRule>
  </conditionalFormatting>
  <conditionalFormatting sqref="H21:I21">
    <cfRule type="cellIs" dxfId="101" priority="18" operator="lessThan">
      <formula>0</formula>
    </cfRule>
  </conditionalFormatting>
  <conditionalFormatting sqref="H20:I20">
    <cfRule type="cellIs" dxfId="100" priority="17" operator="lessThan">
      <formula>0</formula>
    </cfRule>
  </conditionalFormatting>
  <conditionalFormatting sqref="H19:I19">
    <cfRule type="cellIs" dxfId="99" priority="16" operator="lessThan">
      <formula>0</formula>
    </cfRule>
  </conditionalFormatting>
  <conditionalFormatting sqref="H17:I17">
    <cfRule type="cellIs" dxfId="98" priority="15" operator="lessThan">
      <formula>0</formula>
    </cfRule>
  </conditionalFormatting>
  <conditionalFormatting sqref="H18:I18">
    <cfRule type="cellIs" dxfId="97" priority="14" operator="lessThan">
      <formula>0</formula>
    </cfRule>
  </conditionalFormatting>
  <conditionalFormatting sqref="H16:I16">
    <cfRule type="cellIs" dxfId="96" priority="13" operator="lessThan">
      <formula>0</formula>
    </cfRule>
  </conditionalFormatting>
  <conditionalFormatting sqref="H13:I15">
    <cfRule type="cellIs" dxfId="95" priority="12" operator="lessThan">
      <formula>0</formula>
    </cfRule>
  </conditionalFormatting>
  <conditionalFormatting sqref="H12:I14">
    <cfRule type="cellIs" dxfId="94" priority="10" operator="lessThan">
      <formula>0</formula>
    </cfRule>
  </conditionalFormatting>
  <conditionalFormatting sqref="H11:I11">
    <cfRule type="cellIs" dxfId="93" priority="9" operator="lessThan">
      <formula>0</formula>
    </cfRule>
  </conditionalFormatting>
  <conditionalFormatting sqref="H10:I10">
    <cfRule type="cellIs" dxfId="92" priority="8" operator="lessThan">
      <formula>0</formula>
    </cfRule>
  </conditionalFormatting>
  <conditionalFormatting sqref="H9:I9">
    <cfRule type="cellIs" dxfId="91" priority="7" operator="lessThan">
      <formula>0</formula>
    </cfRule>
  </conditionalFormatting>
  <conditionalFormatting sqref="H7:I7">
    <cfRule type="cellIs" dxfId="90" priority="6" operator="lessThan">
      <formula>0</formula>
    </cfRule>
  </conditionalFormatting>
  <conditionalFormatting sqref="H8:I8">
    <cfRule type="cellIs" dxfId="89" priority="5" operator="lessThan">
      <formula>0</formula>
    </cfRule>
  </conditionalFormatting>
  <conditionalFormatting sqref="H8:I8">
    <cfRule type="cellIs" dxfId="88" priority="4" operator="lessThan">
      <formula>0</formula>
    </cfRule>
  </conditionalFormatting>
  <conditionalFormatting sqref="H6:I6">
    <cfRule type="cellIs" dxfId="87" priority="2" operator="lessThan">
      <formula>0</formula>
    </cfRule>
  </conditionalFormatting>
  <conditionalFormatting sqref="H5:I5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C71:H71 H44:J44 H34:J34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36"/>
  <sheetViews>
    <sheetView topLeftCell="A2" workbookViewId="0">
      <selection activeCell="A3" sqref="A3"/>
    </sheetView>
  </sheetViews>
  <sheetFormatPr defaultRowHeight="15" x14ac:dyDescent="0.25"/>
  <cols>
    <col min="1" max="1" width="11.85546875" bestFit="1" customWidth="1"/>
    <col min="2" max="2" width="18.5703125" customWidth="1"/>
    <col min="3" max="3" width="13.7109375" customWidth="1"/>
    <col min="4" max="4" width="13.7109375" style="34" customWidth="1"/>
    <col min="5" max="5" width="16.42578125" customWidth="1"/>
    <col min="6" max="6" width="16.5703125" customWidth="1"/>
    <col min="7" max="8" width="15.5703125" customWidth="1"/>
    <col min="9" max="9" width="19" customWidth="1"/>
    <col min="10" max="10" width="17.5703125" customWidth="1"/>
    <col min="11" max="11" width="17" customWidth="1"/>
  </cols>
  <sheetData>
    <row r="1" spans="1:11" s="14" customFormat="1" ht="93.75" customHeight="1" x14ac:dyDescent="0.55000000000000004">
      <c r="A1" s="82"/>
      <c r="B1" s="83"/>
      <c r="C1" s="83"/>
      <c r="D1" s="83"/>
      <c r="E1" s="83"/>
      <c r="F1" s="83"/>
      <c r="G1" s="83"/>
      <c r="H1" s="83"/>
      <c r="I1" s="83"/>
      <c r="J1" s="83"/>
      <c r="K1" s="83"/>
    </row>
    <row r="2" spans="1:11" s="14" customFormat="1" ht="24.75" x14ac:dyDescent="0.4">
      <c r="A2" s="84" t="s">
        <v>113</v>
      </c>
      <c r="B2" s="85"/>
      <c r="C2" s="85"/>
      <c r="D2" s="85"/>
      <c r="E2" s="85"/>
      <c r="F2" s="85"/>
      <c r="G2" s="85"/>
      <c r="H2" s="85"/>
      <c r="I2" s="85"/>
      <c r="J2" s="85"/>
      <c r="K2" s="85"/>
    </row>
    <row r="3" spans="1:11" s="14" customFormat="1" x14ac:dyDescent="0.25">
      <c r="A3" s="1" t="s">
        <v>0</v>
      </c>
      <c r="B3" s="1" t="s">
        <v>1</v>
      </c>
      <c r="C3" s="1" t="s">
        <v>64</v>
      </c>
      <c r="D3" s="35" t="s">
        <v>315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s="14" customFormat="1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  <c r="K4" s="19"/>
    </row>
    <row r="5" spans="1:11" s="34" customFormat="1" x14ac:dyDescent="0.25">
      <c r="A5" s="53">
        <v>43661</v>
      </c>
      <c r="B5" s="5" t="s">
        <v>266</v>
      </c>
      <c r="C5" s="20">
        <v>1400</v>
      </c>
      <c r="D5" s="77">
        <v>4</v>
      </c>
      <c r="E5" s="17" t="s">
        <v>10</v>
      </c>
      <c r="F5" s="8">
        <v>749</v>
      </c>
      <c r="G5" s="8">
        <v>754</v>
      </c>
      <c r="H5" s="8">
        <v>0</v>
      </c>
      <c r="I5" s="8">
        <f t="shared" ref="I5" si="0">IF(E5="SELL", F5-G5, G5-F5)*(C5*D5)</f>
        <v>28000</v>
      </c>
      <c r="J5" s="40">
        <v>0</v>
      </c>
      <c r="K5" s="79">
        <f t="shared" ref="K5" si="1">SUM(I5:J5)</f>
        <v>28000</v>
      </c>
    </row>
    <row r="6" spans="1:11" s="34" customFormat="1" x14ac:dyDescent="0.25">
      <c r="A6" s="53">
        <v>43658</v>
      </c>
      <c r="B6" s="5" t="s">
        <v>305</v>
      </c>
      <c r="C6" s="20">
        <v>1200</v>
      </c>
      <c r="D6" s="77">
        <v>4</v>
      </c>
      <c r="E6" s="17" t="s">
        <v>10</v>
      </c>
      <c r="F6" s="8">
        <v>642</v>
      </c>
      <c r="G6" s="8">
        <v>645.5</v>
      </c>
      <c r="H6" s="8">
        <v>0</v>
      </c>
      <c r="I6" s="8">
        <f t="shared" ref="I6" si="2">IF(E6="SELL", F6-G6, G6-F6)*(C6*D6)</f>
        <v>16800</v>
      </c>
      <c r="J6" s="40">
        <v>0</v>
      </c>
      <c r="K6" s="79">
        <f t="shared" ref="K6" si="3">SUM(I6:J6)</f>
        <v>16800</v>
      </c>
    </row>
    <row r="7" spans="1:11" s="34" customFormat="1" x14ac:dyDescent="0.25">
      <c r="A7" s="53">
        <v>43657</v>
      </c>
      <c r="B7" s="5" t="s">
        <v>339</v>
      </c>
      <c r="C7" s="20">
        <v>1500</v>
      </c>
      <c r="D7" s="77">
        <v>4</v>
      </c>
      <c r="E7" s="17" t="s">
        <v>10</v>
      </c>
      <c r="F7" s="8">
        <v>615</v>
      </c>
      <c r="G7" s="8">
        <v>620</v>
      </c>
      <c r="H7" s="8">
        <v>0</v>
      </c>
      <c r="I7" s="8">
        <f t="shared" ref="I7" si="4">IF(E7="SELL", F7-G7, G7-F7)*(C7*D7)</f>
        <v>30000</v>
      </c>
      <c r="J7" s="40">
        <v>0</v>
      </c>
      <c r="K7" s="79">
        <f t="shared" ref="K7" si="5">SUM(I7:J7)</f>
        <v>30000</v>
      </c>
    </row>
    <row r="8" spans="1:11" s="34" customFormat="1" x14ac:dyDescent="0.25">
      <c r="A8" s="53">
        <v>43656</v>
      </c>
      <c r="B8" s="5" t="s">
        <v>337</v>
      </c>
      <c r="C8" s="20">
        <v>250</v>
      </c>
      <c r="D8" s="77">
        <v>4</v>
      </c>
      <c r="E8" s="17" t="s">
        <v>10</v>
      </c>
      <c r="F8" s="8">
        <v>2115</v>
      </c>
      <c r="G8" s="8">
        <v>2130</v>
      </c>
      <c r="H8" s="8">
        <v>0</v>
      </c>
      <c r="I8" s="8">
        <f t="shared" ref="I8" si="6">IF(E8="SELL", F8-G8, G8-F8)*(C8*D8)</f>
        <v>15000</v>
      </c>
      <c r="J8" s="40">
        <v>0</v>
      </c>
      <c r="K8" s="79">
        <f t="shared" ref="K8" si="7">SUM(I8:J8)</f>
        <v>15000</v>
      </c>
    </row>
    <row r="9" spans="1:11" s="34" customFormat="1" x14ac:dyDescent="0.25">
      <c r="A9" s="53">
        <v>43655</v>
      </c>
      <c r="B9" s="5" t="s">
        <v>336</v>
      </c>
      <c r="C9" s="20">
        <v>2600</v>
      </c>
      <c r="D9" s="77">
        <v>4</v>
      </c>
      <c r="E9" s="17" t="s">
        <v>10</v>
      </c>
      <c r="F9" s="8">
        <v>373</v>
      </c>
      <c r="G9" s="8">
        <v>376</v>
      </c>
      <c r="H9" s="8">
        <v>0</v>
      </c>
      <c r="I9" s="8">
        <f t="shared" ref="I9" si="8">IF(E9="SELL", F9-G9, G9-F9)*(C9*D9)</f>
        <v>31200</v>
      </c>
      <c r="J9" s="40">
        <v>0</v>
      </c>
      <c r="K9" s="79">
        <f t="shared" ref="K9" si="9">SUM(I9:J9)</f>
        <v>31200</v>
      </c>
    </row>
    <row r="10" spans="1:11" s="34" customFormat="1" x14ac:dyDescent="0.25">
      <c r="A10" s="53">
        <v>43654</v>
      </c>
      <c r="B10" s="5" t="s">
        <v>259</v>
      </c>
      <c r="C10" s="20">
        <v>2667</v>
      </c>
      <c r="D10" s="77">
        <v>4</v>
      </c>
      <c r="E10" s="17" t="s">
        <v>10</v>
      </c>
      <c r="F10" s="8">
        <v>298</v>
      </c>
      <c r="G10" s="8">
        <v>301</v>
      </c>
      <c r="H10" s="8">
        <v>305</v>
      </c>
      <c r="I10" s="8">
        <f t="shared" ref="I10" si="10">IF(E10="SELL", F10-G10, G10-F10)*(C10*D10)</f>
        <v>32004</v>
      </c>
      <c r="J10" s="40">
        <f>(H10-G10)*(C10*D10)</f>
        <v>42672</v>
      </c>
      <c r="K10" s="79">
        <f t="shared" ref="K10" si="11">SUM(I10:J10)</f>
        <v>74676</v>
      </c>
    </row>
    <row r="11" spans="1:11" s="34" customFormat="1" x14ac:dyDescent="0.25">
      <c r="A11" s="53">
        <v>43651</v>
      </c>
      <c r="B11" s="5" t="s">
        <v>334</v>
      </c>
      <c r="C11" s="20">
        <v>302</v>
      </c>
      <c r="D11" s="77">
        <v>4</v>
      </c>
      <c r="E11" s="17" t="s">
        <v>10</v>
      </c>
      <c r="F11" s="8">
        <v>1945</v>
      </c>
      <c r="G11" s="8">
        <v>1965</v>
      </c>
      <c r="H11" s="8">
        <v>1990</v>
      </c>
      <c r="I11" s="8">
        <f t="shared" ref="I11:I16" si="12">IF(E11="SELL", F11-G11, G11-F11)*(C11*D11)</f>
        <v>24160</v>
      </c>
      <c r="J11" s="40">
        <f>(H11-G11)*(C11*D11)</f>
        <v>30200</v>
      </c>
      <c r="K11" s="79">
        <f t="shared" ref="K11:K16" si="13">SUM(I11:J11)</f>
        <v>54360</v>
      </c>
    </row>
    <row r="12" spans="1:11" s="34" customFormat="1" x14ac:dyDescent="0.25">
      <c r="A12" s="53">
        <v>43650</v>
      </c>
      <c r="B12" s="5" t="s">
        <v>329</v>
      </c>
      <c r="C12" s="20">
        <v>1200</v>
      </c>
      <c r="D12" s="77">
        <v>4</v>
      </c>
      <c r="E12" s="17" t="s">
        <v>10</v>
      </c>
      <c r="F12" s="8">
        <v>471</v>
      </c>
      <c r="G12" s="8">
        <v>477</v>
      </c>
      <c r="H12" s="8">
        <v>0</v>
      </c>
      <c r="I12" s="8">
        <f t="shared" si="12"/>
        <v>28800</v>
      </c>
      <c r="J12" s="40">
        <v>0</v>
      </c>
      <c r="K12" s="79">
        <f t="shared" si="13"/>
        <v>28800</v>
      </c>
    </row>
    <row r="13" spans="1:11" s="34" customFormat="1" x14ac:dyDescent="0.25">
      <c r="A13" s="53">
        <v>43649</v>
      </c>
      <c r="B13" s="5" t="s">
        <v>265</v>
      </c>
      <c r="C13" s="20">
        <v>400</v>
      </c>
      <c r="D13" s="77">
        <v>4</v>
      </c>
      <c r="E13" s="17" t="s">
        <v>10</v>
      </c>
      <c r="F13" s="8">
        <v>1700</v>
      </c>
      <c r="G13" s="8">
        <v>1705</v>
      </c>
      <c r="H13" s="8">
        <v>0</v>
      </c>
      <c r="I13" s="8">
        <f t="shared" si="12"/>
        <v>8000</v>
      </c>
      <c r="J13" s="40">
        <v>0</v>
      </c>
      <c r="K13" s="79">
        <f t="shared" si="13"/>
        <v>8000</v>
      </c>
    </row>
    <row r="14" spans="1:11" s="34" customFormat="1" x14ac:dyDescent="0.25">
      <c r="A14" s="53">
        <v>43648</v>
      </c>
      <c r="B14" s="5" t="s">
        <v>105</v>
      </c>
      <c r="C14" s="20">
        <v>1300</v>
      </c>
      <c r="D14" s="77">
        <v>4</v>
      </c>
      <c r="E14" s="17" t="s">
        <v>10</v>
      </c>
      <c r="F14" s="8">
        <v>585</v>
      </c>
      <c r="G14" s="8">
        <v>591</v>
      </c>
      <c r="H14" s="8">
        <v>601</v>
      </c>
      <c r="I14" s="8">
        <f t="shared" si="12"/>
        <v>31200</v>
      </c>
      <c r="J14" s="40">
        <f>(H14-G14)*(C14*D14)</f>
        <v>52000</v>
      </c>
      <c r="K14" s="79">
        <f t="shared" si="13"/>
        <v>83200</v>
      </c>
    </row>
    <row r="15" spans="1:11" s="34" customFormat="1" x14ac:dyDescent="0.25">
      <c r="A15" s="53">
        <v>43647</v>
      </c>
      <c r="B15" s="5" t="s">
        <v>326</v>
      </c>
      <c r="C15" s="20">
        <v>1100</v>
      </c>
      <c r="D15" s="77">
        <v>4</v>
      </c>
      <c r="E15" s="17" t="s">
        <v>10</v>
      </c>
      <c r="F15" s="8">
        <v>407</v>
      </c>
      <c r="G15" s="8">
        <v>409</v>
      </c>
      <c r="H15" s="8">
        <v>0</v>
      </c>
      <c r="I15" s="8">
        <f t="shared" si="12"/>
        <v>8800</v>
      </c>
      <c r="J15" s="40">
        <v>0</v>
      </c>
      <c r="K15" s="79">
        <f t="shared" si="13"/>
        <v>8800</v>
      </c>
    </row>
    <row r="16" spans="1:11" s="34" customFormat="1" x14ac:dyDescent="0.25">
      <c r="A16" s="53">
        <v>43647</v>
      </c>
      <c r="B16" s="5" t="s">
        <v>297</v>
      </c>
      <c r="C16" s="20">
        <v>700</v>
      </c>
      <c r="D16" s="77">
        <v>4</v>
      </c>
      <c r="E16" s="17" t="s">
        <v>10</v>
      </c>
      <c r="F16" s="8">
        <v>628</v>
      </c>
      <c r="G16" s="8">
        <v>631</v>
      </c>
      <c r="H16" s="8">
        <v>0</v>
      </c>
      <c r="I16" s="8">
        <f t="shared" si="12"/>
        <v>8400</v>
      </c>
      <c r="J16" s="40">
        <v>0</v>
      </c>
      <c r="K16" s="79">
        <f t="shared" si="13"/>
        <v>8400</v>
      </c>
    </row>
    <row r="17" spans="1:11" s="34" customFormat="1" x14ac:dyDescent="0.25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59"/>
    </row>
    <row r="18" spans="1:11" s="34" customFormat="1" x14ac:dyDescent="0.25">
      <c r="A18" s="53">
        <v>43644</v>
      </c>
      <c r="B18" s="5" t="s">
        <v>13</v>
      </c>
      <c r="C18" s="20">
        <v>400</v>
      </c>
      <c r="D18" s="77">
        <v>4</v>
      </c>
      <c r="E18" s="17" t="s">
        <v>10</v>
      </c>
      <c r="F18" s="8">
        <v>1670</v>
      </c>
      <c r="G18" s="8">
        <v>1685</v>
      </c>
      <c r="H18" s="8">
        <v>0</v>
      </c>
      <c r="I18" s="8">
        <f>IF(E18="SELL", F18-G18, G18-F18)*(C18*D18)</f>
        <v>24000</v>
      </c>
      <c r="J18" s="40">
        <v>0</v>
      </c>
      <c r="K18" s="79">
        <f>SUM(I18:J18)</f>
        <v>24000</v>
      </c>
    </row>
    <row r="19" spans="1:11" s="34" customFormat="1" x14ac:dyDescent="0.25">
      <c r="A19" s="53">
        <v>43643</v>
      </c>
      <c r="B19" s="5" t="s">
        <v>151</v>
      </c>
      <c r="C19" s="20">
        <v>2500</v>
      </c>
      <c r="D19" s="77">
        <v>4</v>
      </c>
      <c r="E19" s="17" t="s">
        <v>10</v>
      </c>
      <c r="F19" s="8">
        <v>280</v>
      </c>
      <c r="G19" s="8">
        <v>282.5</v>
      </c>
      <c r="H19" s="8">
        <v>285.5</v>
      </c>
      <c r="I19" s="8">
        <f>IF(E19="SELL", F19-G19, G19-F19)*(C19*D19)</f>
        <v>25000</v>
      </c>
      <c r="J19" s="40">
        <f>(H19-G19)*(C19*D19)</f>
        <v>30000</v>
      </c>
      <c r="K19" s="79">
        <f>SUM(I19:J19)</f>
        <v>55000</v>
      </c>
    </row>
    <row r="20" spans="1:11" s="34" customFormat="1" x14ac:dyDescent="0.25">
      <c r="A20" s="53">
        <v>43642</v>
      </c>
      <c r="B20" s="5" t="s">
        <v>105</v>
      </c>
      <c r="C20" s="20">
        <v>1300</v>
      </c>
      <c r="D20" s="77">
        <v>4</v>
      </c>
      <c r="E20" s="17" t="s">
        <v>10</v>
      </c>
      <c r="F20" s="8">
        <v>585</v>
      </c>
      <c r="G20" s="8">
        <v>587</v>
      </c>
      <c r="H20" s="8">
        <v>0</v>
      </c>
      <c r="I20" s="8">
        <f t="shared" ref="I20:I21" si="14">IF(E20="SELL", F20-G20, G20-F20)*(C20*D20)</f>
        <v>10400</v>
      </c>
      <c r="J20" s="40">
        <v>0</v>
      </c>
      <c r="K20" s="79">
        <f t="shared" ref="K20:K21" si="15">SUM(I20:J20)</f>
        <v>10400</v>
      </c>
    </row>
    <row r="21" spans="1:11" s="34" customFormat="1" x14ac:dyDescent="0.25">
      <c r="A21" s="53">
        <v>43642</v>
      </c>
      <c r="B21" s="5" t="s">
        <v>320</v>
      </c>
      <c r="C21" s="20">
        <v>2750</v>
      </c>
      <c r="D21" s="77">
        <v>4</v>
      </c>
      <c r="E21" s="17" t="s">
        <v>10</v>
      </c>
      <c r="F21" s="8">
        <v>313.5</v>
      </c>
      <c r="G21" s="8">
        <v>315</v>
      </c>
      <c r="H21" s="8">
        <v>0</v>
      </c>
      <c r="I21" s="8">
        <f t="shared" si="14"/>
        <v>16500</v>
      </c>
      <c r="J21" s="40">
        <v>0</v>
      </c>
      <c r="K21" s="79">
        <f t="shared" si="15"/>
        <v>16500</v>
      </c>
    </row>
    <row r="22" spans="1:11" s="34" customFormat="1" x14ac:dyDescent="0.25">
      <c r="A22" s="53">
        <v>43641</v>
      </c>
      <c r="B22" s="5" t="s">
        <v>319</v>
      </c>
      <c r="C22" s="20">
        <v>1200</v>
      </c>
      <c r="D22" s="77">
        <v>4</v>
      </c>
      <c r="E22" s="17" t="s">
        <v>10</v>
      </c>
      <c r="F22" s="8">
        <v>764</v>
      </c>
      <c r="G22" s="8">
        <v>770</v>
      </c>
      <c r="H22" s="8">
        <v>780</v>
      </c>
      <c r="I22" s="8">
        <f>IF(E22="SELL", F22-G22, G22-F22)*(C22*D22)</f>
        <v>28800</v>
      </c>
      <c r="J22" s="40">
        <f>(H22-G22)*(C22*D22)</f>
        <v>48000</v>
      </c>
      <c r="K22" s="79">
        <f>SUM(I22:J22)</f>
        <v>76800</v>
      </c>
    </row>
    <row r="23" spans="1:11" s="34" customFormat="1" x14ac:dyDescent="0.25">
      <c r="A23" s="53">
        <v>43640</v>
      </c>
      <c r="B23" s="5" t="s">
        <v>238</v>
      </c>
      <c r="C23" s="20">
        <v>600</v>
      </c>
      <c r="D23" s="77">
        <v>4</v>
      </c>
      <c r="E23" s="17" t="s">
        <v>10</v>
      </c>
      <c r="F23" s="8">
        <v>900</v>
      </c>
      <c r="G23" s="8">
        <v>912</v>
      </c>
      <c r="H23" s="8">
        <v>927</v>
      </c>
      <c r="I23" s="8">
        <f>IF(E23="SELL", F23-G23, G23-F23)*(C23*D23)</f>
        <v>28800</v>
      </c>
      <c r="J23" s="40">
        <f>(H23-G23)*(C23*D23)</f>
        <v>36000</v>
      </c>
      <c r="K23" s="79">
        <f>SUM(I23:J23)</f>
        <v>64800</v>
      </c>
    </row>
    <row r="24" spans="1:11" s="34" customFormat="1" x14ac:dyDescent="0.25">
      <c r="A24" s="53">
        <v>43637</v>
      </c>
      <c r="B24" s="5" t="s">
        <v>312</v>
      </c>
      <c r="C24" s="20">
        <v>1250</v>
      </c>
      <c r="D24" s="77">
        <v>4</v>
      </c>
      <c r="E24" s="17" t="s">
        <v>10</v>
      </c>
      <c r="F24" s="8">
        <v>544</v>
      </c>
      <c r="G24" s="8">
        <v>550</v>
      </c>
      <c r="H24" s="8">
        <v>560</v>
      </c>
      <c r="I24" s="8">
        <f t="shared" ref="I24:I44" si="16">IF(E24="SELL", F24-G24, G24-F24)*(C24*D24)</f>
        <v>30000</v>
      </c>
      <c r="J24" s="40">
        <f t="shared" ref="J24" si="17">(H24-G24)*(C24*D24)</f>
        <v>50000</v>
      </c>
      <c r="K24" s="79">
        <f t="shared" ref="K24:K33" si="18">SUM(I24:J24)</f>
        <v>80000</v>
      </c>
    </row>
    <row r="25" spans="1:11" s="34" customFormat="1" x14ac:dyDescent="0.25">
      <c r="A25" s="53">
        <v>43636</v>
      </c>
      <c r="B25" s="5" t="s">
        <v>307</v>
      </c>
      <c r="C25" s="20">
        <v>800</v>
      </c>
      <c r="D25" s="77">
        <v>4</v>
      </c>
      <c r="E25" s="17" t="s">
        <v>10</v>
      </c>
      <c r="F25" s="8">
        <v>748</v>
      </c>
      <c r="G25" s="13">
        <v>756</v>
      </c>
      <c r="H25" s="8" t="s">
        <v>23</v>
      </c>
      <c r="I25" s="8">
        <f t="shared" si="16"/>
        <v>25600</v>
      </c>
      <c r="J25" s="40">
        <v>0</v>
      </c>
      <c r="K25" s="79">
        <f t="shared" si="18"/>
        <v>25600</v>
      </c>
    </row>
    <row r="26" spans="1:11" s="34" customFormat="1" x14ac:dyDescent="0.25">
      <c r="A26" s="53">
        <v>43635</v>
      </c>
      <c r="B26" s="5" t="s">
        <v>305</v>
      </c>
      <c r="C26" s="20">
        <v>1200</v>
      </c>
      <c r="D26" s="77">
        <v>4</v>
      </c>
      <c r="E26" s="17" t="s">
        <v>10</v>
      </c>
      <c r="F26" s="8">
        <v>623</v>
      </c>
      <c r="G26" s="13">
        <v>629</v>
      </c>
      <c r="H26" s="8" t="s">
        <v>23</v>
      </c>
      <c r="I26" s="8">
        <f t="shared" si="16"/>
        <v>28800</v>
      </c>
      <c r="J26" s="40">
        <v>0</v>
      </c>
      <c r="K26" s="79">
        <f t="shared" si="18"/>
        <v>28800</v>
      </c>
    </row>
    <row r="27" spans="1:11" s="34" customFormat="1" x14ac:dyDescent="0.25">
      <c r="A27" s="53">
        <v>43634</v>
      </c>
      <c r="B27" s="5" t="s">
        <v>191</v>
      </c>
      <c r="C27" s="20">
        <v>800</v>
      </c>
      <c r="D27" s="77">
        <v>4</v>
      </c>
      <c r="E27" s="17" t="s">
        <v>10</v>
      </c>
      <c r="F27" s="8">
        <v>785</v>
      </c>
      <c r="G27" s="13">
        <v>775</v>
      </c>
      <c r="H27" s="8" t="s">
        <v>23</v>
      </c>
      <c r="I27" s="8">
        <f t="shared" si="16"/>
        <v>-32000</v>
      </c>
      <c r="J27" s="40">
        <v>0</v>
      </c>
      <c r="K27" s="79">
        <f t="shared" si="18"/>
        <v>-32000</v>
      </c>
    </row>
    <row r="28" spans="1:11" s="34" customFormat="1" x14ac:dyDescent="0.25">
      <c r="A28" s="53">
        <v>43634</v>
      </c>
      <c r="B28" s="5" t="s">
        <v>115</v>
      </c>
      <c r="C28" s="20">
        <v>3000</v>
      </c>
      <c r="D28" s="77">
        <v>4</v>
      </c>
      <c r="E28" s="17" t="s">
        <v>10</v>
      </c>
      <c r="F28" s="8">
        <v>236.5</v>
      </c>
      <c r="G28" s="13">
        <v>239</v>
      </c>
      <c r="H28" s="8" t="s">
        <v>23</v>
      </c>
      <c r="I28" s="8">
        <f t="shared" si="16"/>
        <v>30000</v>
      </c>
      <c r="J28" s="40">
        <v>0</v>
      </c>
      <c r="K28" s="79">
        <f t="shared" si="18"/>
        <v>30000</v>
      </c>
    </row>
    <row r="29" spans="1:11" s="34" customFormat="1" x14ac:dyDescent="0.25">
      <c r="A29" s="53">
        <v>43633</v>
      </c>
      <c r="B29" s="5" t="s">
        <v>304</v>
      </c>
      <c r="C29" s="20">
        <v>600</v>
      </c>
      <c r="D29" s="77">
        <v>4</v>
      </c>
      <c r="E29" s="17" t="s">
        <v>10</v>
      </c>
      <c r="F29" s="8">
        <v>865</v>
      </c>
      <c r="G29" s="13">
        <v>880</v>
      </c>
      <c r="H29" s="8" t="s">
        <v>23</v>
      </c>
      <c r="I29" s="8">
        <f t="shared" si="16"/>
        <v>36000</v>
      </c>
      <c r="J29" s="40">
        <v>0</v>
      </c>
      <c r="K29" s="79">
        <f t="shared" si="18"/>
        <v>36000</v>
      </c>
    </row>
    <row r="30" spans="1:11" s="34" customFormat="1" x14ac:dyDescent="0.25">
      <c r="A30" s="53">
        <v>43630</v>
      </c>
      <c r="B30" s="5" t="s">
        <v>151</v>
      </c>
      <c r="C30" s="20">
        <v>2500</v>
      </c>
      <c r="D30" s="77">
        <v>4</v>
      </c>
      <c r="E30" s="17" t="s">
        <v>10</v>
      </c>
      <c r="F30" s="8">
        <v>296</v>
      </c>
      <c r="G30" s="13">
        <v>294</v>
      </c>
      <c r="H30" s="8" t="s">
        <v>23</v>
      </c>
      <c r="I30" s="8">
        <f t="shared" si="16"/>
        <v>-20000</v>
      </c>
      <c r="J30" s="40">
        <v>0</v>
      </c>
      <c r="K30" s="79">
        <f t="shared" si="18"/>
        <v>-20000</v>
      </c>
    </row>
    <row r="31" spans="1:11" s="34" customFormat="1" x14ac:dyDescent="0.25">
      <c r="A31" s="53">
        <v>43630</v>
      </c>
      <c r="B31" s="5" t="s">
        <v>248</v>
      </c>
      <c r="C31" s="20">
        <v>1000</v>
      </c>
      <c r="D31" s="77">
        <v>4</v>
      </c>
      <c r="E31" s="17" t="s">
        <v>10</v>
      </c>
      <c r="F31" s="8">
        <v>783</v>
      </c>
      <c r="G31" s="13">
        <v>784</v>
      </c>
      <c r="H31" s="8" t="s">
        <v>23</v>
      </c>
      <c r="I31" s="8">
        <f t="shared" si="16"/>
        <v>4000</v>
      </c>
      <c r="J31" s="40">
        <v>0</v>
      </c>
      <c r="K31" s="79">
        <f t="shared" si="18"/>
        <v>4000</v>
      </c>
    </row>
    <row r="32" spans="1:11" s="34" customFormat="1" x14ac:dyDescent="0.25">
      <c r="A32" s="53">
        <v>43630</v>
      </c>
      <c r="B32" s="5" t="s">
        <v>192</v>
      </c>
      <c r="C32" s="20">
        <v>1400</v>
      </c>
      <c r="D32" s="77">
        <v>4</v>
      </c>
      <c r="E32" s="17" t="s">
        <v>10</v>
      </c>
      <c r="F32" s="8">
        <v>713</v>
      </c>
      <c r="G32" s="13">
        <v>715</v>
      </c>
      <c r="H32" s="8" t="s">
        <v>23</v>
      </c>
      <c r="I32" s="8">
        <f t="shared" si="16"/>
        <v>11200</v>
      </c>
      <c r="J32" s="40">
        <v>0</v>
      </c>
      <c r="K32" s="79">
        <f t="shared" si="18"/>
        <v>11200</v>
      </c>
    </row>
    <row r="33" spans="1:11" s="34" customFormat="1" x14ac:dyDescent="0.25">
      <c r="A33" s="53">
        <v>43629</v>
      </c>
      <c r="B33" s="5" t="s">
        <v>245</v>
      </c>
      <c r="C33" s="20">
        <v>12000</v>
      </c>
      <c r="D33" s="77">
        <v>4</v>
      </c>
      <c r="E33" s="17" t="s">
        <v>10</v>
      </c>
      <c r="F33" s="8">
        <v>51.5</v>
      </c>
      <c r="G33" s="13">
        <v>51.75</v>
      </c>
      <c r="H33" s="8" t="s">
        <v>23</v>
      </c>
      <c r="I33" s="8">
        <f t="shared" si="16"/>
        <v>12000</v>
      </c>
      <c r="J33" s="40">
        <v>0</v>
      </c>
      <c r="K33" s="79">
        <f t="shared" si="18"/>
        <v>12000</v>
      </c>
    </row>
    <row r="34" spans="1:11" s="34" customFormat="1" x14ac:dyDescent="0.25">
      <c r="A34" s="53">
        <v>43629</v>
      </c>
      <c r="B34" s="5" t="s">
        <v>295</v>
      </c>
      <c r="C34" s="20">
        <v>700</v>
      </c>
      <c r="D34" s="77">
        <v>4</v>
      </c>
      <c r="E34" s="17" t="s">
        <v>35</v>
      </c>
      <c r="F34" s="8">
        <v>1100</v>
      </c>
      <c r="G34" s="8">
        <v>1100</v>
      </c>
      <c r="H34" s="8" t="s">
        <v>23</v>
      </c>
      <c r="I34" s="8">
        <f t="shared" si="16"/>
        <v>0</v>
      </c>
      <c r="J34" s="40">
        <v>0</v>
      </c>
      <c r="K34" s="3">
        <f t="shared" ref="K34" si="19">SUM(I34:J34)*D34</f>
        <v>0</v>
      </c>
    </row>
    <row r="35" spans="1:11" s="34" customFormat="1" x14ac:dyDescent="0.25">
      <c r="A35" s="53">
        <v>43628</v>
      </c>
      <c r="B35" s="5" t="s">
        <v>141</v>
      </c>
      <c r="C35" s="20">
        <v>600</v>
      </c>
      <c r="D35" s="77">
        <v>4</v>
      </c>
      <c r="E35" s="17" t="s">
        <v>10</v>
      </c>
      <c r="F35" s="8">
        <v>975</v>
      </c>
      <c r="G35" s="8">
        <v>985</v>
      </c>
      <c r="H35" s="8" t="s">
        <v>23</v>
      </c>
      <c r="I35" s="8">
        <v>0</v>
      </c>
      <c r="J35" s="40">
        <v>0</v>
      </c>
      <c r="K35" s="3" t="s">
        <v>296</v>
      </c>
    </row>
    <row r="36" spans="1:11" s="34" customFormat="1" x14ac:dyDescent="0.25">
      <c r="A36" s="53">
        <v>43628</v>
      </c>
      <c r="B36" s="5" t="s">
        <v>160</v>
      </c>
      <c r="C36" s="20">
        <v>1000</v>
      </c>
      <c r="D36" s="77">
        <v>4</v>
      </c>
      <c r="E36" s="17" t="s">
        <v>10</v>
      </c>
      <c r="F36" s="8">
        <v>528</v>
      </c>
      <c r="G36" s="8">
        <v>521</v>
      </c>
      <c r="H36" s="8" t="s">
        <v>23</v>
      </c>
      <c r="I36" s="8">
        <f t="shared" si="16"/>
        <v>-28000</v>
      </c>
      <c r="J36" s="40">
        <v>0</v>
      </c>
      <c r="K36" s="79">
        <f t="shared" ref="K36:K38" si="20">SUM(I36:J36)</f>
        <v>-28000</v>
      </c>
    </row>
    <row r="37" spans="1:11" s="34" customFormat="1" x14ac:dyDescent="0.25">
      <c r="A37" s="53">
        <v>43628</v>
      </c>
      <c r="B37" s="5" t="s">
        <v>300</v>
      </c>
      <c r="C37" s="20">
        <v>4700</v>
      </c>
      <c r="D37" s="77">
        <v>4</v>
      </c>
      <c r="E37" s="17" t="s">
        <v>10</v>
      </c>
      <c r="F37" s="8">
        <v>104.25</v>
      </c>
      <c r="G37" s="8">
        <v>103</v>
      </c>
      <c r="H37" s="8" t="s">
        <v>23</v>
      </c>
      <c r="I37" s="8">
        <f t="shared" si="16"/>
        <v>-23500</v>
      </c>
      <c r="J37" s="40">
        <v>0</v>
      </c>
      <c r="K37" s="79">
        <f t="shared" si="20"/>
        <v>-23500</v>
      </c>
    </row>
    <row r="38" spans="1:11" s="34" customFormat="1" x14ac:dyDescent="0.25">
      <c r="A38" s="53">
        <v>43627</v>
      </c>
      <c r="B38" s="5" t="s">
        <v>297</v>
      </c>
      <c r="C38" s="20">
        <v>700</v>
      </c>
      <c r="D38" s="77">
        <v>4</v>
      </c>
      <c r="E38" s="17" t="s">
        <v>10</v>
      </c>
      <c r="F38" s="8">
        <v>635</v>
      </c>
      <c r="G38" s="8">
        <v>643</v>
      </c>
      <c r="H38" s="8" t="s">
        <v>23</v>
      </c>
      <c r="I38" s="8">
        <f t="shared" si="16"/>
        <v>22400</v>
      </c>
      <c r="J38" s="40">
        <v>0</v>
      </c>
      <c r="K38" s="79">
        <f t="shared" si="20"/>
        <v>22400</v>
      </c>
    </row>
    <row r="39" spans="1:11" s="34" customFormat="1" x14ac:dyDescent="0.25">
      <c r="A39" s="53">
        <v>43626</v>
      </c>
      <c r="B39" s="5" t="s">
        <v>295</v>
      </c>
      <c r="C39" s="20">
        <v>700</v>
      </c>
      <c r="D39" s="77">
        <v>4</v>
      </c>
      <c r="E39" s="17" t="s">
        <v>10</v>
      </c>
      <c r="F39" s="8">
        <v>1100</v>
      </c>
      <c r="G39" s="8">
        <v>1110</v>
      </c>
      <c r="H39" s="8" t="s">
        <v>23</v>
      </c>
      <c r="I39" s="8">
        <v>0</v>
      </c>
      <c r="J39" s="40">
        <v>0</v>
      </c>
      <c r="K39" s="3" t="s">
        <v>296</v>
      </c>
    </row>
    <row r="40" spans="1:11" s="34" customFormat="1" x14ac:dyDescent="0.25">
      <c r="A40" s="53">
        <v>43626</v>
      </c>
      <c r="B40" s="5" t="s">
        <v>297</v>
      </c>
      <c r="C40" s="20">
        <v>700</v>
      </c>
      <c r="D40" s="77">
        <v>4</v>
      </c>
      <c r="E40" s="17" t="s">
        <v>10</v>
      </c>
      <c r="F40" s="8">
        <v>630</v>
      </c>
      <c r="G40" s="8">
        <v>633</v>
      </c>
      <c r="H40" s="8" t="s">
        <v>23</v>
      </c>
      <c r="I40" s="8">
        <f t="shared" si="16"/>
        <v>8400</v>
      </c>
      <c r="J40" s="40">
        <v>0</v>
      </c>
      <c r="K40" s="79">
        <f t="shared" ref="K40:K44" si="21">SUM(I40:J40)</f>
        <v>8400</v>
      </c>
    </row>
    <row r="41" spans="1:11" s="34" customFormat="1" x14ac:dyDescent="0.25">
      <c r="A41" s="53">
        <v>43623</v>
      </c>
      <c r="B41" s="5" t="s">
        <v>293</v>
      </c>
      <c r="C41" s="20">
        <v>1500</v>
      </c>
      <c r="D41" s="77">
        <v>4</v>
      </c>
      <c r="E41" s="17" t="s">
        <v>10</v>
      </c>
      <c r="F41" s="8">
        <v>526</v>
      </c>
      <c r="G41" s="8">
        <v>532</v>
      </c>
      <c r="H41" s="8" t="s">
        <v>23</v>
      </c>
      <c r="I41" s="8">
        <f t="shared" si="16"/>
        <v>36000</v>
      </c>
      <c r="J41" s="40">
        <v>0</v>
      </c>
      <c r="K41" s="79">
        <f t="shared" si="21"/>
        <v>36000</v>
      </c>
    </row>
    <row r="42" spans="1:11" s="34" customFormat="1" x14ac:dyDescent="0.25">
      <c r="A42" s="53">
        <v>43623</v>
      </c>
      <c r="B42" s="5" t="s">
        <v>260</v>
      </c>
      <c r="C42" s="20">
        <v>700</v>
      </c>
      <c r="D42" s="77">
        <v>4</v>
      </c>
      <c r="E42" s="17" t="s">
        <v>35</v>
      </c>
      <c r="F42" s="8">
        <v>1310</v>
      </c>
      <c r="G42" s="8">
        <v>1301</v>
      </c>
      <c r="H42" s="8" t="s">
        <v>23</v>
      </c>
      <c r="I42" s="8">
        <f t="shared" si="16"/>
        <v>25200</v>
      </c>
      <c r="J42" s="40">
        <v>0</v>
      </c>
      <c r="K42" s="79">
        <f t="shared" si="21"/>
        <v>25200</v>
      </c>
    </row>
    <row r="43" spans="1:11" s="34" customFormat="1" x14ac:dyDescent="0.25">
      <c r="A43" s="53">
        <v>43619</v>
      </c>
      <c r="B43" s="5" t="s">
        <v>152</v>
      </c>
      <c r="C43" s="20">
        <v>300</v>
      </c>
      <c r="D43" s="77">
        <v>4</v>
      </c>
      <c r="E43" s="17" t="s">
        <v>10</v>
      </c>
      <c r="F43" s="8">
        <v>2224</v>
      </c>
      <c r="G43" s="8">
        <v>2236</v>
      </c>
      <c r="H43" s="8" t="s">
        <v>23</v>
      </c>
      <c r="I43" s="8">
        <f t="shared" si="16"/>
        <v>14400</v>
      </c>
      <c r="J43" s="40">
        <v>0</v>
      </c>
      <c r="K43" s="79">
        <f t="shared" si="21"/>
        <v>14400</v>
      </c>
    </row>
    <row r="44" spans="1:11" s="34" customFormat="1" x14ac:dyDescent="0.25">
      <c r="A44" s="53">
        <v>43619</v>
      </c>
      <c r="B44" s="5" t="s">
        <v>105</v>
      </c>
      <c r="C44" s="20">
        <v>1300</v>
      </c>
      <c r="D44" s="77">
        <v>4</v>
      </c>
      <c r="E44" s="17" t="s">
        <v>35</v>
      </c>
      <c r="F44" s="8">
        <v>645</v>
      </c>
      <c r="G44" s="8">
        <v>644</v>
      </c>
      <c r="H44" s="8" t="s">
        <v>23</v>
      </c>
      <c r="I44" s="8">
        <f t="shared" si="16"/>
        <v>5200</v>
      </c>
      <c r="J44" s="40">
        <v>0</v>
      </c>
      <c r="K44" s="79">
        <f t="shared" si="21"/>
        <v>5200</v>
      </c>
    </row>
    <row r="45" spans="1:11" s="34" customFormat="1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59"/>
    </row>
    <row r="46" spans="1:11" s="34" customFormat="1" x14ac:dyDescent="0.25">
      <c r="A46" s="53">
        <v>43609</v>
      </c>
      <c r="B46" s="5" t="s">
        <v>286</v>
      </c>
      <c r="C46" s="20">
        <v>1000</v>
      </c>
      <c r="D46" s="20"/>
      <c r="E46" s="17" t="s">
        <v>10</v>
      </c>
      <c r="F46" s="8">
        <v>571</v>
      </c>
      <c r="G46" s="8">
        <v>572.5</v>
      </c>
      <c r="H46" s="8" t="s">
        <v>23</v>
      </c>
      <c r="I46" s="8">
        <f t="shared" ref="I46" si="22">IF(E46="SELL", F46-G46, G46-F46)*C46</f>
        <v>1500</v>
      </c>
      <c r="J46" s="40">
        <v>0</v>
      </c>
      <c r="K46" s="3">
        <f t="shared" ref="K46" si="23">SUM(I46:J46)</f>
        <v>1500</v>
      </c>
    </row>
    <row r="47" spans="1:11" s="34" customFormat="1" x14ac:dyDescent="0.25">
      <c r="A47" s="53">
        <v>43608</v>
      </c>
      <c r="B47" s="5" t="s">
        <v>136</v>
      </c>
      <c r="C47" s="20">
        <v>250</v>
      </c>
      <c r="D47" s="20"/>
      <c r="E47" s="17" t="s">
        <v>10</v>
      </c>
      <c r="F47" s="8">
        <v>3065</v>
      </c>
      <c r="G47" s="8">
        <v>3077</v>
      </c>
      <c r="H47" s="8" t="s">
        <v>23</v>
      </c>
      <c r="I47" s="8">
        <f t="shared" ref="I47" si="24">IF(E47="SELL", F47-G47, G47-F47)*C47</f>
        <v>3000</v>
      </c>
      <c r="J47" s="40">
        <v>0</v>
      </c>
      <c r="K47" s="3">
        <f t="shared" ref="K47" si="25">SUM(I47:J47)</f>
        <v>3000</v>
      </c>
    </row>
    <row r="48" spans="1:11" s="34" customFormat="1" x14ac:dyDescent="0.25">
      <c r="A48" s="53">
        <v>43607</v>
      </c>
      <c r="B48" s="5" t="s">
        <v>284</v>
      </c>
      <c r="C48" s="20">
        <v>700</v>
      </c>
      <c r="D48" s="20"/>
      <c r="E48" s="17" t="s">
        <v>10</v>
      </c>
      <c r="F48" s="8">
        <v>920</v>
      </c>
      <c r="G48" s="8">
        <v>930</v>
      </c>
      <c r="H48" s="8">
        <v>934</v>
      </c>
      <c r="I48" s="8">
        <f t="shared" ref="I48" si="26">IF(E48="SELL", F48-G48, G48-F48)*C48</f>
        <v>7000</v>
      </c>
      <c r="J48" s="40">
        <f>(H48-G48)*C48</f>
        <v>2800</v>
      </c>
      <c r="K48" s="3">
        <f t="shared" ref="K48" si="27">SUM(I48:J48)</f>
        <v>9800</v>
      </c>
    </row>
    <row r="49" spans="1:11" s="34" customFormat="1" x14ac:dyDescent="0.25">
      <c r="A49" s="53">
        <v>43606</v>
      </c>
      <c r="B49" s="5" t="s">
        <v>266</v>
      </c>
      <c r="C49" s="20">
        <v>1400</v>
      </c>
      <c r="D49" s="20"/>
      <c r="E49" s="17" t="s">
        <v>10</v>
      </c>
      <c r="F49" s="8">
        <v>694</v>
      </c>
      <c r="G49" s="8">
        <v>700</v>
      </c>
      <c r="H49" s="8">
        <v>710</v>
      </c>
      <c r="I49" s="8">
        <f t="shared" ref="I49" si="28">IF(E49="SELL", F49-G49, G49-F49)*C49</f>
        <v>8400</v>
      </c>
      <c r="J49" s="40">
        <f>(H49-G49)*C49</f>
        <v>14000</v>
      </c>
      <c r="K49" s="3">
        <f t="shared" ref="K49" si="29">SUM(I49:J49)</f>
        <v>22400</v>
      </c>
    </row>
    <row r="50" spans="1:11" s="34" customFormat="1" x14ac:dyDescent="0.25">
      <c r="A50" s="53">
        <v>43605</v>
      </c>
      <c r="B50" s="5" t="s">
        <v>120</v>
      </c>
      <c r="C50" s="20">
        <v>302</v>
      </c>
      <c r="D50" s="20"/>
      <c r="E50" s="17" t="s">
        <v>10</v>
      </c>
      <c r="F50" s="8">
        <v>2290</v>
      </c>
      <c r="G50" s="8">
        <v>2305</v>
      </c>
      <c r="H50" s="8" t="s">
        <v>23</v>
      </c>
      <c r="I50" s="8">
        <f t="shared" ref="I50" si="30">IF(E50="SELL", F50-G50, G50-F50)*C50</f>
        <v>4530</v>
      </c>
      <c r="J50" s="40">
        <v>0</v>
      </c>
      <c r="K50" s="3">
        <f t="shared" ref="K50" si="31">SUM(I50:J50)</f>
        <v>4530</v>
      </c>
    </row>
    <row r="51" spans="1:11" s="34" customFormat="1" x14ac:dyDescent="0.25">
      <c r="A51" s="53">
        <v>43602</v>
      </c>
      <c r="B51" s="5" t="s">
        <v>285</v>
      </c>
      <c r="C51" s="20">
        <v>1000</v>
      </c>
      <c r="D51" s="20"/>
      <c r="E51" s="17" t="s">
        <v>10</v>
      </c>
      <c r="F51" s="8">
        <v>737</v>
      </c>
      <c r="G51" s="8">
        <v>742</v>
      </c>
      <c r="H51" s="8" t="s">
        <v>23</v>
      </c>
      <c r="I51" s="8">
        <f t="shared" ref="I51" si="32">IF(E51="SELL", F51-G51, G51-F51)*C51</f>
        <v>5000</v>
      </c>
      <c r="J51" s="40">
        <v>0</v>
      </c>
      <c r="K51" s="3">
        <f t="shared" ref="K51" si="33">SUM(I51:J51)</f>
        <v>5000</v>
      </c>
    </row>
    <row r="52" spans="1:11" s="34" customFormat="1" x14ac:dyDescent="0.25">
      <c r="A52" s="53">
        <v>43600</v>
      </c>
      <c r="B52" s="5" t="s">
        <v>247</v>
      </c>
      <c r="C52" s="20">
        <v>1100</v>
      </c>
      <c r="D52" s="20"/>
      <c r="E52" s="17" t="s">
        <v>35</v>
      </c>
      <c r="F52" s="8">
        <v>425</v>
      </c>
      <c r="G52" s="8">
        <v>418</v>
      </c>
      <c r="H52" s="8" t="s">
        <v>23</v>
      </c>
      <c r="I52" s="8">
        <f t="shared" ref="I52" si="34">IF(E52="SELL", F52-G52, G52-F52)*C52</f>
        <v>7700</v>
      </c>
      <c r="J52" s="40">
        <v>0</v>
      </c>
      <c r="K52" s="3">
        <f t="shared" ref="K52" si="35">SUM(I52:J52)</f>
        <v>7700</v>
      </c>
    </row>
    <row r="53" spans="1:11" s="34" customFormat="1" x14ac:dyDescent="0.25">
      <c r="A53" s="53">
        <v>43598</v>
      </c>
      <c r="B53" s="5" t="s">
        <v>279</v>
      </c>
      <c r="C53" s="20">
        <v>500</v>
      </c>
      <c r="D53" s="20"/>
      <c r="E53" s="17" t="s">
        <v>35</v>
      </c>
      <c r="F53" s="8">
        <v>1265</v>
      </c>
      <c r="G53" s="8">
        <v>1252</v>
      </c>
      <c r="H53" s="8" t="s">
        <v>23</v>
      </c>
      <c r="I53" s="8">
        <f t="shared" ref="I53" si="36">IF(E53="SELL", F53-G53, G53-F53)*C53</f>
        <v>6500</v>
      </c>
      <c r="J53" s="40">
        <v>0</v>
      </c>
      <c r="K53" s="3">
        <f t="shared" ref="K53" si="37">SUM(I53:J53)</f>
        <v>6500</v>
      </c>
    </row>
    <row r="54" spans="1:11" s="34" customFormat="1" x14ac:dyDescent="0.25">
      <c r="A54" s="53">
        <v>43595</v>
      </c>
      <c r="B54" s="5" t="s">
        <v>13</v>
      </c>
      <c r="C54" s="20">
        <v>400</v>
      </c>
      <c r="D54" s="20"/>
      <c r="E54" s="17" t="s">
        <v>35</v>
      </c>
      <c r="F54" s="8">
        <v>1715</v>
      </c>
      <c r="G54" s="8">
        <v>1715</v>
      </c>
      <c r="H54" s="8" t="s">
        <v>23</v>
      </c>
      <c r="I54" s="8">
        <f t="shared" ref="I54:I56" si="38">IF(E54="SELL", F54-G54, G54-F54)*C54</f>
        <v>0</v>
      </c>
      <c r="J54" s="40">
        <v>0</v>
      </c>
      <c r="K54" s="3">
        <f t="shared" ref="K54:K56" si="39">SUM(I54:J54)</f>
        <v>0</v>
      </c>
    </row>
    <row r="55" spans="1:11" s="34" customFormat="1" x14ac:dyDescent="0.25">
      <c r="A55" s="53">
        <v>43594</v>
      </c>
      <c r="B55" s="5" t="s">
        <v>150</v>
      </c>
      <c r="C55" s="20">
        <v>500</v>
      </c>
      <c r="D55" s="20"/>
      <c r="E55" s="17" t="s">
        <v>35</v>
      </c>
      <c r="F55" s="8">
        <v>1366</v>
      </c>
      <c r="G55" s="8">
        <v>1359</v>
      </c>
      <c r="H55" s="8" t="s">
        <v>23</v>
      </c>
      <c r="I55" s="8">
        <f t="shared" si="38"/>
        <v>3500</v>
      </c>
      <c r="J55" s="40">
        <v>0</v>
      </c>
      <c r="K55" s="3">
        <f t="shared" si="39"/>
        <v>3500</v>
      </c>
    </row>
    <row r="56" spans="1:11" s="34" customFormat="1" x14ac:dyDescent="0.25">
      <c r="A56" s="53">
        <v>43592</v>
      </c>
      <c r="B56" s="5" t="s">
        <v>282</v>
      </c>
      <c r="C56" s="20">
        <v>2600</v>
      </c>
      <c r="D56" s="20"/>
      <c r="E56" s="17" t="s">
        <v>10</v>
      </c>
      <c r="F56" s="8">
        <v>366</v>
      </c>
      <c r="G56" s="8">
        <v>367.8</v>
      </c>
      <c r="H56" s="8" t="s">
        <v>23</v>
      </c>
      <c r="I56" s="8">
        <f t="shared" si="38"/>
        <v>4680.0000000000291</v>
      </c>
      <c r="J56" s="40">
        <v>0</v>
      </c>
      <c r="K56" s="3">
        <f t="shared" si="39"/>
        <v>4680.0000000000291</v>
      </c>
    </row>
    <row r="57" spans="1:11" s="34" customFormat="1" x14ac:dyDescent="0.25">
      <c r="A57" s="53">
        <v>43588</v>
      </c>
      <c r="B57" s="5" t="s">
        <v>136</v>
      </c>
      <c r="C57" s="20">
        <v>250</v>
      </c>
      <c r="D57" s="20"/>
      <c r="E57" s="17" t="s">
        <v>10</v>
      </c>
      <c r="F57" s="8">
        <v>3070</v>
      </c>
      <c r="G57" s="8">
        <v>3078</v>
      </c>
      <c r="H57" s="8" t="s">
        <v>23</v>
      </c>
      <c r="I57" s="8">
        <f t="shared" ref="I57:I58" si="40">IF(E57="SELL", F57-G57, G57-F57)*C57</f>
        <v>2000</v>
      </c>
      <c r="J57" s="40">
        <v>0</v>
      </c>
      <c r="K57" s="3">
        <f t="shared" ref="K57:K58" si="41">SUM(I57:J57)</f>
        <v>2000</v>
      </c>
    </row>
    <row r="58" spans="1:11" s="34" customFormat="1" x14ac:dyDescent="0.25">
      <c r="A58" s="53">
        <v>43587</v>
      </c>
      <c r="B58" s="5" t="s">
        <v>277</v>
      </c>
      <c r="C58" s="20">
        <v>1560</v>
      </c>
      <c r="D58" s="20"/>
      <c r="E58" s="17" t="s">
        <v>10</v>
      </c>
      <c r="F58" s="8">
        <v>521</v>
      </c>
      <c r="G58" s="8">
        <v>525</v>
      </c>
      <c r="H58" s="8" t="s">
        <v>23</v>
      </c>
      <c r="I58" s="8">
        <f t="shared" si="40"/>
        <v>6240</v>
      </c>
      <c r="J58" s="40">
        <v>0</v>
      </c>
      <c r="K58" s="3">
        <f t="shared" si="41"/>
        <v>6240</v>
      </c>
    </row>
    <row r="59" spans="1:11" s="34" customFormat="1" x14ac:dyDescent="0.25">
      <c r="A59" s="62"/>
      <c r="B59" s="63"/>
      <c r="C59" s="68"/>
      <c r="D59" s="68"/>
      <c r="E59" s="65"/>
      <c r="F59" s="66"/>
      <c r="G59" s="66"/>
      <c r="H59" s="66"/>
      <c r="I59" s="66"/>
      <c r="J59" s="69"/>
      <c r="K59" s="67"/>
    </row>
    <row r="60" spans="1:11" s="34" customFormat="1" x14ac:dyDescent="0.25">
      <c r="A60" s="53">
        <v>43585</v>
      </c>
      <c r="B60" s="5" t="s">
        <v>207</v>
      </c>
      <c r="C60" s="20">
        <v>1850</v>
      </c>
      <c r="D60" s="20"/>
      <c r="E60" s="17" t="s">
        <v>35</v>
      </c>
      <c r="F60" s="8">
        <v>318</v>
      </c>
      <c r="G60" s="8">
        <v>322</v>
      </c>
      <c r="H60" s="8" t="s">
        <v>23</v>
      </c>
      <c r="I60" s="8">
        <f t="shared" ref="I60:I65" si="42">IF(E60="SELL", F60-G60, G60-F60)*C60</f>
        <v>-7400</v>
      </c>
      <c r="J60" s="40">
        <v>0</v>
      </c>
      <c r="K60" s="3">
        <f t="shared" ref="K60" si="43">SUM(I60:J60)</f>
        <v>-7400</v>
      </c>
    </row>
    <row r="61" spans="1:11" s="34" customFormat="1" x14ac:dyDescent="0.25">
      <c r="A61" s="53">
        <v>43580</v>
      </c>
      <c r="B61" s="5" t="s">
        <v>116</v>
      </c>
      <c r="C61" s="20">
        <v>2000</v>
      </c>
      <c r="D61" s="20"/>
      <c r="E61" s="17" t="s">
        <v>35</v>
      </c>
      <c r="F61" s="8">
        <v>281</v>
      </c>
      <c r="G61" s="8">
        <v>277</v>
      </c>
      <c r="H61" s="8">
        <v>273</v>
      </c>
      <c r="I61" s="8">
        <f t="shared" si="42"/>
        <v>8000</v>
      </c>
      <c r="J61" s="40">
        <f>(G61-H61)*C61</f>
        <v>8000</v>
      </c>
      <c r="K61" s="3">
        <f t="shared" ref="K61:K63" si="44">SUM(I61:J61)</f>
        <v>16000</v>
      </c>
    </row>
    <row r="62" spans="1:11" s="34" customFormat="1" x14ac:dyDescent="0.25">
      <c r="A62" s="53">
        <v>43579</v>
      </c>
      <c r="B62" s="5" t="s">
        <v>278</v>
      </c>
      <c r="C62" s="20">
        <v>700</v>
      </c>
      <c r="D62" s="20"/>
      <c r="E62" s="17" t="s">
        <v>10</v>
      </c>
      <c r="F62" s="8">
        <v>1130</v>
      </c>
      <c r="G62" s="8">
        <v>1140</v>
      </c>
      <c r="H62" s="8" t="s">
        <v>23</v>
      </c>
      <c r="I62" s="8">
        <f t="shared" si="42"/>
        <v>7000</v>
      </c>
      <c r="J62" s="40">
        <v>0</v>
      </c>
      <c r="K62" s="3">
        <f t="shared" ref="K62" si="45">SUM(I62:J62)</f>
        <v>7000</v>
      </c>
    </row>
    <row r="63" spans="1:11" s="34" customFormat="1" x14ac:dyDescent="0.25">
      <c r="A63" s="53">
        <v>43579</v>
      </c>
      <c r="B63" s="5" t="s">
        <v>61</v>
      </c>
      <c r="C63" s="20">
        <v>1400</v>
      </c>
      <c r="D63" s="20"/>
      <c r="E63" s="17" t="s">
        <v>10</v>
      </c>
      <c r="F63" s="8">
        <v>578</v>
      </c>
      <c r="G63" s="8">
        <v>581.9</v>
      </c>
      <c r="H63" s="8" t="s">
        <v>23</v>
      </c>
      <c r="I63" s="8">
        <f t="shared" si="42"/>
        <v>5459.9999999999682</v>
      </c>
      <c r="J63" s="40">
        <v>0</v>
      </c>
      <c r="K63" s="3">
        <f t="shared" si="44"/>
        <v>5459.9999999999682</v>
      </c>
    </row>
    <row r="64" spans="1:11" s="34" customFormat="1" x14ac:dyDescent="0.25">
      <c r="A64" s="53">
        <v>43578</v>
      </c>
      <c r="B64" s="5" t="s">
        <v>150</v>
      </c>
      <c r="C64" s="20">
        <v>500</v>
      </c>
      <c r="D64" s="20"/>
      <c r="E64" s="17" t="s">
        <v>10</v>
      </c>
      <c r="F64" s="8">
        <v>1372</v>
      </c>
      <c r="G64" s="8">
        <v>1384</v>
      </c>
      <c r="H64" s="8" t="s">
        <v>23</v>
      </c>
      <c r="I64" s="8">
        <f t="shared" si="42"/>
        <v>6000</v>
      </c>
      <c r="J64" s="40">
        <v>0</v>
      </c>
      <c r="K64" s="3">
        <f t="shared" ref="K64" si="46">SUM(I64:J64)</f>
        <v>6000</v>
      </c>
    </row>
    <row r="65" spans="1:11" s="34" customFormat="1" x14ac:dyDescent="0.25">
      <c r="A65" s="53">
        <v>43577</v>
      </c>
      <c r="B65" s="5" t="s">
        <v>279</v>
      </c>
      <c r="C65" s="20">
        <v>500</v>
      </c>
      <c r="D65" s="20"/>
      <c r="E65" s="17" t="s">
        <v>35</v>
      </c>
      <c r="F65" s="8">
        <v>1450</v>
      </c>
      <c r="G65" s="8">
        <v>1435</v>
      </c>
      <c r="H65" s="8">
        <v>1420</v>
      </c>
      <c r="I65" s="8">
        <f t="shared" si="42"/>
        <v>7500</v>
      </c>
      <c r="J65" s="40">
        <f>(G65-H65)*C65</f>
        <v>7500</v>
      </c>
      <c r="K65" s="3">
        <f t="shared" ref="K65" si="47">SUM(I65:J65)</f>
        <v>15000</v>
      </c>
    </row>
    <row r="66" spans="1:11" s="34" customFormat="1" x14ac:dyDescent="0.25">
      <c r="A66" s="60">
        <v>43567</v>
      </c>
      <c r="B66" s="23" t="s">
        <v>259</v>
      </c>
      <c r="C66" s="23">
        <v>2667</v>
      </c>
      <c r="D66" s="23"/>
      <c r="E66" s="23" t="s">
        <v>10</v>
      </c>
      <c r="F66" s="24">
        <v>351.5</v>
      </c>
      <c r="G66" s="24">
        <v>355.5</v>
      </c>
      <c r="H66" s="25">
        <v>0</v>
      </c>
      <c r="I66" s="51">
        <f t="shared" ref="I66:I68" si="48">(G66-F66)*C66</f>
        <v>10668</v>
      </c>
      <c r="J66" s="40">
        <v>0</v>
      </c>
      <c r="K66" s="51">
        <f t="shared" ref="K66:K82" si="49">+J66+I66</f>
        <v>10668</v>
      </c>
    </row>
    <row r="67" spans="1:11" s="34" customFormat="1" x14ac:dyDescent="0.25">
      <c r="A67" s="60">
        <v>43567</v>
      </c>
      <c r="B67" s="23" t="s">
        <v>215</v>
      </c>
      <c r="C67" s="23">
        <v>600</v>
      </c>
      <c r="D67" s="23"/>
      <c r="E67" s="23" t="s">
        <v>10</v>
      </c>
      <c r="F67" s="24">
        <v>1720</v>
      </c>
      <c r="G67" s="24">
        <v>1725</v>
      </c>
      <c r="H67" s="25">
        <v>0</v>
      </c>
      <c r="I67" s="51">
        <f t="shared" si="48"/>
        <v>3000</v>
      </c>
      <c r="J67" s="40">
        <v>0</v>
      </c>
      <c r="K67" s="51">
        <f t="shared" si="49"/>
        <v>3000</v>
      </c>
    </row>
    <row r="68" spans="1:11" s="34" customFormat="1" x14ac:dyDescent="0.25">
      <c r="A68" s="60">
        <v>43566</v>
      </c>
      <c r="B68" s="23" t="s">
        <v>192</v>
      </c>
      <c r="C68" s="23">
        <v>1400</v>
      </c>
      <c r="D68" s="23"/>
      <c r="E68" s="23" t="s">
        <v>10</v>
      </c>
      <c r="F68" s="24">
        <v>597</v>
      </c>
      <c r="G68" s="24">
        <v>599</v>
      </c>
      <c r="H68" s="25">
        <v>0</v>
      </c>
      <c r="I68" s="51">
        <f t="shared" si="48"/>
        <v>2800</v>
      </c>
      <c r="J68" s="40">
        <v>0</v>
      </c>
      <c r="K68" s="51">
        <f t="shared" si="49"/>
        <v>2800</v>
      </c>
    </row>
    <row r="69" spans="1:11" s="34" customFormat="1" x14ac:dyDescent="0.25">
      <c r="A69" s="60">
        <v>43566</v>
      </c>
      <c r="B69" s="23" t="s">
        <v>260</v>
      </c>
      <c r="C69" s="23">
        <v>700</v>
      </c>
      <c r="D69" s="23"/>
      <c r="E69" s="30" t="s">
        <v>170</v>
      </c>
      <c r="F69" s="25">
        <v>1410</v>
      </c>
      <c r="G69" s="25">
        <v>1425</v>
      </c>
      <c r="H69" s="25">
        <v>0</v>
      </c>
      <c r="I69" s="51">
        <f>(F69-G69)*C69</f>
        <v>-10500</v>
      </c>
      <c r="J69" s="51">
        <v>0</v>
      </c>
      <c r="K69" s="29">
        <f t="shared" si="49"/>
        <v>-10500</v>
      </c>
    </row>
    <row r="70" spans="1:11" s="34" customFormat="1" x14ac:dyDescent="0.25">
      <c r="A70" s="60">
        <v>43565</v>
      </c>
      <c r="B70" s="23" t="s">
        <v>237</v>
      </c>
      <c r="C70" s="23">
        <v>500</v>
      </c>
      <c r="D70" s="23"/>
      <c r="E70" s="23" t="s">
        <v>10</v>
      </c>
      <c r="F70" s="24">
        <v>2495</v>
      </c>
      <c r="G70" s="24">
        <v>2475</v>
      </c>
      <c r="H70" s="25">
        <v>0</v>
      </c>
      <c r="I70" s="51">
        <f t="shared" ref="I70:I72" si="50">(G70-F70)*C70</f>
        <v>-10000</v>
      </c>
      <c r="J70" s="40">
        <v>0</v>
      </c>
      <c r="K70" s="29">
        <f t="shared" si="49"/>
        <v>-10000</v>
      </c>
    </row>
    <row r="71" spans="1:11" s="34" customFormat="1" x14ac:dyDescent="0.25">
      <c r="A71" s="60">
        <v>43565</v>
      </c>
      <c r="B71" s="23" t="s">
        <v>245</v>
      </c>
      <c r="C71" s="23">
        <v>12000</v>
      </c>
      <c r="D71" s="23"/>
      <c r="E71" s="23" t="s">
        <v>10</v>
      </c>
      <c r="F71" s="24">
        <v>59</v>
      </c>
      <c r="G71" s="24">
        <v>58.5</v>
      </c>
      <c r="H71" s="25">
        <v>0</v>
      </c>
      <c r="I71" s="51">
        <f t="shared" si="50"/>
        <v>-6000</v>
      </c>
      <c r="J71" s="40">
        <v>0</v>
      </c>
      <c r="K71" s="29">
        <f t="shared" si="49"/>
        <v>-6000</v>
      </c>
    </row>
    <row r="72" spans="1:11" s="34" customFormat="1" x14ac:dyDescent="0.25">
      <c r="A72" s="60">
        <v>43564</v>
      </c>
      <c r="B72" s="23" t="s">
        <v>261</v>
      </c>
      <c r="C72" s="23">
        <v>700</v>
      </c>
      <c r="D72" s="23"/>
      <c r="E72" s="23" t="s">
        <v>10</v>
      </c>
      <c r="F72" s="24">
        <v>965</v>
      </c>
      <c r="G72" s="24">
        <v>979.5</v>
      </c>
      <c r="H72" s="25">
        <v>0</v>
      </c>
      <c r="I72" s="51">
        <f t="shared" si="50"/>
        <v>10150</v>
      </c>
      <c r="J72" s="40">
        <v>0</v>
      </c>
      <c r="K72" s="51">
        <f t="shared" si="49"/>
        <v>10150</v>
      </c>
    </row>
    <row r="73" spans="1:11" s="34" customFormat="1" x14ac:dyDescent="0.25">
      <c r="A73" s="60">
        <v>43564</v>
      </c>
      <c r="B73" s="23" t="s">
        <v>262</v>
      </c>
      <c r="C73" s="23">
        <v>500</v>
      </c>
      <c r="D73" s="23"/>
      <c r="E73" s="30" t="s">
        <v>170</v>
      </c>
      <c r="F73" s="25">
        <v>2480</v>
      </c>
      <c r="G73" s="25">
        <v>2465</v>
      </c>
      <c r="H73" s="25">
        <v>0</v>
      </c>
      <c r="I73" s="51">
        <f>(F73-G73)*C73</f>
        <v>7500</v>
      </c>
      <c r="J73" s="51">
        <v>0</v>
      </c>
      <c r="K73" s="51">
        <f t="shared" si="49"/>
        <v>7500</v>
      </c>
    </row>
    <row r="74" spans="1:11" s="34" customFormat="1" x14ac:dyDescent="0.25">
      <c r="A74" s="60">
        <v>43563</v>
      </c>
      <c r="B74" s="23" t="s">
        <v>160</v>
      </c>
      <c r="C74" s="23">
        <v>1000</v>
      </c>
      <c r="D74" s="23"/>
      <c r="E74" s="23" t="s">
        <v>10</v>
      </c>
      <c r="F74" s="24">
        <v>645</v>
      </c>
      <c r="G74" s="24">
        <v>635</v>
      </c>
      <c r="H74" s="25">
        <v>0</v>
      </c>
      <c r="I74" s="51">
        <f t="shared" ref="I74:I77" si="51">(G74-F74)*C74</f>
        <v>-10000</v>
      </c>
      <c r="J74" s="40">
        <v>0</v>
      </c>
      <c r="K74" s="29">
        <f t="shared" si="49"/>
        <v>-10000</v>
      </c>
    </row>
    <row r="75" spans="1:11" s="34" customFormat="1" x14ac:dyDescent="0.25">
      <c r="A75" s="60">
        <v>43563</v>
      </c>
      <c r="B75" s="23" t="s">
        <v>140</v>
      </c>
      <c r="C75" s="23">
        <v>1200</v>
      </c>
      <c r="D75" s="23"/>
      <c r="E75" s="23" t="s">
        <v>10</v>
      </c>
      <c r="F75" s="24">
        <v>951</v>
      </c>
      <c r="G75" s="24">
        <v>953</v>
      </c>
      <c r="H75" s="25">
        <v>0</v>
      </c>
      <c r="I75" s="51">
        <f t="shared" si="51"/>
        <v>2400</v>
      </c>
      <c r="J75" s="40">
        <v>0</v>
      </c>
      <c r="K75" s="51">
        <f t="shared" si="49"/>
        <v>2400</v>
      </c>
    </row>
    <row r="76" spans="1:11" s="34" customFormat="1" x14ac:dyDescent="0.25">
      <c r="A76" s="60">
        <v>43563</v>
      </c>
      <c r="B76" s="23" t="s">
        <v>237</v>
      </c>
      <c r="C76" s="23">
        <v>500</v>
      </c>
      <c r="D76" s="23"/>
      <c r="E76" s="23" t="s">
        <v>10</v>
      </c>
      <c r="F76" s="24">
        <v>2500</v>
      </c>
      <c r="G76" s="24">
        <v>2500</v>
      </c>
      <c r="H76" s="25">
        <v>0</v>
      </c>
      <c r="I76" s="51">
        <f t="shared" si="51"/>
        <v>0</v>
      </c>
      <c r="J76" s="40">
        <v>0</v>
      </c>
      <c r="K76" s="51">
        <f t="shared" si="49"/>
        <v>0</v>
      </c>
    </row>
    <row r="77" spans="1:11" s="34" customFormat="1" x14ac:dyDescent="0.25">
      <c r="A77" s="60">
        <v>43560</v>
      </c>
      <c r="B77" s="23" t="s">
        <v>263</v>
      </c>
      <c r="C77" s="23">
        <v>600</v>
      </c>
      <c r="D77" s="23"/>
      <c r="E77" s="23" t="s">
        <v>10</v>
      </c>
      <c r="F77" s="24">
        <v>1230</v>
      </c>
      <c r="G77" s="24">
        <v>1247</v>
      </c>
      <c r="H77" s="25">
        <v>0</v>
      </c>
      <c r="I77" s="51">
        <f t="shared" si="51"/>
        <v>10200</v>
      </c>
      <c r="J77" s="40">
        <v>0</v>
      </c>
      <c r="K77" s="51">
        <f t="shared" si="49"/>
        <v>10200</v>
      </c>
    </row>
    <row r="78" spans="1:11" s="34" customFormat="1" x14ac:dyDescent="0.25">
      <c r="A78" s="60">
        <v>43559</v>
      </c>
      <c r="B78" s="23" t="s">
        <v>142</v>
      </c>
      <c r="C78" s="23">
        <v>700</v>
      </c>
      <c r="D78" s="23"/>
      <c r="E78" s="30" t="s">
        <v>170</v>
      </c>
      <c r="F78" s="25">
        <v>1125</v>
      </c>
      <c r="G78" s="25">
        <v>1125</v>
      </c>
      <c r="H78" s="25">
        <v>0</v>
      </c>
      <c r="I78" s="51">
        <f>(F78-G78)*C78</f>
        <v>0</v>
      </c>
      <c r="J78" s="51">
        <v>0</v>
      </c>
      <c r="K78" s="51">
        <f t="shared" si="49"/>
        <v>0</v>
      </c>
    </row>
    <row r="79" spans="1:11" s="34" customFormat="1" x14ac:dyDescent="0.25">
      <c r="A79" s="60">
        <v>43559</v>
      </c>
      <c r="B79" s="23" t="s">
        <v>237</v>
      </c>
      <c r="C79" s="23">
        <v>500</v>
      </c>
      <c r="D79" s="23"/>
      <c r="E79" s="23" t="s">
        <v>10</v>
      </c>
      <c r="F79" s="24">
        <v>2490</v>
      </c>
      <c r="G79" s="24">
        <v>2509</v>
      </c>
      <c r="H79" s="25">
        <v>0</v>
      </c>
      <c r="I79" s="51">
        <f t="shared" ref="I79:I80" si="52">(G79-F79)*C79</f>
        <v>9500</v>
      </c>
      <c r="J79" s="40">
        <v>0</v>
      </c>
      <c r="K79" s="51">
        <f t="shared" si="49"/>
        <v>9500</v>
      </c>
    </row>
    <row r="80" spans="1:11" s="34" customFormat="1" x14ac:dyDescent="0.25">
      <c r="A80" s="60">
        <v>43558</v>
      </c>
      <c r="B80" s="23" t="s">
        <v>260</v>
      </c>
      <c r="C80" s="23">
        <v>700</v>
      </c>
      <c r="D80" s="23"/>
      <c r="E80" s="23" t="s">
        <v>10</v>
      </c>
      <c r="F80" s="24">
        <v>1420</v>
      </c>
      <c r="G80" s="24">
        <v>1415</v>
      </c>
      <c r="H80" s="25">
        <v>0</v>
      </c>
      <c r="I80" s="51">
        <f t="shared" si="52"/>
        <v>-3500</v>
      </c>
      <c r="J80" s="40">
        <v>0</v>
      </c>
      <c r="K80" s="29">
        <f t="shared" si="49"/>
        <v>-3500</v>
      </c>
    </row>
    <row r="81" spans="1:11" s="34" customFormat="1" x14ac:dyDescent="0.25">
      <c r="A81" s="60">
        <v>43557</v>
      </c>
      <c r="B81" s="23" t="s">
        <v>237</v>
      </c>
      <c r="C81" s="23">
        <v>600</v>
      </c>
      <c r="D81" s="23"/>
      <c r="E81" s="30" t="s">
        <v>170</v>
      </c>
      <c r="F81" s="25">
        <v>1025</v>
      </c>
      <c r="G81" s="25">
        <v>1008</v>
      </c>
      <c r="H81" s="25">
        <v>0</v>
      </c>
      <c r="I81" s="51">
        <f>(F81-G81)*C81</f>
        <v>10200</v>
      </c>
      <c r="J81" s="51">
        <v>0</v>
      </c>
      <c r="K81" s="51">
        <f t="shared" si="49"/>
        <v>10200</v>
      </c>
    </row>
    <row r="82" spans="1:11" s="34" customFormat="1" x14ac:dyDescent="0.25">
      <c r="A82" s="60">
        <v>43556</v>
      </c>
      <c r="B82" s="23" t="s">
        <v>264</v>
      </c>
      <c r="C82" s="23">
        <v>8000</v>
      </c>
      <c r="D82" s="23"/>
      <c r="E82" s="23" t="s">
        <v>10</v>
      </c>
      <c r="F82" s="24">
        <v>40</v>
      </c>
      <c r="G82" s="24">
        <v>41.25</v>
      </c>
      <c r="H82" s="25">
        <v>0</v>
      </c>
      <c r="I82" s="51">
        <f t="shared" ref="I82" si="53">(G82-F82)*C82</f>
        <v>10000</v>
      </c>
      <c r="J82" s="40">
        <v>0</v>
      </c>
      <c r="K82" s="51">
        <f t="shared" si="49"/>
        <v>10000</v>
      </c>
    </row>
    <row r="83" spans="1:11" s="34" customFormat="1" x14ac:dyDescent="0.25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59"/>
    </row>
    <row r="84" spans="1:11" s="14" customFormat="1" x14ac:dyDescent="0.25">
      <c r="A84" s="4">
        <v>43496</v>
      </c>
      <c r="B84" s="5" t="s">
        <v>114</v>
      </c>
      <c r="C84" s="20">
        <v>1500</v>
      </c>
      <c r="D84" s="20"/>
      <c r="E84" s="17" t="s">
        <v>10</v>
      </c>
      <c r="F84" s="8">
        <v>345</v>
      </c>
      <c r="G84" s="8">
        <v>340</v>
      </c>
      <c r="H84" s="8" t="s">
        <v>23</v>
      </c>
      <c r="I84" s="8">
        <f t="shared" ref="I84:I147" si="54">IF(E84="SELL", F84-G84, G84-F84)*C84</f>
        <v>-7500</v>
      </c>
      <c r="J84" s="15">
        <v>0</v>
      </c>
      <c r="K84" s="3">
        <f t="shared" ref="K84:K88" si="55">SUM(I84:J84)</f>
        <v>-7500</v>
      </c>
    </row>
    <row r="85" spans="1:11" s="14" customFormat="1" x14ac:dyDescent="0.25">
      <c r="A85" s="4">
        <v>43495</v>
      </c>
      <c r="B85" s="5" t="s">
        <v>115</v>
      </c>
      <c r="C85" s="20">
        <v>3000</v>
      </c>
      <c r="D85" s="20"/>
      <c r="E85" s="17" t="s">
        <v>10</v>
      </c>
      <c r="F85" s="8">
        <v>207</v>
      </c>
      <c r="G85" s="8">
        <v>208.5</v>
      </c>
      <c r="H85" s="8" t="s">
        <v>23</v>
      </c>
      <c r="I85" s="8">
        <f t="shared" si="54"/>
        <v>4500</v>
      </c>
      <c r="J85" s="15">
        <v>0</v>
      </c>
      <c r="K85" s="3">
        <f t="shared" si="55"/>
        <v>4500</v>
      </c>
    </row>
    <row r="86" spans="1:11" s="14" customFormat="1" x14ac:dyDescent="0.25">
      <c r="A86" s="4">
        <v>43494</v>
      </c>
      <c r="B86" s="5" t="s">
        <v>116</v>
      </c>
      <c r="C86" s="20">
        <v>2000</v>
      </c>
      <c r="D86" s="20"/>
      <c r="E86" s="17" t="s">
        <v>10</v>
      </c>
      <c r="F86" s="8">
        <v>295</v>
      </c>
      <c r="G86" s="8">
        <v>297.3</v>
      </c>
      <c r="H86" s="8" t="s">
        <v>23</v>
      </c>
      <c r="I86" s="8">
        <f t="shared" si="54"/>
        <v>4600.0000000000227</v>
      </c>
      <c r="J86" s="15">
        <v>0</v>
      </c>
      <c r="K86" s="3">
        <f t="shared" si="55"/>
        <v>4600.0000000000227</v>
      </c>
    </row>
    <row r="87" spans="1:11" s="14" customFormat="1" x14ac:dyDescent="0.25">
      <c r="A87" s="4">
        <v>43489</v>
      </c>
      <c r="B87" s="5" t="s">
        <v>65</v>
      </c>
      <c r="C87" s="20">
        <v>400</v>
      </c>
      <c r="D87" s="20"/>
      <c r="E87" s="17" t="s">
        <v>10</v>
      </c>
      <c r="F87" s="8">
        <v>1517</v>
      </c>
      <c r="G87" s="8">
        <v>1500</v>
      </c>
      <c r="H87" s="8" t="s">
        <v>23</v>
      </c>
      <c r="I87" s="8">
        <f t="shared" si="54"/>
        <v>-6800</v>
      </c>
      <c r="J87" s="15">
        <v>0</v>
      </c>
      <c r="K87" s="3">
        <f t="shared" si="55"/>
        <v>-6800</v>
      </c>
    </row>
    <row r="88" spans="1:11" s="14" customFormat="1" x14ac:dyDescent="0.25">
      <c r="A88" s="4">
        <v>43489</v>
      </c>
      <c r="B88" s="5" t="s">
        <v>117</v>
      </c>
      <c r="C88" s="20">
        <v>700</v>
      </c>
      <c r="D88" s="20"/>
      <c r="E88" s="17" t="s">
        <v>10</v>
      </c>
      <c r="F88" s="8">
        <v>1327</v>
      </c>
      <c r="G88" s="8">
        <v>1329</v>
      </c>
      <c r="H88" s="8" t="s">
        <v>23</v>
      </c>
      <c r="I88" s="8">
        <f t="shared" si="54"/>
        <v>1400</v>
      </c>
      <c r="J88" s="15">
        <v>0</v>
      </c>
      <c r="K88" s="3">
        <f t="shared" si="55"/>
        <v>1400</v>
      </c>
    </row>
    <row r="89" spans="1:11" s="14" customFormat="1" x14ac:dyDescent="0.25">
      <c r="A89" s="4">
        <v>43487</v>
      </c>
      <c r="B89" s="5" t="s">
        <v>118</v>
      </c>
      <c r="C89" s="20">
        <v>600</v>
      </c>
      <c r="D89" s="20"/>
      <c r="E89" s="17" t="s">
        <v>10</v>
      </c>
      <c r="F89" s="8">
        <v>1105</v>
      </c>
      <c r="G89" s="8">
        <v>1119</v>
      </c>
      <c r="H89" s="8">
        <v>1130</v>
      </c>
      <c r="I89" s="8">
        <f t="shared" si="54"/>
        <v>8400</v>
      </c>
      <c r="J89" s="15">
        <f>(H89-G89)*C89</f>
        <v>6600</v>
      </c>
      <c r="K89" s="3">
        <f t="shared" ref="K89" si="56">SUM(I89:J89)</f>
        <v>15000</v>
      </c>
    </row>
    <row r="90" spans="1:11" s="14" customFormat="1" x14ac:dyDescent="0.25">
      <c r="A90" s="4">
        <v>43486</v>
      </c>
      <c r="B90" s="5" t="s">
        <v>119</v>
      </c>
      <c r="C90" s="20">
        <v>600</v>
      </c>
      <c r="D90" s="20"/>
      <c r="E90" s="17" t="s">
        <v>10</v>
      </c>
      <c r="F90" s="8">
        <v>1428</v>
      </c>
      <c r="G90" s="8">
        <v>1434</v>
      </c>
      <c r="H90" s="8" t="s">
        <v>23</v>
      </c>
      <c r="I90" s="8">
        <f t="shared" si="54"/>
        <v>3600</v>
      </c>
      <c r="J90" s="15">
        <v>0</v>
      </c>
      <c r="K90" s="3">
        <f t="shared" ref="K90:K101" si="57">SUM(I90:J90)</f>
        <v>3600</v>
      </c>
    </row>
    <row r="91" spans="1:11" s="14" customFormat="1" x14ac:dyDescent="0.25">
      <c r="A91" s="4">
        <v>43483</v>
      </c>
      <c r="B91" s="5" t="s">
        <v>120</v>
      </c>
      <c r="C91" s="20">
        <v>302</v>
      </c>
      <c r="D91" s="20"/>
      <c r="E91" s="17" t="s">
        <v>35</v>
      </c>
      <c r="F91" s="8">
        <v>2315</v>
      </c>
      <c r="G91" s="8">
        <v>2285</v>
      </c>
      <c r="H91" s="8" t="s">
        <v>23</v>
      </c>
      <c r="I91" s="8">
        <f t="shared" si="54"/>
        <v>9060</v>
      </c>
      <c r="J91" s="15">
        <v>0</v>
      </c>
      <c r="K91" s="3">
        <f t="shared" si="57"/>
        <v>9060</v>
      </c>
    </row>
    <row r="92" spans="1:11" s="14" customFormat="1" x14ac:dyDescent="0.25">
      <c r="A92" s="4">
        <v>43482</v>
      </c>
      <c r="B92" s="5" t="s">
        <v>121</v>
      </c>
      <c r="C92" s="20">
        <v>700</v>
      </c>
      <c r="D92" s="20"/>
      <c r="E92" s="17" t="s">
        <v>10</v>
      </c>
      <c r="F92" s="8">
        <v>786</v>
      </c>
      <c r="G92" s="8">
        <v>786</v>
      </c>
      <c r="H92" s="8" t="s">
        <v>23</v>
      </c>
      <c r="I92" s="8">
        <f t="shared" si="54"/>
        <v>0</v>
      </c>
      <c r="J92" s="15">
        <v>0</v>
      </c>
      <c r="K92" s="3">
        <f t="shared" si="57"/>
        <v>0</v>
      </c>
    </row>
    <row r="93" spans="1:11" s="14" customFormat="1" x14ac:dyDescent="0.25">
      <c r="A93" s="4">
        <v>43481</v>
      </c>
      <c r="B93" s="5" t="s">
        <v>122</v>
      </c>
      <c r="C93" s="20">
        <v>1000</v>
      </c>
      <c r="D93" s="20"/>
      <c r="E93" s="17" t="s">
        <v>10</v>
      </c>
      <c r="F93" s="8">
        <v>539</v>
      </c>
      <c r="G93" s="8">
        <v>539</v>
      </c>
      <c r="H93" s="8" t="s">
        <v>23</v>
      </c>
      <c r="I93" s="8">
        <f t="shared" si="54"/>
        <v>0</v>
      </c>
      <c r="J93" s="15">
        <v>0</v>
      </c>
      <c r="K93" s="3">
        <f t="shared" si="57"/>
        <v>0</v>
      </c>
    </row>
    <row r="94" spans="1:11" s="14" customFormat="1" x14ac:dyDescent="0.25">
      <c r="A94" s="4">
        <v>43480</v>
      </c>
      <c r="B94" s="5" t="s">
        <v>123</v>
      </c>
      <c r="C94" s="20">
        <v>700</v>
      </c>
      <c r="D94" s="20"/>
      <c r="E94" s="17" t="s">
        <v>10</v>
      </c>
      <c r="F94" s="8">
        <v>775</v>
      </c>
      <c r="G94" s="8">
        <v>783</v>
      </c>
      <c r="H94" s="8" t="s">
        <v>23</v>
      </c>
      <c r="I94" s="8">
        <f t="shared" si="54"/>
        <v>5600</v>
      </c>
      <c r="J94" s="15">
        <v>0</v>
      </c>
      <c r="K94" s="3">
        <f t="shared" si="57"/>
        <v>5600</v>
      </c>
    </row>
    <row r="95" spans="1:11" s="14" customFormat="1" x14ac:dyDescent="0.25">
      <c r="A95" s="4">
        <v>43479</v>
      </c>
      <c r="B95" s="5" t="s">
        <v>112</v>
      </c>
      <c r="C95" s="20">
        <v>500</v>
      </c>
      <c r="D95" s="20"/>
      <c r="E95" s="17" t="s">
        <v>10</v>
      </c>
      <c r="F95" s="8">
        <v>1325</v>
      </c>
      <c r="G95" s="8">
        <v>1328</v>
      </c>
      <c r="H95" s="8" t="s">
        <v>23</v>
      </c>
      <c r="I95" s="8">
        <f t="shared" si="54"/>
        <v>1500</v>
      </c>
      <c r="J95" s="15">
        <v>0</v>
      </c>
      <c r="K95" s="3">
        <f t="shared" si="57"/>
        <v>1500</v>
      </c>
    </row>
    <row r="96" spans="1:11" s="14" customFormat="1" x14ac:dyDescent="0.25">
      <c r="A96" s="4">
        <v>43476</v>
      </c>
      <c r="B96" s="5" t="s">
        <v>11</v>
      </c>
      <c r="C96" s="20">
        <v>550</v>
      </c>
      <c r="D96" s="20"/>
      <c r="E96" s="17" t="s">
        <v>10</v>
      </c>
      <c r="F96" s="8">
        <v>678</v>
      </c>
      <c r="G96" s="8">
        <v>686.7</v>
      </c>
      <c r="H96" s="8" t="s">
        <v>23</v>
      </c>
      <c r="I96" s="8">
        <f t="shared" si="54"/>
        <v>4785.0000000000255</v>
      </c>
      <c r="J96" s="15">
        <v>0</v>
      </c>
      <c r="K96" s="3">
        <f t="shared" si="57"/>
        <v>4785.0000000000255</v>
      </c>
    </row>
    <row r="97" spans="1:11" s="14" customFormat="1" x14ac:dyDescent="0.25">
      <c r="A97" s="4">
        <v>43475</v>
      </c>
      <c r="B97" s="5" t="s">
        <v>120</v>
      </c>
      <c r="C97" s="20">
        <v>300</v>
      </c>
      <c r="D97" s="20"/>
      <c r="E97" s="17" t="s">
        <v>35</v>
      </c>
      <c r="F97" s="8">
        <v>2300</v>
      </c>
      <c r="G97" s="8">
        <v>2290</v>
      </c>
      <c r="H97" s="8" t="s">
        <v>23</v>
      </c>
      <c r="I97" s="8">
        <f t="shared" si="54"/>
        <v>3000</v>
      </c>
      <c r="J97" s="15">
        <v>0</v>
      </c>
      <c r="K97" s="3">
        <f t="shared" si="57"/>
        <v>3000</v>
      </c>
    </row>
    <row r="98" spans="1:11" s="14" customFormat="1" x14ac:dyDescent="0.25">
      <c r="A98" s="4">
        <v>43472</v>
      </c>
      <c r="B98" s="5" t="s">
        <v>124</v>
      </c>
      <c r="C98" s="20">
        <v>3000</v>
      </c>
      <c r="D98" s="20"/>
      <c r="E98" s="17" t="s">
        <v>10</v>
      </c>
      <c r="F98" s="8">
        <v>270</v>
      </c>
      <c r="G98" s="8">
        <v>268.39999999999998</v>
      </c>
      <c r="H98" s="8" t="s">
        <v>23</v>
      </c>
      <c r="I98" s="8">
        <f t="shared" si="54"/>
        <v>-4800.0000000000682</v>
      </c>
      <c r="J98" s="15">
        <v>0</v>
      </c>
      <c r="K98" s="3">
        <f t="shared" si="57"/>
        <v>-4800.0000000000682</v>
      </c>
    </row>
    <row r="99" spans="1:11" s="14" customFormat="1" x14ac:dyDescent="0.25">
      <c r="A99" s="4">
        <v>43468</v>
      </c>
      <c r="B99" s="5" t="s">
        <v>116</v>
      </c>
      <c r="C99" s="20">
        <v>2000</v>
      </c>
      <c r="D99" s="20"/>
      <c r="E99" s="17" t="s">
        <v>10</v>
      </c>
      <c r="F99" s="8">
        <v>270</v>
      </c>
      <c r="G99" s="8">
        <v>273.5</v>
      </c>
      <c r="H99" s="8" t="s">
        <v>23</v>
      </c>
      <c r="I99" s="8">
        <f t="shared" si="54"/>
        <v>7000</v>
      </c>
      <c r="J99" s="15">
        <v>0</v>
      </c>
      <c r="K99" s="3">
        <f t="shared" si="57"/>
        <v>7000</v>
      </c>
    </row>
    <row r="100" spans="1:11" s="14" customFormat="1" x14ac:dyDescent="0.25">
      <c r="A100" s="4">
        <v>43466</v>
      </c>
      <c r="B100" s="5" t="s">
        <v>125</v>
      </c>
      <c r="C100" s="20">
        <v>2000</v>
      </c>
      <c r="D100" s="20"/>
      <c r="E100" s="17" t="s">
        <v>10</v>
      </c>
      <c r="F100" s="8">
        <v>251</v>
      </c>
      <c r="G100" s="8">
        <v>254</v>
      </c>
      <c r="H100" s="8" t="s">
        <v>23</v>
      </c>
      <c r="I100" s="8">
        <f t="shared" si="54"/>
        <v>6000</v>
      </c>
      <c r="J100" s="15">
        <v>0</v>
      </c>
      <c r="K100" s="3">
        <f t="shared" si="57"/>
        <v>6000</v>
      </c>
    </row>
    <row r="101" spans="1:11" s="14" customFormat="1" x14ac:dyDescent="0.25">
      <c r="A101" s="4">
        <v>43462</v>
      </c>
      <c r="B101" s="5" t="s">
        <v>126</v>
      </c>
      <c r="C101" s="20">
        <v>250</v>
      </c>
      <c r="D101" s="20"/>
      <c r="E101" s="17" t="s">
        <v>10</v>
      </c>
      <c r="F101" s="8">
        <v>2630</v>
      </c>
      <c r="G101" s="8">
        <v>2653</v>
      </c>
      <c r="H101" s="8" t="s">
        <v>23</v>
      </c>
      <c r="I101" s="8">
        <f t="shared" si="54"/>
        <v>5750</v>
      </c>
      <c r="J101" s="15">
        <v>0</v>
      </c>
      <c r="K101" s="3">
        <f t="shared" si="57"/>
        <v>5750</v>
      </c>
    </row>
    <row r="102" spans="1:11" s="14" customFormat="1" x14ac:dyDescent="0.25">
      <c r="A102" s="4">
        <v>43461</v>
      </c>
      <c r="B102" s="5" t="s">
        <v>127</v>
      </c>
      <c r="C102" s="20">
        <v>500</v>
      </c>
      <c r="D102" s="20"/>
      <c r="E102" s="17" t="s">
        <v>10</v>
      </c>
      <c r="F102" s="8">
        <v>1052</v>
      </c>
      <c r="G102" s="8">
        <v>1070</v>
      </c>
      <c r="H102" s="8">
        <v>1080</v>
      </c>
      <c r="I102" s="8">
        <f t="shared" si="54"/>
        <v>9000</v>
      </c>
      <c r="J102" s="15">
        <f>(H102-G102)*C102</f>
        <v>5000</v>
      </c>
      <c r="K102" s="3">
        <f t="shared" ref="K102" si="58">SUM(I102:J102)</f>
        <v>14000</v>
      </c>
    </row>
    <row r="103" spans="1:11" s="14" customFormat="1" x14ac:dyDescent="0.25">
      <c r="A103" s="4">
        <v>43460</v>
      </c>
      <c r="B103" s="5" t="s">
        <v>128</v>
      </c>
      <c r="C103" s="20">
        <v>500</v>
      </c>
      <c r="D103" s="20"/>
      <c r="E103" s="17" t="s">
        <v>10</v>
      </c>
      <c r="F103" s="8">
        <v>1023</v>
      </c>
      <c r="G103" s="8">
        <v>1040</v>
      </c>
      <c r="H103" s="8">
        <v>1046</v>
      </c>
      <c r="I103" s="8">
        <f t="shared" si="54"/>
        <v>8500</v>
      </c>
      <c r="J103" s="15">
        <f>(H103-G103)*C103</f>
        <v>3000</v>
      </c>
      <c r="K103" s="3">
        <f t="shared" ref="K103" si="59">SUM(I103:J103)</f>
        <v>11500</v>
      </c>
    </row>
    <row r="104" spans="1:11" s="14" customFormat="1" x14ac:dyDescent="0.25">
      <c r="A104" s="4">
        <v>43455</v>
      </c>
      <c r="B104" s="5" t="s">
        <v>129</v>
      </c>
      <c r="C104" s="20">
        <v>700</v>
      </c>
      <c r="D104" s="20"/>
      <c r="E104" s="17" t="s">
        <v>35</v>
      </c>
      <c r="F104" s="8">
        <v>1353</v>
      </c>
      <c r="G104" s="8">
        <v>1341</v>
      </c>
      <c r="H104" s="8" t="s">
        <v>23</v>
      </c>
      <c r="I104" s="8">
        <f t="shared" si="54"/>
        <v>8400</v>
      </c>
      <c r="J104" s="15">
        <v>0</v>
      </c>
      <c r="K104" s="3">
        <f t="shared" ref="K104:K108" si="60">SUM(I104:J104)</f>
        <v>8400</v>
      </c>
    </row>
    <row r="105" spans="1:11" s="14" customFormat="1" x14ac:dyDescent="0.25">
      <c r="A105" s="4">
        <v>43454</v>
      </c>
      <c r="B105" s="5" t="s">
        <v>127</v>
      </c>
      <c r="C105" s="20">
        <v>500</v>
      </c>
      <c r="D105" s="20"/>
      <c r="E105" s="17" t="s">
        <v>10</v>
      </c>
      <c r="F105" s="8">
        <v>1942</v>
      </c>
      <c r="G105" s="8">
        <v>1958</v>
      </c>
      <c r="H105" s="8" t="s">
        <v>23</v>
      </c>
      <c r="I105" s="8">
        <f t="shared" si="54"/>
        <v>8000</v>
      </c>
      <c r="J105" s="15">
        <v>0</v>
      </c>
      <c r="K105" s="3">
        <f t="shared" si="60"/>
        <v>8000</v>
      </c>
    </row>
    <row r="106" spans="1:11" s="14" customFormat="1" x14ac:dyDescent="0.25">
      <c r="A106" s="4">
        <v>43453</v>
      </c>
      <c r="B106" s="5" t="s">
        <v>130</v>
      </c>
      <c r="C106" s="20">
        <v>1250</v>
      </c>
      <c r="D106" s="20"/>
      <c r="E106" s="17" t="s">
        <v>10</v>
      </c>
      <c r="F106" s="8">
        <v>457</v>
      </c>
      <c r="G106" s="8">
        <v>457</v>
      </c>
      <c r="H106" s="8" t="s">
        <v>23</v>
      </c>
      <c r="I106" s="8">
        <f t="shared" si="54"/>
        <v>0</v>
      </c>
      <c r="J106" s="15">
        <v>0</v>
      </c>
      <c r="K106" s="3">
        <f t="shared" si="60"/>
        <v>0</v>
      </c>
    </row>
    <row r="107" spans="1:11" s="14" customFormat="1" x14ac:dyDescent="0.25">
      <c r="A107" s="4">
        <v>43452</v>
      </c>
      <c r="B107" s="5" t="s">
        <v>117</v>
      </c>
      <c r="C107" s="20">
        <v>700</v>
      </c>
      <c r="D107" s="20"/>
      <c r="E107" s="17" t="s">
        <v>10</v>
      </c>
      <c r="F107" s="8">
        <v>1314</v>
      </c>
      <c r="G107" s="8">
        <v>1328</v>
      </c>
      <c r="H107" s="8" t="s">
        <v>23</v>
      </c>
      <c r="I107" s="8">
        <f t="shared" si="54"/>
        <v>9800</v>
      </c>
      <c r="J107" s="15">
        <v>0</v>
      </c>
      <c r="K107" s="3">
        <f t="shared" si="60"/>
        <v>9800</v>
      </c>
    </row>
    <row r="108" spans="1:11" s="14" customFormat="1" x14ac:dyDescent="0.25">
      <c r="A108" s="4">
        <v>43451</v>
      </c>
      <c r="B108" s="5" t="s">
        <v>131</v>
      </c>
      <c r="C108" s="20">
        <v>750</v>
      </c>
      <c r="D108" s="20"/>
      <c r="E108" s="17" t="s">
        <v>10</v>
      </c>
      <c r="F108" s="8">
        <v>707</v>
      </c>
      <c r="G108" s="8">
        <v>717</v>
      </c>
      <c r="H108" s="8" t="s">
        <v>23</v>
      </c>
      <c r="I108" s="8">
        <f t="shared" si="54"/>
        <v>7500</v>
      </c>
      <c r="J108" s="15">
        <v>0</v>
      </c>
      <c r="K108" s="3">
        <f t="shared" si="60"/>
        <v>7500</v>
      </c>
    </row>
    <row r="109" spans="1:11" s="14" customFormat="1" x14ac:dyDescent="0.25">
      <c r="A109" s="4">
        <v>43451</v>
      </c>
      <c r="B109" s="5" t="s">
        <v>129</v>
      </c>
      <c r="C109" s="20">
        <v>700</v>
      </c>
      <c r="D109" s="20"/>
      <c r="E109" s="17" t="s">
        <v>10</v>
      </c>
      <c r="F109" s="8">
        <v>1291</v>
      </c>
      <c r="G109" s="8">
        <v>1303</v>
      </c>
      <c r="H109" s="8">
        <v>1315</v>
      </c>
      <c r="I109" s="8">
        <f t="shared" si="54"/>
        <v>8400</v>
      </c>
      <c r="J109" s="15">
        <f>(H109-G109)*C109</f>
        <v>8400</v>
      </c>
      <c r="K109" s="3">
        <f t="shared" ref="K109" si="61">SUM(I109:J109)</f>
        <v>16800</v>
      </c>
    </row>
    <row r="110" spans="1:11" s="14" customFormat="1" x14ac:dyDescent="0.25">
      <c r="A110" s="4">
        <v>43447</v>
      </c>
      <c r="B110" s="5" t="s">
        <v>132</v>
      </c>
      <c r="C110" s="20">
        <v>500</v>
      </c>
      <c r="D110" s="20"/>
      <c r="E110" s="17" t="s">
        <v>10</v>
      </c>
      <c r="F110" s="8">
        <v>1802</v>
      </c>
      <c r="G110" s="8">
        <v>1818.95</v>
      </c>
      <c r="H110" s="8" t="s">
        <v>23</v>
      </c>
      <c r="I110" s="8">
        <f t="shared" si="54"/>
        <v>8475.0000000000218</v>
      </c>
      <c r="J110" s="15">
        <v>0</v>
      </c>
      <c r="K110" s="3">
        <f t="shared" ref="K110:K115" si="62">SUM(I110:J110)</f>
        <v>8475.0000000000218</v>
      </c>
    </row>
    <row r="111" spans="1:11" s="14" customFormat="1" x14ac:dyDescent="0.25">
      <c r="A111" s="4">
        <v>43446</v>
      </c>
      <c r="B111" s="5" t="s">
        <v>132</v>
      </c>
      <c r="C111" s="20">
        <v>500</v>
      </c>
      <c r="D111" s="20"/>
      <c r="E111" s="17" t="s">
        <v>10</v>
      </c>
      <c r="F111" s="8">
        <v>1750</v>
      </c>
      <c r="G111" s="8">
        <v>1770</v>
      </c>
      <c r="H111" s="8" t="s">
        <v>23</v>
      </c>
      <c r="I111" s="8">
        <f t="shared" si="54"/>
        <v>10000</v>
      </c>
      <c r="J111" s="15">
        <v>0</v>
      </c>
      <c r="K111" s="3">
        <f t="shared" si="62"/>
        <v>10000</v>
      </c>
    </row>
    <row r="112" spans="1:11" s="14" customFormat="1" x14ac:dyDescent="0.25">
      <c r="A112" s="4">
        <v>43445</v>
      </c>
      <c r="B112" s="5" t="s">
        <v>133</v>
      </c>
      <c r="C112" s="20">
        <v>6000</v>
      </c>
      <c r="D112" s="20"/>
      <c r="E112" s="17" t="s">
        <v>10</v>
      </c>
      <c r="F112" s="8">
        <v>103.5</v>
      </c>
      <c r="G112" s="8">
        <v>104.5</v>
      </c>
      <c r="H112" s="8" t="s">
        <v>23</v>
      </c>
      <c r="I112" s="8">
        <f t="shared" si="54"/>
        <v>6000</v>
      </c>
      <c r="J112" s="15">
        <v>0</v>
      </c>
      <c r="K112" s="3">
        <f t="shared" si="62"/>
        <v>6000</v>
      </c>
    </row>
    <row r="113" spans="1:11" s="14" customFormat="1" x14ac:dyDescent="0.25">
      <c r="A113" s="4">
        <v>43441</v>
      </c>
      <c r="B113" s="5" t="s">
        <v>117</v>
      </c>
      <c r="C113" s="20">
        <v>700</v>
      </c>
      <c r="D113" s="20"/>
      <c r="E113" s="17" t="s">
        <v>10</v>
      </c>
      <c r="F113" s="8">
        <v>1240</v>
      </c>
      <c r="G113" s="8">
        <v>1240</v>
      </c>
      <c r="H113" s="8" t="s">
        <v>23</v>
      </c>
      <c r="I113" s="8">
        <f t="shared" si="54"/>
        <v>0</v>
      </c>
      <c r="J113" s="15">
        <v>0</v>
      </c>
      <c r="K113" s="3">
        <f t="shared" si="62"/>
        <v>0</v>
      </c>
    </row>
    <row r="114" spans="1:11" s="14" customFormat="1" x14ac:dyDescent="0.25">
      <c r="A114" s="4">
        <v>43439</v>
      </c>
      <c r="B114" s="5" t="s">
        <v>134</v>
      </c>
      <c r="C114" s="20">
        <v>800</v>
      </c>
      <c r="D114" s="20"/>
      <c r="E114" s="17" t="s">
        <v>35</v>
      </c>
      <c r="F114" s="8">
        <v>905</v>
      </c>
      <c r="G114" s="8">
        <v>894</v>
      </c>
      <c r="H114" s="8" t="s">
        <v>23</v>
      </c>
      <c r="I114" s="8">
        <f t="shared" si="54"/>
        <v>8800</v>
      </c>
      <c r="J114" s="15">
        <v>0</v>
      </c>
      <c r="K114" s="3">
        <f t="shared" si="62"/>
        <v>8800</v>
      </c>
    </row>
    <row r="115" spans="1:11" s="14" customFormat="1" x14ac:dyDescent="0.25">
      <c r="A115" s="4">
        <v>43438</v>
      </c>
      <c r="B115" s="5" t="s">
        <v>135</v>
      </c>
      <c r="C115" s="20">
        <v>150</v>
      </c>
      <c r="D115" s="20"/>
      <c r="E115" s="17" t="s">
        <v>10</v>
      </c>
      <c r="F115" s="8">
        <v>3540</v>
      </c>
      <c r="G115" s="8">
        <v>3594</v>
      </c>
      <c r="H115" s="8" t="s">
        <v>23</v>
      </c>
      <c r="I115" s="8">
        <f t="shared" si="54"/>
        <v>8100</v>
      </c>
      <c r="J115" s="15">
        <v>0</v>
      </c>
      <c r="K115" s="3">
        <f t="shared" si="62"/>
        <v>8100</v>
      </c>
    </row>
    <row r="116" spans="1:11" s="14" customFormat="1" x14ac:dyDescent="0.25">
      <c r="A116" s="4">
        <v>43437</v>
      </c>
      <c r="B116" s="5" t="s">
        <v>13</v>
      </c>
      <c r="C116" s="20">
        <v>400</v>
      </c>
      <c r="D116" s="20"/>
      <c r="E116" s="17" t="s">
        <v>10</v>
      </c>
      <c r="F116" s="8">
        <v>1498</v>
      </c>
      <c r="G116" s="8">
        <v>1520</v>
      </c>
      <c r="H116" s="8">
        <v>1527</v>
      </c>
      <c r="I116" s="8">
        <f t="shared" si="54"/>
        <v>8800</v>
      </c>
      <c r="J116" s="15">
        <f>(H116-G116)*C116</f>
        <v>2800</v>
      </c>
      <c r="K116" s="3">
        <f t="shared" ref="K116" si="63">SUM(I116:J116)</f>
        <v>11600</v>
      </c>
    </row>
    <row r="117" spans="1:11" s="14" customFormat="1" x14ac:dyDescent="0.25">
      <c r="A117" s="4">
        <v>43433</v>
      </c>
      <c r="B117" s="5" t="s">
        <v>136</v>
      </c>
      <c r="C117" s="20">
        <v>250</v>
      </c>
      <c r="D117" s="20"/>
      <c r="E117" s="17" t="s">
        <v>10</v>
      </c>
      <c r="F117" s="8">
        <v>2680</v>
      </c>
      <c r="G117" s="8">
        <v>2715</v>
      </c>
      <c r="H117" s="8" t="s">
        <v>23</v>
      </c>
      <c r="I117" s="8">
        <f t="shared" si="54"/>
        <v>8750</v>
      </c>
      <c r="J117" s="8">
        <f t="shared" ref="J117" si="64">IF(E117="SELL",IF(H117="-","0",G117-H117),IF(E117="BUY",IF(H117="-","0",H117-G117)))*C117</f>
        <v>0</v>
      </c>
      <c r="K117" s="3">
        <f t="shared" ref="K117:K131" si="65">SUM(I117:J117)</f>
        <v>8750</v>
      </c>
    </row>
    <row r="118" spans="1:11" s="14" customFormat="1" x14ac:dyDescent="0.25">
      <c r="A118" s="4">
        <v>43432</v>
      </c>
      <c r="B118" s="5" t="s">
        <v>137</v>
      </c>
      <c r="C118" s="20">
        <v>4500</v>
      </c>
      <c r="D118" s="20"/>
      <c r="E118" s="17" t="s">
        <v>10</v>
      </c>
      <c r="F118" s="8">
        <v>137</v>
      </c>
      <c r="G118" s="8">
        <v>139.6</v>
      </c>
      <c r="H118" s="8" t="s">
        <v>23</v>
      </c>
      <c r="I118" s="8">
        <f t="shared" si="54"/>
        <v>11699.999999999975</v>
      </c>
      <c r="J118" s="15">
        <v>0</v>
      </c>
      <c r="K118" s="3">
        <f t="shared" si="65"/>
        <v>11699.999999999975</v>
      </c>
    </row>
    <row r="119" spans="1:11" s="14" customFormat="1" x14ac:dyDescent="0.25">
      <c r="A119" s="4">
        <v>43431</v>
      </c>
      <c r="B119" s="5" t="s">
        <v>117</v>
      </c>
      <c r="C119" s="20">
        <v>700</v>
      </c>
      <c r="D119" s="20"/>
      <c r="E119" s="17" t="s">
        <v>10</v>
      </c>
      <c r="F119" s="8">
        <v>1218</v>
      </c>
      <c r="G119" s="8">
        <v>1232</v>
      </c>
      <c r="H119" s="8" t="s">
        <v>23</v>
      </c>
      <c r="I119" s="8">
        <f t="shared" si="54"/>
        <v>9800</v>
      </c>
      <c r="J119" s="8">
        <f t="shared" ref="J119" si="66">IF(E119="SELL",IF(H119="-","0",G119-H119),IF(E119="BUY",IF(H119="-","0",H119-G119)))*C119</f>
        <v>0</v>
      </c>
      <c r="K119" s="3">
        <f t="shared" si="65"/>
        <v>9800</v>
      </c>
    </row>
    <row r="120" spans="1:11" s="14" customFormat="1" x14ac:dyDescent="0.25">
      <c r="A120" s="4">
        <v>43430</v>
      </c>
      <c r="B120" s="5" t="s">
        <v>117</v>
      </c>
      <c r="C120" s="20">
        <v>700</v>
      </c>
      <c r="D120" s="20"/>
      <c r="E120" s="17" t="s">
        <v>10</v>
      </c>
      <c r="F120" s="8">
        <v>1176</v>
      </c>
      <c r="G120" s="8">
        <v>1188</v>
      </c>
      <c r="H120" s="8">
        <v>1198</v>
      </c>
      <c r="I120" s="8">
        <f t="shared" si="54"/>
        <v>8400</v>
      </c>
      <c r="J120" s="15">
        <f>(H120-G120)*C120</f>
        <v>7000</v>
      </c>
      <c r="K120" s="3">
        <f t="shared" si="65"/>
        <v>15400</v>
      </c>
    </row>
    <row r="121" spans="1:11" s="14" customFormat="1" x14ac:dyDescent="0.25">
      <c r="A121" s="4">
        <v>43424</v>
      </c>
      <c r="B121" s="5" t="s">
        <v>70</v>
      </c>
      <c r="C121" s="20">
        <v>1250</v>
      </c>
      <c r="D121" s="20"/>
      <c r="E121" s="17" t="s">
        <v>35</v>
      </c>
      <c r="F121" s="8">
        <v>430</v>
      </c>
      <c r="G121" s="8">
        <v>425</v>
      </c>
      <c r="H121" s="8" t="s">
        <v>23</v>
      </c>
      <c r="I121" s="8">
        <f t="shared" si="54"/>
        <v>6250</v>
      </c>
      <c r="J121" s="8">
        <f t="shared" ref="J121:J127" si="67">IF(E121="SELL",IF(H121="-","0",G121-H121),IF(E121="BUY",IF(H121="-","0",H121-G121)))*C121</f>
        <v>0</v>
      </c>
      <c r="K121" s="3">
        <f t="shared" si="65"/>
        <v>6250</v>
      </c>
    </row>
    <row r="122" spans="1:11" s="14" customFormat="1" x14ac:dyDescent="0.25">
      <c r="A122" s="4">
        <v>43423</v>
      </c>
      <c r="B122" s="5" t="s">
        <v>138</v>
      </c>
      <c r="C122" s="20">
        <v>2800</v>
      </c>
      <c r="D122" s="20"/>
      <c r="E122" s="17" t="s">
        <v>10</v>
      </c>
      <c r="F122" s="8">
        <v>101.5</v>
      </c>
      <c r="G122" s="8">
        <v>102.8</v>
      </c>
      <c r="H122" s="8" t="s">
        <v>23</v>
      </c>
      <c r="I122" s="8">
        <f t="shared" si="54"/>
        <v>3639.9999999999918</v>
      </c>
      <c r="J122" s="8">
        <f t="shared" si="67"/>
        <v>0</v>
      </c>
      <c r="K122" s="3">
        <f t="shared" si="65"/>
        <v>3639.9999999999918</v>
      </c>
    </row>
    <row r="123" spans="1:11" s="14" customFormat="1" x14ac:dyDescent="0.25">
      <c r="A123" s="4">
        <v>43420</v>
      </c>
      <c r="B123" s="5" t="s">
        <v>139</v>
      </c>
      <c r="C123" s="20">
        <v>100</v>
      </c>
      <c r="D123" s="20"/>
      <c r="E123" s="17" t="s">
        <v>10</v>
      </c>
      <c r="F123" s="8">
        <v>5970</v>
      </c>
      <c r="G123" s="8">
        <v>6030</v>
      </c>
      <c r="H123" s="8" t="s">
        <v>23</v>
      </c>
      <c r="I123" s="8">
        <f t="shared" si="54"/>
        <v>6000</v>
      </c>
      <c r="J123" s="8">
        <f t="shared" si="67"/>
        <v>0</v>
      </c>
      <c r="K123" s="3">
        <f t="shared" si="65"/>
        <v>6000</v>
      </c>
    </row>
    <row r="124" spans="1:11" s="14" customFormat="1" x14ac:dyDescent="0.25">
      <c r="A124" s="4">
        <v>43418</v>
      </c>
      <c r="B124" s="5" t="s">
        <v>140</v>
      </c>
      <c r="C124" s="20">
        <v>1200</v>
      </c>
      <c r="D124" s="20"/>
      <c r="E124" s="17" t="s">
        <v>10</v>
      </c>
      <c r="F124" s="8">
        <v>760</v>
      </c>
      <c r="G124" s="8">
        <v>770</v>
      </c>
      <c r="H124" s="8" t="s">
        <v>23</v>
      </c>
      <c r="I124" s="8">
        <f t="shared" si="54"/>
        <v>12000</v>
      </c>
      <c r="J124" s="8">
        <f t="shared" si="67"/>
        <v>0</v>
      </c>
      <c r="K124" s="3">
        <f t="shared" si="65"/>
        <v>12000</v>
      </c>
    </row>
    <row r="125" spans="1:11" s="14" customFormat="1" x14ac:dyDescent="0.25">
      <c r="A125" s="4">
        <v>43416</v>
      </c>
      <c r="B125" s="5" t="s">
        <v>124</v>
      </c>
      <c r="C125" s="20">
        <v>3000</v>
      </c>
      <c r="D125" s="20"/>
      <c r="E125" s="17" t="s">
        <v>35</v>
      </c>
      <c r="F125" s="8">
        <v>261.5</v>
      </c>
      <c r="G125" s="8">
        <v>259</v>
      </c>
      <c r="H125" s="8" t="s">
        <v>23</v>
      </c>
      <c r="I125" s="8">
        <f t="shared" si="54"/>
        <v>7500</v>
      </c>
      <c r="J125" s="8">
        <f t="shared" si="67"/>
        <v>0</v>
      </c>
      <c r="K125" s="3">
        <f t="shared" si="65"/>
        <v>7500</v>
      </c>
    </row>
    <row r="126" spans="1:11" s="14" customFormat="1" x14ac:dyDescent="0.25">
      <c r="A126" s="4">
        <v>43409</v>
      </c>
      <c r="B126" s="5" t="s">
        <v>65</v>
      </c>
      <c r="C126" s="20">
        <v>400</v>
      </c>
      <c r="D126" s="20"/>
      <c r="E126" s="17" t="s">
        <v>35</v>
      </c>
      <c r="F126" s="8">
        <v>1472</v>
      </c>
      <c r="G126" s="8">
        <v>1456</v>
      </c>
      <c r="H126" s="8" t="s">
        <v>23</v>
      </c>
      <c r="I126" s="8">
        <f t="shared" si="54"/>
        <v>6400</v>
      </c>
      <c r="J126" s="8">
        <f t="shared" si="67"/>
        <v>0</v>
      </c>
      <c r="K126" s="3">
        <f t="shared" si="65"/>
        <v>6400</v>
      </c>
    </row>
    <row r="127" spans="1:11" s="14" customFormat="1" x14ac:dyDescent="0.25">
      <c r="A127" s="4">
        <v>43406</v>
      </c>
      <c r="B127" s="5" t="s">
        <v>81</v>
      </c>
      <c r="C127" s="20">
        <v>700</v>
      </c>
      <c r="D127" s="20"/>
      <c r="E127" s="17" t="s">
        <v>10</v>
      </c>
      <c r="F127" s="8">
        <v>780</v>
      </c>
      <c r="G127" s="8">
        <v>793</v>
      </c>
      <c r="H127" s="8" t="s">
        <v>23</v>
      </c>
      <c r="I127" s="8">
        <f t="shared" si="54"/>
        <v>9100</v>
      </c>
      <c r="J127" s="8">
        <f t="shared" si="67"/>
        <v>0</v>
      </c>
      <c r="K127" s="3">
        <f t="shared" si="65"/>
        <v>9100</v>
      </c>
    </row>
    <row r="128" spans="1:11" s="14" customFormat="1" x14ac:dyDescent="0.25">
      <c r="A128" s="4">
        <v>43405</v>
      </c>
      <c r="B128" s="5" t="s">
        <v>134</v>
      </c>
      <c r="C128" s="20">
        <v>800</v>
      </c>
      <c r="D128" s="20"/>
      <c r="E128" s="17" t="s">
        <v>10</v>
      </c>
      <c r="F128" s="8">
        <v>1130</v>
      </c>
      <c r="G128" s="8">
        <v>1140</v>
      </c>
      <c r="H128" s="8">
        <v>1150</v>
      </c>
      <c r="I128" s="8">
        <f t="shared" si="54"/>
        <v>8000</v>
      </c>
      <c r="J128" s="15">
        <f>(H128-G128)*C128</f>
        <v>8000</v>
      </c>
      <c r="K128" s="3">
        <f t="shared" si="65"/>
        <v>16000</v>
      </c>
    </row>
    <row r="129" spans="1:11" s="14" customFormat="1" x14ac:dyDescent="0.25">
      <c r="A129" s="4">
        <v>43404</v>
      </c>
      <c r="B129" s="5" t="s">
        <v>141</v>
      </c>
      <c r="C129" s="20">
        <v>600</v>
      </c>
      <c r="D129" s="20"/>
      <c r="E129" s="17" t="s">
        <v>10</v>
      </c>
      <c r="F129" s="8">
        <v>838</v>
      </c>
      <c r="G129" s="8">
        <v>854</v>
      </c>
      <c r="H129" s="8" t="s">
        <v>23</v>
      </c>
      <c r="I129" s="8">
        <f t="shared" si="54"/>
        <v>9600</v>
      </c>
      <c r="J129" s="15">
        <v>0</v>
      </c>
      <c r="K129" s="3">
        <f t="shared" si="65"/>
        <v>9600</v>
      </c>
    </row>
    <row r="130" spans="1:11" s="14" customFormat="1" x14ac:dyDescent="0.25">
      <c r="A130" s="4">
        <v>43403</v>
      </c>
      <c r="B130" s="5" t="s">
        <v>142</v>
      </c>
      <c r="C130" s="20">
        <v>700</v>
      </c>
      <c r="D130" s="20"/>
      <c r="E130" s="17" t="s">
        <v>10</v>
      </c>
      <c r="F130" s="8">
        <v>787</v>
      </c>
      <c r="G130" s="8">
        <v>796.5</v>
      </c>
      <c r="H130" s="8" t="s">
        <v>23</v>
      </c>
      <c r="I130" s="8">
        <f t="shared" si="54"/>
        <v>6650</v>
      </c>
      <c r="J130" s="15">
        <v>0</v>
      </c>
      <c r="K130" s="3">
        <f t="shared" si="65"/>
        <v>6650</v>
      </c>
    </row>
    <row r="131" spans="1:11" s="14" customFormat="1" x14ac:dyDescent="0.25">
      <c r="A131" s="4">
        <v>43402</v>
      </c>
      <c r="B131" s="5" t="s">
        <v>124</v>
      </c>
      <c r="C131" s="20">
        <v>3000</v>
      </c>
      <c r="D131" s="20"/>
      <c r="E131" s="17" t="s">
        <v>10</v>
      </c>
      <c r="F131" s="8">
        <v>238</v>
      </c>
      <c r="G131" s="8">
        <v>241</v>
      </c>
      <c r="H131" s="8" t="s">
        <v>23</v>
      </c>
      <c r="I131" s="8">
        <f t="shared" si="54"/>
        <v>9000</v>
      </c>
      <c r="J131" s="15">
        <v>0</v>
      </c>
      <c r="K131" s="3">
        <f t="shared" si="65"/>
        <v>9000</v>
      </c>
    </row>
    <row r="132" spans="1:11" s="14" customFormat="1" x14ac:dyDescent="0.25">
      <c r="A132" s="4">
        <v>43399</v>
      </c>
      <c r="B132" s="5" t="s">
        <v>143</v>
      </c>
      <c r="C132" s="20">
        <v>800</v>
      </c>
      <c r="D132" s="20"/>
      <c r="E132" s="17" t="s">
        <v>10</v>
      </c>
      <c r="F132" s="8">
        <v>697</v>
      </c>
      <c r="G132" s="8">
        <v>710</v>
      </c>
      <c r="H132" s="8">
        <v>730</v>
      </c>
      <c r="I132" s="8">
        <f t="shared" si="54"/>
        <v>10400</v>
      </c>
      <c r="J132" s="15">
        <f>(H132-G132)*C132</f>
        <v>16000</v>
      </c>
      <c r="K132" s="3">
        <f t="shared" ref="K132" si="68">SUM(I132:J132)</f>
        <v>26400</v>
      </c>
    </row>
    <row r="133" spans="1:11" s="14" customFormat="1" x14ac:dyDescent="0.25">
      <c r="A133" s="4">
        <v>43398</v>
      </c>
      <c r="B133" s="5" t="s">
        <v>144</v>
      </c>
      <c r="C133" s="20">
        <v>1100</v>
      </c>
      <c r="D133" s="20"/>
      <c r="E133" s="17" t="s">
        <v>10</v>
      </c>
      <c r="F133" s="8">
        <v>920</v>
      </c>
      <c r="G133" s="8">
        <v>925</v>
      </c>
      <c r="H133" s="8" t="s">
        <v>23</v>
      </c>
      <c r="I133" s="8">
        <f t="shared" si="54"/>
        <v>5500</v>
      </c>
      <c r="J133" s="8">
        <f t="shared" ref="J133:J150" si="69">IF(E133="SELL",IF(H133="-","0",G133-H133),IF(E133="BUY",IF(H133="-","0",H133-G133)))*C133</f>
        <v>0</v>
      </c>
      <c r="K133" s="3">
        <f t="shared" ref="K133:K150" si="70">SUM(I133:J133)</f>
        <v>5500</v>
      </c>
    </row>
    <row r="134" spans="1:11" s="14" customFormat="1" x14ac:dyDescent="0.25">
      <c r="A134" s="4">
        <v>43395</v>
      </c>
      <c r="B134" s="5" t="s">
        <v>13</v>
      </c>
      <c r="C134" s="20">
        <v>400</v>
      </c>
      <c r="D134" s="20"/>
      <c r="E134" s="17" t="s">
        <v>10</v>
      </c>
      <c r="F134" s="8">
        <v>1330</v>
      </c>
      <c r="G134" s="8">
        <v>1310</v>
      </c>
      <c r="H134" s="8">
        <v>1890</v>
      </c>
      <c r="I134" s="8">
        <f t="shared" si="54"/>
        <v>-8000</v>
      </c>
      <c r="J134" s="8">
        <f t="shared" si="69"/>
        <v>0</v>
      </c>
      <c r="K134" s="3">
        <f t="shared" si="70"/>
        <v>-8000</v>
      </c>
    </row>
    <row r="135" spans="1:11" s="14" customFormat="1" x14ac:dyDescent="0.25">
      <c r="A135" s="4">
        <v>43392</v>
      </c>
      <c r="B135" s="5" t="s">
        <v>120</v>
      </c>
      <c r="C135" s="20">
        <v>302</v>
      </c>
      <c r="D135" s="20"/>
      <c r="E135" s="17" t="s">
        <v>35</v>
      </c>
      <c r="F135" s="8">
        <v>1960</v>
      </c>
      <c r="G135" s="8">
        <v>1930</v>
      </c>
      <c r="H135" s="8">
        <v>1890</v>
      </c>
      <c r="I135" s="8">
        <f t="shared" si="54"/>
        <v>9060</v>
      </c>
      <c r="J135" s="8">
        <f t="shared" si="69"/>
        <v>12080</v>
      </c>
      <c r="K135" s="3">
        <f t="shared" si="70"/>
        <v>21140</v>
      </c>
    </row>
    <row r="136" spans="1:11" s="14" customFormat="1" x14ac:dyDescent="0.25">
      <c r="A136" s="4">
        <v>43390</v>
      </c>
      <c r="B136" s="5" t="s">
        <v>145</v>
      </c>
      <c r="C136" s="20">
        <v>1250</v>
      </c>
      <c r="D136" s="20"/>
      <c r="E136" s="17" t="s">
        <v>10</v>
      </c>
      <c r="F136" s="8">
        <v>548</v>
      </c>
      <c r="G136" s="8">
        <v>553</v>
      </c>
      <c r="H136" s="8" t="s">
        <v>23</v>
      </c>
      <c r="I136" s="8">
        <f t="shared" si="54"/>
        <v>6250</v>
      </c>
      <c r="J136" s="8">
        <f t="shared" si="69"/>
        <v>0</v>
      </c>
      <c r="K136" s="3">
        <f t="shared" si="70"/>
        <v>6250</v>
      </c>
    </row>
    <row r="137" spans="1:11" s="14" customFormat="1" x14ac:dyDescent="0.25">
      <c r="A137" s="4">
        <v>43386</v>
      </c>
      <c r="B137" s="5" t="s">
        <v>81</v>
      </c>
      <c r="C137" s="20">
        <v>700</v>
      </c>
      <c r="D137" s="20"/>
      <c r="E137" s="17" t="s">
        <v>10</v>
      </c>
      <c r="F137" s="8">
        <v>705</v>
      </c>
      <c r="G137" s="8">
        <v>717.5</v>
      </c>
      <c r="H137" s="8" t="s">
        <v>23</v>
      </c>
      <c r="I137" s="8">
        <f t="shared" si="54"/>
        <v>8750</v>
      </c>
      <c r="J137" s="8">
        <f t="shared" si="69"/>
        <v>0</v>
      </c>
      <c r="K137" s="3">
        <f t="shared" si="70"/>
        <v>8750</v>
      </c>
    </row>
    <row r="138" spans="1:11" s="14" customFormat="1" x14ac:dyDescent="0.25">
      <c r="A138" s="4">
        <v>43385</v>
      </c>
      <c r="B138" s="5" t="s">
        <v>11</v>
      </c>
      <c r="C138" s="20">
        <v>550</v>
      </c>
      <c r="D138" s="20"/>
      <c r="E138" s="17" t="s">
        <v>10</v>
      </c>
      <c r="F138" s="8">
        <v>895</v>
      </c>
      <c r="G138" s="8">
        <v>913</v>
      </c>
      <c r="H138" s="8" t="s">
        <v>23</v>
      </c>
      <c r="I138" s="8">
        <f t="shared" si="54"/>
        <v>9900</v>
      </c>
      <c r="J138" s="8">
        <f t="shared" si="69"/>
        <v>0</v>
      </c>
      <c r="K138" s="3">
        <f t="shared" si="70"/>
        <v>9900</v>
      </c>
    </row>
    <row r="139" spans="1:11" s="14" customFormat="1" x14ac:dyDescent="0.25">
      <c r="A139" s="4">
        <v>43383</v>
      </c>
      <c r="B139" s="5" t="s">
        <v>129</v>
      </c>
      <c r="C139" s="20">
        <v>700</v>
      </c>
      <c r="D139" s="20"/>
      <c r="E139" s="17" t="s">
        <v>10</v>
      </c>
      <c r="F139" s="8">
        <v>1295</v>
      </c>
      <c r="G139" s="8">
        <v>1283</v>
      </c>
      <c r="H139" s="8" t="s">
        <v>23</v>
      </c>
      <c r="I139" s="8">
        <f t="shared" si="54"/>
        <v>-8400</v>
      </c>
      <c r="J139" s="8">
        <f t="shared" si="69"/>
        <v>0</v>
      </c>
      <c r="K139" s="3">
        <f t="shared" si="70"/>
        <v>-8400</v>
      </c>
    </row>
    <row r="140" spans="1:11" s="14" customFormat="1" x14ac:dyDescent="0.25">
      <c r="A140" s="4">
        <v>43381</v>
      </c>
      <c r="B140" s="5" t="s">
        <v>146</v>
      </c>
      <c r="C140" s="20">
        <v>1100</v>
      </c>
      <c r="D140" s="20"/>
      <c r="E140" s="17" t="s">
        <v>35</v>
      </c>
      <c r="F140" s="8">
        <v>581</v>
      </c>
      <c r="G140" s="8">
        <v>571</v>
      </c>
      <c r="H140" s="8">
        <v>560</v>
      </c>
      <c r="I140" s="8">
        <f t="shared" si="54"/>
        <v>11000</v>
      </c>
      <c r="J140" s="8">
        <f t="shared" si="69"/>
        <v>12100</v>
      </c>
      <c r="K140" s="3">
        <f t="shared" si="70"/>
        <v>23100</v>
      </c>
    </row>
    <row r="141" spans="1:11" s="14" customFormat="1" x14ac:dyDescent="0.25">
      <c r="A141" s="4">
        <v>43378</v>
      </c>
      <c r="B141" s="5" t="s">
        <v>147</v>
      </c>
      <c r="C141" s="20">
        <v>750</v>
      </c>
      <c r="D141" s="20"/>
      <c r="E141" s="17" t="s">
        <v>35</v>
      </c>
      <c r="F141" s="8">
        <v>1232</v>
      </c>
      <c r="G141" s="8">
        <v>1220</v>
      </c>
      <c r="H141" s="8" t="s">
        <v>23</v>
      </c>
      <c r="I141" s="8">
        <f t="shared" si="54"/>
        <v>9000</v>
      </c>
      <c r="J141" s="8">
        <f t="shared" si="69"/>
        <v>0</v>
      </c>
      <c r="K141" s="3">
        <f t="shared" si="70"/>
        <v>9000</v>
      </c>
    </row>
    <row r="142" spans="1:11" s="14" customFormat="1" x14ac:dyDescent="0.25">
      <c r="A142" s="4">
        <v>43376</v>
      </c>
      <c r="B142" s="5" t="s">
        <v>148</v>
      </c>
      <c r="C142" s="20">
        <v>800</v>
      </c>
      <c r="D142" s="20"/>
      <c r="E142" s="17" t="s">
        <v>10</v>
      </c>
      <c r="F142" s="8">
        <v>1203</v>
      </c>
      <c r="G142" s="8">
        <v>1215</v>
      </c>
      <c r="H142" s="8" t="s">
        <v>23</v>
      </c>
      <c r="I142" s="8">
        <f t="shared" si="54"/>
        <v>9600</v>
      </c>
      <c r="J142" s="8">
        <f t="shared" si="69"/>
        <v>0</v>
      </c>
      <c r="K142" s="3">
        <f t="shared" si="70"/>
        <v>9600</v>
      </c>
    </row>
    <row r="143" spans="1:11" s="14" customFormat="1" x14ac:dyDescent="0.25">
      <c r="A143" s="4">
        <v>43374</v>
      </c>
      <c r="B143" s="5" t="s">
        <v>149</v>
      </c>
      <c r="C143" s="20">
        <v>1000</v>
      </c>
      <c r="D143" s="20"/>
      <c r="E143" s="17" t="s">
        <v>35</v>
      </c>
      <c r="F143" s="8">
        <v>1005</v>
      </c>
      <c r="G143" s="8">
        <v>996</v>
      </c>
      <c r="H143" s="8" t="s">
        <v>23</v>
      </c>
      <c r="I143" s="8">
        <f t="shared" si="54"/>
        <v>9000</v>
      </c>
      <c r="J143" s="8">
        <f t="shared" si="69"/>
        <v>0</v>
      </c>
      <c r="K143" s="3">
        <f t="shared" si="70"/>
        <v>9000</v>
      </c>
    </row>
    <row r="144" spans="1:11" s="14" customFormat="1" x14ac:dyDescent="0.25">
      <c r="A144" s="4">
        <v>43370</v>
      </c>
      <c r="B144" s="5" t="s">
        <v>150</v>
      </c>
      <c r="C144" s="20">
        <v>1000</v>
      </c>
      <c r="D144" s="20"/>
      <c r="E144" s="17" t="s">
        <v>10</v>
      </c>
      <c r="F144" s="8">
        <v>1252</v>
      </c>
      <c r="G144" s="8">
        <v>1254</v>
      </c>
      <c r="H144" s="8" t="s">
        <v>23</v>
      </c>
      <c r="I144" s="8">
        <f t="shared" si="54"/>
        <v>2000</v>
      </c>
      <c r="J144" s="8">
        <f t="shared" si="69"/>
        <v>0</v>
      </c>
      <c r="K144" s="3">
        <f t="shared" si="70"/>
        <v>2000</v>
      </c>
    </row>
    <row r="145" spans="1:11" s="14" customFormat="1" x14ac:dyDescent="0.25">
      <c r="A145" s="4">
        <v>43367</v>
      </c>
      <c r="B145" s="5" t="s">
        <v>151</v>
      </c>
      <c r="C145" s="20">
        <v>500</v>
      </c>
      <c r="D145" s="20"/>
      <c r="E145" s="17" t="s">
        <v>35</v>
      </c>
      <c r="F145" s="8">
        <v>1275</v>
      </c>
      <c r="G145" s="8">
        <v>1257</v>
      </c>
      <c r="H145" s="8" t="s">
        <v>23</v>
      </c>
      <c r="I145" s="8">
        <f t="shared" si="54"/>
        <v>9000</v>
      </c>
      <c r="J145" s="8">
        <f t="shared" si="69"/>
        <v>0</v>
      </c>
      <c r="K145" s="3">
        <f t="shared" si="70"/>
        <v>9000</v>
      </c>
    </row>
    <row r="146" spans="1:11" s="14" customFormat="1" x14ac:dyDescent="0.25">
      <c r="A146" s="4">
        <v>43362</v>
      </c>
      <c r="B146" s="5" t="s">
        <v>146</v>
      </c>
      <c r="C146" s="20">
        <v>1100</v>
      </c>
      <c r="D146" s="20"/>
      <c r="E146" s="17" t="s">
        <v>35</v>
      </c>
      <c r="F146" s="8">
        <v>751</v>
      </c>
      <c r="G146" s="8">
        <v>742</v>
      </c>
      <c r="H146" s="8">
        <v>730</v>
      </c>
      <c r="I146" s="8">
        <f t="shared" si="54"/>
        <v>9900</v>
      </c>
      <c r="J146" s="8">
        <f t="shared" si="69"/>
        <v>13200</v>
      </c>
      <c r="K146" s="3">
        <f t="shared" si="70"/>
        <v>23100</v>
      </c>
    </row>
    <row r="147" spans="1:11" s="14" customFormat="1" x14ac:dyDescent="0.25">
      <c r="A147" s="4">
        <v>43360</v>
      </c>
      <c r="B147" s="5" t="s">
        <v>152</v>
      </c>
      <c r="C147" s="20">
        <v>500</v>
      </c>
      <c r="D147" s="20"/>
      <c r="E147" s="17" t="s">
        <v>35</v>
      </c>
      <c r="F147" s="8">
        <v>2002</v>
      </c>
      <c r="G147" s="8">
        <v>1998</v>
      </c>
      <c r="H147" s="8" t="s">
        <v>23</v>
      </c>
      <c r="I147" s="8">
        <f t="shared" si="54"/>
        <v>2000</v>
      </c>
      <c r="J147" s="8">
        <f t="shared" si="69"/>
        <v>0</v>
      </c>
      <c r="K147" s="3">
        <f t="shared" si="70"/>
        <v>2000</v>
      </c>
    </row>
    <row r="148" spans="1:11" s="14" customFormat="1" x14ac:dyDescent="0.25">
      <c r="A148" s="4">
        <v>43357</v>
      </c>
      <c r="B148" s="5" t="s">
        <v>120</v>
      </c>
      <c r="C148" s="20">
        <v>300</v>
      </c>
      <c r="D148" s="20"/>
      <c r="E148" s="17" t="s">
        <v>10</v>
      </c>
      <c r="F148" s="8">
        <v>2950</v>
      </c>
      <c r="G148" s="8">
        <v>2975</v>
      </c>
      <c r="H148" s="8" t="s">
        <v>23</v>
      </c>
      <c r="I148" s="8">
        <f t="shared" ref="I148:I153" si="71">IF(E148="SELL", F148-G148, G148-F148)*C148</f>
        <v>7500</v>
      </c>
      <c r="J148" s="8">
        <f t="shared" si="69"/>
        <v>0</v>
      </c>
      <c r="K148" s="3">
        <f t="shared" si="70"/>
        <v>7500</v>
      </c>
    </row>
    <row r="149" spans="1:11" s="14" customFormat="1" x14ac:dyDescent="0.25">
      <c r="A149" s="4">
        <v>43353</v>
      </c>
      <c r="B149" s="5" t="s">
        <v>153</v>
      </c>
      <c r="C149" s="20">
        <v>1200</v>
      </c>
      <c r="D149" s="20"/>
      <c r="E149" s="17" t="s">
        <v>10</v>
      </c>
      <c r="F149" s="8">
        <v>512</v>
      </c>
      <c r="G149" s="8">
        <v>504</v>
      </c>
      <c r="H149" s="8" t="s">
        <v>23</v>
      </c>
      <c r="I149" s="8">
        <f t="shared" si="71"/>
        <v>-9600</v>
      </c>
      <c r="J149" s="8">
        <f t="shared" si="69"/>
        <v>0</v>
      </c>
      <c r="K149" s="3">
        <f t="shared" si="70"/>
        <v>-9600</v>
      </c>
    </row>
    <row r="150" spans="1:11" s="14" customFormat="1" x14ac:dyDescent="0.25">
      <c r="A150" s="4">
        <v>43350</v>
      </c>
      <c r="B150" s="5" t="s">
        <v>150</v>
      </c>
      <c r="C150" s="20">
        <v>1000</v>
      </c>
      <c r="D150" s="20"/>
      <c r="E150" s="17" t="s">
        <v>10</v>
      </c>
      <c r="F150" s="8">
        <v>1078</v>
      </c>
      <c r="G150" s="8">
        <v>1084</v>
      </c>
      <c r="H150" s="8" t="s">
        <v>23</v>
      </c>
      <c r="I150" s="8">
        <f t="shared" si="71"/>
        <v>6000</v>
      </c>
      <c r="J150" s="8">
        <f t="shared" si="69"/>
        <v>0</v>
      </c>
      <c r="K150" s="3">
        <f t="shared" si="70"/>
        <v>6000</v>
      </c>
    </row>
    <row r="151" spans="1:11" s="14" customFormat="1" x14ac:dyDescent="0.25">
      <c r="A151" s="4">
        <v>43349</v>
      </c>
      <c r="B151" s="5" t="s">
        <v>124</v>
      </c>
      <c r="C151" s="20">
        <v>3000</v>
      </c>
      <c r="D151" s="20"/>
      <c r="E151" s="17" t="s">
        <v>10</v>
      </c>
      <c r="F151" s="8">
        <v>258</v>
      </c>
      <c r="G151" s="8">
        <v>261.5</v>
      </c>
      <c r="H151" s="8">
        <v>265</v>
      </c>
      <c r="I151" s="8">
        <f t="shared" si="71"/>
        <v>10500</v>
      </c>
      <c r="J151" s="15">
        <f>(H151-G151)*C151</f>
        <v>10500</v>
      </c>
      <c r="K151" s="3">
        <f t="shared" ref="K151:K196" si="72">SUM(I151:J151)*5</f>
        <v>105000</v>
      </c>
    </row>
    <row r="152" spans="1:11" s="14" customFormat="1" x14ac:dyDescent="0.25">
      <c r="A152" s="4">
        <v>43348</v>
      </c>
      <c r="B152" s="5" t="s">
        <v>154</v>
      </c>
      <c r="C152" s="20">
        <v>2666</v>
      </c>
      <c r="D152" s="20"/>
      <c r="E152" s="17" t="s">
        <v>35</v>
      </c>
      <c r="F152" s="8">
        <v>268</v>
      </c>
      <c r="G152" s="8">
        <v>269.5</v>
      </c>
      <c r="H152" s="8" t="s">
        <v>23</v>
      </c>
      <c r="I152" s="8">
        <f t="shared" si="71"/>
        <v>-3999</v>
      </c>
      <c r="J152" s="8">
        <f>IF(E152="SELL",IF(H152="-","0",G152-H152),IF(E152="BUY",IF(H152="-","0",H152-G152)))*C152</f>
        <v>0</v>
      </c>
      <c r="K152" s="3">
        <f t="shared" si="72"/>
        <v>-19995</v>
      </c>
    </row>
    <row r="153" spans="1:11" s="14" customFormat="1" x14ac:dyDescent="0.25">
      <c r="A153" s="21">
        <v>43343</v>
      </c>
      <c r="B153" s="9" t="s">
        <v>155</v>
      </c>
      <c r="C153" s="9">
        <v>500</v>
      </c>
      <c r="D153" s="9"/>
      <c r="E153" s="10" t="s">
        <v>35</v>
      </c>
      <c r="F153" s="11">
        <v>2900</v>
      </c>
      <c r="G153" s="11">
        <v>2880</v>
      </c>
      <c r="H153" s="11">
        <v>2866</v>
      </c>
      <c r="I153" s="8">
        <f t="shared" si="71"/>
        <v>10000</v>
      </c>
      <c r="J153" s="16">
        <f>(G153-H153)*C153</f>
        <v>7000</v>
      </c>
      <c r="K153" s="3">
        <f t="shared" si="72"/>
        <v>85000</v>
      </c>
    </row>
    <row r="154" spans="1:11" s="14" customFormat="1" x14ac:dyDescent="0.25">
      <c r="A154" s="21">
        <v>43341</v>
      </c>
      <c r="B154" s="9" t="s">
        <v>70</v>
      </c>
      <c r="C154" s="9">
        <v>1250</v>
      </c>
      <c r="D154" s="9"/>
      <c r="E154" s="10" t="s">
        <v>10</v>
      </c>
      <c r="F154" s="11">
        <v>488</v>
      </c>
      <c r="G154" s="11">
        <v>486</v>
      </c>
      <c r="H154" s="11" t="s">
        <v>23</v>
      </c>
      <c r="I154" s="15">
        <f t="shared" ref="I154:I185" si="73">(G154-F154)*C154</f>
        <v>-2500</v>
      </c>
      <c r="J154" s="15">
        <v>0</v>
      </c>
      <c r="K154" s="3">
        <f t="shared" si="72"/>
        <v>-12500</v>
      </c>
    </row>
    <row r="155" spans="1:11" s="14" customFormat="1" x14ac:dyDescent="0.25">
      <c r="A155" s="21">
        <v>43340</v>
      </c>
      <c r="B155" s="9" t="s">
        <v>134</v>
      </c>
      <c r="C155" s="9">
        <v>800</v>
      </c>
      <c r="D155" s="9"/>
      <c r="E155" s="10" t="s">
        <v>10</v>
      </c>
      <c r="F155" s="11">
        <v>1393</v>
      </c>
      <c r="G155" s="11">
        <v>1406</v>
      </c>
      <c r="H155" s="11">
        <v>1415</v>
      </c>
      <c r="I155" s="15">
        <f t="shared" si="73"/>
        <v>10400</v>
      </c>
      <c r="J155" s="15">
        <f>(H155-G155)*C155</f>
        <v>7200</v>
      </c>
      <c r="K155" s="3">
        <f t="shared" si="72"/>
        <v>88000</v>
      </c>
    </row>
    <row r="156" spans="1:11" s="14" customFormat="1" x14ac:dyDescent="0.25">
      <c r="A156" s="21">
        <v>43339</v>
      </c>
      <c r="B156" s="9" t="s">
        <v>156</v>
      </c>
      <c r="C156" s="9">
        <v>750</v>
      </c>
      <c r="D156" s="9"/>
      <c r="E156" s="10" t="s">
        <v>10</v>
      </c>
      <c r="F156" s="11">
        <v>1090</v>
      </c>
      <c r="G156" s="11">
        <v>1088</v>
      </c>
      <c r="H156" s="11" t="s">
        <v>23</v>
      </c>
      <c r="I156" s="15">
        <f t="shared" si="73"/>
        <v>-1500</v>
      </c>
      <c r="J156" s="15">
        <v>0</v>
      </c>
      <c r="K156" s="3">
        <f t="shared" si="72"/>
        <v>-7500</v>
      </c>
    </row>
    <row r="157" spans="1:11" s="14" customFormat="1" x14ac:dyDescent="0.25">
      <c r="A157" s="21">
        <v>43336</v>
      </c>
      <c r="B157" s="9" t="s">
        <v>150</v>
      </c>
      <c r="C157" s="9">
        <v>1000</v>
      </c>
      <c r="D157" s="9"/>
      <c r="E157" s="10" t="s">
        <v>10</v>
      </c>
      <c r="F157" s="11">
        <v>1273</v>
      </c>
      <c r="G157" s="11">
        <v>1278.8</v>
      </c>
      <c r="H157" s="11" t="s">
        <v>23</v>
      </c>
      <c r="I157" s="15">
        <f t="shared" si="73"/>
        <v>5799.9999999999545</v>
      </c>
      <c r="J157" s="15">
        <v>0</v>
      </c>
      <c r="K157" s="3">
        <f t="shared" si="72"/>
        <v>28999.999999999774</v>
      </c>
    </row>
    <row r="158" spans="1:11" s="14" customFormat="1" x14ac:dyDescent="0.25">
      <c r="A158" s="21">
        <v>43335</v>
      </c>
      <c r="B158" s="9" t="s">
        <v>81</v>
      </c>
      <c r="C158" s="9">
        <v>700</v>
      </c>
      <c r="D158" s="9"/>
      <c r="E158" s="10" t="s">
        <v>10</v>
      </c>
      <c r="F158" s="11">
        <v>770</v>
      </c>
      <c r="G158" s="11">
        <v>783</v>
      </c>
      <c r="H158" s="11" t="s">
        <v>23</v>
      </c>
      <c r="I158" s="15">
        <f t="shared" si="73"/>
        <v>9100</v>
      </c>
      <c r="J158" s="15">
        <v>0</v>
      </c>
      <c r="K158" s="3">
        <f t="shared" si="72"/>
        <v>45500</v>
      </c>
    </row>
    <row r="159" spans="1:11" s="14" customFormat="1" x14ac:dyDescent="0.25">
      <c r="A159" s="21">
        <v>43333</v>
      </c>
      <c r="B159" s="9" t="s">
        <v>157</v>
      </c>
      <c r="C159" s="9">
        <v>1100</v>
      </c>
      <c r="D159" s="9"/>
      <c r="E159" s="10" t="s">
        <v>10</v>
      </c>
      <c r="F159" s="11">
        <v>567</v>
      </c>
      <c r="G159" s="11">
        <v>572.5</v>
      </c>
      <c r="H159" s="11" t="s">
        <v>23</v>
      </c>
      <c r="I159" s="15">
        <f t="shared" si="73"/>
        <v>6050</v>
      </c>
      <c r="J159" s="15">
        <v>0</v>
      </c>
      <c r="K159" s="3">
        <f t="shared" si="72"/>
        <v>30250</v>
      </c>
    </row>
    <row r="160" spans="1:11" s="14" customFormat="1" x14ac:dyDescent="0.25">
      <c r="A160" s="21">
        <v>43332</v>
      </c>
      <c r="B160" s="9" t="s">
        <v>81</v>
      </c>
      <c r="C160" s="9">
        <v>700</v>
      </c>
      <c r="D160" s="9"/>
      <c r="E160" s="10" t="s">
        <v>10</v>
      </c>
      <c r="F160" s="11">
        <v>697</v>
      </c>
      <c r="G160" s="11">
        <v>710</v>
      </c>
      <c r="H160" s="11">
        <v>716</v>
      </c>
      <c r="I160" s="15">
        <f t="shared" si="73"/>
        <v>9100</v>
      </c>
      <c r="J160" s="15">
        <f>(H160-G160)*C160</f>
        <v>4200</v>
      </c>
      <c r="K160" s="3">
        <f t="shared" si="72"/>
        <v>66500</v>
      </c>
    </row>
    <row r="161" spans="1:11" s="14" customFormat="1" x14ac:dyDescent="0.25">
      <c r="A161" s="21">
        <v>43329</v>
      </c>
      <c r="B161" s="9" t="s">
        <v>158</v>
      </c>
      <c r="C161" s="9">
        <v>1500</v>
      </c>
      <c r="D161" s="9"/>
      <c r="E161" s="10" t="s">
        <v>10</v>
      </c>
      <c r="F161" s="11">
        <v>668</v>
      </c>
      <c r="G161" s="11">
        <v>675</v>
      </c>
      <c r="H161" s="11" t="s">
        <v>23</v>
      </c>
      <c r="I161" s="15">
        <f t="shared" si="73"/>
        <v>10500</v>
      </c>
      <c r="J161" s="15">
        <v>0</v>
      </c>
      <c r="K161" s="3">
        <f t="shared" si="72"/>
        <v>52500</v>
      </c>
    </row>
    <row r="162" spans="1:11" s="14" customFormat="1" x14ac:dyDescent="0.25">
      <c r="A162" s="21">
        <v>43328</v>
      </c>
      <c r="B162" s="9" t="s">
        <v>159</v>
      </c>
      <c r="C162" s="9">
        <v>800</v>
      </c>
      <c r="D162" s="9"/>
      <c r="E162" s="10" t="s">
        <v>10</v>
      </c>
      <c r="F162" s="11">
        <v>1340</v>
      </c>
      <c r="G162" s="11">
        <v>1350</v>
      </c>
      <c r="H162" s="11" t="s">
        <v>23</v>
      </c>
      <c r="I162" s="15">
        <f t="shared" si="73"/>
        <v>8000</v>
      </c>
      <c r="J162" s="15">
        <v>0</v>
      </c>
      <c r="K162" s="3">
        <f t="shared" si="72"/>
        <v>40000</v>
      </c>
    </row>
    <row r="163" spans="1:11" s="14" customFormat="1" x14ac:dyDescent="0.25">
      <c r="A163" s="21">
        <v>43326</v>
      </c>
      <c r="B163" s="9" t="s">
        <v>134</v>
      </c>
      <c r="C163" s="9">
        <v>800</v>
      </c>
      <c r="D163" s="9"/>
      <c r="E163" s="10" t="s">
        <v>10</v>
      </c>
      <c r="F163" s="11">
        <v>1296</v>
      </c>
      <c r="G163" s="11">
        <v>1310</v>
      </c>
      <c r="H163" s="11">
        <v>1340</v>
      </c>
      <c r="I163" s="15">
        <f t="shared" si="73"/>
        <v>11200</v>
      </c>
      <c r="J163" s="15">
        <f>(H163-G163)*C163</f>
        <v>24000</v>
      </c>
      <c r="K163" s="3">
        <f t="shared" si="72"/>
        <v>176000</v>
      </c>
    </row>
    <row r="164" spans="1:11" s="14" customFormat="1" x14ac:dyDescent="0.25">
      <c r="A164" s="21">
        <v>43322</v>
      </c>
      <c r="B164" s="9" t="s">
        <v>144</v>
      </c>
      <c r="C164" s="9">
        <v>1100</v>
      </c>
      <c r="D164" s="9"/>
      <c r="E164" s="10" t="s">
        <v>10</v>
      </c>
      <c r="F164" s="11">
        <v>976</v>
      </c>
      <c r="G164" s="11">
        <v>979.8</v>
      </c>
      <c r="H164" s="11" t="s">
        <v>23</v>
      </c>
      <c r="I164" s="15">
        <f t="shared" si="73"/>
        <v>4179.99999999995</v>
      </c>
      <c r="J164" s="15">
        <v>0</v>
      </c>
      <c r="K164" s="3">
        <f t="shared" si="72"/>
        <v>20899.999999999749</v>
      </c>
    </row>
    <row r="165" spans="1:11" s="14" customFormat="1" x14ac:dyDescent="0.25">
      <c r="A165" s="21">
        <v>43321</v>
      </c>
      <c r="B165" s="9" t="s">
        <v>160</v>
      </c>
      <c r="C165" s="9">
        <v>1000</v>
      </c>
      <c r="D165" s="9"/>
      <c r="E165" s="10" t="s">
        <v>10</v>
      </c>
      <c r="F165" s="11">
        <v>824</v>
      </c>
      <c r="G165" s="11">
        <v>833</v>
      </c>
      <c r="H165" s="11" t="s">
        <v>23</v>
      </c>
      <c r="I165" s="15">
        <f t="shared" si="73"/>
        <v>9000</v>
      </c>
      <c r="J165" s="15">
        <v>0</v>
      </c>
      <c r="K165" s="3">
        <f t="shared" si="72"/>
        <v>45000</v>
      </c>
    </row>
    <row r="166" spans="1:11" s="14" customFormat="1" x14ac:dyDescent="0.25">
      <c r="A166" s="21">
        <v>43319</v>
      </c>
      <c r="B166" s="9" t="s">
        <v>132</v>
      </c>
      <c r="C166" s="9">
        <v>500</v>
      </c>
      <c r="D166" s="9"/>
      <c r="E166" s="10" t="s">
        <v>10</v>
      </c>
      <c r="F166" s="11">
        <v>1590</v>
      </c>
      <c r="G166" s="11">
        <v>1575</v>
      </c>
      <c r="H166" s="11" t="s">
        <v>23</v>
      </c>
      <c r="I166" s="15">
        <f t="shared" si="73"/>
        <v>-7500</v>
      </c>
      <c r="J166" s="15">
        <v>0</v>
      </c>
      <c r="K166" s="3">
        <f t="shared" si="72"/>
        <v>-37500</v>
      </c>
    </row>
    <row r="167" spans="1:11" s="14" customFormat="1" x14ac:dyDescent="0.25">
      <c r="A167" s="21">
        <v>43318</v>
      </c>
      <c r="B167" s="9" t="s">
        <v>150</v>
      </c>
      <c r="C167" s="9">
        <v>1000</v>
      </c>
      <c r="D167" s="9"/>
      <c r="E167" s="10" t="s">
        <v>10</v>
      </c>
      <c r="F167" s="11">
        <v>1196</v>
      </c>
      <c r="G167" s="11">
        <v>1201</v>
      </c>
      <c r="H167" s="11" t="s">
        <v>23</v>
      </c>
      <c r="I167" s="15">
        <f t="shared" si="73"/>
        <v>5000</v>
      </c>
      <c r="J167" s="15">
        <v>0</v>
      </c>
      <c r="K167" s="3">
        <f t="shared" si="72"/>
        <v>25000</v>
      </c>
    </row>
    <row r="168" spans="1:11" s="14" customFormat="1" x14ac:dyDescent="0.25">
      <c r="A168" s="21">
        <v>43315</v>
      </c>
      <c r="B168" s="9" t="s">
        <v>81</v>
      </c>
      <c r="C168" s="9">
        <v>700</v>
      </c>
      <c r="D168" s="9"/>
      <c r="E168" s="10" t="s">
        <v>10</v>
      </c>
      <c r="F168" s="11">
        <v>695</v>
      </c>
      <c r="G168" s="11">
        <v>708</v>
      </c>
      <c r="H168" s="11">
        <v>710</v>
      </c>
      <c r="I168" s="15">
        <f t="shared" si="73"/>
        <v>9100</v>
      </c>
      <c r="J168" s="15">
        <f>(H168-G168)*C168</f>
        <v>1400</v>
      </c>
      <c r="K168" s="3">
        <f t="shared" si="72"/>
        <v>52500</v>
      </c>
    </row>
    <row r="169" spans="1:11" s="14" customFormat="1" x14ac:dyDescent="0.25">
      <c r="A169" s="21">
        <v>43315</v>
      </c>
      <c r="B169" s="9" t="s">
        <v>137</v>
      </c>
      <c r="C169" s="9">
        <v>4500</v>
      </c>
      <c r="D169" s="9"/>
      <c r="E169" s="10" t="s">
        <v>10</v>
      </c>
      <c r="F169" s="11">
        <v>181.5</v>
      </c>
      <c r="G169" s="11">
        <v>179.5</v>
      </c>
      <c r="H169" s="11" t="s">
        <v>23</v>
      </c>
      <c r="I169" s="15">
        <f t="shared" si="73"/>
        <v>-9000</v>
      </c>
      <c r="J169" s="15">
        <v>0</v>
      </c>
      <c r="K169" s="3">
        <f t="shared" si="72"/>
        <v>-45000</v>
      </c>
    </row>
    <row r="170" spans="1:11" s="14" customFormat="1" x14ac:dyDescent="0.25">
      <c r="A170" s="21">
        <v>43314</v>
      </c>
      <c r="B170" s="9" t="s">
        <v>65</v>
      </c>
      <c r="C170" s="9">
        <v>800</v>
      </c>
      <c r="D170" s="9"/>
      <c r="E170" s="10" t="s">
        <v>10</v>
      </c>
      <c r="F170" s="11">
        <v>1200</v>
      </c>
      <c r="G170" s="11">
        <v>1210</v>
      </c>
      <c r="H170" s="11">
        <v>1213.9000000000001</v>
      </c>
      <c r="I170" s="15">
        <f t="shared" si="73"/>
        <v>8000</v>
      </c>
      <c r="J170" s="15">
        <f>(H170-G170)*C170</f>
        <v>3120.0000000000728</v>
      </c>
      <c r="K170" s="3">
        <f t="shared" si="72"/>
        <v>55600.000000000364</v>
      </c>
    </row>
    <row r="171" spans="1:11" s="14" customFormat="1" x14ac:dyDescent="0.25">
      <c r="A171" s="21">
        <v>43313</v>
      </c>
      <c r="B171" s="9" t="s">
        <v>161</v>
      </c>
      <c r="C171" s="9">
        <v>1200</v>
      </c>
      <c r="D171" s="9"/>
      <c r="E171" s="10" t="s">
        <v>10</v>
      </c>
      <c r="F171" s="11">
        <v>682</v>
      </c>
      <c r="G171" s="11">
        <v>683</v>
      </c>
      <c r="H171" s="11" t="s">
        <v>23</v>
      </c>
      <c r="I171" s="15">
        <f t="shared" si="73"/>
        <v>1200</v>
      </c>
      <c r="J171" s="15">
        <v>0</v>
      </c>
      <c r="K171" s="3">
        <f t="shared" si="72"/>
        <v>6000</v>
      </c>
    </row>
    <row r="172" spans="1:11" s="14" customFormat="1" x14ac:dyDescent="0.25">
      <c r="A172" s="21">
        <v>43312</v>
      </c>
      <c r="B172" s="9" t="s">
        <v>162</v>
      </c>
      <c r="C172" s="9">
        <v>4500</v>
      </c>
      <c r="D172" s="9"/>
      <c r="E172" s="10" t="s">
        <v>10</v>
      </c>
      <c r="F172" s="11">
        <v>297</v>
      </c>
      <c r="G172" s="11">
        <v>298.5</v>
      </c>
      <c r="H172" s="11" t="s">
        <v>23</v>
      </c>
      <c r="I172" s="15">
        <f t="shared" si="73"/>
        <v>6750</v>
      </c>
      <c r="J172" s="15">
        <v>0</v>
      </c>
      <c r="K172" s="3">
        <f t="shared" si="72"/>
        <v>33750</v>
      </c>
    </row>
    <row r="173" spans="1:11" s="14" customFormat="1" x14ac:dyDescent="0.25">
      <c r="A173" s="21">
        <v>43311</v>
      </c>
      <c r="B173" s="9" t="s">
        <v>82</v>
      </c>
      <c r="C173" s="9">
        <v>800</v>
      </c>
      <c r="D173" s="9"/>
      <c r="E173" s="10" t="s">
        <v>10</v>
      </c>
      <c r="F173" s="11">
        <v>564</v>
      </c>
      <c r="G173" s="11">
        <v>566</v>
      </c>
      <c r="H173" s="11" t="s">
        <v>23</v>
      </c>
      <c r="I173" s="15">
        <f t="shared" si="73"/>
        <v>1600</v>
      </c>
      <c r="J173" s="15">
        <v>0</v>
      </c>
      <c r="K173" s="3">
        <f t="shared" si="72"/>
        <v>8000</v>
      </c>
    </row>
    <row r="174" spans="1:11" s="14" customFormat="1" x14ac:dyDescent="0.25">
      <c r="A174" s="21">
        <v>43307</v>
      </c>
      <c r="B174" s="9" t="s">
        <v>70</v>
      </c>
      <c r="C174" s="9">
        <v>1250</v>
      </c>
      <c r="D174" s="9"/>
      <c r="E174" s="10" t="s">
        <v>10</v>
      </c>
      <c r="F174" s="11">
        <v>512</v>
      </c>
      <c r="G174" s="11">
        <v>518</v>
      </c>
      <c r="H174" s="11" t="s">
        <v>23</v>
      </c>
      <c r="I174" s="15">
        <f t="shared" si="73"/>
        <v>7500</v>
      </c>
      <c r="J174" s="15">
        <v>0</v>
      </c>
      <c r="K174" s="3">
        <f t="shared" si="72"/>
        <v>37500</v>
      </c>
    </row>
    <row r="175" spans="1:11" s="14" customFormat="1" x14ac:dyDescent="0.25">
      <c r="A175" s="21">
        <v>43306</v>
      </c>
      <c r="B175" s="9" t="s">
        <v>123</v>
      </c>
      <c r="C175" s="9">
        <v>700</v>
      </c>
      <c r="D175" s="9"/>
      <c r="E175" s="10" t="s">
        <v>10</v>
      </c>
      <c r="F175" s="11">
        <v>816</v>
      </c>
      <c r="G175" s="11">
        <v>830</v>
      </c>
      <c r="H175" s="11">
        <v>845</v>
      </c>
      <c r="I175" s="15">
        <f t="shared" si="73"/>
        <v>9800</v>
      </c>
      <c r="J175" s="15">
        <f>(H175-G175)*C175</f>
        <v>10500</v>
      </c>
      <c r="K175" s="3">
        <f t="shared" si="72"/>
        <v>101500</v>
      </c>
    </row>
    <row r="176" spans="1:11" s="14" customFormat="1" x14ac:dyDescent="0.25">
      <c r="A176" s="21">
        <v>43306</v>
      </c>
      <c r="B176" s="9" t="s">
        <v>154</v>
      </c>
      <c r="C176" s="9">
        <v>2750</v>
      </c>
      <c r="D176" s="9"/>
      <c r="E176" s="10" t="s">
        <v>10</v>
      </c>
      <c r="F176" s="11">
        <v>292</v>
      </c>
      <c r="G176" s="11">
        <v>294</v>
      </c>
      <c r="H176" s="11">
        <v>296.85000000000002</v>
      </c>
      <c r="I176" s="15">
        <f t="shared" si="73"/>
        <v>5500</v>
      </c>
      <c r="J176" s="15">
        <f>(H176-G176)*C176</f>
        <v>7837.5000000000628</v>
      </c>
      <c r="K176" s="3">
        <f t="shared" si="72"/>
        <v>66687.500000000306</v>
      </c>
    </row>
    <row r="177" spans="1:11" s="14" customFormat="1" x14ac:dyDescent="0.25">
      <c r="A177" s="21">
        <v>43305</v>
      </c>
      <c r="B177" s="9" t="s">
        <v>163</v>
      </c>
      <c r="C177" s="9">
        <v>550</v>
      </c>
      <c r="D177" s="9"/>
      <c r="E177" s="10" t="s">
        <v>10</v>
      </c>
      <c r="F177" s="11">
        <v>923</v>
      </c>
      <c r="G177" s="11">
        <v>926</v>
      </c>
      <c r="H177" s="11" t="s">
        <v>23</v>
      </c>
      <c r="I177" s="15">
        <f t="shared" si="73"/>
        <v>1650</v>
      </c>
      <c r="J177" s="15">
        <v>0</v>
      </c>
      <c r="K177" s="3">
        <f t="shared" si="72"/>
        <v>8250</v>
      </c>
    </row>
    <row r="178" spans="1:11" s="14" customFormat="1" x14ac:dyDescent="0.25">
      <c r="A178" s="21">
        <v>43304</v>
      </c>
      <c r="B178" s="9" t="s">
        <v>164</v>
      </c>
      <c r="C178" s="9">
        <v>200</v>
      </c>
      <c r="D178" s="9"/>
      <c r="E178" s="10" t="s">
        <v>10</v>
      </c>
      <c r="F178" s="11">
        <v>3945</v>
      </c>
      <c r="G178" s="11">
        <v>3995</v>
      </c>
      <c r="H178" s="11">
        <v>4031</v>
      </c>
      <c r="I178" s="15">
        <f t="shared" si="73"/>
        <v>10000</v>
      </c>
      <c r="J178" s="15">
        <f>(H178-G178)*C178</f>
        <v>7200</v>
      </c>
      <c r="K178" s="3">
        <f t="shared" si="72"/>
        <v>86000</v>
      </c>
    </row>
    <row r="179" spans="1:11" s="14" customFormat="1" x14ac:dyDescent="0.25">
      <c r="A179" s="21">
        <v>43301</v>
      </c>
      <c r="B179" s="9" t="s">
        <v>150</v>
      </c>
      <c r="C179" s="9">
        <v>1000</v>
      </c>
      <c r="D179" s="9"/>
      <c r="E179" s="10" t="s">
        <v>10</v>
      </c>
      <c r="F179" s="11">
        <v>1025</v>
      </c>
      <c r="G179" s="11">
        <v>1033</v>
      </c>
      <c r="H179" s="11">
        <v>1039.95</v>
      </c>
      <c r="I179" s="16">
        <f t="shared" si="73"/>
        <v>8000</v>
      </c>
      <c r="J179" s="16">
        <f>(H179-G179)*C179</f>
        <v>6950.0000000000455</v>
      </c>
      <c r="K179" s="3">
        <f t="shared" si="72"/>
        <v>74750.000000000233</v>
      </c>
    </row>
    <row r="180" spans="1:11" s="14" customFormat="1" x14ac:dyDescent="0.25">
      <c r="A180" s="21">
        <v>43300</v>
      </c>
      <c r="B180" s="9" t="s">
        <v>165</v>
      </c>
      <c r="C180" s="9">
        <v>750</v>
      </c>
      <c r="D180" s="9"/>
      <c r="E180" s="10" t="s">
        <v>10</v>
      </c>
      <c r="F180" s="11">
        <v>865</v>
      </c>
      <c r="G180" s="11">
        <v>870</v>
      </c>
      <c r="H180" s="11" t="s">
        <v>23</v>
      </c>
      <c r="I180" s="16">
        <f t="shared" si="73"/>
        <v>3750</v>
      </c>
      <c r="J180" s="16">
        <v>0</v>
      </c>
      <c r="K180" s="3">
        <f t="shared" si="72"/>
        <v>18750</v>
      </c>
    </row>
    <row r="181" spans="1:11" s="14" customFormat="1" x14ac:dyDescent="0.25">
      <c r="A181" s="21">
        <v>43299</v>
      </c>
      <c r="B181" s="9" t="s">
        <v>166</v>
      </c>
      <c r="C181" s="9">
        <v>3750</v>
      </c>
      <c r="D181" s="9"/>
      <c r="E181" s="10" t="s">
        <v>10</v>
      </c>
      <c r="F181" s="11">
        <v>162.80000000000001</v>
      </c>
      <c r="G181" s="11">
        <v>160.69999999999999</v>
      </c>
      <c r="H181" s="11" t="s">
        <v>23</v>
      </c>
      <c r="I181" s="16">
        <f t="shared" si="73"/>
        <v>-7875.0000000000855</v>
      </c>
      <c r="J181" s="16">
        <v>0</v>
      </c>
      <c r="K181" s="3">
        <f t="shared" si="72"/>
        <v>-39375.000000000429</v>
      </c>
    </row>
    <row r="182" spans="1:11" s="14" customFormat="1" x14ac:dyDescent="0.25">
      <c r="A182" s="21">
        <v>43298</v>
      </c>
      <c r="B182" s="9" t="s">
        <v>167</v>
      </c>
      <c r="C182" s="9">
        <v>4000</v>
      </c>
      <c r="D182" s="9"/>
      <c r="E182" s="10" t="s">
        <v>10</v>
      </c>
      <c r="F182" s="11">
        <v>267</v>
      </c>
      <c r="G182" s="11">
        <v>268.89999999999998</v>
      </c>
      <c r="H182" s="11" t="s">
        <v>23</v>
      </c>
      <c r="I182" s="16">
        <f t="shared" si="73"/>
        <v>7599.9999999999091</v>
      </c>
      <c r="J182" s="16">
        <v>0</v>
      </c>
      <c r="K182" s="3">
        <f t="shared" si="72"/>
        <v>37999.999999999549</v>
      </c>
    </row>
    <row r="183" spans="1:11" s="14" customFormat="1" x14ac:dyDescent="0.25">
      <c r="A183" s="21">
        <v>43297</v>
      </c>
      <c r="B183" s="9" t="s">
        <v>141</v>
      </c>
      <c r="C183" s="9">
        <v>1200</v>
      </c>
      <c r="D183" s="9"/>
      <c r="E183" s="10" t="s">
        <v>10</v>
      </c>
      <c r="F183" s="11">
        <v>1076</v>
      </c>
      <c r="G183" s="11">
        <v>1083</v>
      </c>
      <c r="H183" s="11">
        <v>1089</v>
      </c>
      <c r="I183" s="16">
        <f t="shared" si="73"/>
        <v>8400</v>
      </c>
      <c r="J183" s="16">
        <f>(H183-G183)*C183</f>
        <v>7200</v>
      </c>
      <c r="K183" s="3">
        <f t="shared" si="72"/>
        <v>78000</v>
      </c>
    </row>
    <row r="184" spans="1:11" s="14" customFormat="1" x14ac:dyDescent="0.25">
      <c r="A184" s="21">
        <v>43294</v>
      </c>
      <c r="B184" s="9" t="s">
        <v>168</v>
      </c>
      <c r="C184" s="9">
        <v>800</v>
      </c>
      <c r="D184" s="9"/>
      <c r="E184" s="10" t="s">
        <v>10</v>
      </c>
      <c r="F184" s="11">
        <v>1410</v>
      </c>
      <c r="G184" s="11">
        <v>1408</v>
      </c>
      <c r="H184" s="11">
        <v>0</v>
      </c>
      <c r="I184" s="16">
        <f t="shared" si="73"/>
        <v>-1600</v>
      </c>
      <c r="J184" s="16">
        <v>0</v>
      </c>
      <c r="K184" s="3">
        <f t="shared" si="72"/>
        <v>-8000</v>
      </c>
    </row>
    <row r="185" spans="1:11" s="14" customFormat="1" x14ac:dyDescent="0.25">
      <c r="A185" s="21">
        <v>43293</v>
      </c>
      <c r="B185" s="9" t="s">
        <v>169</v>
      </c>
      <c r="C185" s="9">
        <v>125</v>
      </c>
      <c r="D185" s="9"/>
      <c r="E185" s="10" t="s">
        <v>10</v>
      </c>
      <c r="F185" s="11">
        <v>6280</v>
      </c>
      <c r="G185" s="11">
        <v>6280</v>
      </c>
      <c r="H185" s="11">
        <v>0</v>
      </c>
      <c r="I185" s="16">
        <f t="shared" si="73"/>
        <v>0</v>
      </c>
      <c r="J185" s="16">
        <v>0</v>
      </c>
      <c r="K185" s="3">
        <f t="shared" si="72"/>
        <v>0</v>
      </c>
    </row>
    <row r="186" spans="1:11" s="14" customFormat="1" x14ac:dyDescent="0.25">
      <c r="A186" s="21">
        <v>43292</v>
      </c>
      <c r="B186" s="9" t="s">
        <v>162</v>
      </c>
      <c r="C186" s="9">
        <v>4500</v>
      </c>
      <c r="D186" s="9"/>
      <c r="E186" s="10" t="s">
        <v>10</v>
      </c>
      <c r="F186" s="11">
        <v>289.5</v>
      </c>
      <c r="G186" s="11">
        <v>292</v>
      </c>
      <c r="H186" s="11">
        <v>0</v>
      </c>
      <c r="I186" s="16">
        <f>(G186-F186)*C186</f>
        <v>11250</v>
      </c>
      <c r="J186" s="16">
        <v>0</v>
      </c>
      <c r="K186" s="3">
        <f t="shared" si="72"/>
        <v>56250</v>
      </c>
    </row>
    <row r="187" spans="1:11" s="14" customFormat="1" x14ac:dyDescent="0.25">
      <c r="A187" s="21">
        <v>43291</v>
      </c>
      <c r="B187" s="9" t="s">
        <v>134</v>
      </c>
      <c r="C187" s="9">
        <v>800</v>
      </c>
      <c r="D187" s="9"/>
      <c r="E187" s="10" t="s">
        <v>10</v>
      </c>
      <c r="F187" s="11">
        <v>1245</v>
      </c>
      <c r="G187" s="11">
        <v>1252.5</v>
      </c>
      <c r="H187" s="11">
        <v>0</v>
      </c>
      <c r="I187" s="16">
        <f>(G187-F187)*C187</f>
        <v>6000</v>
      </c>
      <c r="J187" s="16">
        <v>0</v>
      </c>
      <c r="K187" s="3">
        <f t="shared" si="72"/>
        <v>30000</v>
      </c>
    </row>
    <row r="188" spans="1:11" s="14" customFormat="1" x14ac:dyDescent="0.25">
      <c r="A188" s="21">
        <v>43287</v>
      </c>
      <c r="B188" s="9" t="s">
        <v>134</v>
      </c>
      <c r="C188" s="9">
        <v>800</v>
      </c>
      <c r="D188" s="9"/>
      <c r="E188" s="10" t="s">
        <v>10</v>
      </c>
      <c r="F188" s="11">
        <v>1220</v>
      </c>
      <c r="G188" s="11">
        <v>1228</v>
      </c>
      <c r="H188" s="11">
        <v>0</v>
      </c>
      <c r="I188" s="16">
        <f>(G188-F188)*C188</f>
        <v>6400</v>
      </c>
      <c r="J188" s="16">
        <v>0</v>
      </c>
      <c r="K188" s="3">
        <f t="shared" si="72"/>
        <v>32000</v>
      </c>
    </row>
    <row r="189" spans="1:11" s="14" customFormat="1" x14ac:dyDescent="0.25">
      <c r="A189" s="21">
        <v>43286</v>
      </c>
      <c r="B189" s="9" t="s">
        <v>11</v>
      </c>
      <c r="C189" s="9">
        <v>550</v>
      </c>
      <c r="D189" s="9"/>
      <c r="E189" s="10" t="s">
        <v>10</v>
      </c>
      <c r="F189" s="11">
        <v>912</v>
      </c>
      <c r="G189" s="11">
        <v>922</v>
      </c>
      <c r="H189" s="11">
        <v>0</v>
      </c>
      <c r="I189" s="16">
        <f>(G189-F189)*C189</f>
        <v>5500</v>
      </c>
      <c r="J189" s="16">
        <v>0</v>
      </c>
      <c r="K189" s="3">
        <f t="shared" si="72"/>
        <v>27500</v>
      </c>
    </row>
    <row r="190" spans="1:11" s="14" customFormat="1" x14ac:dyDescent="0.25">
      <c r="A190" s="21">
        <v>43285</v>
      </c>
      <c r="B190" s="9" t="s">
        <v>151</v>
      </c>
      <c r="C190" s="9">
        <v>500</v>
      </c>
      <c r="D190" s="9"/>
      <c r="E190" s="10" t="s">
        <v>170</v>
      </c>
      <c r="F190" s="11">
        <v>1505</v>
      </c>
      <c r="G190" s="11">
        <v>1493</v>
      </c>
      <c r="H190" s="11">
        <v>0</v>
      </c>
      <c r="I190" s="16">
        <f>(F190-G190)*C190</f>
        <v>6000</v>
      </c>
      <c r="J190" s="16">
        <v>0</v>
      </c>
      <c r="K190" s="3">
        <f t="shared" si="72"/>
        <v>30000</v>
      </c>
    </row>
    <row r="191" spans="1:11" s="14" customFormat="1" x14ac:dyDescent="0.25">
      <c r="A191" s="21">
        <v>43285</v>
      </c>
      <c r="B191" s="9" t="s">
        <v>141</v>
      </c>
      <c r="C191" s="9">
        <v>1200</v>
      </c>
      <c r="D191" s="9"/>
      <c r="E191" s="10" t="s">
        <v>10</v>
      </c>
      <c r="F191" s="11">
        <v>1006</v>
      </c>
      <c r="G191" s="11">
        <v>1013</v>
      </c>
      <c r="H191" s="11">
        <v>0</v>
      </c>
      <c r="I191" s="16">
        <f>(G191-F191)*C191</f>
        <v>8400</v>
      </c>
      <c r="J191" s="16">
        <v>0</v>
      </c>
      <c r="K191" s="3">
        <f t="shared" si="72"/>
        <v>42000</v>
      </c>
    </row>
    <row r="192" spans="1:11" s="14" customFormat="1" x14ac:dyDescent="0.25">
      <c r="A192" s="21">
        <v>43285</v>
      </c>
      <c r="B192" s="9" t="s">
        <v>144</v>
      </c>
      <c r="C192" s="9">
        <v>1100</v>
      </c>
      <c r="D192" s="9"/>
      <c r="E192" s="10" t="s">
        <v>170</v>
      </c>
      <c r="F192" s="11">
        <v>835</v>
      </c>
      <c r="G192" s="11">
        <v>829</v>
      </c>
      <c r="H192" s="11">
        <v>0</v>
      </c>
      <c r="I192" s="16">
        <f>(F192-G192)*C192</f>
        <v>6600</v>
      </c>
      <c r="J192" s="16">
        <v>0</v>
      </c>
      <c r="K192" s="3">
        <f t="shared" si="72"/>
        <v>33000</v>
      </c>
    </row>
    <row r="193" spans="1:11" s="14" customFormat="1" x14ac:dyDescent="0.25">
      <c r="A193" s="21">
        <v>43284</v>
      </c>
      <c r="B193" s="9" t="s">
        <v>65</v>
      </c>
      <c r="C193" s="9">
        <v>800</v>
      </c>
      <c r="D193" s="9"/>
      <c r="E193" s="10" t="s">
        <v>10</v>
      </c>
      <c r="F193" s="11">
        <v>1092</v>
      </c>
      <c r="G193" s="11">
        <v>1098</v>
      </c>
      <c r="H193" s="11">
        <v>0</v>
      </c>
      <c r="I193" s="16">
        <f>(G193-F193)*C193</f>
        <v>4800</v>
      </c>
      <c r="J193" s="16">
        <v>0</v>
      </c>
      <c r="K193" s="3">
        <f t="shared" si="72"/>
        <v>24000</v>
      </c>
    </row>
    <row r="194" spans="1:11" s="14" customFormat="1" x14ac:dyDescent="0.25">
      <c r="A194" s="21">
        <v>43284</v>
      </c>
      <c r="B194" s="9" t="s">
        <v>144</v>
      </c>
      <c r="C194" s="9">
        <v>1100</v>
      </c>
      <c r="D194" s="9"/>
      <c r="E194" s="10" t="s">
        <v>10</v>
      </c>
      <c r="F194" s="11">
        <v>848</v>
      </c>
      <c r="G194" s="11">
        <v>842</v>
      </c>
      <c r="H194" s="11">
        <v>0</v>
      </c>
      <c r="I194" s="16">
        <f>(G194-F194)*C194</f>
        <v>-6600</v>
      </c>
      <c r="J194" s="16">
        <v>0</v>
      </c>
      <c r="K194" s="3">
        <f t="shared" si="72"/>
        <v>-33000</v>
      </c>
    </row>
    <row r="195" spans="1:11" s="14" customFormat="1" x14ac:dyDescent="0.25">
      <c r="A195" s="22">
        <v>43284</v>
      </c>
      <c r="B195" s="23" t="s">
        <v>151</v>
      </c>
      <c r="C195" s="23">
        <v>500</v>
      </c>
      <c r="D195" s="23"/>
      <c r="E195" s="23" t="s">
        <v>10</v>
      </c>
      <c r="F195" s="24">
        <v>1510</v>
      </c>
      <c r="G195" s="24">
        <v>1522</v>
      </c>
      <c r="H195" s="25">
        <v>0</v>
      </c>
      <c r="I195" s="15">
        <f>(G195-F195)*C195</f>
        <v>6000</v>
      </c>
      <c r="J195" s="15">
        <v>0</v>
      </c>
      <c r="K195" s="3">
        <f t="shared" si="72"/>
        <v>30000</v>
      </c>
    </row>
    <row r="196" spans="1:11" s="14" customFormat="1" x14ac:dyDescent="0.25">
      <c r="A196" s="21">
        <v>43283</v>
      </c>
      <c r="B196" s="9" t="s">
        <v>171</v>
      </c>
      <c r="C196" s="9">
        <v>900</v>
      </c>
      <c r="D196" s="9"/>
      <c r="E196" s="10" t="s">
        <v>170</v>
      </c>
      <c r="F196" s="11">
        <v>640</v>
      </c>
      <c r="G196" s="11">
        <v>634</v>
      </c>
      <c r="H196" s="11">
        <v>626</v>
      </c>
      <c r="I196" s="16">
        <f>(F196-G196)*C196</f>
        <v>5400</v>
      </c>
      <c r="J196" s="16">
        <f>(G196-H196)*C196</f>
        <v>7200</v>
      </c>
      <c r="K196" s="3">
        <f t="shared" si="72"/>
        <v>63000</v>
      </c>
    </row>
    <row r="197" spans="1:11" s="14" customFormat="1" x14ac:dyDescent="0.25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7"/>
    </row>
    <row r="198" spans="1:11" s="14" customFormat="1" x14ac:dyDescent="0.25">
      <c r="A198" s="21">
        <v>43280</v>
      </c>
      <c r="B198" s="9" t="s">
        <v>172</v>
      </c>
      <c r="C198" s="9">
        <v>6000</v>
      </c>
      <c r="D198" s="9"/>
      <c r="E198" s="9" t="s">
        <v>10</v>
      </c>
      <c r="F198" s="28">
        <v>74</v>
      </c>
      <c r="G198" s="28">
        <v>75</v>
      </c>
      <c r="H198" s="11">
        <v>0</v>
      </c>
      <c r="I198" s="16">
        <f>(G198-F198)*C198</f>
        <v>6000</v>
      </c>
      <c r="J198" s="16">
        <v>0</v>
      </c>
      <c r="K198" s="16">
        <f t="shared" ref="K198:K207" si="74">+J198+I198</f>
        <v>6000</v>
      </c>
    </row>
    <row r="199" spans="1:11" s="14" customFormat="1" x14ac:dyDescent="0.25">
      <c r="A199" s="21">
        <v>43279</v>
      </c>
      <c r="B199" s="9" t="s">
        <v>173</v>
      </c>
      <c r="C199" s="9">
        <v>1250</v>
      </c>
      <c r="D199" s="9"/>
      <c r="E199" s="10" t="s">
        <v>170</v>
      </c>
      <c r="F199" s="11">
        <v>676</v>
      </c>
      <c r="G199" s="11">
        <v>671</v>
      </c>
      <c r="H199" s="11">
        <v>665</v>
      </c>
      <c r="I199" s="16">
        <f>(F199-G199)*C199</f>
        <v>6250</v>
      </c>
      <c r="J199" s="16">
        <f>(G199-H199)*C199</f>
        <v>7500</v>
      </c>
      <c r="K199" s="16">
        <f t="shared" si="74"/>
        <v>13750</v>
      </c>
    </row>
    <row r="200" spans="1:11" s="14" customFormat="1" x14ac:dyDescent="0.25">
      <c r="A200" s="21">
        <v>43279</v>
      </c>
      <c r="B200" s="9" t="s">
        <v>174</v>
      </c>
      <c r="C200" s="9">
        <v>1100</v>
      </c>
      <c r="D200" s="9"/>
      <c r="E200" s="10" t="s">
        <v>170</v>
      </c>
      <c r="F200" s="11">
        <v>850</v>
      </c>
      <c r="G200" s="11">
        <v>842</v>
      </c>
      <c r="H200" s="11">
        <v>832</v>
      </c>
      <c r="I200" s="16">
        <f>(F200-G200)*C200</f>
        <v>8800</v>
      </c>
      <c r="J200" s="16">
        <f>(G200-H200)*C200</f>
        <v>11000</v>
      </c>
      <c r="K200" s="16">
        <f t="shared" si="74"/>
        <v>19800</v>
      </c>
    </row>
    <row r="201" spans="1:11" s="14" customFormat="1" x14ac:dyDescent="0.25">
      <c r="A201" s="21">
        <v>43279</v>
      </c>
      <c r="B201" s="9" t="s">
        <v>151</v>
      </c>
      <c r="C201" s="9">
        <v>500</v>
      </c>
      <c r="D201" s="9"/>
      <c r="E201" s="9" t="s">
        <v>10</v>
      </c>
      <c r="F201" s="28">
        <v>1500</v>
      </c>
      <c r="G201" s="28">
        <v>1512</v>
      </c>
      <c r="H201" s="11">
        <v>0</v>
      </c>
      <c r="I201" s="16">
        <f>(G201-F201)*C201</f>
        <v>6000</v>
      </c>
      <c r="J201" s="16">
        <v>0</v>
      </c>
      <c r="K201" s="16">
        <f t="shared" si="74"/>
        <v>6000</v>
      </c>
    </row>
    <row r="202" spans="1:11" s="14" customFormat="1" x14ac:dyDescent="0.25">
      <c r="A202" s="22">
        <v>43278</v>
      </c>
      <c r="B202" s="23" t="s">
        <v>175</v>
      </c>
      <c r="C202" s="23">
        <v>900</v>
      </c>
      <c r="D202" s="23"/>
      <c r="E202" s="23" t="s">
        <v>10</v>
      </c>
      <c r="F202" s="24">
        <v>640</v>
      </c>
      <c r="G202" s="24">
        <v>633</v>
      </c>
      <c r="H202" s="25">
        <v>0</v>
      </c>
      <c r="I202" s="15">
        <f>(G202-F202)*C202</f>
        <v>-6300</v>
      </c>
      <c r="J202" s="15">
        <v>0</v>
      </c>
      <c r="K202" s="29">
        <f t="shared" si="74"/>
        <v>-6300</v>
      </c>
    </row>
    <row r="203" spans="1:11" s="14" customFormat="1" x14ac:dyDescent="0.25">
      <c r="A203" s="22">
        <v>43278</v>
      </c>
      <c r="B203" s="23" t="s">
        <v>176</v>
      </c>
      <c r="C203" s="23">
        <v>3000</v>
      </c>
      <c r="D203" s="23"/>
      <c r="E203" s="23" t="s">
        <v>10</v>
      </c>
      <c r="F203" s="24">
        <v>261.5</v>
      </c>
      <c r="G203" s="24">
        <v>262.5</v>
      </c>
      <c r="H203" s="25">
        <v>0</v>
      </c>
      <c r="I203" s="15">
        <f>(G203-F203)*C203</f>
        <v>3000</v>
      </c>
      <c r="J203" s="15">
        <v>0</v>
      </c>
      <c r="K203" s="16">
        <f t="shared" si="74"/>
        <v>3000</v>
      </c>
    </row>
    <row r="204" spans="1:11" s="14" customFormat="1" x14ac:dyDescent="0.25">
      <c r="A204" s="22">
        <v>43277</v>
      </c>
      <c r="B204" s="23" t="s">
        <v>177</v>
      </c>
      <c r="C204" s="23">
        <v>400</v>
      </c>
      <c r="D204" s="23"/>
      <c r="E204" s="23" t="s">
        <v>10</v>
      </c>
      <c r="F204" s="24">
        <v>1200</v>
      </c>
      <c r="G204" s="24">
        <v>1185</v>
      </c>
      <c r="H204" s="25">
        <v>0</v>
      </c>
      <c r="I204" s="15">
        <f>(G204-F204)*C204</f>
        <v>-6000</v>
      </c>
      <c r="J204" s="15">
        <v>0</v>
      </c>
      <c r="K204" s="29">
        <f t="shared" si="74"/>
        <v>-6000</v>
      </c>
    </row>
    <row r="205" spans="1:11" s="14" customFormat="1" x14ac:dyDescent="0.25">
      <c r="A205" s="22">
        <v>43277</v>
      </c>
      <c r="B205" s="23" t="s">
        <v>178</v>
      </c>
      <c r="C205" s="23">
        <v>7000</v>
      </c>
      <c r="D205" s="23"/>
      <c r="E205" s="23" t="s">
        <v>10</v>
      </c>
      <c r="F205" s="24">
        <v>134</v>
      </c>
      <c r="G205" s="24">
        <v>133</v>
      </c>
      <c r="H205" s="25">
        <v>0</v>
      </c>
      <c r="I205" s="15">
        <f t="shared" ref="I205:I207" si="75">(G205-F205)*C205</f>
        <v>-7000</v>
      </c>
      <c r="J205" s="15">
        <v>0</v>
      </c>
      <c r="K205" s="29">
        <f t="shared" si="74"/>
        <v>-7000</v>
      </c>
    </row>
    <row r="206" spans="1:11" s="14" customFormat="1" x14ac:dyDescent="0.25">
      <c r="A206" s="22">
        <v>43276</v>
      </c>
      <c r="B206" s="23" t="s">
        <v>179</v>
      </c>
      <c r="C206" s="23">
        <v>8000</v>
      </c>
      <c r="D206" s="23"/>
      <c r="E206" s="23" t="s">
        <v>10</v>
      </c>
      <c r="F206" s="24">
        <v>81</v>
      </c>
      <c r="G206" s="24">
        <v>82</v>
      </c>
      <c r="H206" s="25">
        <v>0</v>
      </c>
      <c r="I206" s="15">
        <f t="shared" si="75"/>
        <v>8000</v>
      </c>
      <c r="J206" s="15">
        <v>0</v>
      </c>
      <c r="K206" s="16">
        <f t="shared" si="74"/>
        <v>8000</v>
      </c>
    </row>
    <row r="207" spans="1:11" s="14" customFormat="1" x14ac:dyDescent="0.25">
      <c r="A207" s="22">
        <v>43276</v>
      </c>
      <c r="B207" s="23" t="s">
        <v>180</v>
      </c>
      <c r="C207" s="23">
        <v>600</v>
      </c>
      <c r="D207" s="23"/>
      <c r="E207" s="23" t="s">
        <v>10</v>
      </c>
      <c r="F207" s="24">
        <v>1248</v>
      </c>
      <c r="G207" s="24">
        <v>1255</v>
      </c>
      <c r="H207" s="25">
        <v>0</v>
      </c>
      <c r="I207" s="15">
        <f t="shared" si="75"/>
        <v>4200</v>
      </c>
      <c r="J207" s="15">
        <v>0</v>
      </c>
      <c r="K207" s="16">
        <f t="shared" si="74"/>
        <v>4200</v>
      </c>
    </row>
    <row r="208" spans="1:11" s="14" customFormat="1" x14ac:dyDescent="0.25">
      <c r="A208" s="21">
        <v>43272</v>
      </c>
      <c r="B208" s="9" t="s">
        <v>13</v>
      </c>
      <c r="C208" s="9">
        <v>400</v>
      </c>
      <c r="D208" s="9"/>
      <c r="E208" s="9" t="s">
        <v>10</v>
      </c>
      <c r="F208" s="28">
        <v>1365</v>
      </c>
      <c r="G208" s="28">
        <v>1380</v>
      </c>
      <c r="H208" s="11">
        <v>0</v>
      </c>
      <c r="I208" s="16">
        <f>(G208-F208)*C208</f>
        <v>6000</v>
      </c>
      <c r="J208" s="16">
        <v>0</v>
      </c>
      <c r="K208" s="16">
        <f>+J208+I208</f>
        <v>6000</v>
      </c>
    </row>
    <row r="209" spans="1:11" s="14" customFormat="1" x14ac:dyDescent="0.25">
      <c r="A209" s="21">
        <v>43272</v>
      </c>
      <c r="B209" s="9" t="s">
        <v>181</v>
      </c>
      <c r="C209" s="9">
        <v>600</v>
      </c>
      <c r="D209" s="9"/>
      <c r="E209" s="9" t="s">
        <v>10</v>
      </c>
      <c r="F209" s="28">
        <v>1248</v>
      </c>
      <c r="G209" s="28">
        <v>1255</v>
      </c>
      <c r="H209" s="11">
        <v>0</v>
      </c>
      <c r="I209" s="16">
        <f>(G209-F209)*C209</f>
        <v>4200</v>
      </c>
      <c r="J209" s="16">
        <v>0</v>
      </c>
      <c r="K209" s="16">
        <f>+J209+I209</f>
        <v>4200</v>
      </c>
    </row>
    <row r="210" spans="1:11" s="14" customFormat="1" x14ac:dyDescent="0.25">
      <c r="A210" s="21">
        <v>43271</v>
      </c>
      <c r="B210" s="9" t="s">
        <v>151</v>
      </c>
      <c r="C210" s="9">
        <v>500</v>
      </c>
      <c r="D210" s="9"/>
      <c r="E210" s="9" t="s">
        <v>10</v>
      </c>
      <c r="F210" s="28">
        <v>1630</v>
      </c>
      <c r="G210" s="28">
        <v>1642</v>
      </c>
      <c r="H210" s="11">
        <v>0</v>
      </c>
      <c r="I210" s="16">
        <f>(G210-F210)*C210</f>
        <v>6000</v>
      </c>
      <c r="J210" s="16">
        <v>0</v>
      </c>
      <c r="K210" s="16">
        <f>+J210+I210</f>
        <v>6000</v>
      </c>
    </row>
    <row r="211" spans="1:11" s="14" customFormat="1" x14ac:dyDescent="0.25">
      <c r="A211" s="21">
        <v>43271</v>
      </c>
      <c r="B211" s="9" t="s">
        <v>182</v>
      </c>
      <c r="C211" s="9">
        <v>250</v>
      </c>
      <c r="D211" s="9"/>
      <c r="E211" s="9" t="s">
        <v>10</v>
      </c>
      <c r="F211" s="28">
        <v>2765</v>
      </c>
      <c r="G211" s="28">
        <v>2790</v>
      </c>
      <c r="H211" s="11">
        <v>0</v>
      </c>
      <c r="I211" s="16">
        <f>(G211-F211)*C211</f>
        <v>6250</v>
      </c>
      <c r="J211" s="16">
        <v>0</v>
      </c>
      <c r="K211" s="16">
        <f>+J211+I211</f>
        <v>6250</v>
      </c>
    </row>
    <row r="212" spans="1:11" s="14" customFormat="1" x14ac:dyDescent="0.25">
      <c r="A212" s="21">
        <v>43269</v>
      </c>
      <c r="B212" s="9" t="s">
        <v>183</v>
      </c>
      <c r="C212" s="9">
        <v>1000</v>
      </c>
      <c r="D212" s="9"/>
      <c r="E212" s="9" t="s">
        <v>10</v>
      </c>
      <c r="F212" s="28">
        <v>915</v>
      </c>
      <c r="G212" s="28">
        <v>921</v>
      </c>
      <c r="H212" s="11">
        <v>0</v>
      </c>
      <c r="I212" s="16">
        <f t="shared" ref="I212:I213" si="76">(G212-F212)*C212</f>
        <v>6000</v>
      </c>
      <c r="J212" s="16">
        <v>0</v>
      </c>
      <c r="K212" s="16">
        <f t="shared" ref="K212:K213" si="77">+J212+I212</f>
        <v>6000</v>
      </c>
    </row>
    <row r="213" spans="1:11" s="14" customFormat="1" x14ac:dyDescent="0.25">
      <c r="A213" s="21">
        <v>43269</v>
      </c>
      <c r="B213" s="9" t="s">
        <v>149</v>
      </c>
      <c r="C213" s="9">
        <v>1000</v>
      </c>
      <c r="D213" s="9"/>
      <c r="E213" s="9" t="s">
        <v>10</v>
      </c>
      <c r="F213" s="28">
        <v>1084</v>
      </c>
      <c r="G213" s="28">
        <v>1090</v>
      </c>
      <c r="H213" s="11">
        <v>0</v>
      </c>
      <c r="I213" s="16">
        <f t="shared" si="76"/>
        <v>6000</v>
      </c>
      <c r="J213" s="16">
        <v>0</v>
      </c>
      <c r="K213" s="16">
        <f t="shared" si="77"/>
        <v>6000</v>
      </c>
    </row>
    <row r="214" spans="1:11" s="14" customFormat="1" x14ac:dyDescent="0.25">
      <c r="A214" s="22">
        <v>43266</v>
      </c>
      <c r="B214" s="23" t="s">
        <v>175</v>
      </c>
      <c r="C214" s="23">
        <v>900</v>
      </c>
      <c r="D214" s="23"/>
      <c r="E214" s="23" t="s">
        <v>10</v>
      </c>
      <c r="F214" s="24">
        <v>620</v>
      </c>
      <c r="G214" s="24">
        <v>627</v>
      </c>
      <c r="H214" s="25">
        <v>0</v>
      </c>
      <c r="I214" s="15">
        <f>(G214-F214)*C214</f>
        <v>6300</v>
      </c>
      <c r="J214" s="15">
        <v>0</v>
      </c>
      <c r="K214" s="16">
        <f>+J214+I214</f>
        <v>6300</v>
      </c>
    </row>
    <row r="215" spans="1:11" s="14" customFormat="1" x14ac:dyDescent="0.25">
      <c r="A215" s="22">
        <v>43266</v>
      </c>
      <c r="B215" s="23" t="s">
        <v>171</v>
      </c>
      <c r="C215" s="23">
        <v>900</v>
      </c>
      <c r="D215" s="23"/>
      <c r="E215" s="30" t="s">
        <v>170</v>
      </c>
      <c r="F215" s="25">
        <v>740</v>
      </c>
      <c r="G215" s="25">
        <v>733</v>
      </c>
      <c r="H215" s="25">
        <v>0</v>
      </c>
      <c r="I215" s="31">
        <f>(F215-G215)*C215</f>
        <v>6300</v>
      </c>
      <c r="J215" s="31">
        <v>0</v>
      </c>
      <c r="K215" s="16">
        <f>+J215+I215</f>
        <v>6300</v>
      </c>
    </row>
    <row r="216" spans="1:11" s="14" customFormat="1" x14ac:dyDescent="0.25">
      <c r="A216" s="22">
        <v>43266</v>
      </c>
      <c r="B216" s="23" t="s">
        <v>184</v>
      </c>
      <c r="C216" s="23">
        <v>750</v>
      </c>
      <c r="D216" s="23"/>
      <c r="E216" s="23" t="s">
        <v>10</v>
      </c>
      <c r="F216" s="24">
        <v>910</v>
      </c>
      <c r="G216" s="24">
        <v>901</v>
      </c>
      <c r="H216" s="25">
        <v>0</v>
      </c>
      <c r="I216" s="15">
        <f>(G216-F216)*C216</f>
        <v>-6750</v>
      </c>
      <c r="J216" s="15">
        <v>0</v>
      </c>
      <c r="K216" s="29">
        <f>+J216+I216</f>
        <v>-6750</v>
      </c>
    </row>
    <row r="217" spans="1:11" s="14" customFormat="1" x14ac:dyDescent="0.25">
      <c r="A217" s="21">
        <v>43265</v>
      </c>
      <c r="B217" s="9" t="s">
        <v>175</v>
      </c>
      <c r="C217" s="9">
        <v>900</v>
      </c>
      <c r="D217" s="9"/>
      <c r="E217" s="9" t="s">
        <v>10</v>
      </c>
      <c r="F217" s="28">
        <v>615.5</v>
      </c>
      <c r="G217" s="28">
        <v>620</v>
      </c>
      <c r="H217" s="11">
        <v>0</v>
      </c>
      <c r="I217" s="16">
        <f t="shared" ref="I217" si="78">(G217-F217)*C217</f>
        <v>4050</v>
      </c>
      <c r="J217" s="16">
        <v>0</v>
      </c>
      <c r="K217" s="16">
        <f t="shared" ref="K217:K226" si="79">+J217+I217</f>
        <v>4050</v>
      </c>
    </row>
    <row r="218" spans="1:11" s="14" customFormat="1" x14ac:dyDescent="0.25">
      <c r="A218" s="21">
        <v>43265</v>
      </c>
      <c r="B218" s="9" t="s">
        <v>185</v>
      </c>
      <c r="C218" s="9">
        <v>800</v>
      </c>
      <c r="D218" s="9"/>
      <c r="E218" s="9" t="s">
        <v>10</v>
      </c>
      <c r="F218" s="28">
        <v>597</v>
      </c>
      <c r="G218" s="28">
        <v>605</v>
      </c>
      <c r="H218" s="11">
        <v>615</v>
      </c>
      <c r="I218" s="16">
        <f>(G218-F218)*C218</f>
        <v>6400</v>
      </c>
      <c r="J218" s="16">
        <f>(H218-G218)*C218</f>
        <v>8000</v>
      </c>
      <c r="K218" s="16">
        <f t="shared" si="79"/>
        <v>14400</v>
      </c>
    </row>
    <row r="219" spans="1:11" s="14" customFormat="1" x14ac:dyDescent="0.25">
      <c r="A219" s="21">
        <v>43264</v>
      </c>
      <c r="B219" s="9" t="s">
        <v>186</v>
      </c>
      <c r="C219" s="9">
        <v>4000</v>
      </c>
      <c r="D219" s="9"/>
      <c r="E219" s="9" t="s">
        <v>10</v>
      </c>
      <c r="F219" s="28">
        <v>196</v>
      </c>
      <c r="G219" s="28">
        <v>197.5</v>
      </c>
      <c r="H219" s="11">
        <v>0</v>
      </c>
      <c r="I219" s="16">
        <f t="shared" ref="I219:I220" si="80">(G219-F219)*C219</f>
        <v>6000</v>
      </c>
      <c r="J219" s="16">
        <v>0</v>
      </c>
      <c r="K219" s="16">
        <f t="shared" si="79"/>
        <v>6000</v>
      </c>
    </row>
    <row r="220" spans="1:11" s="14" customFormat="1" x14ac:dyDescent="0.25">
      <c r="A220" s="21">
        <v>43264</v>
      </c>
      <c r="B220" s="9" t="s">
        <v>187</v>
      </c>
      <c r="C220" s="9">
        <v>4500</v>
      </c>
      <c r="D220" s="9"/>
      <c r="E220" s="9" t="s">
        <v>10</v>
      </c>
      <c r="F220" s="28">
        <v>95</v>
      </c>
      <c r="G220" s="28">
        <v>93.5</v>
      </c>
      <c r="H220" s="11">
        <v>0</v>
      </c>
      <c r="I220" s="16">
        <f t="shared" si="80"/>
        <v>-6750</v>
      </c>
      <c r="J220" s="16">
        <v>0</v>
      </c>
      <c r="K220" s="29">
        <f t="shared" si="79"/>
        <v>-6750</v>
      </c>
    </row>
    <row r="221" spans="1:11" s="14" customFormat="1" x14ac:dyDescent="0.25">
      <c r="A221" s="21">
        <v>43263</v>
      </c>
      <c r="B221" s="9" t="s">
        <v>148</v>
      </c>
      <c r="C221" s="9">
        <v>800</v>
      </c>
      <c r="D221" s="9"/>
      <c r="E221" s="9" t="s">
        <v>10</v>
      </c>
      <c r="F221" s="28">
        <v>1269</v>
      </c>
      <c r="G221" s="28">
        <v>1277</v>
      </c>
      <c r="H221" s="11">
        <v>1287</v>
      </c>
      <c r="I221" s="16">
        <f>(G221-F221)*C221</f>
        <v>6400</v>
      </c>
      <c r="J221" s="16">
        <f>(H221-G221)*C221</f>
        <v>8000</v>
      </c>
      <c r="K221" s="16">
        <f t="shared" si="79"/>
        <v>14400</v>
      </c>
    </row>
    <row r="222" spans="1:11" s="14" customFormat="1" x14ac:dyDescent="0.25">
      <c r="A222" s="21">
        <v>43263</v>
      </c>
      <c r="B222" s="9" t="s">
        <v>182</v>
      </c>
      <c r="C222" s="9">
        <v>250</v>
      </c>
      <c r="D222" s="9"/>
      <c r="E222" s="9" t="s">
        <v>10</v>
      </c>
      <c r="F222" s="28">
        <v>2700</v>
      </c>
      <c r="G222" s="28">
        <v>2710</v>
      </c>
      <c r="H222" s="11">
        <v>0</v>
      </c>
      <c r="I222" s="16">
        <f t="shared" ref="I222:I226" si="81">(G222-F222)*C222</f>
        <v>2500</v>
      </c>
      <c r="J222" s="16">
        <v>0</v>
      </c>
      <c r="K222" s="16">
        <f t="shared" si="79"/>
        <v>2500</v>
      </c>
    </row>
    <row r="223" spans="1:11" s="14" customFormat="1" x14ac:dyDescent="0.25">
      <c r="A223" s="21">
        <v>43262</v>
      </c>
      <c r="B223" s="9" t="s">
        <v>188</v>
      </c>
      <c r="C223" s="9">
        <v>3500</v>
      </c>
      <c r="D223" s="9"/>
      <c r="E223" s="9" t="s">
        <v>10</v>
      </c>
      <c r="F223" s="28">
        <v>120</v>
      </c>
      <c r="G223" s="28">
        <v>121.75</v>
      </c>
      <c r="H223" s="11">
        <v>0</v>
      </c>
      <c r="I223" s="16">
        <f t="shared" si="81"/>
        <v>6125</v>
      </c>
      <c r="J223" s="16">
        <v>0</v>
      </c>
      <c r="K223" s="16">
        <f t="shared" si="79"/>
        <v>6125</v>
      </c>
    </row>
    <row r="224" spans="1:11" s="14" customFormat="1" x14ac:dyDescent="0.25">
      <c r="A224" s="21">
        <v>43262</v>
      </c>
      <c r="B224" s="9" t="s">
        <v>189</v>
      </c>
      <c r="C224" s="9">
        <v>1250</v>
      </c>
      <c r="D224" s="9"/>
      <c r="E224" s="9" t="s">
        <v>10</v>
      </c>
      <c r="F224" s="28">
        <v>490</v>
      </c>
      <c r="G224" s="28">
        <v>494.75</v>
      </c>
      <c r="H224" s="11">
        <v>0</v>
      </c>
      <c r="I224" s="16">
        <f t="shared" si="81"/>
        <v>5937.5</v>
      </c>
      <c r="J224" s="16">
        <v>0</v>
      </c>
      <c r="K224" s="16">
        <f t="shared" si="79"/>
        <v>5937.5</v>
      </c>
    </row>
    <row r="225" spans="1:11" s="14" customFormat="1" x14ac:dyDescent="0.25">
      <c r="A225" s="21">
        <v>43259</v>
      </c>
      <c r="B225" s="9" t="s">
        <v>190</v>
      </c>
      <c r="C225" s="9">
        <v>3200</v>
      </c>
      <c r="D225" s="9"/>
      <c r="E225" s="9" t="s">
        <v>10</v>
      </c>
      <c r="F225" s="28">
        <v>296.25</v>
      </c>
      <c r="G225" s="28">
        <v>297.25</v>
      </c>
      <c r="H225" s="11">
        <v>0</v>
      </c>
      <c r="I225" s="16">
        <f t="shared" si="81"/>
        <v>3200</v>
      </c>
      <c r="J225" s="16">
        <v>0</v>
      </c>
      <c r="K225" s="16">
        <f t="shared" si="79"/>
        <v>3200</v>
      </c>
    </row>
    <row r="226" spans="1:11" s="14" customFormat="1" x14ac:dyDescent="0.25">
      <c r="A226" s="21">
        <v>43259</v>
      </c>
      <c r="B226" s="9" t="s">
        <v>178</v>
      </c>
      <c r="C226" s="9">
        <v>7000</v>
      </c>
      <c r="D226" s="9"/>
      <c r="E226" s="9" t="s">
        <v>10</v>
      </c>
      <c r="F226" s="28">
        <v>147.25</v>
      </c>
      <c r="G226" s="28">
        <v>148</v>
      </c>
      <c r="H226" s="11">
        <v>0</v>
      </c>
      <c r="I226" s="16">
        <f t="shared" si="81"/>
        <v>5250</v>
      </c>
      <c r="J226" s="16">
        <v>0</v>
      </c>
      <c r="K226" s="16">
        <f t="shared" si="79"/>
        <v>5250</v>
      </c>
    </row>
    <row r="227" spans="1:11" s="14" customFormat="1" x14ac:dyDescent="0.25">
      <c r="A227" s="22">
        <v>43257</v>
      </c>
      <c r="B227" s="23" t="s">
        <v>115</v>
      </c>
      <c r="C227" s="23">
        <v>3000</v>
      </c>
      <c r="D227" s="23"/>
      <c r="E227" s="23" t="s">
        <v>10</v>
      </c>
      <c r="F227" s="24">
        <v>194.5</v>
      </c>
      <c r="G227" s="24">
        <v>196.5</v>
      </c>
      <c r="H227" s="25">
        <v>0</v>
      </c>
      <c r="I227" s="15">
        <f>(G227-F227)*C227</f>
        <v>6000</v>
      </c>
      <c r="J227" s="15">
        <v>0</v>
      </c>
      <c r="K227" s="16">
        <f>+J227+I227</f>
        <v>6000</v>
      </c>
    </row>
    <row r="228" spans="1:11" s="14" customFormat="1" x14ac:dyDescent="0.25">
      <c r="A228" s="22">
        <v>43257</v>
      </c>
      <c r="B228" s="23" t="s">
        <v>191</v>
      </c>
      <c r="C228" s="23">
        <v>800</v>
      </c>
      <c r="D228" s="23"/>
      <c r="E228" s="23" t="s">
        <v>10</v>
      </c>
      <c r="F228" s="24">
        <v>965</v>
      </c>
      <c r="G228" s="24">
        <v>954</v>
      </c>
      <c r="H228" s="25">
        <v>0</v>
      </c>
      <c r="I228" s="15">
        <f>(G228-F228)*C228</f>
        <v>-8800</v>
      </c>
      <c r="J228" s="15">
        <v>0</v>
      </c>
      <c r="K228" s="29">
        <f>+J228+I228</f>
        <v>-8800</v>
      </c>
    </row>
    <row r="229" spans="1:11" s="14" customFormat="1" x14ac:dyDescent="0.25">
      <c r="A229" s="21">
        <v>43256</v>
      </c>
      <c r="B229" s="9" t="s">
        <v>192</v>
      </c>
      <c r="C229" s="9">
        <v>1400</v>
      </c>
      <c r="D229" s="9"/>
      <c r="E229" s="10" t="s">
        <v>170</v>
      </c>
      <c r="F229" s="11">
        <v>521</v>
      </c>
      <c r="G229" s="11">
        <v>516.5</v>
      </c>
      <c r="H229" s="11">
        <v>0</v>
      </c>
      <c r="I229" s="16">
        <f>(F229-G229)*C229</f>
        <v>6300</v>
      </c>
      <c r="J229" s="16">
        <v>0</v>
      </c>
      <c r="K229" s="16">
        <f t="shared" ref="K229:K235" si="82">+J229+I229</f>
        <v>6300</v>
      </c>
    </row>
    <row r="230" spans="1:11" s="14" customFormat="1" x14ac:dyDescent="0.25">
      <c r="A230" s="21">
        <v>43256</v>
      </c>
      <c r="B230" s="9" t="s">
        <v>193</v>
      </c>
      <c r="C230" s="9">
        <v>3750</v>
      </c>
      <c r="D230" s="9"/>
      <c r="E230" s="9" t="s">
        <v>10</v>
      </c>
      <c r="F230" s="28">
        <v>171.6</v>
      </c>
      <c r="G230" s="28">
        <v>172</v>
      </c>
      <c r="H230" s="11">
        <v>0</v>
      </c>
      <c r="I230" s="16">
        <f t="shared" ref="I230" si="83">(G230-F230)*C230</f>
        <v>1500.0000000000214</v>
      </c>
      <c r="J230" s="16">
        <v>0</v>
      </c>
      <c r="K230" s="16">
        <f t="shared" si="82"/>
        <v>1500.0000000000214</v>
      </c>
    </row>
    <row r="231" spans="1:11" s="14" customFormat="1" x14ac:dyDescent="0.25">
      <c r="A231" s="21">
        <v>43256</v>
      </c>
      <c r="B231" s="9" t="s">
        <v>151</v>
      </c>
      <c r="C231" s="9">
        <v>500</v>
      </c>
      <c r="D231" s="9"/>
      <c r="E231" s="9" t="s">
        <v>10</v>
      </c>
      <c r="F231" s="28">
        <v>1515</v>
      </c>
      <c r="G231" s="28">
        <v>1530</v>
      </c>
      <c r="H231" s="11">
        <v>1550</v>
      </c>
      <c r="I231" s="16">
        <f>(G231-F231)*C231</f>
        <v>7500</v>
      </c>
      <c r="J231" s="16">
        <f>(H231-G231)*C231</f>
        <v>10000</v>
      </c>
      <c r="K231" s="16">
        <f t="shared" si="82"/>
        <v>17500</v>
      </c>
    </row>
    <row r="232" spans="1:11" s="14" customFormat="1" x14ac:dyDescent="0.25">
      <c r="A232" s="21">
        <v>43255</v>
      </c>
      <c r="B232" s="9" t="s">
        <v>194</v>
      </c>
      <c r="C232" s="9">
        <v>1100</v>
      </c>
      <c r="D232" s="9"/>
      <c r="E232" s="10" t="s">
        <v>170</v>
      </c>
      <c r="F232" s="11">
        <v>768</v>
      </c>
      <c r="G232" s="11">
        <v>762</v>
      </c>
      <c r="H232" s="11">
        <v>754</v>
      </c>
      <c r="I232" s="16">
        <f>(F232-G232)*C232</f>
        <v>6600</v>
      </c>
      <c r="J232" s="16">
        <f>(G232-H232)*C232</f>
        <v>8800</v>
      </c>
      <c r="K232" s="16">
        <f t="shared" si="82"/>
        <v>15400</v>
      </c>
    </row>
    <row r="233" spans="1:11" s="14" customFormat="1" x14ac:dyDescent="0.25">
      <c r="A233" s="21">
        <v>43255</v>
      </c>
      <c r="B233" s="9" t="s">
        <v>195</v>
      </c>
      <c r="C233" s="9">
        <v>6000</v>
      </c>
      <c r="D233" s="9"/>
      <c r="E233" s="9" t="s">
        <v>10</v>
      </c>
      <c r="F233" s="28">
        <v>82.75</v>
      </c>
      <c r="G233" s="28">
        <v>83.6</v>
      </c>
      <c r="H233" s="11">
        <v>0</v>
      </c>
      <c r="I233" s="16">
        <f t="shared" ref="I233" si="84">(G233-F233)*C233</f>
        <v>5099.9999999999654</v>
      </c>
      <c r="J233" s="16">
        <v>0</v>
      </c>
      <c r="K233" s="16">
        <f t="shared" si="82"/>
        <v>5099.9999999999654</v>
      </c>
    </row>
    <row r="234" spans="1:11" s="14" customFormat="1" x14ac:dyDescent="0.25">
      <c r="A234" s="21">
        <v>43252</v>
      </c>
      <c r="B234" s="9" t="s">
        <v>196</v>
      </c>
      <c r="C234" s="9">
        <v>1250</v>
      </c>
      <c r="D234" s="9"/>
      <c r="E234" s="10" t="s">
        <v>170</v>
      </c>
      <c r="F234" s="11">
        <v>375.5</v>
      </c>
      <c r="G234" s="11">
        <v>370.5</v>
      </c>
      <c r="H234" s="11">
        <v>365.5</v>
      </c>
      <c r="I234" s="16">
        <f>(F234-G234)*C234</f>
        <v>6250</v>
      </c>
      <c r="J234" s="16">
        <f>(G234-H234)*C234</f>
        <v>6250</v>
      </c>
      <c r="K234" s="16">
        <f t="shared" si="82"/>
        <v>12500</v>
      </c>
    </row>
    <row r="235" spans="1:11" s="14" customFormat="1" x14ac:dyDescent="0.25">
      <c r="A235" s="21">
        <v>43252</v>
      </c>
      <c r="B235" s="9" t="s">
        <v>197</v>
      </c>
      <c r="C235" s="9">
        <v>250</v>
      </c>
      <c r="D235" s="9"/>
      <c r="E235" s="9" t="s">
        <v>10</v>
      </c>
      <c r="F235" s="28">
        <v>2900</v>
      </c>
      <c r="G235" s="28">
        <v>2910</v>
      </c>
      <c r="H235" s="11">
        <v>0</v>
      </c>
      <c r="I235" s="16">
        <f t="shared" ref="I235" si="85">(G235-F235)*C235</f>
        <v>2500</v>
      </c>
      <c r="J235" s="16">
        <v>0</v>
      </c>
      <c r="K235" s="16">
        <f t="shared" si="82"/>
        <v>2500</v>
      </c>
    </row>
    <row r="236" spans="1:11" s="14" customFormat="1" x14ac:dyDescent="0.25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</row>
  </sheetData>
  <mergeCells count="2">
    <mergeCell ref="A1:K1"/>
    <mergeCell ref="A2:K2"/>
  </mergeCells>
  <conditionalFormatting sqref="I152:J152 I149:J149 I135:J143 I123:I128 J123:J127">
    <cfRule type="cellIs" dxfId="86" priority="106" operator="lessThan">
      <formula>0</formula>
    </cfRule>
  </conditionalFormatting>
  <conditionalFormatting sqref="I151">
    <cfRule type="cellIs" dxfId="85" priority="105" operator="lessThan">
      <formula>0</formula>
    </cfRule>
  </conditionalFormatting>
  <conditionalFormatting sqref="I150:J150">
    <cfRule type="cellIs" dxfId="84" priority="104" operator="lessThan">
      <formula>0</formula>
    </cfRule>
  </conditionalFormatting>
  <conditionalFormatting sqref="I153">
    <cfRule type="cellIs" dxfId="83" priority="103" operator="lessThan">
      <formula>0</formula>
    </cfRule>
  </conditionalFormatting>
  <conditionalFormatting sqref="I147:J148">
    <cfRule type="cellIs" dxfId="82" priority="102" operator="lessThan">
      <formula>0</formula>
    </cfRule>
  </conditionalFormatting>
  <conditionalFormatting sqref="I148:J148">
    <cfRule type="cellIs" dxfId="81" priority="101" operator="lessThan">
      <formula>0</formula>
    </cfRule>
  </conditionalFormatting>
  <conditionalFormatting sqref="I146:J146">
    <cfRule type="cellIs" dxfId="80" priority="100" operator="lessThan">
      <formula>0</formula>
    </cfRule>
  </conditionalFormatting>
  <conditionalFormatting sqref="I145:J145">
    <cfRule type="cellIs" dxfId="79" priority="99" operator="lessThan">
      <formula>0</formula>
    </cfRule>
  </conditionalFormatting>
  <conditionalFormatting sqref="I144:J144">
    <cfRule type="cellIs" dxfId="78" priority="98" operator="lessThan">
      <formula>0</formula>
    </cfRule>
  </conditionalFormatting>
  <conditionalFormatting sqref="I134:J134">
    <cfRule type="cellIs" dxfId="77" priority="97" operator="lessThan">
      <formula>0</formula>
    </cfRule>
  </conditionalFormatting>
  <conditionalFormatting sqref="I133:J133">
    <cfRule type="cellIs" dxfId="76" priority="96" operator="lessThan">
      <formula>0</formula>
    </cfRule>
  </conditionalFormatting>
  <conditionalFormatting sqref="I132">
    <cfRule type="cellIs" dxfId="75" priority="95" operator="lessThan">
      <formula>0</formula>
    </cfRule>
  </conditionalFormatting>
  <conditionalFormatting sqref="I131">
    <cfRule type="cellIs" dxfId="74" priority="94" operator="lessThan">
      <formula>0</formula>
    </cfRule>
  </conditionalFormatting>
  <conditionalFormatting sqref="I130">
    <cfRule type="cellIs" dxfId="73" priority="93" operator="lessThan">
      <formula>0</formula>
    </cfRule>
  </conditionalFormatting>
  <conditionalFormatting sqref="I129">
    <cfRule type="cellIs" dxfId="72" priority="92" operator="lessThan">
      <formula>0</formula>
    </cfRule>
  </conditionalFormatting>
  <conditionalFormatting sqref="I121:J122">
    <cfRule type="cellIs" dxfId="71" priority="91" operator="lessThan">
      <formula>0</formula>
    </cfRule>
  </conditionalFormatting>
  <conditionalFormatting sqref="I119:I120 J119">
    <cfRule type="cellIs" dxfId="70" priority="90" operator="lessThan">
      <formula>0</formula>
    </cfRule>
  </conditionalFormatting>
  <conditionalFormatting sqref="I117:I118 J117">
    <cfRule type="cellIs" dxfId="69" priority="89" operator="lessThan">
      <formula>0</formula>
    </cfRule>
  </conditionalFormatting>
  <conditionalFormatting sqref="I116">
    <cfRule type="cellIs" dxfId="68" priority="88" operator="lessThan">
      <formula>0</formula>
    </cfRule>
  </conditionalFormatting>
  <conditionalFormatting sqref="I115">
    <cfRule type="cellIs" dxfId="67" priority="87" operator="lessThan">
      <formula>0</formula>
    </cfRule>
  </conditionalFormatting>
  <conditionalFormatting sqref="I114">
    <cfRule type="cellIs" dxfId="66" priority="86" operator="lessThan">
      <formula>0</formula>
    </cfRule>
  </conditionalFormatting>
  <conditionalFormatting sqref="I113">
    <cfRule type="cellIs" dxfId="65" priority="85" operator="lessThan">
      <formula>0</formula>
    </cfRule>
  </conditionalFormatting>
  <conditionalFormatting sqref="I112">
    <cfRule type="cellIs" dxfId="64" priority="84" operator="lessThan">
      <formula>0</formula>
    </cfRule>
  </conditionalFormatting>
  <conditionalFormatting sqref="I111">
    <cfRule type="cellIs" dxfId="63" priority="83" operator="lessThan">
      <formula>0</formula>
    </cfRule>
  </conditionalFormatting>
  <conditionalFormatting sqref="I110">
    <cfRule type="cellIs" dxfId="62" priority="82" operator="lessThan">
      <formula>0</formula>
    </cfRule>
  </conditionalFormatting>
  <conditionalFormatting sqref="I109">
    <cfRule type="cellIs" dxfId="61" priority="81" operator="lessThan">
      <formula>0</formula>
    </cfRule>
  </conditionalFormatting>
  <conditionalFormatting sqref="I108">
    <cfRule type="cellIs" dxfId="60" priority="80" operator="lessThan">
      <formula>0</formula>
    </cfRule>
  </conditionalFormatting>
  <conditionalFormatting sqref="I107">
    <cfRule type="cellIs" dxfId="59" priority="79" operator="lessThan">
      <formula>0</formula>
    </cfRule>
  </conditionalFormatting>
  <conditionalFormatting sqref="I106">
    <cfRule type="cellIs" dxfId="58" priority="78" operator="lessThan">
      <formula>0</formula>
    </cfRule>
  </conditionalFormatting>
  <conditionalFormatting sqref="I105">
    <cfRule type="cellIs" dxfId="57" priority="77" operator="lessThan">
      <formula>0</formula>
    </cfRule>
  </conditionalFormatting>
  <conditionalFormatting sqref="I104">
    <cfRule type="cellIs" dxfId="56" priority="76" operator="lessThan">
      <formula>0</formula>
    </cfRule>
  </conditionalFormatting>
  <conditionalFormatting sqref="I103">
    <cfRule type="cellIs" dxfId="55" priority="75" operator="lessThan">
      <formula>0</formula>
    </cfRule>
  </conditionalFormatting>
  <conditionalFormatting sqref="I102">
    <cfRule type="cellIs" dxfId="54" priority="74" operator="lessThan">
      <formula>0</formula>
    </cfRule>
  </conditionalFormatting>
  <conditionalFormatting sqref="I101">
    <cfRule type="cellIs" dxfId="53" priority="73" operator="lessThan">
      <formula>0</formula>
    </cfRule>
  </conditionalFormatting>
  <conditionalFormatting sqref="I100">
    <cfRule type="cellIs" dxfId="52" priority="72" operator="lessThan">
      <formula>0</formula>
    </cfRule>
  </conditionalFormatting>
  <conditionalFormatting sqref="I99">
    <cfRule type="cellIs" dxfId="51" priority="71" operator="lessThan">
      <formula>0</formula>
    </cfRule>
  </conditionalFormatting>
  <conditionalFormatting sqref="I98">
    <cfRule type="cellIs" dxfId="50" priority="70" operator="lessThan">
      <formula>0</formula>
    </cfRule>
  </conditionalFormatting>
  <conditionalFormatting sqref="I97">
    <cfRule type="cellIs" dxfId="49" priority="69" operator="lessThan">
      <formula>0</formula>
    </cfRule>
  </conditionalFormatting>
  <conditionalFormatting sqref="I96">
    <cfRule type="cellIs" dxfId="48" priority="68" operator="lessThan">
      <formula>0</formula>
    </cfRule>
  </conditionalFormatting>
  <conditionalFormatting sqref="I95">
    <cfRule type="cellIs" dxfId="47" priority="67" operator="lessThan">
      <formula>0</formula>
    </cfRule>
  </conditionalFormatting>
  <conditionalFormatting sqref="I94">
    <cfRule type="cellIs" dxfId="46" priority="66" operator="lessThan">
      <formula>0</formula>
    </cfRule>
  </conditionalFormatting>
  <conditionalFormatting sqref="I93">
    <cfRule type="cellIs" dxfId="45" priority="65" operator="lessThan">
      <formula>0</formula>
    </cfRule>
  </conditionalFormatting>
  <conditionalFormatting sqref="I92">
    <cfRule type="cellIs" dxfId="44" priority="64" operator="lessThan">
      <formula>0</formula>
    </cfRule>
  </conditionalFormatting>
  <conditionalFormatting sqref="I91">
    <cfRule type="cellIs" dxfId="43" priority="63" operator="lessThan">
      <formula>0</formula>
    </cfRule>
  </conditionalFormatting>
  <conditionalFormatting sqref="I90">
    <cfRule type="cellIs" dxfId="42" priority="62" operator="lessThan">
      <formula>0</formula>
    </cfRule>
  </conditionalFormatting>
  <conditionalFormatting sqref="I89">
    <cfRule type="cellIs" dxfId="41" priority="61" operator="lessThan">
      <formula>0</formula>
    </cfRule>
  </conditionalFormatting>
  <conditionalFormatting sqref="I88">
    <cfRule type="cellIs" dxfId="40" priority="60" operator="lessThan">
      <formula>0</formula>
    </cfRule>
  </conditionalFormatting>
  <conditionalFormatting sqref="I87">
    <cfRule type="cellIs" dxfId="39" priority="59" operator="lessThan">
      <formula>0</formula>
    </cfRule>
  </conditionalFormatting>
  <conditionalFormatting sqref="I86">
    <cfRule type="cellIs" dxfId="38" priority="58" operator="lessThan">
      <formula>0</formula>
    </cfRule>
  </conditionalFormatting>
  <conditionalFormatting sqref="I85">
    <cfRule type="cellIs" dxfId="37" priority="57" operator="lessThan">
      <formula>0</formula>
    </cfRule>
  </conditionalFormatting>
  <conditionalFormatting sqref="I84">
    <cfRule type="cellIs" dxfId="36" priority="56" operator="lessThan">
      <formula>0</formula>
    </cfRule>
  </conditionalFormatting>
  <conditionalFormatting sqref="I65">
    <cfRule type="cellIs" dxfId="35" priority="55" operator="lessThan">
      <formula>0</formula>
    </cfRule>
  </conditionalFormatting>
  <conditionalFormatting sqref="I64">
    <cfRule type="cellIs" dxfId="34" priority="54" operator="lessThan">
      <formula>0</formula>
    </cfRule>
  </conditionalFormatting>
  <conditionalFormatting sqref="I61:I63">
    <cfRule type="cellIs" dxfId="33" priority="53" operator="lessThan">
      <formula>0</formula>
    </cfRule>
  </conditionalFormatting>
  <conditionalFormatting sqref="I63">
    <cfRule type="cellIs" dxfId="32" priority="52" operator="lessThan">
      <formula>0</formula>
    </cfRule>
  </conditionalFormatting>
  <conditionalFormatting sqref="I62">
    <cfRule type="cellIs" dxfId="31" priority="51" operator="lessThan">
      <formula>0</formula>
    </cfRule>
  </conditionalFormatting>
  <conditionalFormatting sqref="I60">
    <cfRule type="cellIs" dxfId="30" priority="50" operator="lessThan">
      <formula>0</formula>
    </cfRule>
  </conditionalFormatting>
  <conditionalFormatting sqref="I58:I59">
    <cfRule type="cellIs" dxfId="29" priority="49" operator="lessThan">
      <formula>0</formula>
    </cfRule>
  </conditionalFormatting>
  <conditionalFormatting sqref="I57">
    <cfRule type="cellIs" dxfId="28" priority="48" operator="lessThan">
      <formula>0</formula>
    </cfRule>
  </conditionalFormatting>
  <conditionalFormatting sqref="I54:I56">
    <cfRule type="cellIs" dxfId="27" priority="47" operator="lessThan">
      <formula>0</formula>
    </cfRule>
  </conditionalFormatting>
  <conditionalFormatting sqref="I53">
    <cfRule type="cellIs" dxfId="26" priority="45" operator="lessThan">
      <formula>0</formula>
    </cfRule>
  </conditionalFormatting>
  <conditionalFormatting sqref="I52">
    <cfRule type="cellIs" dxfId="25" priority="44" operator="lessThan">
      <formula>0</formula>
    </cfRule>
  </conditionalFormatting>
  <conditionalFormatting sqref="I51">
    <cfRule type="cellIs" dxfId="24" priority="43" operator="lessThan">
      <formula>0</formula>
    </cfRule>
  </conditionalFormatting>
  <conditionalFormatting sqref="I50">
    <cfRule type="cellIs" dxfId="23" priority="42" operator="lessThan">
      <formula>0</formula>
    </cfRule>
  </conditionalFormatting>
  <conditionalFormatting sqref="I49">
    <cfRule type="cellIs" dxfId="22" priority="41" operator="lessThan">
      <formula>0</formula>
    </cfRule>
  </conditionalFormatting>
  <conditionalFormatting sqref="I48">
    <cfRule type="cellIs" dxfId="21" priority="40" operator="lessThan">
      <formula>0</formula>
    </cfRule>
  </conditionalFormatting>
  <conditionalFormatting sqref="I47">
    <cfRule type="cellIs" dxfId="20" priority="39" operator="lessThan">
      <formula>0</formula>
    </cfRule>
  </conditionalFormatting>
  <conditionalFormatting sqref="I46">
    <cfRule type="cellIs" dxfId="19" priority="38" operator="lessThan">
      <formula>0</formula>
    </cfRule>
  </conditionalFormatting>
  <conditionalFormatting sqref="I23:I44">
    <cfRule type="cellIs" dxfId="18" priority="19" operator="lessThan">
      <formula>0</formula>
    </cfRule>
  </conditionalFormatting>
  <conditionalFormatting sqref="I22">
    <cfRule type="cellIs" dxfId="17" priority="18" operator="lessThan">
      <formula>0</formula>
    </cfRule>
  </conditionalFormatting>
  <conditionalFormatting sqref="I20:I21">
    <cfRule type="cellIs" dxfId="16" priority="17" operator="lessThan">
      <formula>0</formula>
    </cfRule>
  </conditionalFormatting>
  <conditionalFormatting sqref="I19">
    <cfRule type="cellIs" dxfId="15" priority="15" operator="lessThan">
      <formula>0</formula>
    </cfRule>
  </conditionalFormatting>
  <conditionalFormatting sqref="I18">
    <cfRule type="cellIs" dxfId="14" priority="14" operator="lessThan">
      <formula>0</formula>
    </cfRule>
  </conditionalFormatting>
  <conditionalFormatting sqref="I16">
    <cfRule type="cellIs" dxfId="13" priority="13" operator="lessThan">
      <formula>0</formula>
    </cfRule>
  </conditionalFormatting>
  <conditionalFormatting sqref="I15">
    <cfRule type="cellIs" dxfId="12" priority="12" operator="lessThan">
      <formula>0</formula>
    </cfRule>
  </conditionalFormatting>
  <conditionalFormatting sqref="I14">
    <cfRule type="cellIs" dxfId="11" priority="11" operator="lessThan">
      <formula>0</formula>
    </cfRule>
  </conditionalFormatting>
  <conditionalFormatting sqref="I13">
    <cfRule type="cellIs" dxfId="10" priority="10" operator="lessThan">
      <formula>0</formula>
    </cfRule>
  </conditionalFormatting>
  <conditionalFormatting sqref="I12">
    <cfRule type="cellIs" dxfId="9" priority="9" operator="lessThan">
      <formula>0</formula>
    </cfRule>
  </conditionalFormatting>
  <conditionalFormatting sqref="I11">
    <cfRule type="cellIs" dxfId="8" priority="8" operator="lessThan">
      <formula>0</formula>
    </cfRule>
  </conditionalFormatting>
  <conditionalFormatting sqref="I10">
    <cfRule type="cellIs" dxfId="7" priority="7" operator="lessThan">
      <formula>0</formula>
    </cfRule>
  </conditionalFormatting>
  <conditionalFormatting sqref="I9">
    <cfRule type="cellIs" dxfId="6" priority="6" operator="lessThan">
      <formula>0</formula>
    </cfRule>
  </conditionalFormatting>
  <conditionalFormatting sqref="I7">
    <cfRule type="cellIs" dxfId="5" priority="3" operator="lessThan">
      <formula>0</formula>
    </cfRule>
  </conditionalFormatting>
  <conditionalFormatting sqref="I8">
    <cfRule type="cellIs" dxfId="4" priority="4" operator="lessThan">
      <formula>0</formula>
    </cfRule>
  </conditionalFormatting>
  <conditionalFormatting sqref="I6">
    <cfRule type="cellIs" dxfId="3" priority="2" operator="lessThan">
      <formula>0</formula>
    </cfRule>
  </conditionalFormatting>
  <conditionalFormatting sqref="I5">
    <cfRule type="cellIs" dxfId="2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K89 I81 I69:I80 I82 K61:K63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96"/>
  <sheetViews>
    <sheetView topLeftCell="A2" workbookViewId="0">
      <selection activeCell="A3" sqref="A3"/>
    </sheetView>
  </sheetViews>
  <sheetFormatPr defaultRowHeight="15" x14ac:dyDescent="0.25"/>
  <cols>
    <col min="1" max="1" width="15.85546875" customWidth="1"/>
    <col min="2" max="2" width="18" customWidth="1"/>
    <col min="3" max="3" width="13.85546875" customWidth="1"/>
    <col min="4" max="4" width="9" customWidth="1"/>
    <col min="5" max="5" width="13.42578125" customWidth="1"/>
    <col min="6" max="6" width="13" style="34" customWidth="1"/>
    <col min="7" max="7" width="12.5703125" customWidth="1"/>
    <col min="8" max="8" width="13.7109375" customWidth="1"/>
    <col min="9" max="9" width="11.5703125" customWidth="1"/>
    <col min="10" max="10" width="16.7109375" customWidth="1"/>
    <col min="11" max="11" width="16.42578125" customWidth="1"/>
    <col min="12" max="12" width="16.140625" customWidth="1"/>
  </cols>
  <sheetData>
    <row r="1" spans="1:12" ht="104.25" customHeight="1" x14ac:dyDescent="0.55000000000000004">
      <c r="A1" s="82"/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</row>
    <row r="2" spans="1:12" ht="24.75" x14ac:dyDescent="0.4">
      <c r="A2" s="86" t="s">
        <v>198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</row>
    <row r="3" spans="1:12" x14ac:dyDescent="0.25">
      <c r="A3" s="35" t="s">
        <v>0</v>
      </c>
      <c r="B3" s="35" t="s">
        <v>1</v>
      </c>
      <c r="C3" s="35" t="s">
        <v>199</v>
      </c>
      <c r="D3" s="35" t="s">
        <v>200</v>
      </c>
      <c r="E3" s="35" t="s">
        <v>64</v>
      </c>
      <c r="F3" s="35" t="s">
        <v>315</v>
      </c>
      <c r="G3" s="35" t="s">
        <v>201</v>
      </c>
      <c r="H3" s="35" t="s">
        <v>5</v>
      </c>
      <c r="I3" s="35" t="s">
        <v>6</v>
      </c>
      <c r="J3" s="35" t="s">
        <v>316</v>
      </c>
      <c r="K3" s="35" t="s">
        <v>317</v>
      </c>
      <c r="L3" s="35" t="s">
        <v>9</v>
      </c>
    </row>
    <row r="4" spans="1:12" x14ac:dyDescent="0.25">
      <c r="A4" s="36" t="s">
        <v>202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</row>
    <row r="5" spans="1:12" s="34" customFormat="1" x14ac:dyDescent="0.25">
      <c r="A5" s="53">
        <v>43661</v>
      </c>
      <c r="B5" s="38" t="s">
        <v>206</v>
      </c>
      <c r="C5" s="39">
        <v>185</v>
      </c>
      <c r="D5" s="39" t="s">
        <v>204</v>
      </c>
      <c r="E5" s="40">
        <v>2800</v>
      </c>
      <c r="F5" s="78">
        <v>4</v>
      </c>
      <c r="G5" s="40">
        <v>4.5</v>
      </c>
      <c r="H5" s="40">
        <v>5.5</v>
      </c>
      <c r="I5" s="58">
        <v>0</v>
      </c>
      <c r="J5" s="56" t="s">
        <v>343</v>
      </c>
      <c r="K5" s="56">
        <v>0</v>
      </c>
      <c r="L5" s="55" t="s">
        <v>343</v>
      </c>
    </row>
    <row r="6" spans="1:12" s="34" customFormat="1" x14ac:dyDescent="0.25">
      <c r="A6" s="53">
        <v>43658</v>
      </c>
      <c r="B6" s="38" t="s">
        <v>209</v>
      </c>
      <c r="C6" s="39">
        <v>420</v>
      </c>
      <c r="D6" s="39" t="s">
        <v>204</v>
      </c>
      <c r="E6" s="40">
        <v>2500</v>
      </c>
      <c r="F6" s="78">
        <v>4</v>
      </c>
      <c r="G6" s="40">
        <v>4.75</v>
      </c>
      <c r="H6" s="40">
        <v>5.75</v>
      </c>
      <c r="I6" s="58">
        <v>7.25</v>
      </c>
      <c r="J6" s="56">
        <f t="shared" ref="J6" si="0">(H6-G6)*(E6*F6)</f>
        <v>10000</v>
      </c>
      <c r="K6" s="56">
        <f>(I6-H6)*(E6*F6)</f>
        <v>15000</v>
      </c>
      <c r="L6" s="55">
        <f t="shared" ref="L6" si="1">SUM(J6:K6)</f>
        <v>25000</v>
      </c>
    </row>
    <row r="7" spans="1:12" s="34" customFormat="1" x14ac:dyDescent="0.25">
      <c r="A7" s="53">
        <v>43657</v>
      </c>
      <c r="B7" s="38" t="s">
        <v>206</v>
      </c>
      <c r="C7" s="39">
        <v>180</v>
      </c>
      <c r="D7" s="39" t="s">
        <v>204</v>
      </c>
      <c r="E7" s="40">
        <v>2800</v>
      </c>
      <c r="F7" s="78">
        <v>4</v>
      </c>
      <c r="G7" s="40">
        <v>5.75</v>
      </c>
      <c r="H7" s="40">
        <v>6.75</v>
      </c>
      <c r="I7" s="58">
        <v>8.25</v>
      </c>
      <c r="J7" s="56">
        <f t="shared" ref="J7" si="2">(H7-G7)*(E7*F7)</f>
        <v>11200</v>
      </c>
      <c r="K7" s="56">
        <f>(I7-H7)*(E7*F7)</f>
        <v>16800</v>
      </c>
      <c r="L7" s="55">
        <f t="shared" ref="L7" si="3">SUM(J7:K7)</f>
        <v>28000</v>
      </c>
    </row>
    <row r="8" spans="1:12" s="34" customFormat="1" x14ac:dyDescent="0.25">
      <c r="A8" s="53">
        <v>43656</v>
      </c>
      <c r="B8" s="38" t="s">
        <v>269</v>
      </c>
      <c r="C8" s="39">
        <v>425</v>
      </c>
      <c r="D8" s="39" t="s">
        <v>204</v>
      </c>
      <c r="E8" s="40">
        <v>1375</v>
      </c>
      <c r="F8" s="78">
        <v>4</v>
      </c>
      <c r="G8" s="40">
        <v>9.75</v>
      </c>
      <c r="H8" s="40">
        <v>11.25</v>
      </c>
      <c r="I8" s="58">
        <v>0</v>
      </c>
      <c r="J8" s="56">
        <f t="shared" ref="J8" si="4">(H8-G8)*(E8*F8)</f>
        <v>8250</v>
      </c>
      <c r="K8" s="56">
        <v>0</v>
      </c>
      <c r="L8" s="55">
        <f t="shared" ref="L8" si="5">SUM(J8:K8)</f>
        <v>8250</v>
      </c>
    </row>
    <row r="9" spans="1:12" s="34" customFormat="1" x14ac:dyDescent="0.25">
      <c r="A9" s="53">
        <v>43655</v>
      </c>
      <c r="B9" s="38" t="s">
        <v>257</v>
      </c>
      <c r="C9" s="39">
        <v>260</v>
      </c>
      <c r="D9" s="39" t="s">
        <v>205</v>
      </c>
      <c r="E9" s="40">
        <v>2000</v>
      </c>
      <c r="F9" s="78">
        <v>4</v>
      </c>
      <c r="G9" s="40">
        <v>7</v>
      </c>
      <c r="H9" s="40">
        <v>7.25</v>
      </c>
      <c r="I9" s="58">
        <v>0</v>
      </c>
      <c r="J9" s="56">
        <f t="shared" ref="J9" si="6">(H9-G9)*(E9*F9)</f>
        <v>2000</v>
      </c>
      <c r="K9" s="56">
        <v>0</v>
      </c>
      <c r="L9" s="55">
        <f t="shared" ref="L9" si="7">SUM(J9:K9)</f>
        <v>2000</v>
      </c>
    </row>
    <row r="10" spans="1:12" s="34" customFormat="1" x14ac:dyDescent="0.25">
      <c r="A10" s="53">
        <v>43654</v>
      </c>
      <c r="B10" s="38" t="s">
        <v>274</v>
      </c>
      <c r="C10" s="39">
        <v>360</v>
      </c>
      <c r="D10" s="39" t="s">
        <v>204</v>
      </c>
      <c r="E10" s="40">
        <v>3000</v>
      </c>
      <c r="F10" s="78">
        <v>4</v>
      </c>
      <c r="G10" s="40">
        <v>6.75</v>
      </c>
      <c r="H10" s="40">
        <v>7.75</v>
      </c>
      <c r="I10" s="58">
        <v>0</v>
      </c>
      <c r="J10" s="56">
        <f t="shared" ref="J10:J11" si="8">(H10-G10)*(E10*F10)</f>
        <v>12000</v>
      </c>
      <c r="K10" s="56">
        <v>0</v>
      </c>
      <c r="L10" s="55">
        <f t="shared" ref="L10:L11" si="9">SUM(J10:K10)</f>
        <v>12000</v>
      </c>
    </row>
    <row r="11" spans="1:12" s="34" customFormat="1" x14ac:dyDescent="0.25">
      <c r="A11" s="53">
        <v>43654</v>
      </c>
      <c r="B11" s="38" t="s">
        <v>270</v>
      </c>
      <c r="C11" s="39">
        <v>90</v>
      </c>
      <c r="D11" s="39" t="s">
        <v>204</v>
      </c>
      <c r="E11" s="40">
        <v>2200</v>
      </c>
      <c r="F11" s="78">
        <v>4</v>
      </c>
      <c r="G11" s="40">
        <v>9.5</v>
      </c>
      <c r="H11" s="40">
        <v>8.5</v>
      </c>
      <c r="I11" s="58">
        <v>0</v>
      </c>
      <c r="J11" s="61">
        <f t="shared" si="8"/>
        <v>-8800</v>
      </c>
      <c r="K11" s="56">
        <v>0</v>
      </c>
      <c r="L11" s="55">
        <f t="shared" si="9"/>
        <v>-8800</v>
      </c>
    </row>
    <row r="12" spans="1:12" s="34" customFormat="1" x14ac:dyDescent="0.25">
      <c r="A12" s="53">
        <v>43654</v>
      </c>
      <c r="B12" s="38" t="s">
        <v>294</v>
      </c>
      <c r="C12" s="39">
        <v>280</v>
      </c>
      <c r="D12" s="39" t="s">
        <v>204</v>
      </c>
      <c r="E12" s="40">
        <v>2400</v>
      </c>
      <c r="F12" s="78">
        <v>4</v>
      </c>
      <c r="G12" s="40">
        <v>5.25</v>
      </c>
      <c r="H12" s="40">
        <v>6.25</v>
      </c>
      <c r="I12" s="58">
        <v>0</v>
      </c>
      <c r="J12" s="56">
        <v>0</v>
      </c>
      <c r="K12" s="56">
        <v>0</v>
      </c>
      <c r="L12" s="55" t="s">
        <v>296</v>
      </c>
    </row>
    <row r="13" spans="1:12" s="34" customFormat="1" x14ac:dyDescent="0.25">
      <c r="A13" s="53">
        <v>43651</v>
      </c>
      <c r="B13" s="38" t="s">
        <v>332</v>
      </c>
      <c r="C13" s="39">
        <v>1600</v>
      </c>
      <c r="D13" s="39" t="s">
        <v>204</v>
      </c>
      <c r="E13" s="40">
        <v>375</v>
      </c>
      <c r="F13" s="78">
        <v>4</v>
      </c>
      <c r="G13" s="40">
        <v>23</v>
      </c>
      <c r="H13" s="40">
        <v>17</v>
      </c>
      <c r="I13" s="58">
        <v>0</v>
      </c>
      <c r="J13" s="61">
        <f t="shared" ref="J13:J14" si="10">(H13-G13)*(E13*F13)</f>
        <v>-9000</v>
      </c>
      <c r="K13" s="56">
        <v>0</v>
      </c>
      <c r="L13" s="55">
        <f t="shared" ref="L13:L14" si="11">SUM(J13:K13)</f>
        <v>-9000</v>
      </c>
    </row>
    <row r="14" spans="1:12" s="34" customFormat="1" x14ac:dyDescent="0.25">
      <c r="A14" s="53">
        <v>43651</v>
      </c>
      <c r="B14" s="38" t="s">
        <v>333</v>
      </c>
      <c r="C14" s="39">
        <v>200</v>
      </c>
      <c r="D14" s="39" t="s">
        <v>204</v>
      </c>
      <c r="E14" s="40">
        <v>3500</v>
      </c>
      <c r="F14" s="78">
        <v>4</v>
      </c>
      <c r="G14" s="40">
        <v>5.5</v>
      </c>
      <c r="H14" s="40">
        <v>6</v>
      </c>
      <c r="I14" s="58">
        <v>0</v>
      </c>
      <c r="J14" s="56">
        <f t="shared" si="10"/>
        <v>7000</v>
      </c>
      <c r="K14" s="56">
        <v>0</v>
      </c>
      <c r="L14" s="55">
        <f t="shared" si="11"/>
        <v>7000</v>
      </c>
    </row>
    <row r="15" spans="1:12" s="34" customFormat="1" x14ac:dyDescent="0.25">
      <c r="A15" s="53">
        <v>43650</v>
      </c>
      <c r="B15" s="38" t="s">
        <v>328</v>
      </c>
      <c r="C15" s="39">
        <v>300</v>
      </c>
      <c r="D15" s="39" t="s">
        <v>204</v>
      </c>
      <c r="E15" s="40">
        <v>2000</v>
      </c>
      <c r="F15" s="78">
        <v>4</v>
      </c>
      <c r="G15" s="40">
        <v>8.25</v>
      </c>
      <c r="H15" s="40">
        <v>9.25</v>
      </c>
      <c r="I15" s="58">
        <v>0</v>
      </c>
      <c r="J15" s="56">
        <f t="shared" ref="J15:J16" si="12">(H15-G15)*(E15*F15)</f>
        <v>8000</v>
      </c>
      <c r="K15" s="56">
        <v>0</v>
      </c>
      <c r="L15" s="55">
        <f t="shared" ref="L15:L16" si="13">SUM(J15:K15)</f>
        <v>8000</v>
      </c>
    </row>
    <row r="16" spans="1:12" s="34" customFormat="1" x14ac:dyDescent="0.25">
      <c r="A16" s="53">
        <v>43649</v>
      </c>
      <c r="B16" s="38" t="s">
        <v>309</v>
      </c>
      <c r="C16" s="39">
        <v>160</v>
      </c>
      <c r="D16" s="39" t="s">
        <v>204</v>
      </c>
      <c r="E16" s="40">
        <v>4000</v>
      </c>
      <c r="F16" s="78">
        <v>4</v>
      </c>
      <c r="G16" s="40">
        <v>6.5</v>
      </c>
      <c r="H16" s="40">
        <v>6.75</v>
      </c>
      <c r="I16" s="58">
        <v>0</v>
      </c>
      <c r="J16" s="56">
        <f t="shared" si="12"/>
        <v>4000</v>
      </c>
      <c r="K16" s="56">
        <v>0</v>
      </c>
      <c r="L16" s="55">
        <f t="shared" si="13"/>
        <v>4000</v>
      </c>
    </row>
    <row r="17" spans="1:12" s="34" customFormat="1" x14ac:dyDescent="0.25">
      <c r="A17" s="53">
        <v>43648</v>
      </c>
      <c r="B17" s="38" t="s">
        <v>166</v>
      </c>
      <c r="C17" s="39">
        <v>165</v>
      </c>
      <c r="D17" s="39" t="s">
        <v>204</v>
      </c>
      <c r="E17" s="40">
        <v>3750</v>
      </c>
      <c r="F17" s="78">
        <v>4</v>
      </c>
      <c r="G17" s="40">
        <v>4</v>
      </c>
      <c r="H17" s="40">
        <v>4.75</v>
      </c>
      <c r="I17" s="58">
        <v>0</v>
      </c>
      <c r="J17" s="56">
        <f t="shared" ref="J17" si="14">(H17-G17)*(E17*F17)</f>
        <v>11250</v>
      </c>
      <c r="K17" s="56">
        <v>0</v>
      </c>
      <c r="L17" s="55">
        <f t="shared" ref="L17" si="15">SUM(J17:K17)</f>
        <v>11250</v>
      </c>
    </row>
    <row r="18" spans="1:12" s="34" customFormat="1" x14ac:dyDescent="0.25">
      <c r="A18" s="53">
        <v>43647</v>
      </c>
      <c r="B18" s="38" t="s">
        <v>325</v>
      </c>
      <c r="C18" s="39">
        <v>200</v>
      </c>
      <c r="D18" s="39" t="s">
        <v>204</v>
      </c>
      <c r="E18" s="40">
        <v>3000</v>
      </c>
      <c r="F18" s="78">
        <v>4</v>
      </c>
      <c r="G18" s="40">
        <v>6.5</v>
      </c>
      <c r="H18" s="40">
        <v>7.2</v>
      </c>
      <c r="I18" s="58">
        <v>0</v>
      </c>
      <c r="J18" s="56">
        <f t="shared" ref="J18" si="16">(H18-G18)*(E18*F18)</f>
        <v>8400.0000000000018</v>
      </c>
      <c r="K18" s="56">
        <v>0</v>
      </c>
      <c r="L18" s="55">
        <f t="shared" ref="L18" si="17">SUM(J18:K18)</f>
        <v>8400.0000000000018</v>
      </c>
    </row>
    <row r="19" spans="1:12" s="34" customFormat="1" x14ac:dyDescent="0.25">
      <c r="A19" s="80"/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</row>
    <row r="20" spans="1:12" s="34" customFormat="1" x14ac:dyDescent="0.25">
      <c r="A20" s="53">
        <v>43644</v>
      </c>
      <c r="B20" s="38" t="s">
        <v>322</v>
      </c>
      <c r="C20" s="39">
        <v>115</v>
      </c>
      <c r="D20" s="39" t="s">
        <v>205</v>
      </c>
      <c r="E20" s="40">
        <v>6000</v>
      </c>
      <c r="F20" s="78">
        <v>4</v>
      </c>
      <c r="G20" s="40">
        <v>4.5</v>
      </c>
      <c r="H20" s="40">
        <v>5</v>
      </c>
      <c r="I20" s="58">
        <v>6</v>
      </c>
      <c r="J20" s="56">
        <f t="shared" ref="J20" si="18">(H20-G20)*(E20*F20)</f>
        <v>12000</v>
      </c>
      <c r="K20" s="56">
        <f>(I20-H20)*(E20*F20)</f>
        <v>24000</v>
      </c>
      <c r="L20" s="55">
        <f t="shared" ref="L20" si="19">SUM(J20:K20)</f>
        <v>36000</v>
      </c>
    </row>
    <row r="21" spans="1:12" s="34" customFormat="1" x14ac:dyDescent="0.25">
      <c r="A21" s="53">
        <v>43643</v>
      </c>
      <c r="B21" s="38" t="s">
        <v>281</v>
      </c>
      <c r="C21" s="39">
        <v>140</v>
      </c>
      <c r="D21" s="39" t="s">
        <v>204</v>
      </c>
      <c r="E21" s="40">
        <v>4800</v>
      </c>
      <c r="F21" s="78">
        <v>4</v>
      </c>
      <c r="G21" s="40">
        <v>1.5</v>
      </c>
      <c r="H21" s="40">
        <v>2</v>
      </c>
      <c r="I21" s="58">
        <v>0</v>
      </c>
      <c r="J21" s="56">
        <f t="shared" ref="J21" si="20">(H21-G21)*(E21*F21)</f>
        <v>9600</v>
      </c>
      <c r="K21" s="56">
        <v>0</v>
      </c>
      <c r="L21" s="55">
        <f t="shared" ref="L21" si="21">SUM(J21:K21)</f>
        <v>9600</v>
      </c>
    </row>
    <row r="22" spans="1:12" s="34" customFormat="1" x14ac:dyDescent="0.25">
      <c r="A22" s="53">
        <v>43642</v>
      </c>
      <c r="B22" s="38" t="s">
        <v>289</v>
      </c>
      <c r="C22" s="39">
        <v>100</v>
      </c>
      <c r="D22" s="39" t="s">
        <v>204</v>
      </c>
      <c r="E22" s="40">
        <v>3200</v>
      </c>
      <c r="F22" s="78">
        <v>4</v>
      </c>
      <c r="G22" s="40">
        <v>1.5</v>
      </c>
      <c r="H22" s="40">
        <v>2.5</v>
      </c>
      <c r="I22" s="58">
        <v>0</v>
      </c>
      <c r="J22" s="56">
        <f t="shared" ref="J22" si="22">(H22-G22)*(E22*F22)</f>
        <v>12800</v>
      </c>
      <c r="K22" s="56">
        <v>0</v>
      </c>
      <c r="L22" s="55">
        <f t="shared" ref="L22" si="23">SUM(J22:K22)</f>
        <v>12800</v>
      </c>
    </row>
    <row r="23" spans="1:12" s="34" customFormat="1" x14ac:dyDescent="0.25">
      <c r="A23" s="53">
        <v>43641</v>
      </c>
      <c r="B23" s="38" t="s">
        <v>318</v>
      </c>
      <c r="C23" s="39">
        <v>260</v>
      </c>
      <c r="D23" s="39" t="s">
        <v>204</v>
      </c>
      <c r="E23" s="40">
        <v>2200</v>
      </c>
      <c r="F23" s="78">
        <v>4</v>
      </c>
      <c r="G23" s="40">
        <v>1.75</v>
      </c>
      <c r="H23" s="40">
        <v>2</v>
      </c>
      <c r="I23" s="58">
        <v>0</v>
      </c>
      <c r="J23" s="56">
        <f t="shared" ref="J23:J24" si="24">(H23-G23)*(E23*F23)</f>
        <v>2200</v>
      </c>
      <c r="K23" s="56">
        <v>0</v>
      </c>
      <c r="L23" s="55">
        <f t="shared" ref="L23:L24" si="25">SUM(J23:K23)</f>
        <v>2200</v>
      </c>
    </row>
    <row r="24" spans="1:12" s="34" customFormat="1" x14ac:dyDescent="0.25">
      <c r="A24" s="53">
        <v>43641</v>
      </c>
      <c r="B24" s="38" t="s">
        <v>289</v>
      </c>
      <c r="C24" s="39">
        <v>95</v>
      </c>
      <c r="D24" s="39" t="s">
        <v>204</v>
      </c>
      <c r="E24" s="40">
        <v>3200</v>
      </c>
      <c r="F24" s="78">
        <v>4</v>
      </c>
      <c r="G24" s="40">
        <v>2.5</v>
      </c>
      <c r="H24" s="40">
        <v>3.5</v>
      </c>
      <c r="I24" s="58">
        <v>0</v>
      </c>
      <c r="J24" s="56">
        <f t="shared" si="24"/>
        <v>12800</v>
      </c>
      <c r="K24" s="56">
        <v>0</v>
      </c>
      <c r="L24" s="55">
        <f t="shared" si="25"/>
        <v>12800</v>
      </c>
    </row>
    <row r="25" spans="1:12" s="34" customFormat="1" x14ac:dyDescent="0.25">
      <c r="A25" s="53">
        <v>43640</v>
      </c>
      <c r="B25" s="38" t="s">
        <v>302</v>
      </c>
      <c r="C25" s="39">
        <v>400</v>
      </c>
      <c r="D25" s="39" t="s">
        <v>204</v>
      </c>
      <c r="E25" s="40">
        <v>2500</v>
      </c>
      <c r="F25" s="78">
        <v>4</v>
      </c>
      <c r="G25" s="40">
        <v>8.5</v>
      </c>
      <c r="H25" s="40">
        <v>9.5</v>
      </c>
      <c r="I25" s="58">
        <v>0</v>
      </c>
      <c r="J25" s="56">
        <f>(H25-G25)*(E25*F25)</f>
        <v>10000</v>
      </c>
      <c r="K25" s="56">
        <v>0</v>
      </c>
      <c r="L25" s="55">
        <f t="shared" ref="L25:L27" si="26">SUM(J25:K25)</f>
        <v>10000</v>
      </c>
    </row>
    <row r="26" spans="1:12" s="34" customFormat="1" x14ac:dyDescent="0.25">
      <c r="A26" s="53">
        <v>43640</v>
      </c>
      <c r="B26" s="38" t="s">
        <v>314</v>
      </c>
      <c r="C26" s="39">
        <v>120</v>
      </c>
      <c r="D26" s="39" t="s">
        <v>204</v>
      </c>
      <c r="E26" s="40">
        <v>4000</v>
      </c>
      <c r="F26" s="78">
        <v>4</v>
      </c>
      <c r="G26" s="40">
        <v>1.75</v>
      </c>
      <c r="H26" s="40">
        <v>2.4</v>
      </c>
      <c r="I26" s="58">
        <v>0</v>
      </c>
      <c r="J26" s="56">
        <f t="shared" ref="J26:J42" si="27">(H26-G26)*(E26*F26)</f>
        <v>10399.999999999998</v>
      </c>
      <c r="K26" s="56">
        <v>0</v>
      </c>
      <c r="L26" s="55">
        <f t="shared" si="26"/>
        <v>10399.999999999998</v>
      </c>
    </row>
    <row r="27" spans="1:12" s="34" customFormat="1" x14ac:dyDescent="0.25">
      <c r="A27" s="53">
        <v>43637</v>
      </c>
      <c r="B27" s="38" t="s">
        <v>310</v>
      </c>
      <c r="C27" s="39">
        <v>350</v>
      </c>
      <c r="D27" s="39" t="s">
        <v>204</v>
      </c>
      <c r="E27" s="40">
        <v>1851</v>
      </c>
      <c r="F27" s="78">
        <v>4</v>
      </c>
      <c r="G27" s="40">
        <v>4.5</v>
      </c>
      <c r="H27" s="40">
        <v>3</v>
      </c>
      <c r="I27" s="58">
        <v>0</v>
      </c>
      <c r="J27" s="56">
        <f>(H27-G27)*(E27*F27)</f>
        <v>-11106</v>
      </c>
      <c r="K27" s="56">
        <v>0</v>
      </c>
      <c r="L27" s="55">
        <f t="shared" si="26"/>
        <v>-11106</v>
      </c>
    </row>
    <row r="28" spans="1:12" s="34" customFormat="1" x14ac:dyDescent="0.25">
      <c r="A28" s="53">
        <v>43637</v>
      </c>
      <c r="B28" s="38" t="s">
        <v>311</v>
      </c>
      <c r="C28" s="39">
        <v>195</v>
      </c>
      <c r="D28" s="39" t="s">
        <v>205</v>
      </c>
      <c r="E28" s="40">
        <v>3500</v>
      </c>
      <c r="F28" s="78">
        <v>4</v>
      </c>
      <c r="G28" s="40">
        <v>2.5</v>
      </c>
      <c r="H28" s="40">
        <v>3.25</v>
      </c>
      <c r="I28" s="58">
        <v>0</v>
      </c>
      <c r="J28" s="56">
        <v>0</v>
      </c>
      <c r="K28" s="56">
        <v>0</v>
      </c>
      <c r="L28" s="55" t="s">
        <v>296</v>
      </c>
    </row>
    <row r="29" spans="1:12" s="34" customFormat="1" x14ac:dyDescent="0.25">
      <c r="A29" s="53">
        <v>43636</v>
      </c>
      <c r="B29" s="38" t="s">
        <v>292</v>
      </c>
      <c r="C29" s="39">
        <v>250</v>
      </c>
      <c r="D29" s="39" t="s">
        <v>204</v>
      </c>
      <c r="E29" s="40">
        <v>2250</v>
      </c>
      <c r="F29" s="78">
        <v>4</v>
      </c>
      <c r="G29" s="40">
        <v>3.25</v>
      </c>
      <c r="H29" s="40">
        <v>4.25</v>
      </c>
      <c r="I29" s="58">
        <v>5.75</v>
      </c>
      <c r="J29" s="56">
        <f t="shared" si="27"/>
        <v>9000</v>
      </c>
      <c r="K29" s="56">
        <f>(I29-H29)*(E29*F29)</f>
        <v>13500</v>
      </c>
      <c r="L29" s="55">
        <f t="shared" ref="L29:L42" si="28">SUM(J29:K29)</f>
        <v>22500</v>
      </c>
    </row>
    <row r="30" spans="1:12" s="34" customFormat="1" x14ac:dyDescent="0.25">
      <c r="A30" s="53">
        <v>43635</v>
      </c>
      <c r="B30" s="38" t="s">
        <v>294</v>
      </c>
      <c r="C30" s="39">
        <v>270</v>
      </c>
      <c r="D30" s="39" t="s">
        <v>204</v>
      </c>
      <c r="E30" s="40">
        <v>2400</v>
      </c>
      <c r="F30" s="78">
        <v>4</v>
      </c>
      <c r="G30" s="40">
        <v>7.9</v>
      </c>
      <c r="H30" s="40">
        <v>9.4</v>
      </c>
      <c r="I30" s="58">
        <v>0</v>
      </c>
      <c r="J30" s="56">
        <f t="shared" si="27"/>
        <v>14400</v>
      </c>
      <c r="K30" s="56">
        <v>0</v>
      </c>
      <c r="L30" s="55">
        <f t="shared" si="28"/>
        <v>14400</v>
      </c>
    </row>
    <row r="31" spans="1:12" s="34" customFormat="1" x14ac:dyDescent="0.25">
      <c r="A31" s="53">
        <v>43634</v>
      </c>
      <c r="B31" s="38" t="s">
        <v>256</v>
      </c>
      <c r="C31" s="39">
        <v>300</v>
      </c>
      <c r="D31" s="39" t="s">
        <v>204</v>
      </c>
      <c r="E31" s="40">
        <v>2100</v>
      </c>
      <c r="F31" s="78">
        <v>4</v>
      </c>
      <c r="G31" s="40">
        <v>5.25</v>
      </c>
      <c r="H31" s="40">
        <v>6.75</v>
      </c>
      <c r="I31" s="58">
        <v>0</v>
      </c>
      <c r="J31" s="56">
        <f t="shared" si="27"/>
        <v>12600</v>
      </c>
      <c r="K31" s="56">
        <v>0</v>
      </c>
      <c r="L31" s="55">
        <f t="shared" si="28"/>
        <v>12600</v>
      </c>
    </row>
    <row r="32" spans="1:12" s="34" customFormat="1" x14ac:dyDescent="0.25">
      <c r="A32" s="53">
        <v>43633</v>
      </c>
      <c r="B32" s="38" t="s">
        <v>235</v>
      </c>
      <c r="C32" s="39">
        <v>120</v>
      </c>
      <c r="D32" s="39" t="s">
        <v>204</v>
      </c>
      <c r="E32" s="40">
        <v>2850</v>
      </c>
      <c r="F32" s="78">
        <v>4</v>
      </c>
      <c r="G32" s="40">
        <v>6</v>
      </c>
      <c r="H32" s="40">
        <v>7</v>
      </c>
      <c r="I32" s="58">
        <v>0</v>
      </c>
      <c r="J32" s="56">
        <f t="shared" si="27"/>
        <v>11400</v>
      </c>
      <c r="K32" s="56">
        <v>0</v>
      </c>
      <c r="L32" s="55">
        <f t="shared" si="28"/>
        <v>11400</v>
      </c>
    </row>
    <row r="33" spans="1:12" s="34" customFormat="1" x14ac:dyDescent="0.25">
      <c r="A33" s="53">
        <v>43630</v>
      </c>
      <c r="B33" s="38" t="s">
        <v>193</v>
      </c>
      <c r="C33" s="39">
        <v>170</v>
      </c>
      <c r="D33" s="39" t="s">
        <v>204</v>
      </c>
      <c r="E33" s="40">
        <v>3750</v>
      </c>
      <c r="F33" s="78">
        <v>4</v>
      </c>
      <c r="G33" s="40">
        <v>3</v>
      </c>
      <c r="H33" s="40">
        <v>2</v>
      </c>
      <c r="I33" s="58">
        <v>0</v>
      </c>
      <c r="J33" s="56">
        <f t="shared" si="27"/>
        <v>-15000</v>
      </c>
      <c r="K33" s="56">
        <v>0</v>
      </c>
      <c r="L33" s="55">
        <f t="shared" si="28"/>
        <v>-15000</v>
      </c>
    </row>
    <row r="34" spans="1:12" s="34" customFormat="1" x14ac:dyDescent="0.25">
      <c r="A34" s="53">
        <v>43630</v>
      </c>
      <c r="B34" s="38" t="s">
        <v>259</v>
      </c>
      <c r="C34" s="39">
        <v>310</v>
      </c>
      <c r="D34" s="39" t="s">
        <v>204</v>
      </c>
      <c r="E34" s="40">
        <v>2667</v>
      </c>
      <c r="F34" s="78">
        <v>4</v>
      </c>
      <c r="G34" s="40">
        <v>7</v>
      </c>
      <c r="H34" s="40">
        <v>6</v>
      </c>
      <c r="I34" s="58">
        <v>0</v>
      </c>
      <c r="J34" s="56">
        <f t="shared" si="27"/>
        <v>-10668</v>
      </c>
      <c r="K34" s="56">
        <v>0</v>
      </c>
      <c r="L34" s="55">
        <f t="shared" si="28"/>
        <v>-10668</v>
      </c>
    </row>
    <row r="35" spans="1:12" s="34" customFormat="1" x14ac:dyDescent="0.25">
      <c r="A35" s="53">
        <v>43629</v>
      </c>
      <c r="B35" s="38" t="s">
        <v>302</v>
      </c>
      <c r="C35" s="39">
        <v>420</v>
      </c>
      <c r="D35" s="39" t="s">
        <v>204</v>
      </c>
      <c r="E35" s="40">
        <v>2500</v>
      </c>
      <c r="F35" s="78">
        <v>4</v>
      </c>
      <c r="G35" s="40">
        <v>10.5</v>
      </c>
      <c r="H35" s="40">
        <v>11.5</v>
      </c>
      <c r="I35" s="58">
        <v>0</v>
      </c>
      <c r="J35" s="56">
        <v>0</v>
      </c>
      <c r="K35" s="56">
        <v>0</v>
      </c>
      <c r="L35" s="55" t="s">
        <v>296</v>
      </c>
    </row>
    <row r="36" spans="1:12" s="34" customFormat="1" x14ac:dyDescent="0.25">
      <c r="A36" s="53">
        <v>43629</v>
      </c>
      <c r="B36" s="38" t="s">
        <v>193</v>
      </c>
      <c r="C36" s="39">
        <v>170</v>
      </c>
      <c r="D36" s="39" t="s">
        <v>204</v>
      </c>
      <c r="E36" s="40">
        <v>3750</v>
      </c>
      <c r="F36" s="78">
        <v>4</v>
      </c>
      <c r="G36" s="40">
        <v>2.5</v>
      </c>
      <c r="H36" s="40">
        <v>2.75</v>
      </c>
      <c r="I36" s="58">
        <v>0</v>
      </c>
      <c r="J36" s="56">
        <f t="shared" si="27"/>
        <v>3750</v>
      </c>
      <c r="K36" s="56">
        <v>0</v>
      </c>
      <c r="L36" s="55">
        <f t="shared" si="28"/>
        <v>3750</v>
      </c>
    </row>
    <row r="37" spans="1:12" s="34" customFormat="1" x14ac:dyDescent="0.25">
      <c r="A37" s="53">
        <v>43628</v>
      </c>
      <c r="B37" s="38" t="s">
        <v>299</v>
      </c>
      <c r="C37" s="39">
        <v>110</v>
      </c>
      <c r="D37" s="39" t="s">
        <v>204</v>
      </c>
      <c r="E37" s="40">
        <v>2200</v>
      </c>
      <c r="F37" s="78">
        <v>4</v>
      </c>
      <c r="G37" s="40">
        <v>4.25</v>
      </c>
      <c r="H37" s="40">
        <v>5.5</v>
      </c>
      <c r="I37" s="58">
        <v>0</v>
      </c>
      <c r="J37" s="56">
        <f t="shared" si="27"/>
        <v>11000</v>
      </c>
      <c r="K37" s="56">
        <v>0</v>
      </c>
      <c r="L37" s="55">
        <f t="shared" si="28"/>
        <v>11000</v>
      </c>
    </row>
    <row r="38" spans="1:12" s="34" customFormat="1" x14ac:dyDescent="0.25">
      <c r="A38" s="53">
        <v>43627</v>
      </c>
      <c r="B38" s="38" t="s">
        <v>294</v>
      </c>
      <c r="C38" s="39">
        <v>280</v>
      </c>
      <c r="D38" s="39" t="s">
        <v>204</v>
      </c>
      <c r="E38" s="40">
        <v>2400</v>
      </c>
      <c r="F38" s="78">
        <v>4</v>
      </c>
      <c r="G38" s="40">
        <v>4.9000000000000004</v>
      </c>
      <c r="H38" s="40">
        <v>5.35</v>
      </c>
      <c r="I38" s="58">
        <v>0</v>
      </c>
      <c r="J38" s="56">
        <f t="shared" si="27"/>
        <v>4319.9999999999927</v>
      </c>
      <c r="K38" s="56">
        <v>0</v>
      </c>
      <c r="L38" s="55">
        <f t="shared" si="28"/>
        <v>4319.9999999999927</v>
      </c>
    </row>
    <row r="39" spans="1:12" s="34" customFormat="1" x14ac:dyDescent="0.25">
      <c r="A39" s="53">
        <v>43626</v>
      </c>
      <c r="B39" s="38" t="s">
        <v>294</v>
      </c>
      <c r="C39" s="39">
        <v>277.5</v>
      </c>
      <c r="D39" s="39" t="s">
        <v>204</v>
      </c>
      <c r="E39" s="40">
        <v>2400</v>
      </c>
      <c r="F39" s="78">
        <v>4</v>
      </c>
      <c r="G39" s="40">
        <v>5.25</v>
      </c>
      <c r="H39" s="40">
        <v>6.25</v>
      </c>
      <c r="I39" s="58">
        <v>0</v>
      </c>
      <c r="J39" s="56">
        <f t="shared" si="27"/>
        <v>9600</v>
      </c>
      <c r="K39" s="56">
        <v>0</v>
      </c>
      <c r="L39" s="55">
        <f t="shared" si="28"/>
        <v>9600</v>
      </c>
    </row>
    <row r="40" spans="1:12" s="34" customFormat="1" x14ac:dyDescent="0.25">
      <c r="A40" s="53">
        <v>43623</v>
      </c>
      <c r="B40" s="38" t="s">
        <v>292</v>
      </c>
      <c r="C40" s="39">
        <v>250</v>
      </c>
      <c r="D40" s="39" t="s">
        <v>204</v>
      </c>
      <c r="E40" s="40">
        <v>2250</v>
      </c>
      <c r="F40" s="78">
        <v>4</v>
      </c>
      <c r="G40" s="40">
        <v>9.5</v>
      </c>
      <c r="H40" s="40">
        <v>10.5</v>
      </c>
      <c r="I40" s="58">
        <v>12</v>
      </c>
      <c r="J40" s="56">
        <f t="shared" si="27"/>
        <v>9000</v>
      </c>
      <c r="K40" s="56">
        <f>(I40-H40)*E40</f>
        <v>3375</v>
      </c>
      <c r="L40" s="55">
        <f t="shared" si="28"/>
        <v>12375</v>
      </c>
    </row>
    <row r="41" spans="1:12" s="34" customFormat="1" x14ac:dyDescent="0.25">
      <c r="A41" s="53">
        <v>43619</v>
      </c>
      <c r="B41" s="38" t="s">
        <v>289</v>
      </c>
      <c r="C41" s="39">
        <v>125</v>
      </c>
      <c r="D41" s="39" t="s">
        <v>204</v>
      </c>
      <c r="E41" s="40">
        <v>3200</v>
      </c>
      <c r="F41" s="78">
        <v>4</v>
      </c>
      <c r="G41" s="40">
        <v>5.75</v>
      </c>
      <c r="H41" s="40">
        <v>6.75</v>
      </c>
      <c r="I41" s="58">
        <v>0</v>
      </c>
      <c r="J41" s="56">
        <f t="shared" si="27"/>
        <v>12800</v>
      </c>
      <c r="K41" s="56">
        <v>0</v>
      </c>
      <c r="L41" s="55">
        <f t="shared" si="28"/>
        <v>12800</v>
      </c>
    </row>
    <row r="42" spans="1:12" s="34" customFormat="1" x14ac:dyDescent="0.25">
      <c r="A42" s="53">
        <v>43619</v>
      </c>
      <c r="B42" s="38" t="s">
        <v>194</v>
      </c>
      <c r="C42" s="39">
        <v>1360</v>
      </c>
      <c r="D42" s="39" t="s">
        <v>204</v>
      </c>
      <c r="E42" s="40">
        <v>550</v>
      </c>
      <c r="F42" s="78">
        <v>4</v>
      </c>
      <c r="G42" s="40">
        <v>39</v>
      </c>
      <c r="H42" s="40">
        <v>45</v>
      </c>
      <c r="I42" s="58">
        <v>0</v>
      </c>
      <c r="J42" s="56">
        <f t="shared" si="27"/>
        <v>13200</v>
      </c>
      <c r="K42" s="56">
        <v>0</v>
      </c>
      <c r="L42" s="55">
        <f t="shared" si="28"/>
        <v>13200</v>
      </c>
    </row>
    <row r="43" spans="1:12" s="34" customFormat="1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</row>
    <row r="44" spans="1:12" s="34" customFormat="1" x14ac:dyDescent="0.25">
      <c r="A44" s="53">
        <v>43609</v>
      </c>
      <c r="B44" s="38" t="s">
        <v>223</v>
      </c>
      <c r="C44" s="39">
        <v>115</v>
      </c>
      <c r="D44" s="39" t="s">
        <v>204</v>
      </c>
      <c r="E44" s="40">
        <v>8000</v>
      </c>
      <c r="F44" s="40"/>
      <c r="G44" s="40">
        <v>2.85</v>
      </c>
      <c r="H44" s="40">
        <v>3.2</v>
      </c>
      <c r="I44" s="58">
        <v>3.6</v>
      </c>
      <c r="J44" s="56">
        <f t="shared" ref="J44:J45" si="29">(H44-G44)*E44</f>
        <v>2800.0000000000009</v>
      </c>
      <c r="K44" s="56">
        <f>(I44-H44)*E44</f>
        <v>3199.9999999999991</v>
      </c>
      <c r="L44" s="55">
        <f t="shared" ref="L44:L45" si="30">SUM(J44:K44)</f>
        <v>6000</v>
      </c>
    </row>
    <row r="45" spans="1:12" s="34" customFormat="1" x14ac:dyDescent="0.25">
      <c r="A45" s="53">
        <v>43608</v>
      </c>
      <c r="B45" s="38" t="s">
        <v>288</v>
      </c>
      <c r="C45" s="39">
        <v>400</v>
      </c>
      <c r="D45" s="39" t="s">
        <v>204</v>
      </c>
      <c r="E45" s="40">
        <v>1800</v>
      </c>
      <c r="F45" s="40"/>
      <c r="G45" s="40">
        <v>7.5</v>
      </c>
      <c r="H45" s="40">
        <v>6</v>
      </c>
      <c r="I45" s="58" t="s">
        <v>23</v>
      </c>
      <c r="J45" s="61">
        <f t="shared" si="29"/>
        <v>-2700</v>
      </c>
      <c r="K45" s="56">
        <v>0</v>
      </c>
      <c r="L45" s="57">
        <f t="shared" si="30"/>
        <v>-2700</v>
      </c>
    </row>
    <row r="46" spans="1:12" s="34" customFormat="1" x14ac:dyDescent="0.25">
      <c r="A46" s="53">
        <v>43607</v>
      </c>
      <c r="B46" s="38" t="s">
        <v>223</v>
      </c>
      <c r="C46" s="39">
        <v>110</v>
      </c>
      <c r="D46" s="39" t="s">
        <v>204</v>
      </c>
      <c r="E46" s="40">
        <v>8000</v>
      </c>
      <c r="F46" s="40"/>
      <c r="G46" s="40">
        <v>5</v>
      </c>
      <c r="H46" s="40">
        <v>5.4</v>
      </c>
      <c r="I46" s="58">
        <v>6</v>
      </c>
      <c r="J46" s="56">
        <f t="shared" ref="J46" si="31">(H46-G46)*E46</f>
        <v>3200.0000000000027</v>
      </c>
      <c r="K46" s="56">
        <f>(I46-H46)*E46</f>
        <v>4799.9999999999973</v>
      </c>
      <c r="L46" s="55">
        <f t="shared" ref="L46" si="32">SUM(J46:K46)</f>
        <v>8000</v>
      </c>
    </row>
    <row r="47" spans="1:12" s="34" customFormat="1" x14ac:dyDescent="0.25">
      <c r="A47" s="53">
        <v>43606</v>
      </c>
      <c r="B47" s="38" t="s">
        <v>287</v>
      </c>
      <c r="C47" s="39">
        <v>125</v>
      </c>
      <c r="D47" s="39" t="s">
        <v>204</v>
      </c>
      <c r="E47" s="40">
        <v>4000</v>
      </c>
      <c r="F47" s="40"/>
      <c r="G47" s="40">
        <v>7.2</v>
      </c>
      <c r="H47" s="40">
        <v>6.2</v>
      </c>
      <c r="I47" s="58" t="s">
        <v>23</v>
      </c>
      <c r="J47" s="61">
        <f t="shared" ref="J47" si="33">(H47-G47)*E47</f>
        <v>-4000</v>
      </c>
      <c r="K47" s="56" t="s">
        <v>23</v>
      </c>
      <c r="L47" s="57">
        <f t="shared" ref="L47" si="34">SUM(J47:K47)</f>
        <v>-4000</v>
      </c>
    </row>
    <row r="48" spans="1:12" s="34" customFormat="1" x14ac:dyDescent="0.25">
      <c r="A48" s="53">
        <v>43602</v>
      </c>
      <c r="B48" s="38" t="s">
        <v>210</v>
      </c>
      <c r="C48" s="39">
        <v>390</v>
      </c>
      <c r="D48" s="39" t="s">
        <v>204</v>
      </c>
      <c r="E48" s="40">
        <v>2750</v>
      </c>
      <c r="F48" s="40"/>
      <c r="G48" s="40">
        <v>13</v>
      </c>
      <c r="H48" s="40">
        <v>14</v>
      </c>
      <c r="I48" s="58">
        <v>15</v>
      </c>
      <c r="J48" s="56">
        <f t="shared" ref="J48" si="35">(H48-G48)*E48</f>
        <v>2750</v>
      </c>
      <c r="K48" s="56">
        <f>(I48-H48)*E48</f>
        <v>2750</v>
      </c>
      <c r="L48" s="55">
        <f t="shared" ref="L48" si="36">SUM(J48:K48)</f>
        <v>5500</v>
      </c>
    </row>
    <row r="49" spans="1:12" s="34" customFormat="1" x14ac:dyDescent="0.25">
      <c r="A49" s="53">
        <v>43600</v>
      </c>
      <c r="B49" s="38" t="s">
        <v>146</v>
      </c>
      <c r="C49" s="39">
        <v>560</v>
      </c>
      <c r="D49" s="39" t="s">
        <v>205</v>
      </c>
      <c r="E49" s="40">
        <v>1100</v>
      </c>
      <c r="F49" s="40"/>
      <c r="G49" s="40">
        <v>26</v>
      </c>
      <c r="H49" s="40">
        <v>29</v>
      </c>
      <c r="I49" s="58">
        <v>32</v>
      </c>
      <c r="J49" s="56">
        <f t="shared" ref="J49" si="37">(H49-G49)*E49</f>
        <v>3300</v>
      </c>
      <c r="K49" s="56">
        <f>(I49-H49)*E49</f>
        <v>3300</v>
      </c>
      <c r="L49" s="55">
        <f t="shared" ref="L49" si="38">SUM(J49:K49)</f>
        <v>6600</v>
      </c>
    </row>
    <row r="50" spans="1:12" s="34" customFormat="1" x14ac:dyDescent="0.25">
      <c r="A50" s="53">
        <v>43599</v>
      </c>
      <c r="B50" s="38" t="s">
        <v>176</v>
      </c>
      <c r="C50" s="39">
        <v>180</v>
      </c>
      <c r="D50" s="39" t="s">
        <v>205</v>
      </c>
      <c r="E50" s="40">
        <v>3000</v>
      </c>
      <c r="F50" s="40"/>
      <c r="G50" s="40">
        <v>7.5</v>
      </c>
      <c r="H50" s="40">
        <v>7.5</v>
      </c>
      <c r="I50" s="58" t="s">
        <v>23</v>
      </c>
      <c r="J50" s="56">
        <f t="shared" ref="J50" si="39">(H50-G50)*E50</f>
        <v>0</v>
      </c>
      <c r="K50" s="56">
        <v>0</v>
      </c>
      <c r="L50" s="55">
        <f t="shared" ref="L50" si="40">SUM(J50:K50)</f>
        <v>0</v>
      </c>
    </row>
    <row r="51" spans="1:12" s="34" customFormat="1" x14ac:dyDescent="0.25">
      <c r="A51" s="53">
        <v>43598</v>
      </c>
      <c r="B51" s="38" t="s">
        <v>247</v>
      </c>
      <c r="C51" s="39">
        <v>450</v>
      </c>
      <c r="D51" s="39" t="s">
        <v>205</v>
      </c>
      <c r="E51" s="40">
        <v>1100</v>
      </c>
      <c r="F51" s="40"/>
      <c r="G51" s="40">
        <v>26</v>
      </c>
      <c r="H51" s="40">
        <v>30</v>
      </c>
      <c r="I51" s="58" t="s">
        <v>23</v>
      </c>
      <c r="J51" s="56">
        <f t="shared" ref="J51" si="41">(H51-G51)*E51</f>
        <v>4400</v>
      </c>
      <c r="K51" s="56">
        <v>0</v>
      </c>
      <c r="L51" s="55">
        <f t="shared" ref="L51" si="42">SUM(J51:K51)</f>
        <v>4400</v>
      </c>
    </row>
    <row r="52" spans="1:12" s="34" customFormat="1" x14ac:dyDescent="0.25">
      <c r="A52" s="53">
        <v>43595</v>
      </c>
      <c r="B52" s="38" t="s">
        <v>220</v>
      </c>
      <c r="C52" s="39">
        <v>125</v>
      </c>
      <c r="D52" s="39" t="s">
        <v>204</v>
      </c>
      <c r="E52" s="40">
        <v>3200</v>
      </c>
      <c r="F52" s="40"/>
      <c r="G52" s="40">
        <v>6</v>
      </c>
      <c r="H52" s="40">
        <v>7.3</v>
      </c>
      <c r="I52" s="58" t="s">
        <v>23</v>
      </c>
      <c r="J52" s="56">
        <f t="shared" ref="J52:J56" si="43">(H52-G52)*E52</f>
        <v>4159.9999999999991</v>
      </c>
      <c r="K52" s="56">
        <v>0</v>
      </c>
      <c r="L52" s="55">
        <f t="shared" ref="L52:L53" si="44">SUM(J52:K52)</f>
        <v>4159.9999999999991</v>
      </c>
    </row>
    <row r="53" spans="1:12" s="34" customFormat="1" x14ac:dyDescent="0.25">
      <c r="A53" s="53">
        <v>43594</v>
      </c>
      <c r="B53" s="38" t="s">
        <v>281</v>
      </c>
      <c r="C53" s="39">
        <v>130</v>
      </c>
      <c r="D53" s="39" t="s">
        <v>205</v>
      </c>
      <c r="E53" s="40">
        <v>4000</v>
      </c>
      <c r="F53" s="40"/>
      <c r="G53" s="40">
        <v>5</v>
      </c>
      <c r="H53" s="40">
        <v>5.7</v>
      </c>
      <c r="I53" s="58" t="s">
        <v>23</v>
      </c>
      <c r="J53" s="56">
        <f t="shared" si="43"/>
        <v>2800.0000000000009</v>
      </c>
      <c r="K53" s="56">
        <v>0</v>
      </c>
      <c r="L53" s="55">
        <f t="shared" si="44"/>
        <v>2800.0000000000009</v>
      </c>
    </row>
    <row r="54" spans="1:12" s="34" customFormat="1" x14ac:dyDescent="0.25">
      <c r="A54" s="53">
        <v>43592</v>
      </c>
      <c r="B54" s="38" t="s">
        <v>158</v>
      </c>
      <c r="C54" s="39">
        <v>130</v>
      </c>
      <c r="D54" s="39" t="s">
        <v>205</v>
      </c>
      <c r="E54" s="40">
        <v>1500</v>
      </c>
      <c r="F54" s="40"/>
      <c r="G54" s="40">
        <v>17</v>
      </c>
      <c r="H54" s="40">
        <v>19.5</v>
      </c>
      <c r="I54" s="58">
        <v>23</v>
      </c>
      <c r="J54" s="56">
        <f t="shared" si="43"/>
        <v>3750</v>
      </c>
      <c r="K54" s="56">
        <f>(I54-H54)*E54</f>
        <v>5250</v>
      </c>
      <c r="L54" s="55">
        <f t="shared" ref="L54:L55" si="45">SUM(J54:K54)</f>
        <v>9000</v>
      </c>
    </row>
    <row r="55" spans="1:12" s="34" customFormat="1" x14ac:dyDescent="0.25">
      <c r="A55" s="53">
        <v>43591</v>
      </c>
      <c r="B55" s="38" t="s">
        <v>271</v>
      </c>
      <c r="C55" s="39">
        <v>310</v>
      </c>
      <c r="D55" s="39" t="s">
        <v>204</v>
      </c>
      <c r="E55" s="40">
        <v>3000</v>
      </c>
      <c r="F55" s="40"/>
      <c r="G55" s="40">
        <v>10.6</v>
      </c>
      <c r="H55" s="40">
        <v>11.5</v>
      </c>
      <c r="I55" s="58" t="s">
        <v>23</v>
      </c>
      <c r="J55" s="56">
        <f t="shared" si="43"/>
        <v>2700.0000000000009</v>
      </c>
      <c r="K55" s="56">
        <v>0</v>
      </c>
      <c r="L55" s="55">
        <f t="shared" si="45"/>
        <v>2700.0000000000009</v>
      </c>
    </row>
    <row r="56" spans="1:12" s="34" customFormat="1" x14ac:dyDescent="0.25">
      <c r="A56" s="53">
        <v>43588</v>
      </c>
      <c r="B56" s="38" t="s">
        <v>118</v>
      </c>
      <c r="C56" s="39">
        <v>1660</v>
      </c>
      <c r="D56" s="39" t="s">
        <v>204</v>
      </c>
      <c r="E56" s="40">
        <v>600</v>
      </c>
      <c r="F56" s="40"/>
      <c r="G56" s="40">
        <v>48</v>
      </c>
      <c r="H56" s="40">
        <v>54</v>
      </c>
      <c r="I56" s="58">
        <v>62</v>
      </c>
      <c r="J56" s="56">
        <f t="shared" si="43"/>
        <v>3600</v>
      </c>
      <c r="K56" s="56">
        <f>(I56-H56)*E56</f>
        <v>4800</v>
      </c>
      <c r="L56" s="55">
        <f t="shared" ref="L56" si="46">SUM(J56:K56)</f>
        <v>8400</v>
      </c>
    </row>
    <row r="57" spans="1:12" s="34" customFormat="1" x14ac:dyDescent="0.25">
      <c r="A57" s="53">
        <v>43587</v>
      </c>
      <c r="B57" s="38" t="s">
        <v>280</v>
      </c>
      <c r="C57" s="39">
        <v>2360</v>
      </c>
      <c r="D57" s="39" t="s">
        <v>204</v>
      </c>
      <c r="E57" s="40">
        <v>250</v>
      </c>
      <c r="F57" s="40"/>
      <c r="G57" s="40">
        <v>60</v>
      </c>
      <c r="H57" s="40">
        <v>72</v>
      </c>
      <c r="I57" s="58" t="s">
        <v>23</v>
      </c>
      <c r="J57" s="56">
        <f t="shared" ref="J57:J64" si="47">(H57-G57)*E57</f>
        <v>3000</v>
      </c>
      <c r="K57" s="56">
        <v>0</v>
      </c>
      <c r="L57" s="55">
        <f t="shared" ref="L57:L64" si="48">SUM(J57:K57)</f>
        <v>3000</v>
      </c>
    </row>
    <row r="58" spans="1:12" s="34" customFormat="1" x14ac:dyDescent="0.25">
      <c r="A58" s="62"/>
      <c r="B58" s="70"/>
      <c r="C58" s="71"/>
      <c r="D58" s="71"/>
      <c r="E58" s="69"/>
      <c r="F58" s="69"/>
      <c r="G58" s="69"/>
      <c r="H58" s="69"/>
      <c r="I58" s="72"/>
      <c r="J58" s="73"/>
      <c r="K58" s="73"/>
      <c r="L58" s="74"/>
    </row>
    <row r="59" spans="1:12" s="34" customFormat="1" x14ac:dyDescent="0.25">
      <c r="A59" s="53">
        <v>43585</v>
      </c>
      <c r="B59" s="38" t="s">
        <v>225</v>
      </c>
      <c r="C59" s="39">
        <v>85</v>
      </c>
      <c r="D59" s="39" t="s">
        <v>205</v>
      </c>
      <c r="E59" s="40">
        <v>6000</v>
      </c>
      <c r="F59" s="40"/>
      <c r="G59" s="40">
        <v>3.1</v>
      </c>
      <c r="H59" s="40">
        <v>3.7</v>
      </c>
      <c r="I59" s="58" t="s">
        <v>23</v>
      </c>
      <c r="J59" s="56">
        <f t="shared" si="47"/>
        <v>3600.0000000000005</v>
      </c>
      <c r="K59" s="56">
        <v>0</v>
      </c>
      <c r="L59" s="55">
        <f t="shared" si="48"/>
        <v>3600.0000000000005</v>
      </c>
    </row>
    <row r="60" spans="1:12" s="34" customFormat="1" x14ac:dyDescent="0.25">
      <c r="A60" s="53">
        <v>43581</v>
      </c>
      <c r="B60" s="38" t="s">
        <v>222</v>
      </c>
      <c r="C60" s="39">
        <v>360</v>
      </c>
      <c r="D60" s="39" t="s">
        <v>204</v>
      </c>
      <c r="E60" s="40">
        <v>2667</v>
      </c>
      <c r="F60" s="40"/>
      <c r="G60" s="40">
        <v>8.4499999999999993</v>
      </c>
      <c r="H60" s="40">
        <v>10</v>
      </c>
      <c r="I60" s="58" t="s">
        <v>23</v>
      </c>
      <c r="J60" s="56">
        <f t="shared" si="47"/>
        <v>4133.8500000000022</v>
      </c>
      <c r="K60" s="56">
        <v>0</v>
      </c>
      <c r="L60" s="55">
        <f t="shared" si="48"/>
        <v>4133.8500000000022</v>
      </c>
    </row>
    <row r="61" spans="1:12" s="34" customFormat="1" x14ac:dyDescent="0.25">
      <c r="A61" s="53">
        <v>43580</v>
      </c>
      <c r="B61" s="38" t="s">
        <v>240</v>
      </c>
      <c r="C61" s="39">
        <v>240</v>
      </c>
      <c r="D61" s="39" t="s">
        <v>204</v>
      </c>
      <c r="E61" s="40">
        <v>1750</v>
      </c>
      <c r="F61" s="40"/>
      <c r="G61" s="40">
        <v>9</v>
      </c>
      <c r="H61" s="40">
        <v>6.5</v>
      </c>
      <c r="I61" s="58" t="s">
        <v>23</v>
      </c>
      <c r="J61" s="56">
        <f t="shared" si="47"/>
        <v>-4375</v>
      </c>
      <c r="K61" s="56">
        <v>0</v>
      </c>
      <c r="L61" s="55">
        <f t="shared" si="48"/>
        <v>-4375</v>
      </c>
    </row>
    <row r="62" spans="1:12" s="34" customFormat="1" x14ac:dyDescent="0.25">
      <c r="A62" s="53">
        <v>43579</v>
      </c>
      <c r="B62" s="38" t="s">
        <v>65</v>
      </c>
      <c r="C62" s="39">
        <v>1700</v>
      </c>
      <c r="D62" s="39" t="s">
        <v>204</v>
      </c>
      <c r="E62" s="40">
        <v>400</v>
      </c>
      <c r="F62" s="40"/>
      <c r="G62" s="40">
        <v>29</v>
      </c>
      <c r="H62" s="40">
        <v>36</v>
      </c>
      <c r="I62" s="58">
        <v>42</v>
      </c>
      <c r="J62" s="56">
        <f t="shared" si="47"/>
        <v>2800</v>
      </c>
      <c r="K62" s="56">
        <f>(I62-H62)*E62</f>
        <v>2400</v>
      </c>
      <c r="L62" s="55">
        <f t="shared" si="48"/>
        <v>5200</v>
      </c>
    </row>
    <row r="63" spans="1:12" s="34" customFormat="1" x14ac:dyDescent="0.25">
      <c r="A63" s="53">
        <v>43578</v>
      </c>
      <c r="B63" s="38" t="s">
        <v>165</v>
      </c>
      <c r="C63" s="39">
        <v>1120</v>
      </c>
      <c r="D63" s="39" t="s">
        <v>204</v>
      </c>
      <c r="E63" s="40">
        <v>750</v>
      </c>
      <c r="F63" s="40"/>
      <c r="G63" s="40">
        <v>21</v>
      </c>
      <c r="H63" s="40">
        <v>16</v>
      </c>
      <c r="I63" s="58" t="s">
        <v>23</v>
      </c>
      <c r="J63" s="56">
        <f t="shared" si="47"/>
        <v>-3750</v>
      </c>
      <c r="K63" s="56">
        <v>0</v>
      </c>
      <c r="L63" s="55">
        <f t="shared" si="48"/>
        <v>-3750</v>
      </c>
    </row>
    <row r="64" spans="1:12" s="34" customFormat="1" x14ac:dyDescent="0.25">
      <c r="A64" s="53">
        <v>43577</v>
      </c>
      <c r="B64" s="38" t="s">
        <v>223</v>
      </c>
      <c r="C64" s="39">
        <v>100</v>
      </c>
      <c r="D64" s="39" t="s">
        <v>205</v>
      </c>
      <c r="E64" s="40">
        <v>8000</v>
      </c>
      <c r="F64" s="40"/>
      <c r="G64" s="40">
        <v>2.5499999999999998</v>
      </c>
      <c r="H64" s="40">
        <v>3</v>
      </c>
      <c r="I64" s="58">
        <v>3.5</v>
      </c>
      <c r="J64" s="56">
        <f t="shared" si="47"/>
        <v>3600.0000000000014</v>
      </c>
      <c r="K64" s="56">
        <f>(I64-H64)*E64</f>
        <v>4000</v>
      </c>
      <c r="L64" s="55">
        <f t="shared" si="48"/>
        <v>7600.0000000000018</v>
      </c>
    </row>
    <row r="65" spans="1:12" s="34" customFormat="1" x14ac:dyDescent="0.25">
      <c r="A65" s="48">
        <v>43567</v>
      </c>
      <c r="B65" s="49" t="s">
        <v>267</v>
      </c>
      <c r="C65" s="50">
        <v>76</v>
      </c>
      <c r="D65" s="50" t="s">
        <v>230</v>
      </c>
      <c r="E65" s="51">
        <v>7500</v>
      </c>
      <c r="F65" s="51"/>
      <c r="G65" s="51">
        <v>2.2000000000000002</v>
      </c>
      <c r="H65" s="51">
        <v>3.5</v>
      </c>
      <c r="I65" s="51">
        <v>0</v>
      </c>
      <c r="J65" s="56">
        <f t="shared" ref="J65:J69" si="49">(H65-G65)*E65</f>
        <v>9749.9999999999982</v>
      </c>
      <c r="K65" s="41">
        <v>0</v>
      </c>
      <c r="L65" s="55">
        <f t="shared" ref="L65:L69" si="50">(J65+K65)</f>
        <v>9749.9999999999982</v>
      </c>
    </row>
    <row r="66" spans="1:12" s="34" customFormat="1" x14ac:dyDescent="0.25">
      <c r="A66" s="48">
        <v>43566</v>
      </c>
      <c r="B66" s="49" t="s">
        <v>270</v>
      </c>
      <c r="C66" s="50">
        <v>270</v>
      </c>
      <c r="D66" s="50" t="s">
        <v>233</v>
      </c>
      <c r="E66" s="51">
        <v>1750</v>
      </c>
      <c r="F66" s="51"/>
      <c r="G66" s="51">
        <v>11.75</v>
      </c>
      <c r="H66" s="51">
        <v>12.35</v>
      </c>
      <c r="I66" s="51">
        <v>0</v>
      </c>
      <c r="J66" s="56">
        <f t="shared" ref="J66" si="51">(H66-G66)*E66</f>
        <v>1049.9999999999993</v>
      </c>
      <c r="K66" s="41">
        <v>0</v>
      </c>
      <c r="L66" s="55">
        <f t="shared" ref="L66" si="52">(J66+K66)</f>
        <v>1049.9999999999993</v>
      </c>
    </row>
    <row r="67" spans="1:12" s="34" customFormat="1" x14ac:dyDescent="0.25">
      <c r="A67" s="48">
        <v>43565</v>
      </c>
      <c r="B67" s="49" t="s">
        <v>268</v>
      </c>
      <c r="C67" s="50">
        <v>100</v>
      </c>
      <c r="D67" s="50" t="s">
        <v>230</v>
      </c>
      <c r="E67" s="51">
        <v>7000</v>
      </c>
      <c r="F67" s="51"/>
      <c r="G67" s="51">
        <v>2.5</v>
      </c>
      <c r="H67" s="51">
        <v>2.35</v>
      </c>
      <c r="I67" s="51">
        <v>0</v>
      </c>
      <c r="J67" s="61">
        <f t="shared" si="49"/>
        <v>-1049.9999999999993</v>
      </c>
      <c r="K67" s="41">
        <v>0</v>
      </c>
      <c r="L67" s="55">
        <f t="shared" si="50"/>
        <v>-1049.9999999999993</v>
      </c>
    </row>
    <row r="68" spans="1:12" s="34" customFormat="1" x14ac:dyDescent="0.25">
      <c r="A68" s="48">
        <v>43564</v>
      </c>
      <c r="B68" s="49" t="s">
        <v>269</v>
      </c>
      <c r="C68" s="50">
        <v>390</v>
      </c>
      <c r="D68" s="50" t="s">
        <v>230</v>
      </c>
      <c r="E68" s="51">
        <v>2750</v>
      </c>
      <c r="F68" s="51"/>
      <c r="G68" s="51">
        <v>10.5</v>
      </c>
      <c r="H68" s="51">
        <v>11.5</v>
      </c>
      <c r="I68" s="51">
        <v>0</v>
      </c>
      <c r="J68" s="56">
        <f t="shared" si="49"/>
        <v>2750</v>
      </c>
      <c r="K68" s="41">
        <v>0</v>
      </c>
      <c r="L68" s="55">
        <f t="shared" si="50"/>
        <v>2750</v>
      </c>
    </row>
    <row r="69" spans="1:12" s="34" customFormat="1" x14ac:dyDescent="0.25">
      <c r="A69" s="48">
        <v>43563</v>
      </c>
      <c r="B69" s="49" t="s">
        <v>271</v>
      </c>
      <c r="C69" s="50">
        <v>320</v>
      </c>
      <c r="D69" s="50" t="s">
        <v>230</v>
      </c>
      <c r="E69" s="51">
        <v>3000</v>
      </c>
      <c r="F69" s="51"/>
      <c r="G69" s="51">
        <v>8.75</v>
      </c>
      <c r="H69" s="51">
        <v>7.75</v>
      </c>
      <c r="I69" s="51">
        <v>0</v>
      </c>
      <c r="J69" s="61">
        <f t="shared" si="49"/>
        <v>-3000</v>
      </c>
      <c r="K69" s="41">
        <v>0</v>
      </c>
      <c r="L69" s="55">
        <f t="shared" si="50"/>
        <v>-3000</v>
      </c>
    </row>
    <row r="70" spans="1:12" s="34" customFormat="1" x14ac:dyDescent="0.25">
      <c r="A70" s="48">
        <v>43563</v>
      </c>
      <c r="B70" s="49" t="s">
        <v>269</v>
      </c>
      <c r="C70" s="50">
        <v>400</v>
      </c>
      <c r="D70" s="50" t="s">
        <v>230</v>
      </c>
      <c r="E70" s="51">
        <v>2750</v>
      </c>
      <c r="F70" s="51"/>
      <c r="G70" s="51">
        <v>4.25</v>
      </c>
      <c r="H70" s="51">
        <v>4.9000000000000004</v>
      </c>
      <c r="I70" s="51">
        <v>0</v>
      </c>
      <c r="J70" s="56">
        <f t="shared" ref="J70" si="53">(H70-G70)*E70</f>
        <v>1787.5000000000009</v>
      </c>
      <c r="K70" s="41">
        <v>0</v>
      </c>
      <c r="L70" s="55">
        <f t="shared" ref="L70" si="54">(J70+K70)</f>
        <v>1787.5000000000009</v>
      </c>
    </row>
    <row r="71" spans="1:12" s="34" customFormat="1" x14ac:dyDescent="0.25">
      <c r="A71" s="48">
        <v>43560</v>
      </c>
      <c r="B71" s="49" t="s">
        <v>181</v>
      </c>
      <c r="C71" s="50">
        <v>760</v>
      </c>
      <c r="D71" s="50" t="s">
        <v>230</v>
      </c>
      <c r="E71" s="51">
        <v>1200</v>
      </c>
      <c r="F71" s="51"/>
      <c r="G71" s="51">
        <v>23</v>
      </c>
      <c r="H71" s="51">
        <v>25</v>
      </c>
      <c r="I71" s="51">
        <v>0</v>
      </c>
      <c r="J71" s="56">
        <f t="shared" ref="J71:J77" si="55">(H71-G71)*E71</f>
        <v>2400</v>
      </c>
      <c r="K71" s="41">
        <v>0</v>
      </c>
      <c r="L71" s="55">
        <f t="shared" ref="L71:L77" si="56">(J71+K71)</f>
        <v>2400</v>
      </c>
    </row>
    <row r="72" spans="1:12" s="34" customFormat="1" x14ac:dyDescent="0.25">
      <c r="A72" s="48">
        <v>43559</v>
      </c>
      <c r="B72" s="49" t="s">
        <v>154</v>
      </c>
      <c r="C72" s="50">
        <v>310</v>
      </c>
      <c r="D72" s="50" t="s">
        <v>230</v>
      </c>
      <c r="E72" s="51">
        <v>2750</v>
      </c>
      <c r="F72" s="51"/>
      <c r="G72" s="51">
        <v>7.75</v>
      </c>
      <c r="H72" s="51">
        <v>8.75</v>
      </c>
      <c r="I72" s="51">
        <v>0</v>
      </c>
      <c r="J72" s="56">
        <f t="shared" si="55"/>
        <v>2750</v>
      </c>
      <c r="K72" s="41">
        <v>0</v>
      </c>
      <c r="L72" s="55">
        <f t="shared" si="56"/>
        <v>2750</v>
      </c>
    </row>
    <row r="73" spans="1:12" s="34" customFormat="1" x14ac:dyDescent="0.25">
      <c r="A73" s="48">
        <v>43558</v>
      </c>
      <c r="B73" s="49" t="s">
        <v>267</v>
      </c>
      <c r="C73" s="50">
        <v>75</v>
      </c>
      <c r="D73" s="50" t="s">
        <v>230</v>
      </c>
      <c r="E73" s="51">
        <v>7500</v>
      </c>
      <c r="F73" s="51"/>
      <c r="G73" s="51">
        <v>3.6</v>
      </c>
      <c r="H73" s="51">
        <v>4.0999999999999996</v>
      </c>
      <c r="I73" s="51">
        <v>0</v>
      </c>
      <c r="J73" s="56">
        <v>0</v>
      </c>
      <c r="K73" s="41">
        <v>0</v>
      </c>
      <c r="L73" s="55" t="s">
        <v>258</v>
      </c>
    </row>
    <row r="74" spans="1:12" s="34" customFormat="1" x14ac:dyDescent="0.25">
      <c r="A74" s="48">
        <v>43558</v>
      </c>
      <c r="B74" s="49" t="s">
        <v>272</v>
      </c>
      <c r="C74" s="50">
        <v>140</v>
      </c>
      <c r="D74" s="50" t="s">
        <v>230</v>
      </c>
      <c r="E74" s="51">
        <v>4000</v>
      </c>
      <c r="F74" s="51"/>
      <c r="G74" s="51">
        <v>5.0999999999999996</v>
      </c>
      <c r="H74" s="51">
        <v>4.0999999999999996</v>
      </c>
      <c r="I74" s="51">
        <v>0</v>
      </c>
      <c r="J74" s="56">
        <f t="shared" si="55"/>
        <v>-4000</v>
      </c>
      <c r="K74" s="41">
        <v>0</v>
      </c>
      <c r="L74" s="55">
        <f t="shared" si="56"/>
        <v>-4000</v>
      </c>
    </row>
    <row r="75" spans="1:12" s="34" customFormat="1" x14ac:dyDescent="0.25">
      <c r="A75" s="48">
        <v>43557</v>
      </c>
      <c r="B75" s="49" t="s">
        <v>273</v>
      </c>
      <c r="C75" s="50">
        <v>105</v>
      </c>
      <c r="D75" s="50" t="s">
        <v>230</v>
      </c>
      <c r="E75" s="51">
        <v>6000</v>
      </c>
      <c r="F75" s="51"/>
      <c r="G75" s="51">
        <v>6.75</v>
      </c>
      <c r="H75" s="51">
        <v>7.5</v>
      </c>
      <c r="I75" s="51">
        <v>0</v>
      </c>
      <c r="J75" s="56">
        <f t="shared" si="55"/>
        <v>4500</v>
      </c>
      <c r="K75" s="41">
        <v>0</v>
      </c>
      <c r="L75" s="55">
        <f t="shared" si="56"/>
        <v>4500</v>
      </c>
    </row>
    <row r="76" spans="1:12" s="34" customFormat="1" x14ac:dyDescent="0.25">
      <c r="A76" s="48">
        <v>43556</v>
      </c>
      <c r="B76" s="49" t="s">
        <v>211</v>
      </c>
      <c r="C76" s="50">
        <v>305</v>
      </c>
      <c r="D76" s="50" t="s">
        <v>230</v>
      </c>
      <c r="E76" s="51">
        <v>2000</v>
      </c>
      <c r="F76" s="51"/>
      <c r="G76" s="51">
        <v>13.5</v>
      </c>
      <c r="H76" s="51">
        <v>14.5</v>
      </c>
      <c r="I76" s="51">
        <v>0</v>
      </c>
      <c r="J76" s="56">
        <f t="shared" si="55"/>
        <v>2000</v>
      </c>
      <c r="K76" s="41">
        <v>0</v>
      </c>
      <c r="L76" s="55">
        <f t="shared" si="56"/>
        <v>2000</v>
      </c>
    </row>
    <row r="77" spans="1:12" s="34" customFormat="1" x14ac:dyDescent="0.25">
      <c r="A77" s="48">
        <v>43556</v>
      </c>
      <c r="B77" s="49" t="s">
        <v>150</v>
      </c>
      <c r="C77" s="50">
        <v>1400</v>
      </c>
      <c r="D77" s="50" t="s">
        <v>230</v>
      </c>
      <c r="E77" s="51">
        <v>500</v>
      </c>
      <c r="F77" s="51"/>
      <c r="G77" s="51">
        <v>38.5</v>
      </c>
      <c r="H77" s="51">
        <v>42.5</v>
      </c>
      <c r="I77" s="51">
        <v>48</v>
      </c>
      <c r="J77" s="56">
        <f t="shared" si="55"/>
        <v>2000</v>
      </c>
      <c r="K77" s="41">
        <f t="shared" ref="K77" si="57">(I77-H77)*E77</f>
        <v>2750</v>
      </c>
      <c r="L77" s="55">
        <f t="shared" si="56"/>
        <v>4750</v>
      </c>
    </row>
    <row r="78" spans="1:12" s="34" customFormat="1" x14ac:dyDescent="0.25">
      <c r="A78" s="48">
        <v>43556</v>
      </c>
      <c r="B78" s="49" t="s">
        <v>209</v>
      </c>
      <c r="C78" s="50">
        <v>390</v>
      </c>
      <c r="D78" s="50" t="s">
        <v>230</v>
      </c>
      <c r="E78" s="51">
        <v>2500</v>
      </c>
      <c r="F78" s="51"/>
      <c r="G78" s="51">
        <v>12.75</v>
      </c>
      <c r="H78" s="51">
        <v>11.75</v>
      </c>
      <c r="I78" s="51">
        <v>0</v>
      </c>
      <c r="J78" s="56">
        <f t="shared" ref="J78" si="58">(H78-G78)*E78</f>
        <v>-2500</v>
      </c>
      <c r="K78" s="41">
        <v>0</v>
      </c>
      <c r="L78" s="55">
        <f t="shared" ref="L78" si="59">(J78+K78)</f>
        <v>-2500</v>
      </c>
    </row>
    <row r="79" spans="1:12" s="34" customFormat="1" x14ac:dyDescent="0.25">
      <c r="A79" s="48">
        <v>43556</v>
      </c>
      <c r="B79" s="49" t="s">
        <v>274</v>
      </c>
      <c r="C79" s="50">
        <v>330</v>
      </c>
      <c r="D79" s="50" t="s">
        <v>230</v>
      </c>
      <c r="E79" s="51">
        <v>3000</v>
      </c>
      <c r="F79" s="51"/>
      <c r="G79" s="51">
        <v>9.5</v>
      </c>
      <c r="H79" s="51">
        <v>10</v>
      </c>
      <c r="I79" s="51">
        <v>0</v>
      </c>
      <c r="J79" s="56">
        <f t="shared" ref="J79" si="60">(H79-G79)*E79</f>
        <v>1500</v>
      </c>
      <c r="K79" s="41">
        <v>0</v>
      </c>
      <c r="L79" s="55">
        <f t="shared" ref="L79" si="61">(J79+K79)</f>
        <v>1500</v>
      </c>
    </row>
    <row r="80" spans="1:12" s="34" customFormat="1" x14ac:dyDescent="0.25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</row>
    <row r="81" spans="1:12" x14ac:dyDescent="0.25">
      <c r="A81" s="53">
        <v>43496</v>
      </c>
      <c r="B81" s="38" t="s">
        <v>203</v>
      </c>
      <c r="C81" s="39">
        <v>900</v>
      </c>
      <c r="D81" s="39" t="s">
        <v>204</v>
      </c>
      <c r="E81" s="40">
        <v>700</v>
      </c>
      <c r="F81" s="40"/>
      <c r="G81" s="40">
        <v>27.5</v>
      </c>
      <c r="H81" s="40">
        <v>27.5</v>
      </c>
      <c r="I81" s="58" t="s">
        <v>23</v>
      </c>
      <c r="J81" s="56">
        <v>0</v>
      </c>
      <c r="K81" s="41">
        <v>0</v>
      </c>
      <c r="L81" s="55">
        <v>0</v>
      </c>
    </row>
    <row r="82" spans="1:12" x14ac:dyDescent="0.25">
      <c r="A82" s="53">
        <v>43494</v>
      </c>
      <c r="B82" s="38" t="s">
        <v>176</v>
      </c>
      <c r="C82" s="39">
        <v>210</v>
      </c>
      <c r="D82" s="39" t="s">
        <v>205</v>
      </c>
      <c r="E82" s="40">
        <v>3000</v>
      </c>
      <c r="F82" s="40"/>
      <c r="G82" s="40">
        <v>7.4</v>
      </c>
      <c r="H82" s="40">
        <v>8.8000000000000007</v>
      </c>
      <c r="I82" s="58">
        <v>10</v>
      </c>
      <c r="J82" s="56">
        <v>4200.0000000000009</v>
      </c>
      <c r="K82" s="41">
        <v>3599.9999999999977</v>
      </c>
      <c r="L82" s="55">
        <v>0</v>
      </c>
    </row>
    <row r="83" spans="1:12" x14ac:dyDescent="0.25">
      <c r="A83" s="53">
        <v>43490</v>
      </c>
      <c r="B83" s="38" t="s">
        <v>206</v>
      </c>
      <c r="C83" s="39">
        <v>175</v>
      </c>
      <c r="D83" s="39" t="s">
        <v>205</v>
      </c>
      <c r="E83" s="40">
        <v>2500</v>
      </c>
      <c r="F83" s="40"/>
      <c r="G83" s="40">
        <v>7</v>
      </c>
      <c r="H83" s="40">
        <v>8.5</v>
      </c>
      <c r="I83" s="58">
        <v>12</v>
      </c>
      <c r="J83" s="56">
        <v>3750</v>
      </c>
      <c r="K83" s="41">
        <v>8750</v>
      </c>
      <c r="L83" s="55">
        <v>0</v>
      </c>
    </row>
    <row r="84" spans="1:12" x14ac:dyDescent="0.25">
      <c r="A84" s="53">
        <v>43489</v>
      </c>
      <c r="B84" s="38" t="s">
        <v>207</v>
      </c>
      <c r="C84" s="39">
        <v>310</v>
      </c>
      <c r="D84" s="39" t="s">
        <v>205</v>
      </c>
      <c r="E84" s="40">
        <v>1700</v>
      </c>
      <c r="F84" s="40"/>
      <c r="G84" s="40">
        <v>14</v>
      </c>
      <c r="H84" s="40">
        <v>16.2</v>
      </c>
      <c r="I84" s="58" t="s">
        <v>23</v>
      </c>
      <c r="J84" s="56">
        <v>3739.9999999999986</v>
      </c>
      <c r="K84" s="41">
        <v>0</v>
      </c>
      <c r="L84" s="55">
        <v>0</v>
      </c>
    </row>
    <row r="85" spans="1:12" x14ac:dyDescent="0.25">
      <c r="A85" s="53">
        <v>43488</v>
      </c>
      <c r="B85" s="38" t="s">
        <v>156</v>
      </c>
      <c r="C85" s="39">
        <v>800</v>
      </c>
      <c r="D85" s="39" t="s">
        <v>205</v>
      </c>
      <c r="E85" s="40">
        <v>750</v>
      </c>
      <c r="F85" s="40"/>
      <c r="G85" s="40">
        <v>20</v>
      </c>
      <c r="H85" s="40">
        <v>25</v>
      </c>
      <c r="I85" s="58">
        <v>28</v>
      </c>
      <c r="J85" s="56">
        <v>3750</v>
      </c>
      <c r="K85" s="41">
        <v>2250</v>
      </c>
      <c r="L85" s="55">
        <v>0</v>
      </c>
    </row>
    <row r="86" spans="1:12" x14ac:dyDescent="0.25">
      <c r="A86" s="53">
        <v>43487</v>
      </c>
      <c r="B86" s="38" t="s">
        <v>165</v>
      </c>
      <c r="C86" s="39">
        <v>960</v>
      </c>
      <c r="D86" s="39" t="s">
        <v>204</v>
      </c>
      <c r="E86" s="40">
        <v>750</v>
      </c>
      <c r="F86" s="40"/>
      <c r="G86" s="40">
        <v>26</v>
      </c>
      <c r="H86" s="40">
        <v>32</v>
      </c>
      <c r="I86" s="58" t="s">
        <v>23</v>
      </c>
      <c r="J86" s="56">
        <v>4500</v>
      </c>
      <c r="K86" s="41">
        <v>0</v>
      </c>
      <c r="L86" s="55">
        <v>0</v>
      </c>
    </row>
    <row r="87" spans="1:12" x14ac:dyDescent="0.25">
      <c r="A87" s="53">
        <v>43486</v>
      </c>
      <c r="B87" s="38" t="s">
        <v>111</v>
      </c>
      <c r="C87" s="39">
        <v>2550</v>
      </c>
      <c r="D87" s="39" t="s">
        <v>204</v>
      </c>
      <c r="E87" s="40">
        <v>250</v>
      </c>
      <c r="F87" s="40"/>
      <c r="G87" s="40">
        <v>89</v>
      </c>
      <c r="H87" s="40">
        <v>101</v>
      </c>
      <c r="I87" s="58" t="s">
        <v>23</v>
      </c>
      <c r="J87" s="56">
        <v>3000</v>
      </c>
      <c r="K87" s="41">
        <v>0</v>
      </c>
      <c r="L87" s="55">
        <v>0</v>
      </c>
    </row>
    <row r="88" spans="1:12" x14ac:dyDescent="0.25">
      <c r="A88" s="53">
        <v>43116</v>
      </c>
      <c r="B88" s="38" t="s">
        <v>208</v>
      </c>
      <c r="C88" s="39">
        <v>85</v>
      </c>
      <c r="D88" s="39" t="s">
        <v>204</v>
      </c>
      <c r="E88" s="40">
        <v>7000</v>
      </c>
      <c r="F88" s="40"/>
      <c r="G88" s="40">
        <v>2.6</v>
      </c>
      <c r="H88" s="40">
        <v>2.9</v>
      </c>
      <c r="I88" s="58" t="s">
        <v>23</v>
      </c>
      <c r="J88" s="56">
        <v>2099.9999999999986</v>
      </c>
      <c r="K88" s="41">
        <v>0</v>
      </c>
      <c r="L88" s="55">
        <v>0</v>
      </c>
    </row>
    <row r="89" spans="1:12" x14ac:dyDescent="0.25">
      <c r="A89" s="53">
        <v>43115</v>
      </c>
      <c r="B89" s="38" t="s">
        <v>209</v>
      </c>
      <c r="C89" s="39">
        <v>380</v>
      </c>
      <c r="D89" s="39" t="s">
        <v>204</v>
      </c>
      <c r="E89" s="40">
        <v>2500</v>
      </c>
      <c r="F89" s="40"/>
      <c r="G89" s="40">
        <v>11.5</v>
      </c>
      <c r="H89" s="40">
        <v>13.2</v>
      </c>
      <c r="I89" s="58" t="s">
        <v>23</v>
      </c>
      <c r="J89" s="56">
        <v>4249.9999999999982</v>
      </c>
      <c r="K89" s="41">
        <v>0</v>
      </c>
      <c r="L89" s="55">
        <v>0</v>
      </c>
    </row>
    <row r="90" spans="1:12" x14ac:dyDescent="0.25">
      <c r="A90" s="53">
        <v>43111</v>
      </c>
      <c r="B90" s="38" t="s">
        <v>150</v>
      </c>
      <c r="C90" s="39">
        <v>1100</v>
      </c>
      <c r="D90" s="39" t="s">
        <v>205</v>
      </c>
      <c r="E90" s="40">
        <v>500</v>
      </c>
      <c r="F90" s="40"/>
      <c r="G90" s="40">
        <v>32</v>
      </c>
      <c r="H90" s="40">
        <v>32</v>
      </c>
      <c r="I90" s="58" t="s">
        <v>23</v>
      </c>
      <c r="J90" s="56">
        <v>0</v>
      </c>
      <c r="K90" s="41">
        <v>0</v>
      </c>
      <c r="L90" s="55">
        <v>0</v>
      </c>
    </row>
    <row r="91" spans="1:12" x14ac:dyDescent="0.25">
      <c r="A91" s="53">
        <v>43109</v>
      </c>
      <c r="B91" s="38" t="s">
        <v>71</v>
      </c>
      <c r="C91" s="39">
        <v>1200</v>
      </c>
      <c r="D91" s="39" t="s">
        <v>204</v>
      </c>
      <c r="E91" s="40">
        <v>750</v>
      </c>
      <c r="F91" s="40"/>
      <c r="G91" s="40">
        <v>42</v>
      </c>
      <c r="H91" s="40">
        <v>38</v>
      </c>
      <c r="I91" s="58" t="s">
        <v>23</v>
      </c>
      <c r="J91" s="56">
        <v>-3000</v>
      </c>
      <c r="K91" s="41">
        <v>0</v>
      </c>
      <c r="L91" s="55">
        <v>0</v>
      </c>
    </row>
    <row r="92" spans="1:12" x14ac:dyDescent="0.25">
      <c r="A92" s="53">
        <v>43108</v>
      </c>
      <c r="B92" s="38" t="s">
        <v>210</v>
      </c>
      <c r="C92" s="39">
        <v>375</v>
      </c>
      <c r="D92" s="39" t="s">
        <v>204</v>
      </c>
      <c r="E92" s="40">
        <v>2750</v>
      </c>
      <c r="F92" s="40"/>
      <c r="G92" s="40">
        <v>10.4</v>
      </c>
      <c r="H92" s="40">
        <v>12</v>
      </c>
      <c r="I92" s="58" t="s">
        <v>23</v>
      </c>
      <c r="J92" s="56">
        <v>4399.9999999999991</v>
      </c>
      <c r="K92" s="41">
        <v>0</v>
      </c>
      <c r="L92" s="55">
        <v>0</v>
      </c>
    </row>
    <row r="93" spans="1:12" x14ac:dyDescent="0.25">
      <c r="A93" s="53">
        <v>43104</v>
      </c>
      <c r="B93" s="38" t="s">
        <v>211</v>
      </c>
      <c r="C93" s="39">
        <v>290</v>
      </c>
      <c r="D93" s="39" t="s">
        <v>204</v>
      </c>
      <c r="E93" s="40">
        <v>2000</v>
      </c>
      <c r="F93" s="40"/>
      <c r="G93" s="40">
        <v>9.25</v>
      </c>
      <c r="H93" s="40">
        <v>10.7</v>
      </c>
      <c r="I93" s="58" t="s">
        <v>23</v>
      </c>
      <c r="J93" s="56">
        <v>2899.9999999999986</v>
      </c>
      <c r="K93" s="41">
        <v>0</v>
      </c>
      <c r="L93" s="55">
        <v>0</v>
      </c>
    </row>
    <row r="94" spans="1:12" x14ac:dyDescent="0.25">
      <c r="A94" s="53">
        <v>43468</v>
      </c>
      <c r="B94" s="38" t="s">
        <v>212</v>
      </c>
      <c r="C94" s="39">
        <v>220</v>
      </c>
      <c r="D94" s="39" t="s">
        <v>205</v>
      </c>
      <c r="E94" s="40">
        <v>2500</v>
      </c>
      <c r="F94" s="40"/>
      <c r="G94" s="40">
        <v>9</v>
      </c>
      <c r="H94" s="40">
        <v>10.5</v>
      </c>
      <c r="I94" s="58" t="s">
        <v>23</v>
      </c>
      <c r="J94" s="56">
        <v>3750</v>
      </c>
      <c r="K94" s="41">
        <v>0</v>
      </c>
      <c r="L94" s="55">
        <v>0</v>
      </c>
    </row>
    <row r="95" spans="1:12" x14ac:dyDescent="0.25">
      <c r="A95" s="53">
        <v>43467</v>
      </c>
      <c r="B95" s="38" t="s">
        <v>213</v>
      </c>
      <c r="C95" s="39">
        <v>95</v>
      </c>
      <c r="D95" s="39" t="s">
        <v>205</v>
      </c>
      <c r="E95" s="40">
        <v>4000</v>
      </c>
      <c r="F95" s="40"/>
      <c r="G95" s="40">
        <v>4.5999999999999996</v>
      </c>
      <c r="H95" s="40">
        <v>5.2</v>
      </c>
      <c r="I95" s="58" t="s">
        <v>23</v>
      </c>
      <c r="J95" s="56">
        <v>2400.0000000000023</v>
      </c>
      <c r="K95" s="41">
        <v>0</v>
      </c>
      <c r="L95" s="55">
        <v>0</v>
      </c>
    </row>
    <row r="96" spans="1:12" x14ac:dyDescent="0.25">
      <c r="A96" s="53">
        <v>43462</v>
      </c>
      <c r="B96" s="38" t="s">
        <v>146</v>
      </c>
      <c r="C96" s="39">
        <v>720</v>
      </c>
      <c r="D96" s="39" t="s">
        <v>204</v>
      </c>
      <c r="E96" s="40">
        <v>1100</v>
      </c>
      <c r="F96" s="40"/>
      <c r="G96" s="40">
        <v>22</v>
      </c>
      <c r="H96" s="40">
        <v>23.25</v>
      </c>
      <c r="I96" s="58" t="s">
        <v>23</v>
      </c>
      <c r="J96" s="56">
        <v>1375</v>
      </c>
      <c r="K96" s="41">
        <v>0</v>
      </c>
      <c r="L96" s="55">
        <v>0</v>
      </c>
    </row>
    <row r="97" spans="1:12" x14ac:dyDescent="0.25">
      <c r="A97" s="53">
        <v>43461</v>
      </c>
      <c r="B97" s="38" t="s">
        <v>133</v>
      </c>
      <c r="C97" s="39">
        <v>115</v>
      </c>
      <c r="D97" s="39" t="s">
        <v>204</v>
      </c>
      <c r="E97" s="40">
        <v>6000</v>
      </c>
      <c r="F97" s="40"/>
      <c r="G97" s="40">
        <v>3.6</v>
      </c>
      <c r="H97" s="40">
        <v>2.7</v>
      </c>
      <c r="I97" s="58" t="s">
        <v>23</v>
      </c>
      <c r="J97" s="56">
        <v>-5399.9999999999991</v>
      </c>
      <c r="K97" s="41">
        <v>0</v>
      </c>
      <c r="L97" s="55">
        <v>0</v>
      </c>
    </row>
    <row r="98" spans="1:12" x14ac:dyDescent="0.25">
      <c r="A98" s="53">
        <v>43460</v>
      </c>
      <c r="B98" s="38" t="s">
        <v>214</v>
      </c>
      <c r="C98" s="39">
        <v>1540</v>
      </c>
      <c r="D98" s="39" t="s">
        <v>205</v>
      </c>
      <c r="E98" s="40">
        <v>300</v>
      </c>
      <c r="F98" s="40"/>
      <c r="G98" s="40">
        <v>26</v>
      </c>
      <c r="H98" s="40">
        <v>14</v>
      </c>
      <c r="I98" s="58">
        <v>45</v>
      </c>
      <c r="J98" s="56">
        <v>-3600</v>
      </c>
      <c r="K98" s="41">
        <v>9300</v>
      </c>
      <c r="L98" s="55">
        <v>5700</v>
      </c>
    </row>
    <row r="99" spans="1:12" x14ac:dyDescent="0.25">
      <c r="A99" s="53">
        <v>43458</v>
      </c>
      <c r="B99" s="38" t="s">
        <v>182</v>
      </c>
      <c r="C99" s="39">
        <v>1260</v>
      </c>
      <c r="D99" s="39" t="s">
        <v>205</v>
      </c>
      <c r="E99" s="40">
        <v>500</v>
      </c>
      <c r="F99" s="40"/>
      <c r="G99" s="40">
        <v>28</v>
      </c>
      <c r="H99" s="40">
        <v>36</v>
      </c>
      <c r="I99" s="58">
        <v>45</v>
      </c>
      <c r="J99" s="56">
        <v>4000</v>
      </c>
      <c r="K99" s="41">
        <v>4500</v>
      </c>
      <c r="L99" s="55">
        <v>8500</v>
      </c>
    </row>
    <row r="100" spans="1:12" x14ac:dyDescent="0.25">
      <c r="A100" s="53">
        <v>43454</v>
      </c>
      <c r="B100" s="38" t="s">
        <v>215</v>
      </c>
      <c r="C100" s="39">
        <v>1840</v>
      </c>
      <c r="D100" s="39" t="s">
        <v>205</v>
      </c>
      <c r="E100" s="40">
        <v>600</v>
      </c>
      <c r="F100" s="40"/>
      <c r="G100" s="40">
        <v>25</v>
      </c>
      <c r="H100" s="40">
        <v>30.35</v>
      </c>
      <c r="I100" s="58" t="s">
        <v>23</v>
      </c>
      <c r="J100" s="56">
        <v>3210.0000000000009</v>
      </c>
      <c r="K100" s="41">
        <v>0</v>
      </c>
      <c r="L100" s="55">
        <v>3210.0000000000009</v>
      </c>
    </row>
    <row r="101" spans="1:12" x14ac:dyDescent="0.25">
      <c r="A101" s="53">
        <v>43453</v>
      </c>
      <c r="B101" s="38" t="s">
        <v>137</v>
      </c>
      <c r="C101" s="39">
        <v>150</v>
      </c>
      <c r="D101" s="39" t="s">
        <v>204</v>
      </c>
      <c r="E101" s="40">
        <v>4500</v>
      </c>
      <c r="F101" s="40"/>
      <c r="G101" s="40">
        <v>5.3</v>
      </c>
      <c r="H101" s="40">
        <v>6.5</v>
      </c>
      <c r="I101" s="58">
        <v>8</v>
      </c>
      <c r="J101" s="56">
        <v>5400.0000000000009</v>
      </c>
      <c r="K101" s="41">
        <v>6750</v>
      </c>
      <c r="L101" s="55">
        <v>12150</v>
      </c>
    </row>
    <row r="102" spans="1:12" x14ac:dyDescent="0.25">
      <c r="A102" s="53">
        <v>43452</v>
      </c>
      <c r="B102" s="38" t="s">
        <v>129</v>
      </c>
      <c r="C102" s="39">
        <v>1360</v>
      </c>
      <c r="D102" s="39" t="s">
        <v>204</v>
      </c>
      <c r="E102" s="40">
        <v>700</v>
      </c>
      <c r="F102" s="40"/>
      <c r="G102" s="40">
        <v>39</v>
      </c>
      <c r="H102" s="40">
        <v>45</v>
      </c>
      <c r="I102" s="58" t="s">
        <v>23</v>
      </c>
      <c r="J102" s="56">
        <v>4200</v>
      </c>
      <c r="K102" s="41">
        <v>0</v>
      </c>
      <c r="L102" s="55">
        <v>4200</v>
      </c>
    </row>
    <row r="103" spans="1:12" x14ac:dyDescent="0.25">
      <c r="A103" s="53">
        <v>43448</v>
      </c>
      <c r="B103" s="38" t="s">
        <v>216</v>
      </c>
      <c r="C103" s="39">
        <v>720</v>
      </c>
      <c r="D103" s="39" t="s">
        <v>205</v>
      </c>
      <c r="E103" s="40">
        <v>1000</v>
      </c>
      <c r="F103" s="40"/>
      <c r="G103" s="40">
        <v>22</v>
      </c>
      <c r="H103" s="40">
        <v>25</v>
      </c>
      <c r="I103" s="58" t="s">
        <v>23</v>
      </c>
      <c r="J103" s="56">
        <v>3000</v>
      </c>
      <c r="K103" s="41">
        <v>0</v>
      </c>
      <c r="L103" s="55">
        <v>3000</v>
      </c>
    </row>
    <row r="104" spans="1:12" x14ac:dyDescent="0.25">
      <c r="A104" s="53">
        <v>43446</v>
      </c>
      <c r="B104" s="38" t="s">
        <v>211</v>
      </c>
      <c r="C104" s="39">
        <v>260</v>
      </c>
      <c r="D104" s="39" t="s">
        <v>204</v>
      </c>
      <c r="E104" s="40">
        <v>2000</v>
      </c>
      <c r="F104" s="40"/>
      <c r="G104" s="40">
        <v>11.5</v>
      </c>
      <c r="H104" s="40">
        <v>9.5</v>
      </c>
      <c r="I104" s="58" t="s">
        <v>23</v>
      </c>
      <c r="J104" s="56">
        <v>-4000</v>
      </c>
      <c r="K104" s="41">
        <v>0</v>
      </c>
      <c r="L104" s="55">
        <v>-4000</v>
      </c>
    </row>
    <row r="105" spans="1:12" x14ac:dyDescent="0.25">
      <c r="A105" s="53">
        <v>43446</v>
      </c>
      <c r="B105" s="38" t="s">
        <v>210</v>
      </c>
      <c r="C105" s="39">
        <v>345</v>
      </c>
      <c r="D105" s="39" t="s">
        <v>204</v>
      </c>
      <c r="E105" s="40">
        <v>2750</v>
      </c>
      <c r="F105" s="40"/>
      <c r="G105" s="40">
        <v>9.5</v>
      </c>
      <c r="H105" s="40">
        <v>11</v>
      </c>
      <c r="I105" s="58">
        <v>12.5</v>
      </c>
      <c r="J105" s="56">
        <v>4125</v>
      </c>
      <c r="K105" s="41">
        <v>4125</v>
      </c>
      <c r="L105" s="55">
        <v>8250</v>
      </c>
    </row>
    <row r="106" spans="1:12" x14ac:dyDescent="0.25">
      <c r="A106" s="53">
        <v>43445</v>
      </c>
      <c r="B106" s="38" t="s">
        <v>217</v>
      </c>
      <c r="C106" s="39">
        <v>400</v>
      </c>
      <c r="D106" s="39" t="s">
        <v>204</v>
      </c>
      <c r="E106" s="40">
        <v>1100</v>
      </c>
      <c r="F106" s="40"/>
      <c r="G106" s="40">
        <v>27</v>
      </c>
      <c r="H106" s="40">
        <v>31</v>
      </c>
      <c r="I106" s="40" t="s">
        <v>23</v>
      </c>
      <c r="J106" s="56">
        <v>4400</v>
      </c>
      <c r="K106" s="41">
        <v>0</v>
      </c>
      <c r="L106" s="55">
        <v>4400</v>
      </c>
    </row>
    <row r="107" spans="1:12" x14ac:dyDescent="0.25">
      <c r="A107" s="53">
        <v>43444</v>
      </c>
      <c r="B107" s="38" t="s">
        <v>218</v>
      </c>
      <c r="C107" s="39">
        <v>580</v>
      </c>
      <c r="D107" s="39" t="s">
        <v>205</v>
      </c>
      <c r="E107" s="40">
        <v>1000</v>
      </c>
      <c r="F107" s="40"/>
      <c r="G107" s="40">
        <v>25</v>
      </c>
      <c r="H107" s="40">
        <v>27.75</v>
      </c>
      <c r="I107" s="40" t="s">
        <v>23</v>
      </c>
      <c r="J107" s="56">
        <v>2750</v>
      </c>
      <c r="K107" s="41">
        <v>0</v>
      </c>
      <c r="L107" s="55">
        <v>2750</v>
      </c>
    </row>
    <row r="108" spans="1:12" x14ac:dyDescent="0.25">
      <c r="A108" s="53">
        <v>43437</v>
      </c>
      <c r="B108" s="38" t="s">
        <v>219</v>
      </c>
      <c r="C108" s="39">
        <v>760</v>
      </c>
      <c r="D108" s="39" t="s">
        <v>205</v>
      </c>
      <c r="E108" s="40">
        <v>1000</v>
      </c>
      <c r="F108" s="40"/>
      <c r="G108" s="40">
        <v>24</v>
      </c>
      <c r="H108" s="40">
        <v>24</v>
      </c>
      <c r="I108" s="40" t="s">
        <v>23</v>
      </c>
      <c r="J108" s="56">
        <v>0</v>
      </c>
      <c r="K108" s="41">
        <v>0</v>
      </c>
      <c r="L108" s="55">
        <v>0</v>
      </c>
    </row>
    <row r="109" spans="1:12" x14ac:dyDescent="0.25">
      <c r="A109" s="37">
        <v>43431</v>
      </c>
      <c r="B109" s="38" t="s">
        <v>220</v>
      </c>
      <c r="C109" s="39">
        <v>150</v>
      </c>
      <c r="D109" s="39" t="s">
        <v>204</v>
      </c>
      <c r="E109" s="40">
        <v>2500</v>
      </c>
      <c r="F109" s="40"/>
      <c r="G109" s="40">
        <v>4.5</v>
      </c>
      <c r="H109" s="40">
        <v>5.25</v>
      </c>
      <c r="I109" s="40" t="s">
        <v>23</v>
      </c>
      <c r="J109" s="56">
        <v>1875</v>
      </c>
      <c r="K109" s="41">
        <v>0</v>
      </c>
      <c r="L109" s="55">
        <v>1875</v>
      </c>
    </row>
    <row r="110" spans="1:12" x14ac:dyDescent="0.25">
      <c r="A110" s="37">
        <v>43425</v>
      </c>
      <c r="B110" s="38" t="s">
        <v>221</v>
      </c>
      <c r="C110" s="39">
        <v>620</v>
      </c>
      <c r="D110" s="39" t="s">
        <v>204</v>
      </c>
      <c r="E110" s="40">
        <v>1200</v>
      </c>
      <c r="F110" s="40"/>
      <c r="G110" s="40">
        <v>14.5</v>
      </c>
      <c r="H110" s="40">
        <v>17.5</v>
      </c>
      <c r="I110" s="40" t="s">
        <v>23</v>
      </c>
      <c r="J110" s="56">
        <v>3600</v>
      </c>
      <c r="K110" s="41">
        <v>0</v>
      </c>
      <c r="L110" s="55">
        <v>3600</v>
      </c>
    </row>
    <row r="111" spans="1:12" x14ac:dyDescent="0.25">
      <c r="A111" s="37">
        <v>43423</v>
      </c>
      <c r="B111" s="38" t="s">
        <v>222</v>
      </c>
      <c r="C111" s="39">
        <v>340</v>
      </c>
      <c r="D111" s="39" t="s">
        <v>205</v>
      </c>
      <c r="E111" s="40">
        <v>2266</v>
      </c>
      <c r="F111" s="40"/>
      <c r="G111" s="40">
        <v>12.4</v>
      </c>
      <c r="H111" s="40">
        <v>11</v>
      </c>
      <c r="I111" s="40" t="s">
        <v>23</v>
      </c>
      <c r="J111" s="56">
        <v>-3172.400000000001</v>
      </c>
      <c r="K111" s="41">
        <v>0</v>
      </c>
      <c r="L111" s="55">
        <v>-3172.400000000001</v>
      </c>
    </row>
    <row r="112" spans="1:12" x14ac:dyDescent="0.25">
      <c r="A112" s="37">
        <v>43420</v>
      </c>
      <c r="B112" s="38" t="s">
        <v>114</v>
      </c>
      <c r="C112" s="39">
        <v>320</v>
      </c>
      <c r="D112" s="39" t="s">
        <v>205</v>
      </c>
      <c r="E112" s="40">
        <v>1500</v>
      </c>
      <c r="F112" s="40"/>
      <c r="G112" s="40">
        <v>20.25</v>
      </c>
      <c r="H112" s="40">
        <v>22</v>
      </c>
      <c r="I112" s="40" t="s">
        <v>23</v>
      </c>
      <c r="J112" s="56">
        <v>2625</v>
      </c>
      <c r="K112" s="41">
        <v>0</v>
      </c>
      <c r="L112" s="55">
        <v>2625</v>
      </c>
    </row>
    <row r="113" spans="1:12" x14ac:dyDescent="0.25">
      <c r="A113" s="37">
        <v>43419</v>
      </c>
      <c r="B113" s="38" t="s">
        <v>223</v>
      </c>
      <c r="C113" s="39">
        <v>90</v>
      </c>
      <c r="D113" s="39" t="s">
        <v>204</v>
      </c>
      <c r="E113" s="40">
        <v>8000</v>
      </c>
      <c r="F113" s="40"/>
      <c r="G113" s="40">
        <v>3.4</v>
      </c>
      <c r="H113" s="40">
        <v>3.6</v>
      </c>
      <c r="I113" s="40" t="s">
        <v>23</v>
      </c>
      <c r="J113" s="56">
        <v>1600.0000000000014</v>
      </c>
      <c r="K113" s="41">
        <v>0</v>
      </c>
      <c r="L113" s="55">
        <v>1600.0000000000014</v>
      </c>
    </row>
    <row r="114" spans="1:12" x14ac:dyDescent="0.25">
      <c r="A114" s="37">
        <v>43406</v>
      </c>
      <c r="B114" s="38" t="s">
        <v>224</v>
      </c>
      <c r="C114" s="39">
        <v>1500</v>
      </c>
      <c r="D114" s="39" t="s">
        <v>205</v>
      </c>
      <c r="E114" s="40">
        <v>1500</v>
      </c>
      <c r="F114" s="40"/>
      <c r="G114" s="40">
        <v>9</v>
      </c>
      <c r="H114" s="40">
        <v>10.6</v>
      </c>
      <c r="I114" s="40" t="s">
        <v>23</v>
      </c>
      <c r="J114" s="56">
        <v>2399.9999999999995</v>
      </c>
      <c r="K114" s="41">
        <v>0</v>
      </c>
      <c r="L114" s="55">
        <v>2399.9999999999995</v>
      </c>
    </row>
    <row r="115" spans="1:12" x14ac:dyDescent="0.25">
      <c r="A115" s="37">
        <v>43389</v>
      </c>
      <c r="B115" s="38" t="s">
        <v>225</v>
      </c>
      <c r="C115" s="39">
        <v>80</v>
      </c>
      <c r="D115" s="39" t="s">
        <v>204</v>
      </c>
      <c r="E115" s="40">
        <v>6000</v>
      </c>
      <c r="F115" s="40"/>
      <c r="G115" s="40">
        <v>2.4500000000000002</v>
      </c>
      <c r="H115" s="40">
        <v>3.1</v>
      </c>
      <c r="I115" s="40" t="s">
        <v>23</v>
      </c>
      <c r="J115" s="56">
        <v>3899.9999999999995</v>
      </c>
      <c r="K115" s="41">
        <v>0</v>
      </c>
      <c r="L115" s="55">
        <v>3899.9999999999995</v>
      </c>
    </row>
    <row r="116" spans="1:12" x14ac:dyDescent="0.25">
      <c r="A116" s="37">
        <v>43406</v>
      </c>
      <c r="B116" s="38" t="s">
        <v>226</v>
      </c>
      <c r="C116" s="39">
        <v>190</v>
      </c>
      <c r="D116" s="39" t="s">
        <v>205</v>
      </c>
      <c r="E116" s="40">
        <v>1250</v>
      </c>
      <c r="F116" s="40"/>
      <c r="G116" s="40">
        <v>9.8000000000000007</v>
      </c>
      <c r="H116" s="40">
        <v>11.5</v>
      </c>
      <c r="I116" s="40" t="s">
        <v>23</v>
      </c>
      <c r="J116" s="56">
        <v>2124.9999999999991</v>
      </c>
      <c r="K116" s="41">
        <v>0</v>
      </c>
      <c r="L116" s="55">
        <v>2124.9999999999991</v>
      </c>
    </row>
    <row r="117" spans="1:12" x14ac:dyDescent="0.25">
      <c r="A117" s="37">
        <v>43404</v>
      </c>
      <c r="B117" s="38" t="s">
        <v>227</v>
      </c>
      <c r="C117" s="39">
        <v>640</v>
      </c>
      <c r="D117" s="39" t="s">
        <v>204</v>
      </c>
      <c r="E117" s="40">
        <v>900</v>
      </c>
      <c r="F117" s="40"/>
      <c r="G117" s="40">
        <v>33.5</v>
      </c>
      <c r="H117" s="40">
        <v>38</v>
      </c>
      <c r="I117" s="40" t="s">
        <v>23</v>
      </c>
      <c r="J117" s="56">
        <v>4050</v>
      </c>
      <c r="K117" s="41">
        <v>0</v>
      </c>
      <c r="L117" s="55">
        <v>4050</v>
      </c>
    </row>
    <row r="118" spans="1:12" x14ac:dyDescent="0.25">
      <c r="A118" s="37">
        <v>43395</v>
      </c>
      <c r="B118" s="38" t="s">
        <v>224</v>
      </c>
      <c r="C118" s="39">
        <v>1500</v>
      </c>
      <c r="D118" s="39" t="s">
        <v>205</v>
      </c>
      <c r="E118" s="40">
        <v>1500</v>
      </c>
      <c r="F118" s="40"/>
      <c r="G118" s="40">
        <v>9</v>
      </c>
      <c r="H118" s="40">
        <v>10.6</v>
      </c>
      <c r="I118" s="40" t="s">
        <v>23</v>
      </c>
      <c r="J118" s="56">
        <v>2399.9999999999995</v>
      </c>
      <c r="K118" s="41">
        <v>0</v>
      </c>
      <c r="L118" s="55">
        <v>2399.9999999999995</v>
      </c>
    </row>
    <row r="119" spans="1:12" x14ac:dyDescent="0.25">
      <c r="A119" s="37">
        <v>43389</v>
      </c>
      <c r="B119" s="38" t="s">
        <v>225</v>
      </c>
      <c r="C119" s="39">
        <v>80</v>
      </c>
      <c r="D119" s="39" t="s">
        <v>204</v>
      </c>
      <c r="E119" s="40">
        <v>6000</v>
      </c>
      <c r="F119" s="40"/>
      <c r="G119" s="40">
        <v>2.4500000000000002</v>
      </c>
      <c r="H119" s="40">
        <v>3.1</v>
      </c>
      <c r="I119" s="40" t="s">
        <v>23</v>
      </c>
      <c r="J119" s="56">
        <v>3899.9999999999995</v>
      </c>
      <c r="K119" s="41">
        <v>0</v>
      </c>
      <c r="L119" s="55">
        <v>3899.9999999999995</v>
      </c>
    </row>
    <row r="120" spans="1:12" x14ac:dyDescent="0.25">
      <c r="A120" s="37">
        <v>43383</v>
      </c>
      <c r="B120" s="38" t="s">
        <v>70</v>
      </c>
      <c r="C120" s="39">
        <v>400</v>
      </c>
      <c r="D120" s="39" t="s">
        <v>204</v>
      </c>
      <c r="E120" s="40">
        <v>1250</v>
      </c>
      <c r="F120" s="40"/>
      <c r="G120" s="40">
        <v>20</v>
      </c>
      <c r="H120" s="40">
        <v>24</v>
      </c>
      <c r="I120" s="40" t="s">
        <v>23</v>
      </c>
      <c r="J120" s="56">
        <v>5000</v>
      </c>
      <c r="K120" s="41">
        <v>0</v>
      </c>
      <c r="L120" s="55">
        <v>5000</v>
      </c>
    </row>
    <row r="121" spans="1:12" x14ac:dyDescent="0.25">
      <c r="A121" s="37">
        <v>43382</v>
      </c>
      <c r="B121" s="38" t="s">
        <v>215</v>
      </c>
      <c r="C121" s="39">
        <v>1500</v>
      </c>
      <c r="D121" s="39" t="s">
        <v>205</v>
      </c>
      <c r="E121" s="40">
        <v>600</v>
      </c>
      <c r="F121" s="40"/>
      <c r="G121" s="40">
        <v>47</v>
      </c>
      <c r="H121" s="40">
        <v>53</v>
      </c>
      <c r="I121" s="40" t="s">
        <v>23</v>
      </c>
      <c r="J121" s="56">
        <v>3600</v>
      </c>
      <c r="K121" s="41">
        <v>0</v>
      </c>
      <c r="L121" s="55">
        <v>3600</v>
      </c>
    </row>
    <row r="122" spans="1:12" x14ac:dyDescent="0.25">
      <c r="A122" s="37">
        <v>43377</v>
      </c>
      <c r="B122" s="38" t="s">
        <v>217</v>
      </c>
      <c r="C122" s="39">
        <v>600</v>
      </c>
      <c r="D122" s="39" t="s">
        <v>205</v>
      </c>
      <c r="E122" s="40">
        <v>1100</v>
      </c>
      <c r="F122" s="40"/>
      <c r="G122" s="40">
        <v>17</v>
      </c>
      <c r="H122" s="40">
        <v>21</v>
      </c>
      <c r="I122" s="40">
        <v>25</v>
      </c>
      <c r="J122" s="56">
        <v>4400</v>
      </c>
      <c r="K122" s="41">
        <v>4400</v>
      </c>
      <c r="L122" s="55">
        <v>8800</v>
      </c>
    </row>
    <row r="123" spans="1:12" x14ac:dyDescent="0.25">
      <c r="A123" s="37">
        <v>43374</v>
      </c>
      <c r="B123" s="38" t="s">
        <v>147</v>
      </c>
      <c r="C123" s="39">
        <v>1220</v>
      </c>
      <c r="D123" s="39" t="s">
        <v>205</v>
      </c>
      <c r="E123" s="40">
        <v>750</v>
      </c>
      <c r="F123" s="40"/>
      <c r="G123" s="40">
        <v>34.5</v>
      </c>
      <c r="H123" s="40">
        <v>34.5</v>
      </c>
      <c r="I123" s="40" t="s">
        <v>23</v>
      </c>
      <c r="J123" s="56">
        <v>0</v>
      </c>
      <c r="K123" s="41">
        <v>0</v>
      </c>
      <c r="L123" s="55">
        <v>0</v>
      </c>
    </row>
    <row r="124" spans="1:12" x14ac:dyDescent="0.25">
      <c r="A124" s="37">
        <v>43368</v>
      </c>
      <c r="B124" s="38" t="s">
        <v>146</v>
      </c>
      <c r="C124" s="39">
        <v>640</v>
      </c>
      <c r="D124" s="39" t="s">
        <v>205</v>
      </c>
      <c r="E124" s="40">
        <v>1100</v>
      </c>
      <c r="F124" s="40"/>
      <c r="G124" s="40">
        <v>14</v>
      </c>
      <c r="H124" s="40">
        <v>17</v>
      </c>
      <c r="I124" s="40">
        <v>20</v>
      </c>
      <c r="J124" s="56">
        <v>3300</v>
      </c>
      <c r="K124" s="41">
        <v>3300</v>
      </c>
      <c r="L124" s="55">
        <v>6600</v>
      </c>
    </row>
    <row r="125" spans="1:12" x14ac:dyDescent="0.25">
      <c r="A125" s="37">
        <v>43367</v>
      </c>
      <c r="B125" s="38" t="s">
        <v>133</v>
      </c>
      <c r="C125" s="39">
        <v>105</v>
      </c>
      <c r="D125" s="39" t="s">
        <v>205</v>
      </c>
      <c r="E125" s="40">
        <v>6000</v>
      </c>
      <c r="F125" s="40"/>
      <c r="G125" s="40">
        <v>5.0999999999999996</v>
      </c>
      <c r="H125" s="40">
        <v>5.9</v>
      </c>
      <c r="I125" s="40">
        <v>7</v>
      </c>
      <c r="J125" s="56">
        <v>4800.0000000000045</v>
      </c>
      <c r="K125" s="41">
        <v>6599.9999999999982</v>
      </c>
      <c r="L125" s="55">
        <v>11400.000000000004</v>
      </c>
    </row>
    <row r="126" spans="1:12" x14ac:dyDescent="0.25">
      <c r="A126" s="37">
        <v>43367</v>
      </c>
      <c r="B126" s="38" t="s">
        <v>228</v>
      </c>
      <c r="C126" s="39">
        <v>380</v>
      </c>
      <c r="D126" s="39" t="s">
        <v>205</v>
      </c>
      <c r="E126" s="40">
        <v>1500</v>
      </c>
      <c r="F126" s="40"/>
      <c r="G126" s="40">
        <v>12</v>
      </c>
      <c r="H126" s="40">
        <v>15</v>
      </c>
      <c r="I126" s="40">
        <v>20</v>
      </c>
      <c r="J126" s="56">
        <v>4500</v>
      </c>
      <c r="K126" s="41">
        <v>7500</v>
      </c>
      <c r="L126" s="55">
        <v>12000</v>
      </c>
    </row>
    <row r="127" spans="1:12" x14ac:dyDescent="0.25">
      <c r="A127" s="37">
        <v>43361</v>
      </c>
      <c r="B127" s="38" t="s">
        <v>225</v>
      </c>
      <c r="C127" s="39">
        <v>90</v>
      </c>
      <c r="D127" s="39" t="s">
        <v>205</v>
      </c>
      <c r="E127" s="40">
        <v>6000</v>
      </c>
      <c r="F127" s="40"/>
      <c r="G127" s="40">
        <v>3.4</v>
      </c>
      <c r="H127" s="40">
        <v>4.0999999999999996</v>
      </c>
      <c r="I127" s="40" t="s">
        <v>23</v>
      </c>
      <c r="J127" s="56">
        <v>4199.9999999999982</v>
      </c>
      <c r="K127" s="41">
        <v>0</v>
      </c>
      <c r="L127" s="55">
        <v>4199.9999999999982</v>
      </c>
    </row>
    <row r="128" spans="1:12" x14ac:dyDescent="0.25">
      <c r="A128" s="37">
        <v>43360</v>
      </c>
      <c r="B128" s="38" t="s">
        <v>111</v>
      </c>
      <c r="C128" s="39">
        <v>25550</v>
      </c>
      <c r="D128" s="39" t="s">
        <v>205</v>
      </c>
      <c r="E128" s="40">
        <v>500</v>
      </c>
      <c r="F128" s="40"/>
      <c r="G128" s="40">
        <v>30</v>
      </c>
      <c r="H128" s="40">
        <v>33.5</v>
      </c>
      <c r="I128" s="40" t="s">
        <v>23</v>
      </c>
      <c r="J128" s="56">
        <v>1750</v>
      </c>
      <c r="K128" s="41">
        <v>0</v>
      </c>
      <c r="L128" s="55">
        <v>1750</v>
      </c>
    </row>
    <row r="129" spans="1:12" x14ac:dyDescent="0.25">
      <c r="A129" s="37">
        <v>43357</v>
      </c>
      <c r="B129" s="38" t="s">
        <v>229</v>
      </c>
      <c r="C129" s="39">
        <v>115</v>
      </c>
      <c r="D129" s="39" t="s">
        <v>204</v>
      </c>
      <c r="E129" s="40">
        <v>5000</v>
      </c>
      <c r="F129" s="40"/>
      <c r="G129" s="40">
        <v>3.85</v>
      </c>
      <c r="H129" s="40">
        <v>4.5</v>
      </c>
      <c r="I129" s="40">
        <v>6</v>
      </c>
      <c r="J129" s="56">
        <v>3249.9999999999995</v>
      </c>
      <c r="K129" s="41">
        <v>7500</v>
      </c>
      <c r="L129" s="55">
        <v>10750</v>
      </c>
    </row>
    <row r="130" spans="1:12" x14ac:dyDescent="0.25">
      <c r="A130" s="37">
        <v>43355</v>
      </c>
      <c r="B130" s="38" t="s">
        <v>133</v>
      </c>
      <c r="C130" s="39">
        <v>105</v>
      </c>
      <c r="D130" s="39" t="s">
        <v>205</v>
      </c>
      <c r="E130" s="40">
        <v>6000</v>
      </c>
      <c r="F130" s="40"/>
      <c r="G130" s="40">
        <v>4.3499999999999996</v>
      </c>
      <c r="H130" s="40">
        <v>4.75</v>
      </c>
      <c r="I130" s="40" t="s">
        <v>23</v>
      </c>
      <c r="J130" s="56">
        <v>2400.0000000000023</v>
      </c>
      <c r="K130" s="41">
        <v>0</v>
      </c>
      <c r="L130" s="55">
        <v>2400.0000000000023</v>
      </c>
    </row>
    <row r="131" spans="1:12" x14ac:dyDescent="0.25">
      <c r="A131" s="37">
        <v>43354</v>
      </c>
      <c r="B131" s="38" t="s">
        <v>141</v>
      </c>
      <c r="C131" s="39">
        <v>1200</v>
      </c>
      <c r="D131" s="39" t="s">
        <v>230</v>
      </c>
      <c r="E131" s="40">
        <v>1200</v>
      </c>
      <c r="F131" s="40"/>
      <c r="G131" s="40">
        <v>26</v>
      </c>
      <c r="H131" s="40">
        <v>29</v>
      </c>
      <c r="I131" s="40">
        <v>32</v>
      </c>
      <c r="J131" s="56">
        <v>3600</v>
      </c>
      <c r="K131" s="41">
        <v>3600</v>
      </c>
      <c r="L131" s="55">
        <v>7200</v>
      </c>
    </row>
    <row r="132" spans="1:12" x14ac:dyDescent="0.25">
      <c r="A132" s="37">
        <v>43353</v>
      </c>
      <c r="B132" s="38" t="s">
        <v>231</v>
      </c>
      <c r="C132" s="39">
        <v>620</v>
      </c>
      <c r="D132" s="39" t="s">
        <v>230</v>
      </c>
      <c r="E132" s="40">
        <v>1000</v>
      </c>
      <c r="F132" s="40"/>
      <c r="G132" s="40">
        <v>19</v>
      </c>
      <c r="H132" s="40">
        <v>19</v>
      </c>
      <c r="I132" s="40" t="s">
        <v>23</v>
      </c>
      <c r="J132" s="56">
        <v>0</v>
      </c>
      <c r="K132" s="41">
        <v>0</v>
      </c>
      <c r="L132" s="55">
        <v>0</v>
      </c>
    </row>
    <row r="133" spans="1:12" x14ac:dyDescent="0.25">
      <c r="A133" s="37">
        <v>43350</v>
      </c>
      <c r="B133" s="38" t="s">
        <v>232</v>
      </c>
      <c r="C133" s="39">
        <v>325</v>
      </c>
      <c r="D133" s="39" t="s">
        <v>230</v>
      </c>
      <c r="E133" s="40">
        <v>2400</v>
      </c>
      <c r="F133" s="40"/>
      <c r="G133" s="40">
        <v>8</v>
      </c>
      <c r="H133" s="40">
        <v>9</v>
      </c>
      <c r="I133" s="40" t="s">
        <v>23</v>
      </c>
      <c r="J133" s="56">
        <v>2400</v>
      </c>
      <c r="K133" s="41">
        <v>0</v>
      </c>
      <c r="L133" s="55">
        <v>2400</v>
      </c>
    </row>
    <row r="134" spans="1:12" x14ac:dyDescent="0.25">
      <c r="A134" s="37">
        <v>43349</v>
      </c>
      <c r="B134" s="38" t="s">
        <v>229</v>
      </c>
      <c r="C134" s="39">
        <v>120</v>
      </c>
      <c r="D134" s="39" t="s">
        <v>230</v>
      </c>
      <c r="E134" s="40">
        <v>6000</v>
      </c>
      <c r="F134" s="40"/>
      <c r="G134" s="40">
        <v>6.1</v>
      </c>
      <c r="H134" s="40">
        <v>6.9</v>
      </c>
      <c r="I134" s="40">
        <v>7.2</v>
      </c>
      <c r="J134" s="56">
        <v>4800.0000000000045</v>
      </c>
      <c r="K134" s="41">
        <v>1799.9999999999989</v>
      </c>
      <c r="L134" s="55">
        <v>6600.0000000000036</v>
      </c>
    </row>
    <row r="135" spans="1:12" x14ac:dyDescent="0.25">
      <c r="A135" s="37">
        <v>43348</v>
      </c>
      <c r="B135" s="38" t="s">
        <v>146</v>
      </c>
      <c r="C135" s="39">
        <v>780</v>
      </c>
      <c r="D135" s="39" t="s">
        <v>233</v>
      </c>
      <c r="E135" s="40">
        <v>1100</v>
      </c>
      <c r="F135" s="40"/>
      <c r="G135" s="40">
        <v>26</v>
      </c>
      <c r="H135" s="40">
        <v>29</v>
      </c>
      <c r="I135" s="40">
        <v>33</v>
      </c>
      <c r="J135" s="56">
        <v>3300</v>
      </c>
      <c r="K135" s="41">
        <v>4400</v>
      </c>
      <c r="L135" s="55">
        <v>7700</v>
      </c>
    </row>
    <row r="136" spans="1:12" x14ac:dyDescent="0.25">
      <c r="A136" s="37">
        <v>43347</v>
      </c>
      <c r="B136" s="38" t="s">
        <v>218</v>
      </c>
      <c r="C136" s="39">
        <v>740</v>
      </c>
      <c r="D136" s="39" t="s">
        <v>233</v>
      </c>
      <c r="E136" s="40">
        <v>1000</v>
      </c>
      <c r="F136" s="40"/>
      <c r="G136" s="40">
        <v>27</v>
      </c>
      <c r="H136" s="40">
        <v>30.5</v>
      </c>
      <c r="I136" s="40">
        <v>35</v>
      </c>
      <c r="J136" s="56">
        <v>3500</v>
      </c>
      <c r="K136" s="41">
        <v>4500</v>
      </c>
      <c r="L136" s="55">
        <v>8000</v>
      </c>
    </row>
    <row r="137" spans="1:12" x14ac:dyDescent="0.25">
      <c r="A137" s="37">
        <v>43341</v>
      </c>
      <c r="B137" s="38" t="s">
        <v>137</v>
      </c>
      <c r="C137" s="39">
        <v>180</v>
      </c>
      <c r="D137" s="39" t="s">
        <v>230</v>
      </c>
      <c r="E137" s="40">
        <v>4500</v>
      </c>
      <c r="F137" s="40"/>
      <c r="G137" s="40">
        <v>4.5</v>
      </c>
      <c r="H137" s="40">
        <v>5.3</v>
      </c>
      <c r="I137" s="40" t="s">
        <v>23</v>
      </c>
      <c r="J137" s="56">
        <v>3599.9999999999991</v>
      </c>
      <c r="K137" s="41">
        <v>0</v>
      </c>
      <c r="L137" s="55">
        <v>3599.9999999999991</v>
      </c>
    </row>
    <row r="138" spans="1:12" x14ac:dyDescent="0.25">
      <c r="A138" s="37">
        <v>43340</v>
      </c>
      <c r="B138" s="38" t="s">
        <v>158</v>
      </c>
      <c r="C138" s="39">
        <v>660</v>
      </c>
      <c r="D138" s="39" t="s">
        <v>230</v>
      </c>
      <c r="E138" s="40">
        <v>1500</v>
      </c>
      <c r="F138" s="40"/>
      <c r="G138" s="40">
        <v>7.5</v>
      </c>
      <c r="H138" s="40">
        <v>6</v>
      </c>
      <c r="I138" s="40" t="s">
        <v>23</v>
      </c>
      <c r="J138" s="56">
        <v>-2250</v>
      </c>
      <c r="K138" s="41">
        <v>0</v>
      </c>
      <c r="L138" s="55">
        <v>-2250</v>
      </c>
    </row>
    <row r="139" spans="1:12" x14ac:dyDescent="0.25">
      <c r="A139" s="37">
        <v>43339</v>
      </c>
      <c r="B139" s="38" t="s">
        <v>150</v>
      </c>
      <c r="C139" s="39">
        <v>1280</v>
      </c>
      <c r="D139" s="39" t="s">
        <v>230</v>
      </c>
      <c r="E139" s="40">
        <v>1000</v>
      </c>
      <c r="F139" s="40"/>
      <c r="G139" s="40">
        <v>18.2</v>
      </c>
      <c r="H139" s="40">
        <v>23</v>
      </c>
      <c r="I139" s="40">
        <v>30</v>
      </c>
      <c r="J139" s="56">
        <v>4800.0000000000009</v>
      </c>
      <c r="K139" s="41">
        <v>7000</v>
      </c>
      <c r="L139" s="55">
        <v>11800</v>
      </c>
    </row>
    <row r="140" spans="1:12" x14ac:dyDescent="0.25">
      <c r="A140" s="37">
        <v>43333</v>
      </c>
      <c r="B140" s="38" t="s">
        <v>150</v>
      </c>
      <c r="C140" s="39">
        <v>1240</v>
      </c>
      <c r="D140" s="39" t="s">
        <v>230</v>
      </c>
      <c r="E140" s="40">
        <v>1000</v>
      </c>
      <c r="F140" s="40"/>
      <c r="G140" s="40">
        <v>23</v>
      </c>
      <c r="H140" s="40">
        <v>22</v>
      </c>
      <c r="I140" s="40" t="s">
        <v>23</v>
      </c>
      <c r="J140" s="56">
        <v>-1000</v>
      </c>
      <c r="K140" s="41">
        <v>0</v>
      </c>
      <c r="L140" s="55">
        <v>-1000</v>
      </c>
    </row>
    <row r="141" spans="1:12" x14ac:dyDescent="0.25">
      <c r="A141" s="37">
        <v>43332</v>
      </c>
      <c r="B141" s="38" t="s">
        <v>234</v>
      </c>
      <c r="C141" s="39">
        <v>340</v>
      </c>
      <c r="D141" s="39" t="s">
        <v>230</v>
      </c>
      <c r="E141" s="40">
        <v>3000</v>
      </c>
      <c r="F141" s="40"/>
      <c r="G141" s="40">
        <v>6.25</v>
      </c>
      <c r="H141" s="40">
        <v>7.25</v>
      </c>
      <c r="I141" s="40">
        <v>8</v>
      </c>
      <c r="J141" s="56">
        <v>3000</v>
      </c>
      <c r="K141" s="41">
        <v>2250</v>
      </c>
      <c r="L141" s="55">
        <v>5250</v>
      </c>
    </row>
    <row r="142" spans="1:12" x14ac:dyDescent="0.25">
      <c r="A142" s="37">
        <v>43329</v>
      </c>
      <c r="B142" s="38" t="s">
        <v>203</v>
      </c>
      <c r="C142" s="39">
        <v>860</v>
      </c>
      <c r="D142" s="39" t="s">
        <v>230</v>
      </c>
      <c r="E142" s="40">
        <v>800</v>
      </c>
      <c r="F142" s="40"/>
      <c r="G142" s="40">
        <v>31</v>
      </c>
      <c r="H142" s="40">
        <v>34</v>
      </c>
      <c r="I142" s="40" t="s">
        <v>23</v>
      </c>
      <c r="J142" s="56">
        <v>2400</v>
      </c>
      <c r="K142" s="41">
        <v>0</v>
      </c>
      <c r="L142" s="55">
        <v>2400</v>
      </c>
    </row>
    <row r="143" spans="1:12" x14ac:dyDescent="0.25">
      <c r="A143" s="37">
        <v>43328</v>
      </c>
      <c r="B143" s="38" t="s">
        <v>167</v>
      </c>
      <c r="C143" s="39">
        <v>300</v>
      </c>
      <c r="D143" s="39" t="s">
        <v>230</v>
      </c>
      <c r="E143" s="40">
        <v>4000</v>
      </c>
      <c r="F143" s="40"/>
      <c r="G143" s="40">
        <v>5.75</v>
      </c>
      <c r="H143" s="40">
        <v>6.5</v>
      </c>
      <c r="I143" s="40" t="s">
        <v>23</v>
      </c>
      <c r="J143" s="56">
        <v>3000</v>
      </c>
      <c r="K143" s="41">
        <v>0</v>
      </c>
      <c r="L143" s="55">
        <v>3000</v>
      </c>
    </row>
    <row r="144" spans="1:12" x14ac:dyDescent="0.25">
      <c r="A144" s="37">
        <v>43326</v>
      </c>
      <c r="B144" s="38" t="s">
        <v>84</v>
      </c>
      <c r="C144" s="39">
        <v>1020</v>
      </c>
      <c r="D144" s="39" t="s">
        <v>230</v>
      </c>
      <c r="E144" s="40">
        <v>1100</v>
      </c>
      <c r="F144" s="40"/>
      <c r="G144" s="40">
        <v>16</v>
      </c>
      <c r="H144" s="40">
        <v>16</v>
      </c>
      <c r="I144" s="40" t="s">
        <v>23</v>
      </c>
      <c r="J144" s="56">
        <v>0</v>
      </c>
      <c r="K144" s="41">
        <v>0</v>
      </c>
      <c r="L144" s="55">
        <v>0</v>
      </c>
    </row>
    <row r="145" spans="1:12" x14ac:dyDescent="0.25">
      <c r="A145" s="37">
        <v>43325</v>
      </c>
      <c r="B145" s="38" t="s">
        <v>141</v>
      </c>
      <c r="C145" s="39">
        <v>1000</v>
      </c>
      <c r="D145" s="39" t="s">
        <v>230</v>
      </c>
      <c r="E145" s="40">
        <v>1200</v>
      </c>
      <c r="F145" s="40"/>
      <c r="G145" s="40">
        <v>21</v>
      </c>
      <c r="H145" s="40">
        <v>22.5</v>
      </c>
      <c r="I145" s="40" t="s">
        <v>23</v>
      </c>
      <c r="J145" s="56">
        <v>1800</v>
      </c>
      <c r="K145" s="41">
        <v>0</v>
      </c>
      <c r="L145" s="55">
        <v>1800</v>
      </c>
    </row>
    <row r="146" spans="1:12" x14ac:dyDescent="0.25">
      <c r="A146" s="37">
        <v>43322</v>
      </c>
      <c r="B146" s="38" t="s">
        <v>219</v>
      </c>
      <c r="C146" s="39">
        <v>960</v>
      </c>
      <c r="D146" s="39" t="s">
        <v>230</v>
      </c>
      <c r="E146" s="40">
        <v>1000</v>
      </c>
      <c r="F146" s="40"/>
      <c r="G146" s="40">
        <v>19.5</v>
      </c>
      <c r="H146" s="40">
        <v>19.5</v>
      </c>
      <c r="I146" s="40" t="s">
        <v>23</v>
      </c>
      <c r="J146" s="56">
        <v>0</v>
      </c>
      <c r="K146" s="41">
        <v>0</v>
      </c>
      <c r="L146" s="55">
        <v>0</v>
      </c>
    </row>
    <row r="147" spans="1:12" x14ac:dyDescent="0.25">
      <c r="A147" s="37">
        <v>43321</v>
      </c>
      <c r="B147" s="38" t="s">
        <v>234</v>
      </c>
      <c r="C147" s="39">
        <v>350</v>
      </c>
      <c r="D147" s="39" t="s">
        <v>230</v>
      </c>
      <c r="E147" s="40">
        <v>3000</v>
      </c>
      <c r="F147" s="40"/>
      <c r="G147" s="40">
        <v>6.7</v>
      </c>
      <c r="H147" s="40">
        <v>7.65</v>
      </c>
      <c r="I147" s="40" t="s">
        <v>23</v>
      </c>
      <c r="J147" s="56">
        <v>2850.0000000000005</v>
      </c>
      <c r="K147" s="41">
        <v>0</v>
      </c>
      <c r="L147" s="55">
        <v>2850.0000000000005</v>
      </c>
    </row>
    <row r="148" spans="1:12" x14ac:dyDescent="0.25">
      <c r="A148" s="37">
        <v>43319</v>
      </c>
      <c r="B148" s="38" t="s">
        <v>206</v>
      </c>
      <c r="C148" s="39">
        <v>185</v>
      </c>
      <c r="D148" s="39" t="s">
        <v>233</v>
      </c>
      <c r="E148" s="40">
        <v>2500</v>
      </c>
      <c r="F148" s="40"/>
      <c r="G148" s="40">
        <v>8.25</v>
      </c>
      <c r="H148" s="40">
        <v>8.25</v>
      </c>
      <c r="I148" s="40" t="s">
        <v>23</v>
      </c>
      <c r="J148" s="56">
        <v>0</v>
      </c>
      <c r="K148" s="41">
        <v>0</v>
      </c>
      <c r="L148" s="55">
        <v>0</v>
      </c>
    </row>
    <row r="149" spans="1:12" x14ac:dyDescent="0.25">
      <c r="A149" s="37">
        <v>43318</v>
      </c>
      <c r="B149" s="38" t="s">
        <v>176</v>
      </c>
      <c r="C149" s="39">
        <v>280</v>
      </c>
      <c r="D149" s="39" t="s">
        <v>233</v>
      </c>
      <c r="E149" s="40">
        <v>3000</v>
      </c>
      <c r="F149" s="40"/>
      <c r="G149" s="40">
        <v>11.2</v>
      </c>
      <c r="H149" s="40">
        <v>12.5</v>
      </c>
      <c r="I149" s="40" t="s">
        <v>23</v>
      </c>
      <c r="J149" s="56">
        <v>3900.0000000000023</v>
      </c>
      <c r="K149" s="41">
        <v>0</v>
      </c>
      <c r="L149" s="55">
        <v>3900.0000000000023</v>
      </c>
    </row>
    <row r="150" spans="1:12" x14ac:dyDescent="0.25">
      <c r="A150" s="37">
        <v>43314</v>
      </c>
      <c r="B150" s="38" t="s">
        <v>213</v>
      </c>
      <c r="C150" s="39">
        <v>120</v>
      </c>
      <c r="D150" s="39" t="s">
        <v>230</v>
      </c>
      <c r="E150" s="40">
        <v>4000</v>
      </c>
      <c r="F150" s="40"/>
      <c r="G150" s="40">
        <v>5.5</v>
      </c>
      <c r="H150" s="40">
        <v>6.1</v>
      </c>
      <c r="I150" s="40" t="s">
        <v>23</v>
      </c>
      <c r="J150" s="56">
        <v>2399.9999999999986</v>
      </c>
      <c r="K150" s="41">
        <v>0</v>
      </c>
      <c r="L150" s="55">
        <v>2399.9999999999986</v>
      </c>
    </row>
    <row r="151" spans="1:12" x14ac:dyDescent="0.25">
      <c r="A151" s="37">
        <v>43307</v>
      </c>
      <c r="B151" s="38" t="s">
        <v>70</v>
      </c>
      <c r="C151" s="39">
        <v>530</v>
      </c>
      <c r="D151" s="39" t="s">
        <v>230</v>
      </c>
      <c r="E151" s="40">
        <v>1250</v>
      </c>
      <c r="F151" s="40"/>
      <c r="G151" s="40">
        <v>18.5</v>
      </c>
      <c r="H151" s="40">
        <v>21</v>
      </c>
      <c r="I151" s="40">
        <v>23.5</v>
      </c>
      <c r="J151" s="56">
        <v>3125</v>
      </c>
      <c r="K151" s="41">
        <v>3125</v>
      </c>
      <c r="L151" s="55">
        <v>6250</v>
      </c>
    </row>
    <row r="152" spans="1:12" x14ac:dyDescent="0.25">
      <c r="A152" s="37">
        <v>43306</v>
      </c>
      <c r="B152" s="38" t="s">
        <v>235</v>
      </c>
      <c r="C152" s="39">
        <v>300</v>
      </c>
      <c r="D152" s="39" t="s">
        <v>230</v>
      </c>
      <c r="E152" s="40">
        <v>1600</v>
      </c>
      <c r="F152" s="40"/>
      <c r="G152" s="40">
        <v>6.75</v>
      </c>
      <c r="H152" s="40">
        <v>4</v>
      </c>
      <c r="I152" s="40" t="s">
        <v>23</v>
      </c>
      <c r="J152" s="56">
        <v>-4400</v>
      </c>
      <c r="K152" s="55">
        <v>0</v>
      </c>
      <c r="L152" s="55">
        <v>-4400</v>
      </c>
    </row>
    <row r="153" spans="1:12" x14ac:dyDescent="0.25">
      <c r="A153" s="37">
        <v>43305</v>
      </c>
      <c r="B153" s="38" t="s">
        <v>71</v>
      </c>
      <c r="C153" s="39">
        <v>1200</v>
      </c>
      <c r="D153" s="39" t="s">
        <v>230</v>
      </c>
      <c r="E153" s="40">
        <v>750</v>
      </c>
      <c r="F153" s="40"/>
      <c r="G153" s="40">
        <v>9</v>
      </c>
      <c r="H153" s="40">
        <v>13</v>
      </c>
      <c r="I153" s="40">
        <v>20</v>
      </c>
      <c r="J153" s="56">
        <v>3000</v>
      </c>
      <c r="K153" s="41">
        <v>5250</v>
      </c>
      <c r="L153" s="55">
        <v>8250</v>
      </c>
    </row>
    <row r="154" spans="1:12" x14ac:dyDescent="0.25">
      <c r="A154" s="37">
        <v>43304</v>
      </c>
      <c r="B154" s="38" t="s">
        <v>224</v>
      </c>
      <c r="C154" s="39">
        <v>250</v>
      </c>
      <c r="D154" s="39" t="s">
        <v>230</v>
      </c>
      <c r="E154" s="40">
        <v>1500</v>
      </c>
      <c r="F154" s="40"/>
      <c r="G154" s="40">
        <v>8.5</v>
      </c>
      <c r="H154" s="40">
        <v>10.25</v>
      </c>
      <c r="I154" s="40" t="s">
        <v>23</v>
      </c>
      <c r="J154" s="56">
        <v>2625</v>
      </c>
      <c r="K154" s="55">
        <v>0</v>
      </c>
      <c r="L154" s="55">
        <v>2625</v>
      </c>
    </row>
    <row r="155" spans="1:12" x14ac:dyDescent="0.25">
      <c r="A155" s="37">
        <v>43301</v>
      </c>
      <c r="B155" s="38" t="s">
        <v>167</v>
      </c>
      <c r="C155" s="39">
        <v>265</v>
      </c>
      <c r="D155" s="39" t="s">
        <v>230</v>
      </c>
      <c r="E155" s="40">
        <v>4000</v>
      </c>
      <c r="F155" s="40"/>
      <c r="G155" s="40">
        <v>3.9</v>
      </c>
      <c r="H155" s="40">
        <v>4.5999999999999996</v>
      </c>
      <c r="I155" s="40">
        <v>5.0999999999999996</v>
      </c>
      <c r="J155" s="56">
        <v>2799.9999999999991</v>
      </c>
      <c r="K155" s="55">
        <v>2000</v>
      </c>
      <c r="L155" s="55">
        <v>4799.9999999999991</v>
      </c>
    </row>
    <row r="156" spans="1:12" x14ac:dyDescent="0.25">
      <c r="A156" s="37">
        <v>43300</v>
      </c>
      <c r="B156" s="38" t="s">
        <v>236</v>
      </c>
      <c r="C156" s="39">
        <v>1000</v>
      </c>
      <c r="D156" s="39" t="s">
        <v>233</v>
      </c>
      <c r="E156" s="40">
        <v>3500</v>
      </c>
      <c r="F156" s="40"/>
      <c r="G156" s="40">
        <v>4.25</v>
      </c>
      <c r="H156" s="40">
        <v>5</v>
      </c>
      <c r="I156" s="40" t="s">
        <v>23</v>
      </c>
      <c r="J156" s="56">
        <v>2625</v>
      </c>
      <c r="K156" s="55">
        <v>0</v>
      </c>
      <c r="L156" s="41">
        <v>2625</v>
      </c>
    </row>
    <row r="157" spans="1:12" x14ac:dyDescent="0.25">
      <c r="A157" s="37">
        <v>43299</v>
      </c>
      <c r="B157" s="38" t="s">
        <v>152</v>
      </c>
      <c r="C157" s="39">
        <v>2000</v>
      </c>
      <c r="D157" s="39" t="s">
        <v>230</v>
      </c>
      <c r="E157" s="40">
        <v>500</v>
      </c>
      <c r="F157" s="40"/>
      <c r="G157" s="40">
        <v>30</v>
      </c>
      <c r="H157" s="40">
        <v>24</v>
      </c>
      <c r="I157" s="40" t="s">
        <v>23</v>
      </c>
      <c r="J157" s="56">
        <v>-3000</v>
      </c>
      <c r="K157" s="55">
        <v>0</v>
      </c>
      <c r="L157" s="41">
        <v>-3000</v>
      </c>
    </row>
    <row r="158" spans="1:12" x14ac:dyDescent="0.25">
      <c r="A158" s="37">
        <v>43298</v>
      </c>
      <c r="B158" s="38" t="s">
        <v>70</v>
      </c>
      <c r="C158" s="39">
        <v>470</v>
      </c>
      <c r="D158" s="39" t="s">
        <v>230</v>
      </c>
      <c r="E158" s="40">
        <v>1250</v>
      </c>
      <c r="F158" s="40"/>
      <c r="G158" s="40">
        <v>17</v>
      </c>
      <c r="H158" s="40">
        <v>19.45</v>
      </c>
      <c r="I158" s="40" t="s">
        <v>23</v>
      </c>
      <c r="J158" s="56">
        <v>3062.4999999999991</v>
      </c>
      <c r="K158" s="55">
        <v>0</v>
      </c>
      <c r="L158" s="41">
        <v>3062.4999999999991</v>
      </c>
    </row>
    <row r="159" spans="1:12" x14ac:dyDescent="0.25">
      <c r="A159" s="37">
        <v>43297</v>
      </c>
      <c r="B159" s="38" t="s">
        <v>237</v>
      </c>
      <c r="C159" s="39">
        <v>1600</v>
      </c>
      <c r="D159" s="39" t="s">
        <v>233</v>
      </c>
      <c r="E159" s="40">
        <v>500</v>
      </c>
      <c r="F159" s="40"/>
      <c r="G159" s="40">
        <v>47</v>
      </c>
      <c r="H159" s="40">
        <v>53</v>
      </c>
      <c r="I159" s="40">
        <v>59</v>
      </c>
      <c r="J159" s="56">
        <v>3000</v>
      </c>
      <c r="K159" s="55">
        <v>3000</v>
      </c>
      <c r="L159" s="41">
        <v>6000</v>
      </c>
    </row>
    <row r="160" spans="1:12" x14ac:dyDescent="0.25">
      <c r="A160" s="37">
        <v>43294</v>
      </c>
      <c r="B160" s="38" t="s">
        <v>236</v>
      </c>
      <c r="C160" s="39">
        <v>110</v>
      </c>
      <c r="D160" s="39" t="s">
        <v>233</v>
      </c>
      <c r="E160" s="40">
        <v>3500</v>
      </c>
      <c r="F160" s="40"/>
      <c r="G160" s="40">
        <v>5.75</v>
      </c>
      <c r="H160" s="40">
        <v>6.6</v>
      </c>
      <c r="I160" s="40">
        <v>7</v>
      </c>
      <c r="J160" s="56">
        <v>2974.9999999999986</v>
      </c>
      <c r="K160" s="55">
        <v>1400.0000000000011</v>
      </c>
      <c r="L160" s="41">
        <v>4375</v>
      </c>
    </row>
    <row r="161" spans="1:12" x14ac:dyDescent="0.25">
      <c r="A161" s="37">
        <v>43293</v>
      </c>
      <c r="B161" s="38" t="s">
        <v>111</v>
      </c>
      <c r="C161" s="39">
        <v>2450</v>
      </c>
      <c r="D161" s="39" t="s">
        <v>230</v>
      </c>
      <c r="E161" s="40">
        <v>500</v>
      </c>
      <c r="F161" s="40"/>
      <c r="G161" s="40">
        <v>52</v>
      </c>
      <c r="H161" s="40">
        <v>60</v>
      </c>
      <c r="I161" s="40">
        <v>0</v>
      </c>
      <c r="J161" s="56">
        <v>4000</v>
      </c>
      <c r="K161" s="41">
        <v>0</v>
      </c>
      <c r="L161" s="41">
        <v>4000</v>
      </c>
    </row>
    <row r="162" spans="1:12" x14ac:dyDescent="0.25">
      <c r="A162" s="37">
        <v>43292</v>
      </c>
      <c r="B162" s="38" t="s">
        <v>238</v>
      </c>
      <c r="C162" s="39">
        <v>620</v>
      </c>
      <c r="D162" s="39" t="s">
        <v>233</v>
      </c>
      <c r="E162" s="40">
        <v>1200</v>
      </c>
      <c r="F162" s="40"/>
      <c r="G162" s="40">
        <v>20.5</v>
      </c>
      <c r="H162" s="40">
        <v>23</v>
      </c>
      <c r="I162" s="40">
        <v>26</v>
      </c>
      <c r="J162" s="56">
        <v>3000</v>
      </c>
      <c r="K162" s="41">
        <v>3600</v>
      </c>
      <c r="L162" s="41">
        <v>6600</v>
      </c>
    </row>
    <row r="163" spans="1:12" x14ac:dyDescent="0.25">
      <c r="A163" s="37">
        <v>43291</v>
      </c>
      <c r="B163" s="49" t="s">
        <v>119</v>
      </c>
      <c r="C163" s="50">
        <v>1360</v>
      </c>
      <c r="D163" s="50" t="s">
        <v>230</v>
      </c>
      <c r="E163" s="51">
        <v>600</v>
      </c>
      <c r="F163" s="51"/>
      <c r="G163" s="51">
        <v>37</v>
      </c>
      <c r="H163" s="51">
        <v>38.5</v>
      </c>
      <c r="I163" s="51" t="s">
        <v>23</v>
      </c>
      <c r="J163" s="54">
        <v>900</v>
      </c>
      <c r="K163" s="55">
        <v>0</v>
      </c>
      <c r="L163" s="55">
        <v>900</v>
      </c>
    </row>
    <row r="164" spans="1:12" x14ac:dyDescent="0.25">
      <c r="A164" s="37">
        <v>43290</v>
      </c>
      <c r="B164" s="49" t="s">
        <v>239</v>
      </c>
      <c r="C164" s="50">
        <v>400</v>
      </c>
      <c r="D164" s="50" t="s">
        <v>230</v>
      </c>
      <c r="E164" s="51">
        <v>1300</v>
      </c>
      <c r="F164" s="51"/>
      <c r="G164" s="51">
        <v>16</v>
      </c>
      <c r="H164" s="51">
        <v>18.5</v>
      </c>
      <c r="I164" s="51">
        <v>21</v>
      </c>
      <c r="J164" s="54">
        <v>3250</v>
      </c>
      <c r="K164" s="55">
        <v>3250</v>
      </c>
      <c r="L164" s="55">
        <v>6500</v>
      </c>
    </row>
    <row r="165" spans="1:12" x14ac:dyDescent="0.25">
      <c r="A165" s="37">
        <v>43287</v>
      </c>
      <c r="B165" s="49" t="s">
        <v>133</v>
      </c>
      <c r="C165" s="50">
        <v>105</v>
      </c>
      <c r="D165" s="50" t="s">
        <v>230</v>
      </c>
      <c r="E165" s="51">
        <v>6000</v>
      </c>
      <c r="F165" s="51"/>
      <c r="G165" s="51">
        <v>3</v>
      </c>
      <c r="H165" s="51">
        <v>3.6</v>
      </c>
      <c r="I165" s="51">
        <v>4.0999999999999996</v>
      </c>
      <c r="J165" s="54">
        <v>3600.0000000000005</v>
      </c>
      <c r="K165" s="55">
        <v>0</v>
      </c>
      <c r="L165" s="55">
        <v>3600.0000000000005</v>
      </c>
    </row>
    <row r="166" spans="1:12" x14ac:dyDescent="0.25">
      <c r="A166" s="37">
        <v>43286</v>
      </c>
      <c r="B166" s="49" t="s">
        <v>240</v>
      </c>
      <c r="C166" s="50">
        <v>340</v>
      </c>
      <c r="D166" s="50" t="s">
        <v>230</v>
      </c>
      <c r="E166" s="51">
        <v>1750</v>
      </c>
      <c r="F166" s="51"/>
      <c r="G166" s="51">
        <v>14.25</v>
      </c>
      <c r="H166" s="51">
        <v>16</v>
      </c>
      <c r="I166" s="51">
        <v>18</v>
      </c>
      <c r="J166" s="54">
        <v>3062.5</v>
      </c>
      <c r="K166" s="55">
        <v>0</v>
      </c>
      <c r="L166" s="55">
        <v>3062.5</v>
      </c>
    </row>
    <row r="167" spans="1:12" x14ac:dyDescent="0.25">
      <c r="A167" s="37">
        <v>43285</v>
      </c>
      <c r="B167" s="49" t="s">
        <v>241</v>
      </c>
      <c r="C167" s="50">
        <v>2300</v>
      </c>
      <c r="D167" s="50" t="s">
        <v>230</v>
      </c>
      <c r="E167" s="51">
        <v>250</v>
      </c>
      <c r="F167" s="51"/>
      <c r="G167" s="51">
        <v>92</v>
      </c>
      <c r="H167" s="51">
        <v>92</v>
      </c>
      <c r="I167" s="51">
        <v>0</v>
      </c>
      <c r="J167" s="54">
        <v>0</v>
      </c>
      <c r="K167" s="55">
        <v>0</v>
      </c>
      <c r="L167" s="55">
        <v>0</v>
      </c>
    </row>
    <row r="168" spans="1:12" x14ac:dyDescent="0.25">
      <c r="A168" s="37">
        <v>43283</v>
      </c>
      <c r="B168" s="49" t="s">
        <v>242</v>
      </c>
      <c r="C168" s="50">
        <v>1100</v>
      </c>
      <c r="D168" s="50" t="s">
        <v>230</v>
      </c>
      <c r="E168" s="51">
        <v>750</v>
      </c>
      <c r="F168" s="51"/>
      <c r="G168" s="51">
        <v>47</v>
      </c>
      <c r="H168" s="51">
        <v>52</v>
      </c>
      <c r="I168" s="51">
        <v>0</v>
      </c>
      <c r="J168" s="54">
        <v>3750</v>
      </c>
      <c r="K168" s="55">
        <v>0</v>
      </c>
      <c r="L168" s="55">
        <v>3750</v>
      </c>
    </row>
    <row r="169" spans="1:12" x14ac:dyDescent="0.25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</row>
    <row r="170" spans="1:12" x14ac:dyDescent="0.25">
      <c r="A170" s="37">
        <v>43279</v>
      </c>
      <c r="B170" s="49" t="s">
        <v>243</v>
      </c>
      <c r="C170" s="50">
        <v>65</v>
      </c>
      <c r="D170" s="50" t="s">
        <v>230</v>
      </c>
      <c r="E170" s="51">
        <v>8000</v>
      </c>
      <c r="F170" s="51"/>
      <c r="G170" s="51">
        <v>2.7</v>
      </c>
      <c r="H170" s="51">
        <v>3.15</v>
      </c>
      <c r="I170" s="51">
        <v>0</v>
      </c>
      <c r="J170" s="54">
        <v>3599.9999999999977</v>
      </c>
      <c r="K170" s="55">
        <v>0</v>
      </c>
      <c r="L170" s="55">
        <v>3599.9999999999977</v>
      </c>
    </row>
    <row r="171" spans="1:12" x14ac:dyDescent="0.25">
      <c r="A171" s="37">
        <v>43278</v>
      </c>
      <c r="B171" s="38" t="s">
        <v>160</v>
      </c>
      <c r="C171" s="39">
        <v>780</v>
      </c>
      <c r="D171" s="39" t="s">
        <v>233</v>
      </c>
      <c r="E171" s="40">
        <v>1000</v>
      </c>
      <c r="F171" s="40"/>
      <c r="G171" s="40">
        <v>26</v>
      </c>
      <c r="H171" s="40">
        <v>29</v>
      </c>
      <c r="I171" s="40">
        <v>0</v>
      </c>
      <c r="J171" s="56">
        <v>3000</v>
      </c>
      <c r="K171" s="55">
        <v>0</v>
      </c>
      <c r="L171" s="41">
        <v>3000</v>
      </c>
    </row>
    <row r="172" spans="1:12" x14ac:dyDescent="0.25">
      <c r="A172" s="37">
        <v>43278</v>
      </c>
      <c r="B172" s="38" t="s">
        <v>244</v>
      </c>
      <c r="C172" s="39">
        <v>75</v>
      </c>
      <c r="D172" s="39" t="s">
        <v>233</v>
      </c>
      <c r="E172" s="40">
        <v>8000</v>
      </c>
      <c r="F172" s="40"/>
      <c r="G172" s="40">
        <v>3.8</v>
      </c>
      <c r="H172" s="40">
        <v>4.4000000000000004</v>
      </c>
      <c r="I172" s="40">
        <v>0</v>
      </c>
      <c r="J172" s="56">
        <v>4800.0000000000045</v>
      </c>
      <c r="K172" s="55">
        <v>0</v>
      </c>
      <c r="L172" s="41">
        <v>4800.0000000000045</v>
      </c>
    </row>
    <row r="173" spans="1:12" x14ac:dyDescent="0.25">
      <c r="A173" s="37">
        <v>43273</v>
      </c>
      <c r="B173" s="38" t="s">
        <v>219</v>
      </c>
      <c r="C173" s="39">
        <v>900</v>
      </c>
      <c r="D173" s="39" t="s">
        <v>230</v>
      </c>
      <c r="E173" s="51">
        <v>1000</v>
      </c>
      <c r="F173" s="51"/>
      <c r="G173" s="51">
        <v>15</v>
      </c>
      <c r="H173" s="51">
        <v>18</v>
      </c>
      <c r="I173" s="51">
        <v>0</v>
      </c>
      <c r="J173" s="54">
        <v>3000</v>
      </c>
      <c r="K173" s="55">
        <v>0</v>
      </c>
      <c r="L173" s="41">
        <v>3000</v>
      </c>
    </row>
    <row r="174" spans="1:12" x14ac:dyDescent="0.25">
      <c r="A174" s="37">
        <v>43272</v>
      </c>
      <c r="B174" s="38" t="s">
        <v>245</v>
      </c>
      <c r="C174" s="39">
        <v>70</v>
      </c>
      <c r="D174" s="39" t="s">
        <v>230</v>
      </c>
      <c r="E174" s="40">
        <v>12000</v>
      </c>
      <c r="F174" s="40"/>
      <c r="G174" s="40">
        <v>4.75</v>
      </c>
      <c r="H174" s="40">
        <v>5</v>
      </c>
      <c r="I174" s="40">
        <v>0</v>
      </c>
      <c r="J174" s="56">
        <v>3000</v>
      </c>
      <c r="K174" s="55">
        <v>0</v>
      </c>
      <c r="L174" s="41">
        <v>3000</v>
      </c>
    </row>
    <row r="175" spans="1:12" x14ac:dyDescent="0.25">
      <c r="A175" s="37">
        <v>43271</v>
      </c>
      <c r="B175" s="38" t="s">
        <v>246</v>
      </c>
      <c r="C175" s="39">
        <v>220</v>
      </c>
      <c r="D175" s="39" t="s">
        <v>230</v>
      </c>
      <c r="E175" s="40">
        <v>2250</v>
      </c>
      <c r="F175" s="40"/>
      <c r="G175" s="40">
        <v>6.75</v>
      </c>
      <c r="H175" s="40">
        <v>8</v>
      </c>
      <c r="I175" s="40">
        <v>10</v>
      </c>
      <c r="J175" s="56">
        <v>2812.5</v>
      </c>
      <c r="K175" s="55">
        <v>4500</v>
      </c>
      <c r="L175" s="41">
        <v>7312.5</v>
      </c>
    </row>
    <row r="176" spans="1:12" x14ac:dyDescent="0.25">
      <c r="A176" s="37">
        <v>43271</v>
      </c>
      <c r="B176" s="38" t="s">
        <v>245</v>
      </c>
      <c r="C176" s="39">
        <v>70</v>
      </c>
      <c r="D176" s="39" t="s">
        <v>230</v>
      </c>
      <c r="E176" s="40">
        <v>12000</v>
      </c>
      <c r="F176" s="40"/>
      <c r="G176" s="40">
        <v>3.75</v>
      </c>
      <c r="H176" s="40">
        <v>4.0999999999999996</v>
      </c>
      <c r="I176" s="40">
        <v>0</v>
      </c>
      <c r="J176" s="56">
        <v>4199.9999999999955</v>
      </c>
      <c r="K176" s="55">
        <v>0</v>
      </c>
      <c r="L176" s="41">
        <v>4199.9999999999955</v>
      </c>
    </row>
    <row r="177" spans="1:12" x14ac:dyDescent="0.25">
      <c r="A177" s="37">
        <v>43266</v>
      </c>
      <c r="B177" s="49" t="s">
        <v>140</v>
      </c>
      <c r="C177" s="50">
        <v>700</v>
      </c>
      <c r="D177" s="50" t="s">
        <v>230</v>
      </c>
      <c r="E177" s="51">
        <v>1200</v>
      </c>
      <c r="F177" s="51"/>
      <c r="G177" s="51">
        <v>15</v>
      </c>
      <c r="H177" s="51">
        <v>17</v>
      </c>
      <c r="I177" s="51">
        <v>19</v>
      </c>
      <c r="J177" s="54">
        <v>2400</v>
      </c>
      <c r="K177" s="55">
        <v>2400</v>
      </c>
      <c r="L177" s="55">
        <v>4800</v>
      </c>
    </row>
    <row r="178" spans="1:12" x14ac:dyDescent="0.25">
      <c r="A178" s="37">
        <v>43266</v>
      </c>
      <c r="B178" s="49" t="s">
        <v>65</v>
      </c>
      <c r="C178" s="50">
        <v>1120</v>
      </c>
      <c r="D178" s="50" t="s">
        <v>230</v>
      </c>
      <c r="E178" s="51">
        <v>800</v>
      </c>
      <c r="F178" s="51"/>
      <c r="G178" s="51">
        <v>26</v>
      </c>
      <c r="H178" s="51">
        <v>30</v>
      </c>
      <c r="I178" s="51">
        <v>0</v>
      </c>
      <c r="J178" s="54">
        <v>3200</v>
      </c>
      <c r="K178" s="55">
        <v>0</v>
      </c>
      <c r="L178" s="55">
        <v>3200</v>
      </c>
    </row>
    <row r="179" spans="1:12" x14ac:dyDescent="0.25">
      <c r="A179" s="37">
        <v>43265</v>
      </c>
      <c r="B179" s="49" t="s">
        <v>247</v>
      </c>
      <c r="C179" s="50">
        <v>360</v>
      </c>
      <c r="D179" s="50" t="s">
        <v>230</v>
      </c>
      <c r="E179" s="51">
        <v>600</v>
      </c>
      <c r="F179" s="51"/>
      <c r="G179" s="51">
        <v>24</v>
      </c>
      <c r="H179" s="51">
        <v>30</v>
      </c>
      <c r="I179" s="51">
        <v>36</v>
      </c>
      <c r="J179" s="54">
        <v>3600</v>
      </c>
      <c r="K179" s="55">
        <v>3600</v>
      </c>
      <c r="L179" s="55">
        <v>7200</v>
      </c>
    </row>
    <row r="180" spans="1:12" x14ac:dyDescent="0.25">
      <c r="A180" s="37">
        <v>43265</v>
      </c>
      <c r="B180" s="49" t="s">
        <v>248</v>
      </c>
      <c r="C180" s="50">
        <v>540</v>
      </c>
      <c r="D180" s="50" t="s">
        <v>230</v>
      </c>
      <c r="E180" s="51">
        <v>1000</v>
      </c>
      <c r="F180" s="51"/>
      <c r="G180" s="51">
        <v>7</v>
      </c>
      <c r="H180" s="51">
        <v>8.5</v>
      </c>
      <c r="I180" s="51">
        <v>10.5</v>
      </c>
      <c r="J180" s="54">
        <v>1500</v>
      </c>
      <c r="K180" s="55">
        <v>2000</v>
      </c>
      <c r="L180" s="55">
        <v>3500</v>
      </c>
    </row>
    <row r="181" spans="1:12" x14ac:dyDescent="0.25">
      <c r="A181" s="37">
        <v>43264</v>
      </c>
      <c r="B181" s="49" t="s">
        <v>249</v>
      </c>
      <c r="C181" s="50">
        <v>300</v>
      </c>
      <c r="D181" s="50" t="s">
        <v>230</v>
      </c>
      <c r="E181" s="51">
        <v>1500</v>
      </c>
      <c r="F181" s="51"/>
      <c r="G181" s="51">
        <v>14.75</v>
      </c>
      <c r="H181" s="51">
        <v>15.75</v>
      </c>
      <c r="I181" s="51">
        <v>17.25</v>
      </c>
      <c r="J181" s="54">
        <v>1500</v>
      </c>
      <c r="K181" s="55">
        <v>0</v>
      </c>
      <c r="L181" s="55">
        <v>1500</v>
      </c>
    </row>
    <row r="182" spans="1:12" x14ac:dyDescent="0.25">
      <c r="A182" s="37">
        <v>43263</v>
      </c>
      <c r="B182" s="38" t="s">
        <v>250</v>
      </c>
      <c r="C182" s="39">
        <v>2300</v>
      </c>
      <c r="D182" s="39" t="s">
        <v>230</v>
      </c>
      <c r="E182" s="40">
        <v>500</v>
      </c>
      <c r="F182" s="40"/>
      <c r="G182" s="40">
        <v>34</v>
      </c>
      <c r="H182" s="40">
        <v>37</v>
      </c>
      <c r="I182" s="40">
        <v>41</v>
      </c>
      <c r="J182" s="56">
        <v>1500</v>
      </c>
      <c r="K182" s="41">
        <v>2000</v>
      </c>
      <c r="L182" s="55">
        <v>3500</v>
      </c>
    </row>
    <row r="183" spans="1:12" x14ac:dyDescent="0.25">
      <c r="A183" s="37">
        <v>43262</v>
      </c>
      <c r="B183" s="38" t="s">
        <v>251</v>
      </c>
      <c r="C183" s="39">
        <v>250</v>
      </c>
      <c r="D183" s="39" t="s">
        <v>230</v>
      </c>
      <c r="E183" s="40">
        <v>1750</v>
      </c>
      <c r="F183" s="40"/>
      <c r="G183" s="40">
        <v>7.75</v>
      </c>
      <c r="H183" s="40">
        <v>8.25</v>
      </c>
      <c r="I183" s="40">
        <v>0</v>
      </c>
      <c r="J183" s="56">
        <v>875</v>
      </c>
      <c r="K183" s="41">
        <v>0</v>
      </c>
      <c r="L183" s="55">
        <v>875</v>
      </c>
    </row>
    <row r="184" spans="1:12" x14ac:dyDescent="0.25">
      <c r="A184" s="37">
        <v>43262</v>
      </c>
      <c r="B184" s="38" t="s">
        <v>195</v>
      </c>
      <c r="C184" s="39">
        <v>85</v>
      </c>
      <c r="D184" s="39" t="s">
        <v>230</v>
      </c>
      <c r="E184" s="40">
        <v>6000</v>
      </c>
      <c r="F184" s="40"/>
      <c r="G184" s="40">
        <v>2.6</v>
      </c>
      <c r="H184" s="40">
        <v>2.2999999999999998</v>
      </c>
      <c r="I184" s="51">
        <v>0</v>
      </c>
      <c r="J184" s="54">
        <v>-1800.0000000000016</v>
      </c>
      <c r="K184" s="55">
        <v>0</v>
      </c>
      <c r="L184" s="57">
        <v>-1800.0000000000016</v>
      </c>
    </row>
    <row r="185" spans="1:12" x14ac:dyDescent="0.25">
      <c r="A185" s="37">
        <v>43259</v>
      </c>
      <c r="B185" s="38" t="s">
        <v>252</v>
      </c>
      <c r="C185" s="39">
        <v>250</v>
      </c>
      <c r="D185" s="39" t="s">
        <v>230</v>
      </c>
      <c r="E185" s="40">
        <v>2250</v>
      </c>
      <c r="F185" s="40"/>
      <c r="G185" s="40">
        <v>7.25</v>
      </c>
      <c r="H185" s="40">
        <v>8</v>
      </c>
      <c r="I185" s="40">
        <v>0</v>
      </c>
      <c r="J185" s="56">
        <v>1687.5</v>
      </c>
      <c r="K185" s="41">
        <v>0</v>
      </c>
      <c r="L185" s="55">
        <v>1687.5</v>
      </c>
    </row>
    <row r="186" spans="1:12" x14ac:dyDescent="0.25">
      <c r="A186" s="37">
        <v>43259</v>
      </c>
      <c r="B186" s="38" t="s">
        <v>216</v>
      </c>
      <c r="C186" s="39">
        <v>560</v>
      </c>
      <c r="D186" s="39" t="s">
        <v>230</v>
      </c>
      <c r="E186" s="40">
        <v>800</v>
      </c>
      <c r="F186" s="40"/>
      <c r="G186" s="40">
        <v>16</v>
      </c>
      <c r="H186" s="40">
        <v>18</v>
      </c>
      <c r="I186" s="40">
        <v>21</v>
      </c>
      <c r="J186" s="56">
        <v>1600</v>
      </c>
      <c r="K186" s="41">
        <v>2400</v>
      </c>
      <c r="L186" s="55">
        <v>4000</v>
      </c>
    </row>
    <row r="187" spans="1:12" x14ac:dyDescent="0.25">
      <c r="A187" s="37">
        <v>43259</v>
      </c>
      <c r="B187" s="38" t="s">
        <v>184</v>
      </c>
      <c r="C187" s="39">
        <v>560</v>
      </c>
      <c r="D187" s="39" t="s">
        <v>230</v>
      </c>
      <c r="E187" s="40">
        <v>750</v>
      </c>
      <c r="F187" s="40"/>
      <c r="G187" s="40">
        <v>22</v>
      </c>
      <c r="H187" s="40">
        <v>23</v>
      </c>
      <c r="I187" s="40">
        <v>0</v>
      </c>
      <c r="J187" s="56">
        <v>750</v>
      </c>
      <c r="K187" s="41">
        <v>0</v>
      </c>
      <c r="L187" s="55">
        <v>750</v>
      </c>
    </row>
    <row r="188" spans="1:12" x14ac:dyDescent="0.25">
      <c r="A188" s="48">
        <v>43257</v>
      </c>
      <c r="B188" s="49" t="s">
        <v>194</v>
      </c>
      <c r="C188" s="50">
        <v>800</v>
      </c>
      <c r="D188" s="50" t="s">
        <v>230</v>
      </c>
      <c r="E188" s="51">
        <v>1100</v>
      </c>
      <c r="F188" s="51"/>
      <c r="G188" s="51">
        <v>8.25</v>
      </c>
      <c r="H188" s="51">
        <v>9.25</v>
      </c>
      <c r="I188" s="51">
        <v>0</v>
      </c>
      <c r="J188" s="54">
        <v>1100</v>
      </c>
      <c r="K188" s="55">
        <v>0</v>
      </c>
      <c r="L188" s="55">
        <v>1100</v>
      </c>
    </row>
    <row r="189" spans="1:12" x14ac:dyDescent="0.25">
      <c r="A189" s="48">
        <v>43256</v>
      </c>
      <c r="B189" s="49" t="s">
        <v>253</v>
      </c>
      <c r="C189" s="50">
        <v>420</v>
      </c>
      <c r="D189" s="50" t="s">
        <v>230</v>
      </c>
      <c r="E189" s="51">
        <v>1800</v>
      </c>
      <c r="F189" s="51"/>
      <c r="G189" s="51">
        <v>13.6</v>
      </c>
      <c r="H189" s="51">
        <v>12.6</v>
      </c>
      <c r="I189" s="51">
        <v>0</v>
      </c>
      <c r="J189" s="54">
        <v>-1800</v>
      </c>
      <c r="K189" s="55">
        <v>0</v>
      </c>
      <c r="L189" s="57">
        <v>-1800</v>
      </c>
    </row>
    <row r="190" spans="1:12" x14ac:dyDescent="0.25">
      <c r="A190" s="48">
        <v>43256</v>
      </c>
      <c r="B190" s="49" t="s">
        <v>251</v>
      </c>
      <c r="C190" s="50">
        <v>240</v>
      </c>
      <c r="D190" s="50" t="s">
        <v>254</v>
      </c>
      <c r="E190" s="51">
        <v>1750</v>
      </c>
      <c r="F190" s="51"/>
      <c r="G190" s="51">
        <v>7.3</v>
      </c>
      <c r="H190" s="51">
        <v>7.9</v>
      </c>
      <c r="I190" s="51">
        <v>0</v>
      </c>
      <c r="J190" s="54">
        <v>1050.0000000000009</v>
      </c>
      <c r="K190" s="55">
        <v>0</v>
      </c>
      <c r="L190" s="55">
        <v>1050.0000000000009</v>
      </c>
    </row>
    <row r="191" spans="1:12" x14ac:dyDescent="0.25">
      <c r="A191" s="48">
        <v>43255</v>
      </c>
      <c r="B191" s="49" t="s">
        <v>223</v>
      </c>
      <c r="C191" s="50">
        <v>120</v>
      </c>
      <c r="D191" s="50" t="s">
        <v>230</v>
      </c>
      <c r="E191" s="51">
        <v>8000</v>
      </c>
      <c r="F191" s="51"/>
      <c r="G191" s="51">
        <v>3.9</v>
      </c>
      <c r="H191" s="51">
        <v>4.4000000000000004</v>
      </c>
      <c r="I191" s="51">
        <v>0</v>
      </c>
      <c r="J191" s="54">
        <v>4000.0000000000036</v>
      </c>
      <c r="K191" s="55">
        <v>0</v>
      </c>
      <c r="L191" s="55">
        <v>4000.0000000000036</v>
      </c>
    </row>
    <row r="192" spans="1:12" x14ac:dyDescent="0.25">
      <c r="A192" s="48">
        <v>43255</v>
      </c>
      <c r="B192" s="49" t="s">
        <v>255</v>
      </c>
      <c r="C192" s="50">
        <v>940</v>
      </c>
      <c r="D192" s="50" t="s">
        <v>230</v>
      </c>
      <c r="E192" s="51">
        <v>1000</v>
      </c>
      <c r="F192" s="51"/>
      <c r="G192" s="51">
        <v>20.5</v>
      </c>
      <c r="H192" s="51">
        <v>19</v>
      </c>
      <c r="I192" s="51">
        <v>0</v>
      </c>
      <c r="J192" s="54">
        <v>-1500</v>
      </c>
      <c r="K192" s="55">
        <v>0</v>
      </c>
      <c r="L192" s="57">
        <v>-1500</v>
      </c>
    </row>
    <row r="193" spans="1:12" x14ac:dyDescent="0.25">
      <c r="A193" s="48">
        <v>43252</v>
      </c>
      <c r="B193" s="49" t="s">
        <v>256</v>
      </c>
      <c r="C193" s="50">
        <v>320</v>
      </c>
      <c r="D193" s="50" t="s">
        <v>230</v>
      </c>
      <c r="E193" s="51">
        <v>1575</v>
      </c>
      <c r="F193" s="51"/>
      <c r="G193" s="51">
        <v>11</v>
      </c>
      <c r="H193" s="51">
        <v>12</v>
      </c>
      <c r="I193" s="51">
        <v>0</v>
      </c>
      <c r="J193" s="54">
        <v>1575</v>
      </c>
      <c r="K193" s="55">
        <v>0</v>
      </c>
      <c r="L193" s="55">
        <v>1575</v>
      </c>
    </row>
    <row r="194" spans="1:12" x14ac:dyDescent="0.25">
      <c r="A194" s="48">
        <v>43252</v>
      </c>
      <c r="B194" s="49" t="s">
        <v>255</v>
      </c>
      <c r="C194" s="50">
        <v>940</v>
      </c>
      <c r="D194" s="50" t="s">
        <v>230</v>
      </c>
      <c r="E194" s="51">
        <v>1000</v>
      </c>
      <c r="F194" s="51"/>
      <c r="G194" s="51">
        <v>16.75</v>
      </c>
      <c r="H194" s="51">
        <v>18.25</v>
      </c>
      <c r="I194" s="51">
        <v>20</v>
      </c>
      <c r="J194" s="54">
        <v>1500</v>
      </c>
      <c r="K194" s="55">
        <v>1750</v>
      </c>
      <c r="L194" s="55">
        <v>3250</v>
      </c>
    </row>
    <row r="195" spans="1:12" x14ac:dyDescent="0.25">
      <c r="A195" s="48">
        <v>43252</v>
      </c>
      <c r="B195" s="49" t="s">
        <v>257</v>
      </c>
      <c r="C195" s="50">
        <v>350</v>
      </c>
      <c r="D195" s="50" t="s">
        <v>230</v>
      </c>
      <c r="E195" s="51">
        <v>3000</v>
      </c>
      <c r="F195" s="51"/>
      <c r="G195" s="51">
        <v>6.25</v>
      </c>
      <c r="H195" s="51">
        <v>5.5</v>
      </c>
      <c r="I195" s="51">
        <v>0</v>
      </c>
      <c r="J195" s="54">
        <v>-2250</v>
      </c>
      <c r="K195" s="55">
        <v>0</v>
      </c>
      <c r="L195" s="57">
        <v>-2250</v>
      </c>
    </row>
    <row r="196" spans="1:12" x14ac:dyDescent="0.25">
      <c r="A196" s="42"/>
      <c r="B196" s="43"/>
      <c r="C196" s="44"/>
      <c r="D196" s="44"/>
      <c r="E196" s="45"/>
      <c r="F196" s="45"/>
      <c r="G196" s="45"/>
      <c r="H196" s="45"/>
      <c r="I196" s="45"/>
      <c r="J196" s="47"/>
      <c r="K196" s="46"/>
      <c r="L196" s="46"/>
    </row>
  </sheetData>
  <mergeCells count="2">
    <mergeCell ref="A1:L1"/>
    <mergeCell ref="A2:L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EXPRESS CASH </vt:lpstr>
      <vt:lpstr>EXPRESS FUTURE</vt:lpstr>
      <vt:lpstr>EXPRESS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2019-07-15T10:56:47Z</dcterms:modified>
</cp:coreProperties>
</file>