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24519"/>
</workbook>
</file>

<file path=xl/calcChain.xml><?xml version="1.0" encoding="utf-8"?>
<calcChain xmlns="http://schemas.openxmlformats.org/spreadsheetml/2006/main">
  <c r="J6" i="8"/>
  <c r="H6"/>
  <c r="L5" i="7"/>
  <c r="J5"/>
  <c r="K5" i="6"/>
  <c r="I5"/>
  <c r="I5" i="4"/>
  <c r="J5" s="1"/>
  <c r="H5"/>
  <c r="H6"/>
  <c r="J6" s="1"/>
  <c r="H7"/>
  <c r="J7" s="1"/>
  <c r="J7" i="8"/>
  <c r="H7"/>
  <c r="J8"/>
  <c r="H8"/>
  <c r="L8" i="7"/>
  <c r="K8"/>
  <c r="J8"/>
  <c r="L7"/>
  <c r="J7"/>
  <c r="K6" i="6"/>
  <c r="I6"/>
  <c r="J8" i="4"/>
  <c r="I8"/>
  <c r="H8"/>
  <c r="J11" i="8"/>
  <c r="H11"/>
  <c r="J9"/>
  <c r="H9"/>
  <c r="K6" i="7"/>
  <c r="J6"/>
  <c r="L6" s="1"/>
  <c r="K7" i="6"/>
  <c r="I7"/>
  <c r="K8"/>
  <c r="I8"/>
  <c r="J9" i="4"/>
  <c r="H9"/>
  <c r="J10"/>
  <c r="H10"/>
  <c r="J10" i="8"/>
  <c r="H10"/>
  <c r="K9" i="7"/>
  <c r="J9"/>
  <c r="J10"/>
  <c r="L10" s="1"/>
  <c r="K9" i="6"/>
  <c r="I9"/>
  <c r="J11" i="4"/>
  <c r="H11"/>
  <c r="J12"/>
  <c r="H12"/>
  <c r="J12" i="8"/>
  <c r="J13"/>
  <c r="H12"/>
  <c r="H13"/>
  <c r="K10" i="6"/>
  <c r="I10"/>
  <c r="J13" i="4"/>
  <c r="H13"/>
  <c r="J14"/>
  <c r="H14"/>
  <c r="J11" i="7"/>
  <c r="L11" s="1"/>
  <c r="J12"/>
  <c r="L12" s="1"/>
  <c r="K11" i="6"/>
  <c r="I11"/>
  <c r="I12"/>
  <c r="K12" s="1"/>
  <c r="J15" i="4"/>
  <c r="H15"/>
  <c r="J16"/>
  <c r="H16"/>
  <c r="I14" i="8"/>
  <c r="C15"/>
  <c r="I16"/>
  <c r="J134"/>
  <c r="H134"/>
  <c r="J133"/>
  <c r="H133"/>
  <c r="J132"/>
  <c r="H132"/>
  <c r="J131"/>
  <c r="H131"/>
  <c r="J130"/>
  <c r="H130"/>
  <c r="J129"/>
  <c r="H129"/>
  <c r="J128"/>
  <c r="I128"/>
  <c r="H128"/>
  <c r="I127"/>
  <c r="H127"/>
  <c r="J127" s="1"/>
  <c r="J126"/>
  <c r="H126"/>
  <c r="J125"/>
  <c r="H125"/>
  <c r="J124"/>
  <c r="H124"/>
  <c r="J123"/>
  <c r="H123"/>
  <c r="I122"/>
  <c r="H122"/>
  <c r="J122" s="1"/>
  <c r="J121"/>
  <c r="H121"/>
  <c r="H120"/>
  <c r="J120" s="1"/>
  <c r="J118"/>
  <c r="H118"/>
  <c r="H117"/>
  <c r="J117" s="1"/>
  <c r="J116"/>
  <c r="H116"/>
  <c r="H115"/>
  <c r="J115" s="1"/>
  <c r="J114"/>
  <c r="H114"/>
  <c r="H113"/>
  <c r="J113" s="1"/>
  <c r="J112"/>
  <c r="H112"/>
  <c r="H111"/>
  <c r="J111" s="1"/>
  <c r="J110"/>
  <c r="H110"/>
  <c r="H109"/>
  <c r="J109" s="1"/>
  <c r="J108"/>
  <c r="H108"/>
  <c r="H106"/>
  <c r="J106" s="1"/>
  <c r="J104"/>
  <c r="H104"/>
  <c r="I103"/>
  <c r="J103" s="1"/>
  <c r="H103"/>
  <c r="J102"/>
  <c r="H102"/>
  <c r="J101"/>
  <c r="H101"/>
  <c r="J100"/>
  <c r="H100"/>
  <c r="J99"/>
  <c r="H99"/>
  <c r="J98"/>
  <c r="H98"/>
  <c r="J97"/>
  <c r="H97"/>
  <c r="I96"/>
  <c r="H96"/>
  <c r="J96" s="1"/>
  <c r="J95"/>
  <c r="H95"/>
  <c r="H94"/>
  <c r="J94" s="1"/>
  <c r="J93"/>
  <c r="H93"/>
  <c r="H92"/>
  <c r="J92" s="1"/>
  <c r="J91"/>
  <c r="H91"/>
  <c r="H90"/>
  <c r="J90" s="1"/>
  <c r="J88"/>
  <c r="H88"/>
  <c r="H87"/>
  <c r="J87" s="1"/>
  <c r="J86"/>
  <c r="H86"/>
  <c r="I85"/>
  <c r="H85"/>
  <c r="J85" s="1"/>
  <c r="J84"/>
  <c r="H84"/>
  <c r="J83"/>
  <c r="H83"/>
  <c r="J82"/>
  <c r="H82"/>
  <c r="J81"/>
  <c r="H81"/>
  <c r="J80"/>
  <c r="H80"/>
  <c r="J79"/>
  <c r="H79"/>
  <c r="J78"/>
  <c r="H78"/>
  <c r="J77"/>
  <c r="H77"/>
  <c r="J76"/>
  <c r="H76"/>
  <c r="J75"/>
  <c r="H75"/>
  <c r="J74"/>
  <c r="H74"/>
  <c r="J73"/>
  <c r="H73"/>
  <c r="J71"/>
  <c r="H71"/>
  <c r="J70"/>
  <c r="H70"/>
  <c r="J69"/>
  <c r="H69"/>
  <c r="J68"/>
  <c r="H68"/>
  <c r="J67"/>
  <c r="H67"/>
  <c r="J66"/>
  <c r="H66"/>
  <c r="J65"/>
  <c r="H65"/>
  <c r="J64"/>
  <c r="H64"/>
  <c r="J63"/>
  <c r="H63"/>
  <c r="J61"/>
  <c r="H61"/>
  <c r="J60"/>
  <c r="H60"/>
  <c r="J59"/>
  <c r="H59"/>
  <c r="J58"/>
  <c r="H58"/>
  <c r="J56"/>
  <c r="H56"/>
  <c r="J55"/>
  <c r="H55"/>
  <c r="J54"/>
  <c r="H54"/>
  <c r="J53"/>
  <c r="H53"/>
  <c r="J52"/>
  <c r="H52"/>
  <c r="J50"/>
  <c r="H50"/>
  <c r="J49"/>
  <c r="H49"/>
  <c r="J48"/>
  <c r="H48"/>
  <c r="J47"/>
  <c r="H47"/>
  <c r="J46"/>
  <c r="H46"/>
  <c r="J45"/>
  <c r="H45"/>
  <c r="J44"/>
  <c r="H44"/>
  <c r="J42"/>
  <c r="H42"/>
  <c r="J41"/>
  <c r="H41"/>
  <c r="J40"/>
  <c r="H40"/>
  <c r="J39"/>
  <c r="H39"/>
  <c r="J38"/>
  <c r="H38"/>
  <c r="J37"/>
  <c r="H37"/>
  <c r="J36"/>
  <c r="H36"/>
  <c r="J35"/>
  <c r="H35"/>
  <c r="J34"/>
  <c r="H34"/>
  <c r="J33"/>
  <c r="H33"/>
  <c r="J32"/>
  <c r="H32"/>
  <c r="J31"/>
  <c r="H31"/>
  <c r="J30"/>
  <c r="H30"/>
  <c r="J29"/>
  <c r="H29"/>
  <c r="J28"/>
  <c r="H28"/>
  <c r="J27"/>
  <c r="H27"/>
  <c r="J26"/>
  <c r="H26"/>
  <c r="J25"/>
  <c r="H25"/>
  <c r="J24"/>
  <c r="H24"/>
  <c r="H22"/>
  <c r="J22" s="1"/>
  <c r="J21"/>
  <c r="H21"/>
  <c r="H20"/>
  <c r="J20" s="1"/>
  <c r="H19"/>
  <c r="J19" s="1"/>
  <c r="H18"/>
  <c r="J18" s="1"/>
  <c r="H17"/>
  <c r="J17" s="1"/>
  <c r="H16"/>
  <c r="J16" s="1"/>
  <c r="H15"/>
  <c r="J15" s="1"/>
  <c r="H14"/>
  <c r="J14" s="1"/>
  <c r="L9" i="7" l="1"/>
  <c r="I13" i="6"/>
  <c r="K13" s="1"/>
  <c r="I14"/>
  <c r="K14" s="1"/>
  <c r="J17" i="4"/>
  <c r="I17"/>
  <c r="H17"/>
  <c r="J18"/>
  <c r="H18"/>
  <c r="J19"/>
  <c r="H19"/>
  <c r="I15" i="6"/>
  <c r="K15" s="1"/>
  <c r="I16"/>
  <c r="K16" s="1"/>
  <c r="J20" i="4"/>
  <c r="H20"/>
  <c r="H22" l="1"/>
  <c r="J22" s="1"/>
  <c r="C22"/>
  <c r="C21"/>
  <c r="H21" s="1"/>
  <c r="J21" s="1"/>
  <c r="I17" i="6"/>
  <c r="K17" s="1"/>
  <c r="J13" i="7"/>
  <c r="L13" s="1"/>
  <c r="C23" i="4" l="1"/>
  <c r="H23" s="1"/>
  <c r="J23" s="1"/>
  <c r="I18" i="6"/>
  <c r="K18" s="1"/>
  <c r="J14" i="7"/>
  <c r="L14" s="1"/>
  <c r="C25" i="4" l="1"/>
  <c r="H25" s="1"/>
  <c r="J25" s="1"/>
  <c r="C24"/>
  <c r="H24" s="1"/>
  <c r="J24" s="1"/>
  <c r="I19" i="6"/>
  <c r="K19" s="1"/>
  <c r="J15" i="7"/>
  <c r="L15" s="1"/>
  <c r="C28" i="4" l="1"/>
  <c r="H28" s="1"/>
  <c r="J28" s="1"/>
  <c r="C27"/>
  <c r="H27" s="1"/>
  <c r="J27" s="1"/>
  <c r="C26"/>
  <c r="H26" s="1"/>
  <c r="J26" s="1"/>
  <c r="I20" i="6"/>
  <c r="K20" s="1"/>
  <c r="J16" i="7"/>
  <c r="L16" s="1"/>
  <c r="C29" i="4" l="1"/>
  <c r="H29" s="1"/>
  <c r="J29" s="1"/>
  <c r="I21" i="6" l="1"/>
  <c r="K21" s="1"/>
  <c r="C30" i="4"/>
  <c r="H30" s="1"/>
  <c r="J30" s="1"/>
  <c r="J17" i="7" l="1"/>
  <c r="L17" s="1"/>
  <c r="I22" i="6"/>
  <c r="K22" s="1"/>
  <c r="C31" i="4"/>
  <c r="H31" s="1"/>
  <c r="J31" s="1"/>
  <c r="C33" l="1"/>
  <c r="H33" s="1"/>
  <c r="J33" s="1"/>
  <c r="C35"/>
  <c r="H35" s="1"/>
  <c r="J35" s="1"/>
  <c r="C34"/>
  <c r="H34" s="1"/>
  <c r="J34" s="1"/>
  <c r="I25" i="6"/>
  <c r="K25" s="1"/>
  <c r="I24"/>
  <c r="K24" s="1"/>
  <c r="J19" i="7"/>
  <c r="L19" s="1"/>
  <c r="C37" i="4" l="1"/>
  <c r="H37" s="1"/>
  <c r="J37" s="1"/>
  <c r="C36"/>
  <c r="H36" s="1"/>
  <c r="J36" s="1"/>
  <c r="I27" i="6"/>
  <c r="K27" s="1"/>
  <c r="I26"/>
  <c r="K26" s="1"/>
  <c r="J20" i="7"/>
  <c r="L20" s="1"/>
  <c r="C39" i="4" l="1"/>
  <c r="H39" s="1"/>
  <c r="J39" s="1"/>
  <c r="C38"/>
  <c r="H38" s="1"/>
  <c r="J38" s="1"/>
  <c r="I30" i="6"/>
  <c r="K30" s="1"/>
  <c r="I29"/>
  <c r="K29" s="1"/>
  <c r="I28"/>
  <c r="K28" s="1"/>
  <c r="J22" i="7"/>
  <c r="L22" s="1"/>
  <c r="C41" i="4" l="1"/>
  <c r="C40"/>
  <c r="H40" s="1"/>
  <c r="J40" s="1"/>
  <c r="I32" i="6"/>
  <c r="K32" s="1"/>
  <c r="I31"/>
  <c r="K31" s="1"/>
  <c r="J24" i="7"/>
  <c r="L24" s="1"/>
  <c r="C43" i="4" l="1"/>
  <c r="C42"/>
  <c r="H42" s="1"/>
  <c r="J42" s="1"/>
  <c r="I34" i="6"/>
  <c r="K34" s="1"/>
  <c r="I33"/>
  <c r="K33" s="1"/>
  <c r="J25" i="7"/>
  <c r="L25" s="1"/>
  <c r="C44" i="4" l="1"/>
  <c r="H44" s="1"/>
  <c r="J44" s="1"/>
  <c r="I35" i="6"/>
  <c r="K35" s="1"/>
  <c r="J26" i="7"/>
  <c r="L26" s="1"/>
  <c r="C45" i="4" l="1"/>
  <c r="H45" s="1"/>
  <c r="J45" s="1"/>
  <c r="I36" i="6"/>
  <c r="K36" s="1"/>
  <c r="J27" i="7"/>
  <c r="L27" s="1"/>
  <c r="C48" i="4" l="1"/>
  <c r="H48" s="1"/>
  <c r="J48" s="1"/>
  <c r="C47"/>
  <c r="H47" s="1"/>
  <c r="J47" s="1"/>
  <c r="C46"/>
  <c r="H46" s="1"/>
  <c r="J46" s="1"/>
  <c r="I37" i="6"/>
  <c r="K37" s="1"/>
  <c r="J28" i="7"/>
  <c r="L28" s="1"/>
  <c r="C50" i="4" l="1"/>
  <c r="H50" s="1"/>
  <c r="J50" s="1"/>
  <c r="C49"/>
  <c r="H49" s="1"/>
  <c r="J49" s="1"/>
  <c r="I38" i="6"/>
  <c r="K38" s="1"/>
  <c r="J29" i="7"/>
  <c r="L29" s="1"/>
  <c r="J30" l="1"/>
  <c r="L30" s="1"/>
  <c r="I41" i="6"/>
  <c r="K41" s="1"/>
  <c r="C52" i="4"/>
  <c r="H52" s="1"/>
  <c r="J52" s="1"/>
  <c r="C51"/>
  <c r="C54" l="1"/>
  <c r="H54" s="1"/>
  <c r="J54" s="1"/>
  <c r="C53"/>
  <c r="H53" s="1"/>
  <c r="J53" s="1"/>
  <c r="I43" i="6"/>
  <c r="K43" s="1"/>
  <c r="J32" i="7"/>
  <c r="L32" s="1"/>
  <c r="J31"/>
  <c r="L31" s="1"/>
  <c r="C56" i="4" l="1"/>
  <c r="H56" s="1"/>
  <c r="J56" s="1"/>
  <c r="C55"/>
  <c r="H55" s="1"/>
  <c r="J55" s="1"/>
  <c r="I45" i="6"/>
  <c r="K45" s="1"/>
  <c r="I44"/>
  <c r="K44" s="1"/>
  <c r="I46"/>
  <c r="K46" s="1"/>
  <c r="J34" i="7"/>
  <c r="L34" s="1"/>
  <c r="J33"/>
  <c r="C58" i="4" l="1"/>
  <c r="C57"/>
  <c r="H57" s="1"/>
  <c r="J57" s="1"/>
  <c r="J35" i="7"/>
  <c r="L35" s="1"/>
  <c r="C60" i="4" l="1"/>
  <c r="H60" s="1"/>
  <c r="C59"/>
  <c r="H59" s="1"/>
  <c r="J59" s="1"/>
  <c r="I47" i="6"/>
  <c r="J37" i="7"/>
  <c r="L37" s="1"/>
  <c r="C62" i="4" l="1"/>
  <c r="C61"/>
  <c r="H61" s="1"/>
  <c r="J61" s="1"/>
  <c r="I48" i="6"/>
  <c r="K48" s="1"/>
  <c r="J250" i="7" l="1"/>
  <c r="L250" s="1"/>
  <c r="K249"/>
  <c r="J249"/>
  <c r="J248"/>
  <c r="L248" s="1"/>
  <c r="K247"/>
  <c r="J247"/>
  <c r="J245"/>
  <c r="L245" s="1"/>
  <c r="K244"/>
  <c r="J244"/>
  <c r="J243"/>
  <c r="L243" s="1"/>
  <c r="J242"/>
  <c r="L242" s="1"/>
  <c r="J241"/>
  <c r="L241" s="1"/>
  <c r="J240"/>
  <c r="L240" s="1"/>
  <c r="J239"/>
  <c r="L239" s="1"/>
  <c r="J238"/>
  <c r="L238" s="1"/>
  <c r="J237"/>
  <c r="L237" s="1"/>
  <c r="K236"/>
  <c r="J236"/>
  <c r="J235"/>
  <c r="L235" s="1"/>
  <c r="K234"/>
  <c r="J234"/>
  <c r="J233"/>
  <c r="L233" s="1"/>
  <c r="J232"/>
  <c r="L232" s="1"/>
  <c r="K231"/>
  <c r="J231"/>
  <c r="K230"/>
  <c r="J230"/>
  <c r="L230" s="1"/>
  <c r="J229"/>
  <c r="L229" s="1"/>
  <c r="J228"/>
  <c r="L228" s="1"/>
  <c r="J227"/>
  <c r="L227" s="1"/>
  <c r="J226"/>
  <c r="L226" s="1"/>
  <c r="J225"/>
  <c r="L225" s="1"/>
  <c r="J224"/>
  <c r="L224" s="1"/>
  <c r="K223"/>
  <c r="J223"/>
  <c r="L223" s="1"/>
  <c r="K222"/>
  <c r="J222"/>
  <c r="K221"/>
  <c r="J221"/>
  <c r="L221" s="1"/>
  <c r="J220"/>
  <c r="L220" s="1"/>
  <c r="J219"/>
  <c r="L219" s="1"/>
  <c r="K218"/>
  <c r="J218"/>
  <c r="L218" s="1"/>
  <c r="K217"/>
  <c r="J217"/>
  <c r="K216"/>
  <c r="J216"/>
  <c r="K215"/>
  <c r="J215"/>
  <c r="K214"/>
  <c r="J214"/>
  <c r="K213"/>
  <c r="J213"/>
  <c r="J212"/>
  <c r="L212" s="1"/>
  <c r="J211"/>
  <c r="L211" s="1"/>
  <c r="K210"/>
  <c r="J210"/>
  <c r="J209"/>
  <c r="L209" s="1"/>
  <c r="K208"/>
  <c r="J208"/>
  <c r="J207"/>
  <c r="L207" s="1"/>
  <c r="J206"/>
  <c r="L206" s="1"/>
  <c r="K205"/>
  <c r="J205"/>
  <c r="K204"/>
  <c r="J204"/>
  <c r="K203"/>
  <c r="J203"/>
  <c r="K202"/>
  <c r="J202"/>
  <c r="K201"/>
  <c r="J201"/>
  <c r="J200"/>
  <c r="L200" s="1"/>
  <c r="J199"/>
  <c r="L199" s="1"/>
  <c r="J198"/>
  <c r="L198" s="1"/>
  <c r="J197"/>
  <c r="L197" s="1"/>
  <c r="J196"/>
  <c r="L196" s="1"/>
  <c r="K195"/>
  <c r="J195"/>
  <c r="K194"/>
  <c r="J194"/>
  <c r="K193"/>
  <c r="J193"/>
  <c r="J192"/>
  <c r="L192" s="1"/>
  <c r="K191"/>
  <c r="J191"/>
  <c r="K190"/>
  <c r="J190"/>
  <c r="K189"/>
  <c r="J189"/>
  <c r="J188"/>
  <c r="L188" s="1"/>
  <c r="K187"/>
  <c r="J187"/>
  <c r="J186"/>
  <c r="L186" s="1"/>
  <c r="K185"/>
  <c r="J185"/>
  <c r="J184"/>
  <c r="L184" s="1"/>
  <c r="K183"/>
  <c r="J183"/>
  <c r="K182"/>
  <c r="J182"/>
  <c r="J181"/>
  <c r="L181" s="1"/>
  <c r="J180"/>
  <c r="L180" s="1"/>
  <c r="J179"/>
  <c r="L179" s="1"/>
  <c r="J178"/>
  <c r="L178" s="1"/>
  <c r="J177"/>
  <c r="L177" s="1"/>
  <c r="K176"/>
  <c r="J176"/>
  <c r="K175"/>
  <c r="J175"/>
  <c r="K174"/>
  <c r="J174"/>
  <c r="J173"/>
  <c r="L173" s="1"/>
  <c r="J172"/>
  <c r="L172" s="1"/>
  <c r="J171"/>
  <c r="L171" s="1"/>
  <c r="K170"/>
  <c r="J170"/>
  <c r="J169"/>
  <c r="L169" s="1"/>
  <c r="J168"/>
  <c r="L168" s="1"/>
  <c r="J167"/>
  <c r="L167" s="1"/>
  <c r="J166"/>
  <c r="L166" s="1"/>
  <c r="K165"/>
  <c r="J165"/>
  <c r="J164"/>
  <c r="L164" s="1"/>
  <c r="J163"/>
  <c r="L163" s="1"/>
  <c r="J162"/>
  <c r="L162" s="1"/>
  <c r="J161"/>
  <c r="L161" s="1"/>
  <c r="K160"/>
  <c r="J160"/>
  <c r="K159"/>
  <c r="J159"/>
  <c r="K158"/>
  <c r="J158"/>
  <c r="J157"/>
  <c r="L157" s="1"/>
  <c r="J156"/>
  <c r="L156" s="1"/>
  <c r="J155"/>
  <c r="L155" s="1"/>
  <c r="J154"/>
  <c r="L154" s="1"/>
  <c r="J153"/>
  <c r="L153" s="1"/>
  <c r="J152"/>
  <c r="L152" s="1"/>
  <c r="K151"/>
  <c r="J151"/>
  <c r="K150"/>
  <c r="J150"/>
  <c r="J149"/>
  <c r="L149" s="1"/>
  <c r="K148"/>
  <c r="J148"/>
  <c r="K147"/>
  <c r="J147"/>
  <c r="J146"/>
  <c r="L146" s="1"/>
  <c r="J145"/>
  <c r="L145" s="1"/>
  <c r="J144"/>
  <c r="L144" s="1"/>
  <c r="J143"/>
  <c r="L143" s="1"/>
  <c r="J142"/>
  <c r="L142" s="1"/>
  <c r="J141"/>
  <c r="L141" s="1"/>
  <c r="J140"/>
  <c r="L140" s="1"/>
  <c r="J139"/>
  <c r="L139" s="1"/>
  <c r="J138"/>
  <c r="L138" s="1"/>
  <c r="J137"/>
  <c r="L137" s="1"/>
  <c r="J136"/>
  <c r="L136" s="1"/>
  <c r="J135"/>
  <c r="L135" s="1"/>
  <c r="K134"/>
  <c r="J134"/>
  <c r="J133"/>
  <c r="L133" s="1"/>
  <c r="J132"/>
  <c r="L132" s="1"/>
  <c r="J131"/>
  <c r="L131" s="1"/>
  <c r="J130"/>
  <c r="L130" s="1"/>
  <c r="K129"/>
  <c r="J129"/>
  <c r="J128"/>
  <c r="L128" s="1"/>
  <c r="K127"/>
  <c r="J127"/>
  <c r="L127" s="1"/>
  <c r="J126"/>
  <c r="L126" s="1"/>
  <c r="J125"/>
  <c r="L125" s="1"/>
  <c r="J124"/>
  <c r="L124" s="1"/>
  <c r="K123"/>
  <c r="J123"/>
  <c r="J120"/>
  <c r="L120" s="1"/>
  <c r="J119"/>
  <c r="L119" s="1"/>
  <c r="J118"/>
  <c r="L118" s="1"/>
  <c r="J117"/>
  <c r="L117" s="1"/>
  <c r="J116"/>
  <c r="L116" s="1"/>
  <c r="J115"/>
  <c r="L115" s="1"/>
  <c r="J114"/>
  <c r="L114" s="1"/>
  <c r="J112"/>
  <c r="L112" s="1"/>
  <c r="J111"/>
  <c r="L111" s="1"/>
  <c r="J110"/>
  <c r="L110" s="1"/>
  <c r="J109"/>
  <c r="L109" s="1"/>
  <c r="J108"/>
  <c r="L108" s="1"/>
  <c r="J107"/>
  <c r="L107" s="1"/>
  <c r="J106"/>
  <c r="L106" s="1"/>
  <c r="K105"/>
  <c r="J105"/>
  <c r="K104"/>
  <c r="J104"/>
  <c r="K103"/>
  <c r="J103"/>
  <c r="J102"/>
  <c r="L102" s="1"/>
  <c r="J101"/>
  <c r="L101" s="1"/>
  <c r="J100"/>
  <c r="L100" s="1"/>
  <c r="K99"/>
  <c r="J99"/>
  <c r="J97"/>
  <c r="L97" s="1"/>
  <c r="J96"/>
  <c r="L96" s="1"/>
  <c r="J95"/>
  <c r="L95" s="1"/>
  <c r="J94"/>
  <c r="L94" s="1"/>
  <c r="J93"/>
  <c r="L93" s="1"/>
  <c r="J92"/>
  <c r="L92" s="1"/>
  <c r="J91"/>
  <c r="L91" s="1"/>
  <c r="J90"/>
  <c r="L90" s="1"/>
  <c r="K89"/>
  <c r="J89"/>
  <c r="J88"/>
  <c r="L88" s="1"/>
  <c r="K87"/>
  <c r="J87"/>
  <c r="J86"/>
  <c r="L86" s="1"/>
  <c r="J85"/>
  <c r="L85" s="1"/>
  <c r="K84"/>
  <c r="J84"/>
  <c r="K83"/>
  <c r="J83"/>
  <c r="J81"/>
  <c r="L81" s="1"/>
  <c r="J80"/>
  <c r="L80" s="1"/>
  <c r="J79"/>
  <c r="L79" s="1"/>
  <c r="J78"/>
  <c r="L78" s="1"/>
  <c r="J76"/>
  <c r="L76" s="1"/>
  <c r="J74"/>
  <c r="L74" s="1"/>
  <c r="J73"/>
  <c r="L73" s="1"/>
  <c r="J72"/>
  <c r="L72" s="1"/>
  <c r="J71"/>
  <c r="L71" s="1"/>
  <c r="J69"/>
  <c r="L69" s="1"/>
  <c r="J68"/>
  <c r="L68" s="1"/>
  <c r="J67"/>
  <c r="L67" s="1"/>
  <c r="J66"/>
  <c r="L66" s="1"/>
  <c r="J65"/>
  <c r="L65" s="1"/>
  <c r="J64"/>
  <c r="L64" s="1"/>
  <c r="J62"/>
  <c r="L62" s="1"/>
  <c r="J61"/>
  <c r="L61" s="1"/>
  <c r="J60"/>
  <c r="L60" s="1"/>
  <c r="J59"/>
  <c r="L59" s="1"/>
  <c r="J58"/>
  <c r="L58" s="1"/>
  <c r="J57"/>
  <c r="L57" s="1"/>
  <c r="J56"/>
  <c r="L56" s="1"/>
  <c r="J54"/>
  <c r="L54" s="1"/>
  <c r="J53"/>
  <c r="L53" s="1"/>
  <c r="J51"/>
  <c r="L51" s="1"/>
  <c r="J50"/>
  <c r="L50" s="1"/>
  <c r="J48"/>
  <c r="L48" s="1"/>
  <c r="J47"/>
  <c r="L47" s="1"/>
  <c r="J46"/>
  <c r="L46" s="1"/>
  <c r="J45"/>
  <c r="L45" s="1"/>
  <c r="J44"/>
  <c r="L44" s="1"/>
  <c r="J42"/>
  <c r="L42" s="1"/>
  <c r="J40"/>
  <c r="L40" s="1"/>
  <c r="J39"/>
  <c r="L39" s="1"/>
  <c r="J38"/>
  <c r="L38" s="1"/>
  <c r="I284" i="6"/>
  <c r="K284" s="1"/>
  <c r="I283"/>
  <c r="K283" s="1"/>
  <c r="I282"/>
  <c r="K282" s="1"/>
  <c r="I281"/>
  <c r="K281" s="1"/>
  <c r="I280"/>
  <c r="K280" s="1"/>
  <c r="I279"/>
  <c r="K279" s="1"/>
  <c r="I278"/>
  <c r="K278" s="1"/>
  <c r="I277"/>
  <c r="K277" s="1"/>
  <c r="J276"/>
  <c r="K276" s="1"/>
  <c r="I276"/>
  <c r="I275"/>
  <c r="K275" s="1"/>
  <c r="J274"/>
  <c r="I274"/>
  <c r="I273"/>
  <c r="K273" s="1"/>
  <c r="I272"/>
  <c r="K272" s="1"/>
  <c r="I271"/>
  <c r="K271" s="1"/>
  <c r="J270"/>
  <c r="I270"/>
  <c r="I269"/>
  <c r="K269" s="1"/>
  <c r="I268"/>
  <c r="K268" s="1"/>
  <c r="J267"/>
  <c r="I267"/>
  <c r="I266"/>
  <c r="K266" s="1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5"/>
  <c r="K255" s="1"/>
  <c r="I254"/>
  <c r="K254" s="1"/>
  <c r="J252"/>
  <c r="I252"/>
  <c r="K252" s="1"/>
  <c r="I251"/>
  <c r="K251" s="1"/>
  <c r="K250"/>
  <c r="I250"/>
  <c r="I249"/>
  <c r="K249" s="1"/>
  <c r="I248"/>
  <c r="K248" s="1"/>
  <c r="I247"/>
  <c r="K247" s="1"/>
  <c r="J246"/>
  <c r="I246"/>
  <c r="K246" s="1"/>
  <c r="J245"/>
  <c r="I245"/>
  <c r="J244"/>
  <c r="I244"/>
  <c r="I243"/>
  <c r="K243" s="1"/>
  <c r="I242"/>
  <c r="K242" s="1"/>
  <c r="J241"/>
  <c r="I241"/>
  <c r="I240"/>
  <c r="K240" s="1"/>
  <c r="I239"/>
  <c r="K239" s="1"/>
  <c r="I238"/>
  <c r="K238" s="1"/>
  <c r="I237"/>
  <c r="K237" s="1"/>
  <c r="J236"/>
  <c r="I236"/>
  <c r="J235"/>
  <c r="I235"/>
  <c r="J234"/>
  <c r="I234"/>
  <c r="J233"/>
  <c r="I233"/>
  <c r="I232"/>
  <c r="K232" s="1"/>
  <c r="J231"/>
  <c r="I231"/>
  <c r="I230"/>
  <c r="K230" s="1"/>
  <c r="J229"/>
  <c r="I229"/>
  <c r="J228"/>
  <c r="I228"/>
  <c r="I227"/>
  <c r="K227" s="1"/>
  <c r="I226"/>
  <c r="K226" s="1"/>
  <c r="I225"/>
  <c r="K225" s="1"/>
  <c r="J224"/>
  <c r="I224"/>
  <c r="I223"/>
  <c r="K223" s="1"/>
  <c r="J222"/>
  <c r="I222"/>
  <c r="I221"/>
  <c r="K221" s="1"/>
  <c r="J220"/>
  <c r="I220"/>
  <c r="J219"/>
  <c r="I219"/>
  <c r="J218"/>
  <c r="K218" s="1"/>
  <c r="I218"/>
  <c r="J217"/>
  <c r="I217"/>
  <c r="I216"/>
  <c r="K216" s="1"/>
  <c r="J215"/>
  <c r="I215"/>
  <c r="J214"/>
  <c r="I214"/>
  <c r="I213"/>
  <c r="K213" s="1"/>
  <c r="J212"/>
  <c r="I212"/>
  <c r="J211"/>
  <c r="I211"/>
  <c r="I210"/>
  <c r="K210" s="1"/>
  <c r="J209"/>
  <c r="I209"/>
  <c r="I208"/>
  <c r="K208" s="1"/>
  <c r="I207"/>
  <c r="K207" s="1"/>
  <c r="J206"/>
  <c r="I206"/>
  <c r="I205"/>
  <c r="K205" s="1"/>
  <c r="J204"/>
  <c r="I204"/>
  <c r="J203"/>
  <c r="I203"/>
  <c r="J202"/>
  <c r="I202"/>
  <c r="J201"/>
  <c r="I201"/>
  <c r="J200"/>
  <c r="I200"/>
  <c r="J199"/>
  <c r="I199"/>
  <c r="I198"/>
  <c r="K198" s="1"/>
  <c r="I197"/>
  <c r="K197" s="1"/>
  <c r="I196"/>
  <c r="K196" s="1"/>
  <c r="I195"/>
  <c r="K195" s="1"/>
  <c r="J194"/>
  <c r="I194"/>
  <c r="I193"/>
  <c r="K193" s="1"/>
  <c r="J192"/>
  <c r="I192"/>
  <c r="J191"/>
  <c r="I191"/>
  <c r="I190"/>
  <c r="K190" s="1"/>
  <c r="I189"/>
  <c r="K189" s="1"/>
  <c r="J188"/>
  <c r="I188"/>
  <c r="I187"/>
  <c r="K187" s="1"/>
  <c r="I186"/>
  <c r="K186" s="1"/>
  <c r="J185"/>
  <c r="I185"/>
  <c r="K184"/>
  <c r="J183"/>
  <c r="I183"/>
  <c r="I182"/>
  <c r="K182" s="1"/>
  <c r="J181"/>
  <c r="I181"/>
  <c r="I180"/>
  <c r="K180" s="1"/>
  <c r="J179"/>
  <c r="I179"/>
  <c r="I178"/>
  <c r="K178" s="1"/>
  <c r="J177"/>
  <c r="I177"/>
  <c r="I176"/>
  <c r="K176" s="1"/>
  <c r="I175"/>
  <c r="K175" s="1"/>
  <c r="I174"/>
  <c r="K174" s="1"/>
  <c r="I173"/>
  <c r="K173" s="1"/>
  <c r="I172"/>
  <c r="K172" s="1"/>
  <c r="I171"/>
  <c r="K171" s="1"/>
  <c r="J170"/>
  <c r="I170"/>
  <c r="I169"/>
  <c r="K169" s="1"/>
  <c r="J168"/>
  <c r="I168"/>
  <c r="I167"/>
  <c r="K167" s="1"/>
  <c r="I166"/>
  <c r="K166" s="1"/>
  <c r="J165"/>
  <c r="I165"/>
  <c r="I164"/>
  <c r="K164" s="1"/>
  <c r="I163"/>
  <c r="K163" s="1"/>
  <c r="I162"/>
  <c r="K162" s="1"/>
  <c r="I161"/>
  <c r="K161" s="1"/>
  <c r="I160"/>
  <c r="K160" s="1"/>
  <c r="I159"/>
  <c r="K159" s="1"/>
  <c r="J158"/>
  <c r="I158"/>
  <c r="J157"/>
  <c r="I157"/>
  <c r="J156"/>
  <c r="I156"/>
  <c r="I155"/>
  <c r="K155" s="1"/>
  <c r="I154"/>
  <c r="K154" s="1"/>
  <c r="I153"/>
  <c r="K153" s="1"/>
  <c r="I152"/>
  <c r="K152" s="1"/>
  <c r="J151"/>
  <c r="I151"/>
  <c r="I150"/>
  <c r="K150" s="1"/>
  <c r="I149"/>
  <c r="K149" s="1"/>
  <c r="J148"/>
  <c r="I148"/>
  <c r="J147"/>
  <c r="I147"/>
  <c r="J146"/>
  <c r="I146"/>
  <c r="I145"/>
  <c r="K145" s="1"/>
  <c r="I144"/>
  <c r="K144" s="1"/>
  <c r="I143"/>
  <c r="K143" s="1"/>
  <c r="I142"/>
  <c r="K142" s="1"/>
  <c r="I141"/>
  <c r="K141" s="1"/>
  <c r="I140"/>
  <c r="K140" s="1"/>
  <c r="J139"/>
  <c r="I139"/>
  <c r="J138"/>
  <c r="I138"/>
  <c r="I137"/>
  <c r="K137" s="1"/>
  <c r="I136"/>
  <c r="K136" s="1"/>
  <c r="J135"/>
  <c r="I135"/>
  <c r="I134"/>
  <c r="K134" s="1"/>
  <c r="I133"/>
  <c r="K133" s="1"/>
  <c r="I132"/>
  <c r="K132" s="1"/>
  <c r="I129"/>
  <c r="K129" s="1"/>
  <c r="I128"/>
  <c r="K128" s="1"/>
  <c r="I127"/>
  <c r="K127" s="1"/>
  <c r="I126"/>
  <c r="K126" s="1"/>
  <c r="I124"/>
  <c r="K124" s="1"/>
  <c r="I123"/>
  <c r="K123" s="1"/>
  <c r="I122"/>
  <c r="K122" s="1"/>
  <c r="I121"/>
  <c r="K121" s="1"/>
  <c r="I120"/>
  <c r="K120" s="1"/>
  <c r="I119"/>
  <c r="I118"/>
  <c r="K118" s="1"/>
  <c r="I117"/>
  <c r="K117" s="1"/>
  <c r="I116"/>
  <c r="K116" s="1"/>
  <c r="I115"/>
  <c r="K115" s="1"/>
  <c r="I114"/>
  <c r="K114" s="1"/>
  <c r="J113"/>
  <c r="I113"/>
  <c r="I112"/>
  <c r="K112" s="1"/>
  <c r="J111"/>
  <c r="I111"/>
  <c r="I109"/>
  <c r="K109" s="1"/>
  <c r="I108"/>
  <c r="K108" s="1"/>
  <c r="J107"/>
  <c r="I107"/>
  <c r="J106"/>
  <c r="K106" s="1"/>
  <c r="I106"/>
  <c r="J105"/>
  <c r="I105"/>
  <c r="J104"/>
  <c r="K104" s="1"/>
  <c r="I104"/>
  <c r="J103"/>
  <c r="K103" s="1"/>
  <c r="I103"/>
  <c r="J102"/>
  <c r="K102" s="1"/>
  <c r="I102"/>
  <c r="J101"/>
  <c r="I101"/>
  <c r="J100"/>
  <c r="K100" s="1"/>
  <c r="I100"/>
  <c r="J99"/>
  <c r="K99" s="1"/>
  <c r="I99"/>
  <c r="J98"/>
  <c r="K98" s="1"/>
  <c r="I98"/>
  <c r="J97"/>
  <c r="K97" s="1"/>
  <c r="I97"/>
  <c r="J96"/>
  <c r="I96"/>
  <c r="J95"/>
  <c r="K95" s="1"/>
  <c r="I95"/>
  <c r="J94"/>
  <c r="I94"/>
  <c r="K92"/>
  <c r="I92"/>
  <c r="H92"/>
  <c r="I91"/>
  <c r="K91" s="1"/>
  <c r="H91"/>
  <c r="H90"/>
  <c r="I89"/>
  <c r="K89" s="1"/>
  <c r="H89"/>
  <c r="I88"/>
  <c r="K88" s="1"/>
  <c r="H88"/>
  <c r="I87"/>
  <c r="K87" s="1"/>
  <c r="H87"/>
  <c r="K86"/>
  <c r="I86"/>
  <c r="H86"/>
  <c r="H85"/>
  <c r="K84"/>
  <c r="I84"/>
  <c r="H84"/>
  <c r="I83"/>
  <c r="K83" s="1"/>
  <c r="H83"/>
  <c r="I82"/>
  <c r="K82" s="1"/>
  <c r="H82"/>
  <c r="H81"/>
  <c r="I80"/>
  <c r="K80" s="1"/>
  <c r="H80"/>
  <c r="I79"/>
  <c r="K79" s="1"/>
  <c r="H79"/>
  <c r="K78"/>
  <c r="I78"/>
  <c r="H78"/>
  <c r="I77"/>
  <c r="K77" s="1"/>
  <c r="H77"/>
  <c r="I76"/>
  <c r="K76" s="1"/>
  <c r="H76"/>
  <c r="I75"/>
  <c r="K75" s="1"/>
  <c r="H75"/>
  <c r="I74"/>
  <c r="K74" s="1"/>
  <c r="H74"/>
  <c r="I73"/>
  <c r="K73" s="1"/>
  <c r="H73"/>
  <c r="H72"/>
  <c r="I71"/>
  <c r="K71" s="1"/>
  <c r="H71"/>
  <c r="I70"/>
  <c r="K70" s="1"/>
  <c r="H70"/>
  <c r="I69"/>
  <c r="K69" s="1"/>
  <c r="H69"/>
  <c r="I68"/>
  <c r="K68" s="1"/>
  <c r="H68"/>
  <c r="I67"/>
  <c r="K67" s="1"/>
  <c r="H67"/>
  <c r="I66"/>
  <c r="K66" s="1"/>
  <c r="H66"/>
  <c r="I65"/>
  <c r="K65" s="1"/>
  <c r="H65"/>
  <c r="I64"/>
  <c r="K64" s="1"/>
  <c r="H64"/>
  <c r="I61"/>
  <c r="K61" s="1"/>
  <c r="I60"/>
  <c r="K60" s="1"/>
  <c r="I59"/>
  <c r="K59" s="1"/>
  <c r="I58"/>
  <c r="K58" s="1"/>
  <c r="I57"/>
  <c r="K57" s="1"/>
  <c r="I56"/>
  <c r="K56" s="1"/>
  <c r="I55"/>
  <c r="K55" s="1"/>
  <c r="I53"/>
  <c r="K53" s="1"/>
  <c r="I52"/>
  <c r="K52" s="1"/>
  <c r="I51"/>
  <c r="K51" s="1"/>
  <c r="I50"/>
  <c r="K50" s="1"/>
  <c r="I49"/>
  <c r="K49" s="1"/>
  <c r="C284" i="4"/>
  <c r="I284" s="1"/>
  <c r="C283"/>
  <c r="I283" s="1"/>
  <c r="C282"/>
  <c r="I282" s="1"/>
  <c r="C281"/>
  <c r="I281" s="1"/>
  <c r="C280"/>
  <c r="I280" s="1"/>
  <c r="C279"/>
  <c r="I279" s="1"/>
  <c r="C278"/>
  <c r="I278" s="1"/>
  <c r="C277"/>
  <c r="I277" s="1"/>
  <c r="C276"/>
  <c r="I276" s="1"/>
  <c r="C275"/>
  <c r="I275" s="1"/>
  <c r="C274"/>
  <c r="I274" s="1"/>
  <c r="C273"/>
  <c r="I273" s="1"/>
  <c r="I272"/>
  <c r="J272" s="1"/>
  <c r="H272"/>
  <c r="C272"/>
  <c r="I271"/>
  <c r="J271" s="1"/>
  <c r="H271"/>
  <c r="C271"/>
  <c r="I270"/>
  <c r="J270" s="1"/>
  <c r="H270"/>
  <c r="C270"/>
  <c r="I269"/>
  <c r="J269" s="1"/>
  <c r="H269"/>
  <c r="C269"/>
  <c r="I268"/>
  <c r="J268" s="1"/>
  <c r="H268"/>
  <c r="C268"/>
  <c r="I267"/>
  <c r="J267" s="1"/>
  <c r="H267"/>
  <c r="C267"/>
  <c r="I266"/>
  <c r="J266" s="1"/>
  <c r="H266"/>
  <c r="C266"/>
  <c r="I265"/>
  <c r="J265" s="1"/>
  <c r="H265"/>
  <c r="C265"/>
  <c r="I264"/>
  <c r="J264" s="1"/>
  <c r="H264"/>
  <c r="C264"/>
  <c r="I263"/>
  <c r="J263" s="1"/>
  <c r="H263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I199" s="1"/>
  <c r="H198"/>
  <c r="J198" s="1"/>
  <c r="C198"/>
  <c r="I198" s="1"/>
  <c r="C197"/>
  <c r="I197" s="1"/>
  <c r="H196"/>
  <c r="J196" s="1"/>
  <c r="C196"/>
  <c r="I196" s="1"/>
  <c r="C195"/>
  <c r="I195" s="1"/>
  <c r="H194"/>
  <c r="J194" s="1"/>
  <c r="C194"/>
  <c r="I194" s="1"/>
  <c r="C193"/>
  <c r="I193" s="1"/>
  <c r="H192"/>
  <c r="J192" s="1"/>
  <c r="C192"/>
  <c r="I192" s="1"/>
  <c r="C191"/>
  <c r="I191" s="1"/>
  <c r="H190"/>
  <c r="J190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3"/>
  <c r="H153" s="1"/>
  <c r="J153" s="1"/>
  <c r="H152"/>
  <c r="J152" s="1"/>
  <c r="C152"/>
  <c r="C151"/>
  <c r="H151" s="1"/>
  <c r="J151" s="1"/>
  <c r="C150"/>
  <c r="H150" s="1"/>
  <c r="J150" s="1"/>
  <c r="C149"/>
  <c r="C148"/>
  <c r="H148" s="1"/>
  <c r="J148" s="1"/>
  <c r="C147"/>
  <c r="C146"/>
  <c r="H146" s="1"/>
  <c r="J146" s="1"/>
  <c r="C145"/>
  <c r="H145" s="1"/>
  <c r="J145" s="1"/>
  <c r="H144"/>
  <c r="J144" s="1"/>
  <c r="C144"/>
  <c r="C143"/>
  <c r="H142"/>
  <c r="J142" s="1"/>
  <c r="C142"/>
  <c r="C141"/>
  <c r="H141" s="1"/>
  <c r="J141" s="1"/>
  <c r="C140"/>
  <c r="H140" s="1"/>
  <c r="J140" s="1"/>
  <c r="C139"/>
  <c r="H139" s="1"/>
  <c r="J139" s="1"/>
  <c r="H138"/>
  <c r="J138" s="1"/>
  <c r="C138"/>
  <c r="C137"/>
  <c r="H137" s="1"/>
  <c r="J137" s="1"/>
  <c r="C136"/>
  <c r="I136" s="1"/>
  <c r="C135"/>
  <c r="I135" s="1"/>
  <c r="C134"/>
  <c r="I134" s="1"/>
  <c r="C133"/>
  <c r="I133" s="1"/>
  <c r="C132"/>
  <c r="I132" s="1"/>
  <c r="C131"/>
  <c r="I131" s="1"/>
  <c r="C129"/>
  <c r="I129" s="1"/>
  <c r="C128"/>
  <c r="C127"/>
  <c r="C126"/>
  <c r="C125"/>
  <c r="C124"/>
  <c r="C123"/>
  <c r="C122"/>
  <c r="C121"/>
  <c r="C120"/>
  <c r="C119"/>
  <c r="C118"/>
  <c r="I118" s="1"/>
  <c r="C117"/>
  <c r="H117" s="1"/>
  <c r="I116"/>
  <c r="J116" s="1"/>
  <c r="H116"/>
  <c r="C116"/>
  <c r="I115"/>
  <c r="J115" s="1"/>
  <c r="H115"/>
  <c r="C115"/>
  <c r="I114"/>
  <c r="J114" s="1"/>
  <c r="H114"/>
  <c r="C114"/>
  <c r="I113"/>
  <c r="J113" s="1"/>
  <c r="H113"/>
  <c r="C113"/>
  <c r="H111"/>
  <c r="J111" s="1"/>
  <c r="C111"/>
  <c r="C110"/>
  <c r="H110" s="1"/>
  <c r="J110" s="1"/>
  <c r="C109"/>
  <c r="H109" s="1"/>
  <c r="J109" s="1"/>
  <c r="J108"/>
  <c r="H108"/>
  <c r="C108"/>
  <c r="C107"/>
  <c r="J106"/>
  <c r="H106"/>
  <c r="C106"/>
  <c r="H105"/>
  <c r="J105" s="1"/>
  <c r="C105"/>
  <c r="C104"/>
  <c r="H104" s="1"/>
  <c r="J104" s="1"/>
  <c r="C103"/>
  <c r="H103" s="1"/>
  <c r="J103" s="1"/>
  <c r="J102"/>
  <c r="H102"/>
  <c r="C102"/>
  <c r="H101"/>
  <c r="J101" s="1"/>
  <c r="C101"/>
  <c r="C100"/>
  <c r="H100" s="1"/>
  <c r="J100" s="1"/>
  <c r="C99"/>
  <c r="H99" s="1"/>
  <c r="J99" s="1"/>
  <c r="C98"/>
  <c r="C97"/>
  <c r="H97" s="1"/>
  <c r="J97" s="1"/>
  <c r="J96"/>
  <c r="H96"/>
  <c r="C96"/>
  <c r="C95"/>
  <c r="J94"/>
  <c r="H94"/>
  <c r="C94"/>
  <c r="H93"/>
  <c r="J93" s="1"/>
  <c r="C93"/>
  <c r="C92"/>
  <c r="H92" s="1"/>
  <c r="J92" s="1"/>
  <c r="C91"/>
  <c r="H91" s="1"/>
  <c r="J91" s="1"/>
  <c r="J90"/>
  <c r="H90"/>
  <c r="C90"/>
  <c r="H89"/>
  <c r="J89" s="1"/>
  <c r="C89"/>
  <c r="C88"/>
  <c r="H88" s="1"/>
  <c r="J88" s="1"/>
  <c r="C87"/>
  <c r="H87" s="1"/>
  <c r="J87" s="1"/>
  <c r="J86"/>
  <c r="H86"/>
  <c r="C86"/>
  <c r="H85"/>
  <c r="J85" s="1"/>
  <c r="C85"/>
  <c r="C84"/>
  <c r="H84" s="1"/>
  <c r="J84" s="1"/>
  <c r="C83"/>
  <c r="H83" s="1"/>
  <c r="J83" s="1"/>
  <c r="J82"/>
  <c r="H82"/>
  <c r="C82"/>
  <c r="H81"/>
  <c r="J81" s="1"/>
  <c r="C81"/>
  <c r="C80"/>
  <c r="H80" s="1"/>
  <c r="J80" s="1"/>
  <c r="C79"/>
  <c r="H79" s="1"/>
  <c r="J79" s="1"/>
  <c r="J77"/>
  <c r="H77"/>
  <c r="C77"/>
  <c r="H76"/>
  <c r="J76" s="1"/>
  <c r="C76"/>
  <c r="C75"/>
  <c r="H74"/>
  <c r="J74" s="1"/>
  <c r="C74"/>
  <c r="C73"/>
  <c r="H72"/>
  <c r="J72" s="1"/>
  <c r="C72"/>
  <c r="C71"/>
  <c r="H71" s="1"/>
  <c r="J71" s="1"/>
  <c r="C70"/>
  <c r="H70" s="1"/>
  <c r="J70" s="1"/>
  <c r="J69"/>
  <c r="H69"/>
  <c r="C69"/>
  <c r="H68"/>
  <c r="J68" s="1"/>
  <c r="C68"/>
  <c r="C67"/>
  <c r="H67" s="1"/>
  <c r="J67" s="1"/>
  <c r="C66"/>
  <c r="C65"/>
  <c r="H65" s="1"/>
  <c r="J65" s="1"/>
  <c r="C64"/>
  <c r="H64" s="1"/>
  <c r="J64" s="1"/>
  <c r="C63"/>
  <c r="L148" i="7" l="1"/>
  <c r="L204"/>
  <c r="K138" i="6"/>
  <c r="L208" i="7"/>
  <c r="I117" i="4"/>
  <c r="J117" s="1"/>
  <c r="I120"/>
  <c r="J120" s="1"/>
  <c r="H120"/>
  <c r="I124"/>
  <c r="J124" s="1"/>
  <c r="H124"/>
  <c r="I128"/>
  <c r="J128" s="1"/>
  <c r="H128"/>
  <c r="I121"/>
  <c r="J121" s="1"/>
  <c r="H121"/>
  <c r="I125"/>
  <c r="J125" s="1"/>
  <c r="H125"/>
  <c r="H118"/>
  <c r="J118" s="1"/>
  <c r="I122"/>
  <c r="H122"/>
  <c r="I126"/>
  <c r="H126"/>
  <c r="I119"/>
  <c r="H119"/>
  <c r="I123"/>
  <c r="H123"/>
  <c r="I127"/>
  <c r="H127"/>
  <c r="H191"/>
  <c r="J191" s="1"/>
  <c r="H195"/>
  <c r="J195" s="1"/>
  <c r="H199"/>
  <c r="J199" s="1"/>
  <c r="I201"/>
  <c r="H201"/>
  <c r="J201" s="1"/>
  <c r="I203"/>
  <c r="H203"/>
  <c r="I205"/>
  <c r="H205"/>
  <c r="J205" s="1"/>
  <c r="I207"/>
  <c r="H207"/>
  <c r="I209"/>
  <c r="H209"/>
  <c r="J209" s="1"/>
  <c r="I211"/>
  <c r="H211"/>
  <c r="I213"/>
  <c r="H213"/>
  <c r="J213" s="1"/>
  <c r="I215"/>
  <c r="H215"/>
  <c r="I217"/>
  <c r="H217"/>
  <c r="J217" s="1"/>
  <c r="I219"/>
  <c r="H219"/>
  <c r="I221"/>
  <c r="H221"/>
  <c r="J221" s="1"/>
  <c r="I223"/>
  <c r="H223"/>
  <c r="I225"/>
  <c r="H225"/>
  <c r="J225" s="1"/>
  <c r="I227"/>
  <c r="H227"/>
  <c r="I229"/>
  <c r="H229"/>
  <c r="J229" s="1"/>
  <c r="I233"/>
  <c r="H233"/>
  <c r="I237"/>
  <c r="H237"/>
  <c r="J237" s="1"/>
  <c r="I241"/>
  <c r="H241"/>
  <c r="I245"/>
  <c r="H245"/>
  <c r="J245" s="1"/>
  <c r="I249"/>
  <c r="H249"/>
  <c r="I253"/>
  <c r="H253"/>
  <c r="J253" s="1"/>
  <c r="I257"/>
  <c r="J257" s="1"/>
  <c r="H257"/>
  <c r="I261"/>
  <c r="H261"/>
  <c r="H129"/>
  <c r="J129" s="1"/>
  <c r="H131"/>
  <c r="J131" s="1"/>
  <c r="H132"/>
  <c r="J132" s="1"/>
  <c r="H133"/>
  <c r="J133" s="1"/>
  <c r="H134"/>
  <c r="J134" s="1"/>
  <c r="H135"/>
  <c r="J135" s="1"/>
  <c r="H136"/>
  <c r="J136" s="1"/>
  <c r="I230"/>
  <c r="H230"/>
  <c r="J230" s="1"/>
  <c r="I234"/>
  <c r="H234"/>
  <c r="I238"/>
  <c r="H238"/>
  <c r="J238" s="1"/>
  <c r="I242"/>
  <c r="H242"/>
  <c r="I246"/>
  <c r="H246"/>
  <c r="J246" s="1"/>
  <c r="I250"/>
  <c r="H250"/>
  <c r="I254"/>
  <c r="H254"/>
  <c r="I258"/>
  <c r="J258" s="1"/>
  <c r="H258"/>
  <c r="H155"/>
  <c r="J155" s="1"/>
  <c r="H156"/>
  <c r="J156" s="1"/>
  <c r="H157"/>
  <c r="J157" s="1"/>
  <c r="H158"/>
  <c r="J158" s="1"/>
  <c r="H159"/>
  <c r="J159" s="1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87"/>
  <c r="J187" s="1"/>
  <c r="H188"/>
  <c r="J188" s="1"/>
  <c r="H189"/>
  <c r="J189" s="1"/>
  <c r="H193"/>
  <c r="J193" s="1"/>
  <c r="H197"/>
  <c r="J197" s="1"/>
  <c r="I200"/>
  <c r="H200"/>
  <c r="J200" s="1"/>
  <c r="I202"/>
  <c r="H202"/>
  <c r="I204"/>
  <c r="H204"/>
  <c r="I206"/>
  <c r="H206"/>
  <c r="I208"/>
  <c r="H208"/>
  <c r="I210"/>
  <c r="H210"/>
  <c r="I212"/>
  <c r="H212"/>
  <c r="I214"/>
  <c r="H214"/>
  <c r="I216"/>
  <c r="H216"/>
  <c r="I218"/>
  <c r="H218"/>
  <c r="I220"/>
  <c r="H220"/>
  <c r="I222"/>
  <c r="H222"/>
  <c r="I224"/>
  <c r="H224"/>
  <c r="I226"/>
  <c r="H226"/>
  <c r="I228"/>
  <c r="H228"/>
  <c r="I231"/>
  <c r="H231"/>
  <c r="I235"/>
  <c r="H235"/>
  <c r="I239"/>
  <c r="H239"/>
  <c r="I243"/>
  <c r="H243"/>
  <c r="I247"/>
  <c r="H247"/>
  <c r="I251"/>
  <c r="H251"/>
  <c r="I255"/>
  <c r="J255" s="1"/>
  <c r="H255"/>
  <c r="I259"/>
  <c r="J259" s="1"/>
  <c r="H259"/>
  <c r="I232"/>
  <c r="H232"/>
  <c r="J232" s="1"/>
  <c r="I236"/>
  <c r="H236"/>
  <c r="J236" s="1"/>
  <c r="I240"/>
  <c r="H240"/>
  <c r="J240" s="1"/>
  <c r="I244"/>
  <c r="H244"/>
  <c r="J244" s="1"/>
  <c r="I248"/>
  <c r="H248"/>
  <c r="J248" s="1"/>
  <c r="I252"/>
  <c r="H252"/>
  <c r="J252" s="1"/>
  <c r="I256"/>
  <c r="H256"/>
  <c r="I260"/>
  <c r="H260"/>
  <c r="J276"/>
  <c r="J280"/>
  <c r="H273"/>
  <c r="J273" s="1"/>
  <c r="H274"/>
  <c r="J274" s="1"/>
  <c r="H275"/>
  <c r="J275" s="1"/>
  <c r="H276"/>
  <c r="H277"/>
  <c r="J277" s="1"/>
  <c r="H278"/>
  <c r="J278" s="1"/>
  <c r="H279"/>
  <c r="J279" s="1"/>
  <c r="H280"/>
  <c r="H281"/>
  <c r="J281" s="1"/>
  <c r="H282"/>
  <c r="J282" s="1"/>
  <c r="H283"/>
  <c r="J283" s="1"/>
  <c r="H284"/>
  <c r="J284" s="1"/>
  <c r="L158" i="7"/>
  <c r="L190"/>
  <c r="L203"/>
  <c r="L213"/>
  <c r="L231"/>
  <c r="K185" i="6"/>
  <c r="K229"/>
  <c r="K224"/>
  <c r="K107"/>
  <c r="K113"/>
  <c r="K139"/>
  <c r="K157"/>
  <c r="K183"/>
  <c r="K222"/>
  <c r="K234"/>
  <c r="K209"/>
  <c r="K220"/>
  <c r="K147"/>
  <c r="K200"/>
  <c r="K204"/>
  <c r="K212"/>
  <c r="K215"/>
  <c r="K94"/>
  <c r="K96"/>
  <c r="K135"/>
  <c r="K146"/>
  <c r="K181"/>
  <c r="K228"/>
  <c r="K274"/>
  <c r="K179"/>
  <c r="K194"/>
  <c r="K201"/>
  <c r="K203"/>
  <c r="K219"/>
  <c r="K231"/>
  <c r="K233"/>
  <c r="K235"/>
  <c r="K241"/>
  <c r="K244"/>
  <c r="K101"/>
  <c r="K105"/>
  <c r="K158"/>
  <c r="K245"/>
  <c r="L159" i="7"/>
  <c r="L105"/>
  <c r="L247"/>
  <c r="L89"/>
  <c r="L150"/>
  <c r="L183"/>
  <c r="L147"/>
  <c r="L160"/>
  <c r="L176"/>
  <c r="L187"/>
  <c r="L182"/>
  <c r="L194"/>
  <c r="L202"/>
  <c r="L216"/>
  <c r="L234"/>
  <c r="L185"/>
  <c r="L104"/>
  <c r="L134"/>
  <c r="L151"/>
  <c r="L165"/>
  <c r="L175"/>
  <c r="L189"/>
  <c r="L195"/>
  <c r="L201"/>
  <c r="L217"/>
  <c r="L236"/>
  <c r="L83"/>
  <c r="L87"/>
  <c r="L103"/>
  <c r="L123"/>
  <c r="L170"/>
  <c r="L193"/>
  <c r="L205"/>
  <c r="L210"/>
  <c r="L215"/>
  <c r="L84"/>
  <c r="L99"/>
  <c r="L129"/>
  <c r="L174"/>
  <c r="L191"/>
  <c r="L214"/>
  <c r="L222"/>
  <c r="L244"/>
  <c r="L249"/>
  <c r="K148" i="6"/>
  <c r="K192"/>
  <c r="K214"/>
  <c r="K270"/>
  <c r="K111"/>
  <c r="K151"/>
  <c r="K156"/>
  <c r="K165"/>
  <c r="K177"/>
  <c r="K188"/>
  <c r="K191"/>
  <c r="K202"/>
  <c r="K206"/>
  <c r="K211"/>
  <c r="K217"/>
  <c r="K168"/>
  <c r="K170"/>
  <c r="K199"/>
  <c r="K236"/>
  <c r="K267"/>
  <c r="J256" i="4" l="1"/>
  <c r="J251"/>
  <c r="J243"/>
  <c r="J235"/>
  <c r="J228"/>
  <c r="J224"/>
  <c r="J220"/>
  <c r="J216"/>
  <c r="J212"/>
  <c r="J208"/>
  <c r="J204"/>
  <c r="J254"/>
  <c r="J127"/>
  <c r="J119"/>
  <c r="J126"/>
  <c r="J261"/>
  <c r="J260"/>
  <c r="J247"/>
  <c r="J239"/>
  <c r="J231"/>
  <c r="J226"/>
  <c r="J222"/>
  <c r="J218"/>
  <c r="J214"/>
  <c r="J210"/>
  <c r="J206"/>
  <c r="J202"/>
  <c r="J250"/>
  <c r="J242"/>
  <c r="J234"/>
  <c r="J249"/>
  <c r="J241"/>
  <c r="J233"/>
  <c r="J227"/>
  <c r="J223"/>
  <c r="J219"/>
  <c r="J215"/>
  <c r="J211"/>
  <c r="J207"/>
  <c r="J203"/>
  <c r="J123"/>
  <c r="J122"/>
</calcChain>
</file>

<file path=xl/comments1.xml><?xml version="1.0" encoding="utf-8"?>
<comments xmlns="http://schemas.openxmlformats.org/spreadsheetml/2006/main">
  <authors>
    <author>deepak</author>
  </authors>
  <commentList>
    <comment ref="F74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6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9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1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4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8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<sst xmlns="http://schemas.openxmlformats.org/spreadsheetml/2006/main" count="2182" uniqueCount="361">
  <si>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</si>
  <si>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</si>
  <si>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</si>
  <si>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</si>
  <si>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</si>
  <si>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</si>
  <si>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</si>
  <si>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</si>
  <si>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</si>
  <si>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</si>
  <si>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</si>
  <si>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</si>
  <si>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</si>
  <si>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</si>
  <si>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</si>
  <si>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</si>
  <si>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</si>
  <si>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</si>
  <si>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</si>
  <si>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</si>
  <si>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</si>
  <si>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</si>
  <si>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</si>
  <si>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</si>
  <si>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</si>
  <si>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</si>
  <si>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</si>
  <si>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</si>
  <si>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</si>
  <si>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</si>
  <si>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</si>
  <si>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</si>
  <si>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</si>
  <si>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</si>
  <si>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</si>
  <si>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</si>
  <si>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</si>
  <si>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</si>
  <si>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</si>
  <si>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</si>
  <si>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</si>
  <si>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</si>
  <si>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</si>
  <si>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</si>
  <si>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</si>
  <si>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</si>
  <si>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</si>
  <si>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</si>
  <si>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</si>
  <si>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</si>
  <si>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</si>
  <si>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</si>
  <si>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</si>
  <si>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</si>
  <si>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</si>
  <si>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</si>
  <si>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</si>
  <si>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</si>
  <si>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</si>
  <si>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</si>
  <si>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</si>
  <si>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</si>
  <si>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</si>
  <si>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</si>
  <si>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</si>
  <si>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</si>
  <si>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</si>
  <si>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</si>
  <si>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</si>
  <si>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</si>
  <si>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</si>
  <si>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</si>
  <si>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</si>
  <si>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</si>
  <si>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</si>
  <si>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</si>
  <si>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</si>
  <si>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</si>
  <si>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</si>
  <si>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</si>
  <si>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</si>
  <si>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</si>
  <si>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</si>
  <si>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</si>
  <si>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</si>
  <si>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</si>
  <si>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</si>
  <si>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</si>
  <si>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</si>
  <si>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</si>
  <si>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</si>
  <si>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</si>
  <si>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</si>
  <si>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</si>
  <si>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</si>
  <si>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</si>
  <si>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</si>
  <si>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</si>
  <si>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</si>
  <si>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</si>
  <si>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</si>
  <si>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</si>
  <si>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</si>
  <si>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</si>
  <si>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</si>
  <si>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</si>
  <si>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</si>
  <si>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</si>
  <si>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</si>
  <si>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</si>
  <si>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</si>
  <si>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</si>
  <si>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</si>
  <si>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</si>
  <si>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</si>
  <si>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</si>
  <si>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</si>
  <si>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</si>
  <si>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</si>
  <si>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</si>
  <si>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</si>
  <si>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</si>
  <si>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</si>
  <si>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</si>
  <si>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</si>
  <si>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</si>
  <si>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</si>
  <si>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</si>
  <si>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</si>
  <si>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</si>
  <si>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</si>
  <si>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</si>
  <si>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</si>
  <si>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</si>
  <si>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</si>
  <si>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</si>
  <si>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</si>
  <si>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</si>
  <si>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</si>
  <si>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</si>
  <si>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</si>
  <si>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</si>
  <si>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</si>
  <si>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</si>
  <si>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</si>
  <si>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</si>
  <si>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</si>
  <si>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</si>
  <si>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</si>
  <si>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</si>
  <si>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</si>
  <si>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</si>
  <si>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</si>
  <si>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</si>
  <si>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</si>
  <si>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</si>
  <si>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</si>
  <si>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</si>
  <si>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</si>
  <si>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</si>
  <si>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</si>
  <si>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</si>
  <si>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</si>
  <si>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</si>
  <si>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</si>
  <si>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</si>
  <si>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</si>
  <si>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</si>
  <si>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</si>
  <si>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</si>
  <si>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</si>
  <si>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</si>
  <si>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</si>
  <si>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</si>
  <si>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</si>
  <si>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</si>
  <si>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</si>
  <si>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</si>
  <si>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</si>
  <si>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</si>
  <si>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</si>
  <si>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</si>
  <si>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</si>
  <si>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</si>
  <si>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</si>
  <si>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</si>
  <si>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</si>
  <si>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</si>
  <si>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</si>
  <si>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</si>
  <si>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</si>
  <si>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</si>
  <si>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</si>
  <si>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</si>
  <si>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</si>
  <si>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</si>
  <si>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</si>
  <si>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</si>
  <si>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</si>
  <si>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</si>
  <si>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</si>
  <si>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</si>
  <si>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</si>
  <si>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</si>
  <si>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</si>
  <si>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</si>
  <si>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</si>
  <si>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</si>
  <si>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</si>
  <si>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</si>
  <si>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</si>
  <si>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</si>
  <si>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</si>
  <si>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</si>
  <si>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</si>
  <si>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</si>
  <si>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</si>
  <si>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</si>
  <si>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</si>
  <si>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</si>
  <si>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</si>
  <si>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</si>
  <si>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</si>
  <si>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</si>
  <si>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</si>
  <si>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</si>
  <si>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</si>
  <si>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</si>
  <si>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</si>
  <si>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</si>
  <si>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</si>
  <si>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</si>
  <si>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</si>
  <si>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</si>
  <si>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</si>
  <si>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</si>
  <si>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</si>
  <si>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</si>
  <si>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</si>
  <si>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</si>
  <si>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</si>
  <si>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</si>
  <si>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</si>
  <si>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</si>
  <si>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</si>
  <si>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</si>
  <si>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</si>
  <si>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</si>
  <si>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</si>
  <si>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</si>
  <si>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</si>
  <si>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</si>
  <si>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</si>
  <si>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</si>
  <si>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</si>
  <si>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</si>
  <si>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</si>
  <si>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</si>
  <si>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</si>
  <si>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</si>
  <si>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</si>
  <si>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</si>
  <si>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</si>
  <si>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</si>
  <si>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</si>
  <si>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</si>
  <si>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</si>
  <si>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</si>
  <si>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</si>
  <si>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</si>
  <si>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</si>
  <si>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</si>
  <si>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</si>
  <si>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</si>
  <si>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</si>
  <si>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</si>
  <si>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</si>
  <si>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</si>
  <si>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</si>
  <si>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</si>
  <si>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</si>
  <si>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</si>
  <si>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</si>
  <si>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</si>
  <si>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</si>
  <si>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</si>
  <si>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</si>
  <si>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</si>
  <si>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</si>
  <si>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</si>
  <si>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</si>
  <si>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</si>
  <si>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</si>
  <si>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</si>
  <si>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</si>
  <si>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</si>
  <si>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</si>
  <si>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</si>
  <si>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</si>
  <si>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</si>
  <si>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</si>
  <si>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</si>
  <si>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</si>
  <si>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</si>
  <si>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</si>
  <si>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</si>
  <si>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</si>
  <si>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</si>
  <si>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</si>
  <si>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</si>
  <si>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</si>
  <si>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</si>
  <si>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</si>
  <si>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</si>
  <si>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</si>
  <si>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</si>
  <si>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</si>
  <si>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</si>
  <si>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</si>
  <si>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</si>
  <si>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</si>
  <si>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</si>
  <si>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</si>
  <si>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</si>
  <si>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</si>
  <si>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</si>
  <si>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</si>
  <si>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</si>
  <si>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</si>
  <si>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</si>
  <si>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</si>
  <si>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</si>
  <si>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</si>
  <si>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</si>
  <si>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</si>
  <si>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</si>
  <si>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</si>
  <si>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</si>
  <si>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</si>
  <si>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</si>
  <si>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</si>
  <si>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</si>
  <si>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</si>
  <si>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</si>
  <si>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</si>
  <si>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</si>
  <si>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</si>
  <si>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</si>
  <si>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</si>
  <si>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</si>
  <si>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</si>
  <si>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</si>
  <si>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</si>
  <si>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</si>
  <si>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</si>
  <si>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</si>
  <si>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</si>
  <si>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</si>
  <si>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HOLD</t>
  </si>
  <si>
    <t>ADANIPOWER</t>
  </si>
  <si>
    <t>TRENT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</si>
</sst>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1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5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>
      <c r="A1" s="108"/>
      <c r="B1" s="109"/>
      <c r="C1" s="109"/>
      <c r="D1" s="109"/>
      <c r="E1" s="109"/>
      <c r="F1" s="109"/>
      <c r="G1" s="109"/>
      <c r="H1" s="109"/>
      <c r="I1" s="109"/>
      <c r="J1" s="109"/>
    </row>
    <row r="2" spans="1:10" ht="30" customHeight="1">
      <c r="A2" s="110" t="s">
        <v>32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1.75" customHeight="1">
      <c r="A5" s="51">
        <v>43700</v>
      </c>
      <c r="B5" s="92" t="s">
        <v>12</v>
      </c>
      <c r="C5" s="92">
        <v>19000</v>
      </c>
      <c r="D5" s="92" t="s">
        <v>26</v>
      </c>
      <c r="E5" s="92">
        <v>287</v>
      </c>
      <c r="F5" s="92">
        <v>283</v>
      </c>
      <c r="G5" s="92">
        <v>281</v>
      </c>
      <c r="H5" s="91">
        <f t="shared" ref="H5:H21" si="0">IF(D5="SELL", E5-F5, F5-E5)*C5</f>
        <v>76000</v>
      </c>
      <c r="I5" s="7">
        <f t="shared" ref="I5" si="1">IF(D5="SELL",IF(G5="-","0",F5-G5),IF(D5="LONG",IF(G5="-","0",G5-F5)))*C5</f>
        <v>38000</v>
      </c>
      <c r="J5" s="2">
        <f t="shared" ref="J5:J21" si="2">+I5+H5</f>
        <v>114000</v>
      </c>
    </row>
    <row r="6" spans="1:10" ht="20.25" customHeight="1">
      <c r="A6" s="51">
        <v>43700</v>
      </c>
      <c r="B6" s="92" t="s">
        <v>360</v>
      </c>
      <c r="C6" s="92">
        <v>2700</v>
      </c>
      <c r="D6" s="92" t="s">
        <v>26</v>
      </c>
      <c r="E6" s="92">
        <v>465</v>
      </c>
      <c r="F6" s="92">
        <v>475</v>
      </c>
      <c r="G6" s="92">
        <v>0</v>
      </c>
      <c r="H6" s="91">
        <f t="shared" si="0"/>
        <v>-27000</v>
      </c>
      <c r="I6" s="92">
        <v>0</v>
      </c>
      <c r="J6" s="2">
        <f t="shared" si="2"/>
        <v>-27000</v>
      </c>
    </row>
    <row r="7" spans="1:10" ht="17.25" customHeight="1">
      <c r="A7" s="51">
        <v>43700</v>
      </c>
      <c r="B7" s="92" t="s">
        <v>249</v>
      </c>
      <c r="C7" s="92">
        <v>21500</v>
      </c>
      <c r="D7" s="92" t="s">
        <v>26</v>
      </c>
      <c r="E7" s="92">
        <v>108</v>
      </c>
      <c r="F7" s="92">
        <v>111</v>
      </c>
      <c r="G7" s="92">
        <v>0</v>
      </c>
      <c r="H7" s="91">
        <f t="shared" si="0"/>
        <v>-64500</v>
      </c>
      <c r="I7" s="92">
        <v>0</v>
      </c>
      <c r="J7" s="2">
        <f t="shared" si="2"/>
        <v>-64500</v>
      </c>
    </row>
    <row r="8" spans="1:10" ht="17.25" customHeight="1">
      <c r="A8" s="51">
        <v>43699</v>
      </c>
      <c r="B8" s="92" t="s">
        <v>75</v>
      </c>
      <c r="C8" s="92">
        <v>2700</v>
      </c>
      <c r="D8" s="92" t="s">
        <v>26</v>
      </c>
      <c r="E8" s="92">
        <v>428</v>
      </c>
      <c r="F8" s="92">
        <v>418</v>
      </c>
      <c r="G8" s="92">
        <v>408</v>
      </c>
      <c r="H8" s="91">
        <f t="shared" si="0"/>
        <v>27000</v>
      </c>
      <c r="I8" s="7">
        <f t="shared" ref="I8" si="3">IF(D8="SELL",IF(G8="-","0",F8-G8),IF(D8="LONG",IF(G8="-","0",G8-F8)))*C8</f>
        <v>27000</v>
      </c>
      <c r="J8" s="2">
        <f t="shared" si="2"/>
        <v>54000</v>
      </c>
    </row>
    <row r="9" spans="1:10" ht="17.25" customHeight="1">
      <c r="A9" s="51">
        <v>43698</v>
      </c>
      <c r="B9" s="92" t="s">
        <v>79</v>
      </c>
      <c r="C9" s="92">
        <v>2700</v>
      </c>
      <c r="D9" s="92" t="s">
        <v>26</v>
      </c>
      <c r="E9" s="92">
        <v>430</v>
      </c>
      <c r="F9" s="92">
        <v>422</v>
      </c>
      <c r="G9" s="1">
        <v>0</v>
      </c>
      <c r="H9" s="91">
        <f t="shared" si="0"/>
        <v>21600</v>
      </c>
      <c r="I9" s="92">
        <v>0</v>
      </c>
      <c r="J9" s="2">
        <f t="shared" si="2"/>
        <v>21600</v>
      </c>
    </row>
    <row r="10" spans="1:10" ht="17.25" customHeight="1">
      <c r="A10" s="51">
        <v>43698</v>
      </c>
      <c r="B10" s="92" t="s">
        <v>150</v>
      </c>
      <c r="C10" s="92">
        <v>1100</v>
      </c>
      <c r="D10" s="92" t="s">
        <v>26</v>
      </c>
      <c r="E10" s="92">
        <v>758</v>
      </c>
      <c r="F10" s="92">
        <v>757.5</v>
      </c>
      <c r="G10" s="92">
        <v>0</v>
      </c>
      <c r="H10" s="91">
        <f t="shared" si="0"/>
        <v>550</v>
      </c>
      <c r="I10" s="92">
        <v>0</v>
      </c>
      <c r="J10" s="2">
        <f t="shared" si="2"/>
        <v>550</v>
      </c>
    </row>
    <row r="11" spans="1:10" ht="17.25" customHeight="1">
      <c r="A11" s="51">
        <v>43697</v>
      </c>
      <c r="B11" s="92" t="s">
        <v>53</v>
      </c>
      <c r="C11" s="92">
        <v>1000</v>
      </c>
      <c r="D11" s="92" t="s">
        <v>33</v>
      </c>
      <c r="E11" s="92">
        <v>1372</v>
      </c>
      <c r="F11" s="92">
        <v>1384</v>
      </c>
      <c r="G11" s="92">
        <v>0</v>
      </c>
      <c r="H11" s="91">
        <f t="shared" si="0"/>
        <v>12000</v>
      </c>
      <c r="I11" s="92">
        <v>0</v>
      </c>
      <c r="J11" s="2">
        <f t="shared" si="2"/>
        <v>12000</v>
      </c>
    </row>
    <row r="12" spans="1:10" ht="17.25" customHeight="1">
      <c r="A12" s="51">
        <v>43697</v>
      </c>
      <c r="B12" s="92" t="s">
        <v>79</v>
      </c>
      <c r="C12" s="92">
        <v>2700</v>
      </c>
      <c r="D12" s="92" t="s">
        <v>26</v>
      </c>
      <c r="E12" s="92">
        <v>437</v>
      </c>
      <c r="F12" s="92">
        <v>433</v>
      </c>
      <c r="G12" s="92">
        <v>0</v>
      </c>
      <c r="H12" s="91">
        <f t="shared" si="0"/>
        <v>10800</v>
      </c>
      <c r="I12" s="92">
        <v>0</v>
      </c>
      <c r="J12" s="2">
        <f t="shared" si="2"/>
        <v>10800</v>
      </c>
    </row>
    <row r="13" spans="1:10" ht="17.25" customHeight="1">
      <c r="A13" s="24">
        <v>43696</v>
      </c>
      <c r="B13" s="92" t="s">
        <v>144</v>
      </c>
      <c r="C13" s="92">
        <v>2300</v>
      </c>
      <c r="D13" s="92" t="s">
        <v>26</v>
      </c>
      <c r="E13" s="92">
        <v>549</v>
      </c>
      <c r="F13" s="92">
        <v>539</v>
      </c>
      <c r="G13" s="92">
        <v>0</v>
      </c>
      <c r="H13" s="91">
        <f t="shared" si="0"/>
        <v>23000</v>
      </c>
      <c r="I13" s="7">
        <v>0</v>
      </c>
      <c r="J13" s="2">
        <f t="shared" si="2"/>
        <v>23000</v>
      </c>
    </row>
    <row r="14" spans="1:10" ht="17.25" customHeight="1">
      <c r="A14" s="24">
        <v>43696</v>
      </c>
      <c r="B14" s="92" t="s">
        <v>76</v>
      </c>
      <c r="C14" s="92">
        <v>300</v>
      </c>
      <c r="D14" s="92" t="s">
        <v>33</v>
      </c>
      <c r="E14" s="92">
        <v>2115</v>
      </c>
      <c r="F14" s="92">
        <v>2135</v>
      </c>
      <c r="G14" s="92">
        <v>0</v>
      </c>
      <c r="H14" s="91">
        <f t="shared" si="0"/>
        <v>6000</v>
      </c>
      <c r="I14" s="92">
        <v>0</v>
      </c>
      <c r="J14" s="2">
        <f t="shared" si="2"/>
        <v>6000</v>
      </c>
    </row>
    <row r="15" spans="1:10" ht="17.25" customHeight="1">
      <c r="A15" s="24">
        <v>43693</v>
      </c>
      <c r="B15" s="92" t="s">
        <v>150</v>
      </c>
      <c r="C15" s="92">
        <v>2000</v>
      </c>
      <c r="D15" s="92" t="s">
        <v>33</v>
      </c>
      <c r="E15" s="92">
        <v>760</v>
      </c>
      <c r="F15" s="92">
        <v>774</v>
      </c>
      <c r="G15" s="92">
        <v>0</v>
      </c>
      <c r="H15" s="91">
        <f t="shared" si="0"/>
        <v>28000</v>
      </c>
      <c r="I15" s="92">
        <v>0</v>
      </c>
      <c r="J15" s="2">
        <f t="shared" si="2"/>
        <v>28000</v>
      </c>
    </row>
    <row r="16" spans="1:10" ht="17.25" customHeight="1">
      <c r="A16" s="24">
        <v>43693</v>
      </c>
      <c r="B16" s="92" t="s">
        <v>327</v>
      </c>
      <c r="C16" s="92">
        <v>2500</v>
      </c>
      <c r="D16" s="92" t="s">
        <v>33</v>
      </c>
      <c r="E16" s="92">
        <v>475</v>
      </c>
      <c r="F16" s="92">
        <v>467</v>
      </c>
      <c r="G16" s="92">
        <v>0</v>
      </c>
      <c r="H16" s="91">
        <f t="shared" ref="H16" si="4">IF(D16="SELL", E16-F16, F16-E16)*C16</f>
        <v>-20000</v>
      </c>
      <c r="I16" s="92">
        <v>0</v>
      </c>
      <c r="J16" s="2">
        <f t="shared" si="2"/>
        <v>-20000</v>
      </c>
    </row>
    <row r="17" spans="1:10" ht="17.25" customHeight="1">
      <c r="A17" s="24">
        <v>43691</v>
      </c>
      <c r="B17" s="92" t="s">
        <v>150</v>
      </c>
      <c r="C17" s="92">
        <v>1900</v>
      </c>
      <c r="D17" s="92" t="s">
        <v>33</v>
      </c>
      <c r="E17" s="92">
        <v>739</v>
      </c>
      <c r="F17" s="92">
        <v>753</v>
      </c>
      <c r="G17" s="92">
        <v>770</v>
      </c>
      <c r="H17" s="91">
        <f t="shared" si="0"/>
        <v>26600</v>
      </c>
      <c r="I17" s="7">
        <f t="shared" ref="I17" si="5">IF(D17="SELL",IF(G17="-","0",F17-G17),IF(D17="LONG",IF(G17="-","0",G17-F17)))*C17</f>
        <v>32300</v>
      </c>
      <c r="J17" s="2">
        <f t="shared" si="2"/>
        <v>58900</v>
      </c>
    </row>
    <row r="18" spans="1:10" ht="17.25" customHeight="1">
      <c r="A18" s="24">
        <v>43691</v>
      </c>
      <c r="B18" s="92" t="s">
        <v>249</v>
      </c>
      <c r="C18" s="92">
        <v>16000</v>
      </c>
      <c r="D18" s="92" t="s">
        <v>26</v>
      </c>
      <c r="E18" s="92">
        <v>120</v>
      </c>
      <c r="F18" s="92">
        <v>118.6</v>
      </c>
      <c r="G18" s="92">
        <v>0</v>
      </c>
      <c r="H18" s="91">
        <f t="shared" si="0"/>
        <v>22400.000000000091</v>
      </c>
      <c r="I18" s="92">
        <v>0</v>
      </c>
      <c r="J18" s="2">
        <f t="shared" si="2"/>
        <v>22400.000000000091</v>
      </c>
    </row>
    <row r="19" spans="1:10" ht="17.25" customHeight="1">
      <c r="A19" s="24">
        <v>43691</v>
      </c>
      <c r="B19" s="92" t="s">
        <v>228</v>
      </c>
      <c r="C19" s="92">
        <v>250</v>
      </c>
      <c r="D19" s="92" t="s">
        <v>33</v>
      </c>
      <c r="E19" s="92">
        <v>2231</v>
      </c>
      <c r="F19" s="92">
        <v>2232</v>
      </c>
      <c r="G19" s="92">
        <v>0</v>
      </c>
      <c r="H19" s="91">
        <f t="shared" si="0"/>
        <v>250</v>
      </c>
      <c r="I19" s="92">
        <v>0</v>
      </c>
      <c r="J19" s="2">
        <f t="shared" si="2"/>
        <v>250</v>
      </c>
    </row>
    <row r="20" spans="1:10" ht="17.25" customHeight="1">
      <c r="A20" s="24">
        <v>43690</v>
      </c>
      <c r="B20" s="92" t="s">
        <v>133</v>
      </c>
      <c r="C20" s="92">
        <v>500</v>
      </c>
      <c r="D20" s="92" t="s">
        <v>33</v>
      </c>
      <c r="E20" s="92">
        <v>1362</v>
      </c>
      <c r="F20" s="92">
        <v>1340</v>
      </c>
      <c r="G20" s="92">
        <v>0</v>
      </c>
      <c r="H20" s="91">
        <f t="shared" ref="H20" si="6">IF(D20="SELL", E20-F20, F20-E20)*C20</f>
        <v>-11000</v>
      </c>
      <c r="I20" s="92">
        <v>0</v>
      </c>
      <c r="J20" s="2">
        <f t="shared" si="2"/>
        <v>-11000</v>
      </c>
    </row>
    <row r="21" spans="1:10" ht="17.25" customHeight="1">
      <c r="A21" s="24">
        <v>43686</v>
      </c>
      <c r="B21" s="43" t="s">
        <v>320</v>
      </c>
      <c r="C21" s="68">
        <f t="shared" ref="C21:C22" si="7">MROUND(1500000/E21,10)</f>
        <v>980</v>
      </c>
      <c r="D21" s="45" t="s">
        <v>33</v>
      </c>
      <c r="E21" s="28">
        <v>1530</v>
      </c>
      <c r="F21" s="28">
        <v>1538</v>
      </c>
      <c r="G21" s="28">
        <v>0</v>
      </c>
      <c r="H21" s="91">
        <f t="shared" si="0"/>
        <v>7840</v>
      </c>
      <c r="I21" s="7">
        <v>0</v>
      </c>
      <c r="J21" s="2">
        <f t="shared" si="2"/>
        <v>7840</v>
      </c>
    </row>
    <row r="22" spans="1:10" ht="17.25" customHeight="1">
      <c r="A22" s="24">
        <v>43686</v>
      </c>
      <c r="B22" s="43" t="s">
        <v>204</v>
      </c>
      <c r="C22" s="68">
        <f t="shared" si="7"/>
        <v>950</v>
      </c>
      <c r="D22" s="45" t="s">
        <v>33</v>
      </c>
      <c r="E22" s="28">
        <v>1575</v>
      </c>
      <c r="F22" s="28">
        <v>1580</v>
      </c>
      <c r="G22" s="28">
        <v>0</v>
      </c>
      <c r="H22" s="91">
        <f t="shared" ref="H22" si="8">IF(D22="SELL", E22-F22, F22-E22)*C22</f>
        <v>4750</v>
      </c>
      <c r="I22" s="7">
        <v>0</v>
      </c>
      <c r="J22" s="2">
        <f t="shared" ref="J22" si="9">+I22+H22</f>
        <v>4750</v>
      </c>
    </row>
    <row r="23" spans="1:10" ht="17.25" customHeight="1">
      <c r="A23" s="24">
        <v>43685</v>
      </c>
      <c r="B23" s="43" t="s">
        <v>343</v>
      </c>
      <c r="C23" s="68">
        <f t="shared" ref="C23" si="10">MROUND(1500000/E23,10)</f>
        <v>1070</v>
      </c>
      <c r="D23" s="45" t="s">
        <v>33</v>
      </c>
      <c r="E23" s="28">
        <v>1399</v>
      </c>
      <c r="F23" s="28">
        <v>1425</v>
      </c>
      <c r="G23" s="28">
        <v>0</v>
      </c>
      <c r="H23" s="91">
        <f t="shared" ref="H23" si="11">IF(D23="SELL", E23-F23, F23-E23)*C23</f>
        <v>27820</v>
      </c>
      <c r="I23" s="7">
        <v>0</v>
      </c>
      <c r="J23" s="2">
        <f t="shared" ref="J23" si="12">+I23+H23</f>
        <v>27820</v>
      </c>
    </row>
    <row r="24" spans="1:10" ht="17.25" customHeight="1">
      <c r="A24" s="24">
        <v>43684</v>
      </c>
      <c r="B24" s="43" t="s">
        <v>340</v>
      </c>
      <c r="C24" s="68">
        <f t="shared" ref="C24:C25" si="13">MROUND(1500000/E24,10)</f>
        <v>1670</v>
      </c>
      <c r="D24" s="45" t="s">
        <v>33</v>
      </c>
      <c r="E24" s="28">
        <v>896</v>
      </c>
      <c r="F24" s="28">
        <v>911</v>
      </c>
      <c r="G24" s="28">
        <v>0</v>
      </c>
      <c r="H24" s="91">
        <f t="shared" ref="H24:H25" si="14">IF(D24="SELL", E24-F24, F24-E24)*C24</f>
        <v>25050</v>
      </c>
      <c r="I24" s="7">
        <v>0</v>
      </c>
      <c r="J24" s="2">
        <f t="shared" ref="J24:J25" si="15">+I24+H24</f>
        <v>25050</v>
      </c>
    </row>
    <row r="25" spans="1:10" ht="17.25" customHeight="1">
      <c r="A25" s="24">
        <v>43684</v>
      </c>
      <c r="B25" s="43" t="s">
        <v>341</v>
      </c>
      <c r="C25" s="68">
        <f t="shared" si="13"/>
        <v>4850</v>
      </c>
      <c r="D25" s="45" t="s">
        <v>33</v>
      </c>
      <c r="E25" s="28">
        <v>309</v>
      </c>
      <c r="F25" s="28">
        <v>315</v>
      </c>
      <c r="G25" s="28">
        <v>0</v>
      </c>
      <c r="H25" s="91">
        <f t="shared" si="14"/>
        <v>29100</v>
      </c>
      <c r="I25" s="7">
        <v>0</v>
      </c>
      <c r="J25" s="2">
        <f t="shared" si="15"/>
        <v>29100</v>
      </c>
    </row>
    <row r="26" spans="1:10" ht="17.25" customHeight="1">
      <c r="A26" s="24">
        <v>43683</v>
      </c>
      <c r="B26" s="43" t="s">
        <v>233</v>
      </c>
      <c r="C26" s="68">
        <f t="shared" ref="C26:C28" si="16">MROUND(1500000/E26,10)</f>
        <v>2730</v>
      </c>
      <c r="D26" s="45" t="s">
        <v>33</v>
      </c>
      <c r="E26" s="28">
        <v>550</v>
      </c>
      <c r="F26" s="28">
        <v>550</v>
      </c>
      <c r="G26" s="28">
        <v>0</v>
      </c>
      <c r="H26" s="91">
        <f t="shared" ref="H26:H28" si="17">IF(D26="SELL", E26-F26, F26-E26)*C26</f>
        <v>0</v>
      </c>
      <c r="I26" s="7">
        <v>0</v>
      </c>
      <c r="J26" s="2">
        <f t="shared" ref="J26:J28" si="18">+I26+H26</f>
        <v>0</v>
      </c>
    </row>
    <row r="27" spans="1:10" ht="17.25" customHeight="1">
      <c r="A27" s="24">
        <v>43683</v>
      </c>
      <c r="B27" s="43" t="s">
        <v>227</v>
      </c>
      <c r="C27" s="68">
        <f t="shared" si="16"/>
        <v>980</v>
      </c>
      <c r="D27" s="45" t="s">
        <v>33</v>
      </c>
      <c r="E27" s="28">
        <v>1535</v>
      </c>
      <c r="F27" s="28">
        <v>1558</v>
      </c>
      <c r="G27" s="28">
        <v>0</v>
      </c>
      <c r="H27" s="91">
        <f t="shared" si="17"/>
        <v>22540</v>
      </c>
      <c r="I27" s="7">
        <v>0</v>
      </c>
      <c r="J27" s="2">
        <f t="shared" si="18"/>
        <v>22540</v>
      </c>
    </row>
    <row r="28" spans="1:10" ht="17.25" customHeight="1">
      <c r="A28" s="24">
        <v>43683</v>
      </c>
      <c r="B28" s="43" t="s">
        <v>266</v>
      </c>
      <c r="C28" s="68">
        <f t="shared" si="16"/>
        <v>1030</v>
      </c>
      <c r="D28" s="45" t="s">
        <v>33</v>
      </c>
      <c r="E28" s="28">
        <v>1450</v>
      </c>
      <c r="F28" s="28">
        <v>1420</v>
      </c>
      <c r="G28" s="28">
        <v>0</v>
      </c>
      <c r="H28" s="91">
        <f t="shared" si="17"/>
        <v>-30900</v>
      </c>
      <c r="I28" s="7">
        <v>0</v>
      </c>
      <c r="J28" s="2">
        <f t="shared" si="18"/>
        <v>-30900</v>
      </c>
    </row>
    <row r="29" spans="1:10" ht="17.25" customHeight="1">
      <c r="A29" s="24">
        <v>43682</v>
      </c>
      <c r="B29" s="43" t="s">
        <v>292</v>
      </c>
      <c r="C29" s="68">
        <f t="shared" ref="C29" si="19">MROUND(1500000/E29,10)</f>
        <v>2590</v>
      </c>
      <c r="D29" s="45" t="s">
        <v>33</v>
      </c>
      <c r="E29" s="28">
        <v>580</v>
      </c>
      <c r="F29" s="28">
        <v>589</v>
      </c>
      <c r="G29" s="28">
        <v>0</v>
      </c>
      <c r="H29" s="91">
        <f t="shared" ref="H29" si="20">IF(D29="SELL", E29-F29, F29-E29)*C29</f>
        <v>23310</v>
      </c>
      <c r="I29" s="7">
        <v>0</v>
      </c>
      <c r="J29" s="2">
        <f t="shared" ref="J29" si="21">+I29+H29</f>
        <v>23310</v>
      </c>
    </row>
    <row r="30" spans="1:10" ht="17.25" customHeight="1">
      <c r="A30" s="24">
        <v>43679</v>
      </c>
      <c r="B30" s="43" t="s">
        <v>53</v>
      </c>
      <c r="C30" s="68">
        <f t="shared" ref="C30" si="22">MROUND(1500000/E30,10)</f>
        <v>1230</v>
      </c>
      <c r="D30" s="45" t="s">
        <v>33</v>
      </c>
      <c r="E30" s="28">
        <v>1216</v>
      </c>
      <c r="F30" s="28">
        <v>1246</v>
      </c>
      <c r="G30" s="28">
        <v>0</v>
      </c>
      <c r="H30" s="91">
        <f t="shared" ref="H30" si="23">IF(D30="SELL", E30-F30, F30-E30)*C30</f>
        <v>36900</v>
      </c>
      <c r="I30" s="7">
        <v>0</v>
      </c>
      <c r="J30" s="2">
        <f t="shared" ref="J30" si="24">+I30+H30</f>
        <v>36900</v>
      </c>
    </row>
    <row r="31" spans="1:10" ht="17.25" customHeight="1">
      <c r="A31" s="24">
        <v>43678</v>
      </c>
      <c r="B31" s="43" t="s">
        <v>298</v>
      </c>
      <c r="C31" s="68">
        <f t="shared" ref="C31:C33" si="25">MROUND(1500000/E31,10)</f>
        <v>1540</v>
      </c>
      <c r="D31" s="45" t="s">
        <v>33</v>
      </c>
      <c r="E31" s="28">
        <v>975</v>
      </c>
      <c r="F31" s="28">
        <v>980</v>
      </c>
      <c r="G31" s="28">
        <v>0</v>
      </c>
      <c r="H31" s="91">
        <f t="shared" ref="H31" si="26">IF(D31="SELL", E31-F31, F31-E31)*C31</f>
        <v>7700</v>
      </c>
      <c r="I31" s="7">
        <v>0</v>
      </c>
      <c r="J31" s="2">
        <f t="shared" ref="J31" si="27">+I31+H31</f>
        <v>7700</v>
      </c>
    </row>
    <row r="32" spans="1:10" ht="17.25" customHeight="1">
      <c r="A32" s="17"/>
      <c r="B32" s="18"/>
      <c r="C32" s="18"/>
      <c r="D32" s="18"/>
      <c r="E32" s="18"/>
      <c r="F32" s="18"/>
      <c r="G32" s="18"/>
      <c r="H32" s="18"/>
      <c r="I32" s="18"/>
      <c r="J32" s="18"/>
    </row>
    <row r="33" spans="1:10" ht="17.25" customHeight="1">
      <c r="A33" s="24">
        <v>43677</v>
      </c>
      <c r="B33" s="43" t="s">
        <v>337</v>
      </c>
      <c r="C33" s="68">
        <f t="shared" si="25"/>
        <v>2130</v>
      </c>
      <c r="D33" s="45" t="s">
        <v>33</v>
      </c>
      <c r="E33" s="28">
        <v>705</v>
      </c>
      <c r="F33" s="28">
        <v>712</v>
      </c>
      <c r="G33" s="28">
        <v>0</v>
      </c>
      <c r="H33" s="91">
        <f t="shared" ref="H33" si="28">IF(D33="SELL", E33-F33, F33-E33)*C33</f>
        <v>14910</v>
      </c>
      <c r="I33" s="7">
        <v>0</v>
      </c>
      <c r="J33" s="2">
        <f t="shared" ref="J33" si="29">+I33+H33</f>
        <v>14910</v>
      </c>
    </row>
    <row r="34" spans="1:10" ht="17.25" customHeight="1">
      <c r="A34" s="24">
        <v>43677</v>
      </c>
      <c r="B34" s="43" t="s">
        <v>246</v>
      </c>
      <c r="C34" s="68">
        <f t="shared" ref="C34:C35" si="30">MROUND(1500000/E34,10)</f>
        <v>2160</v>
      </c>
      <c r="D34" s="45" t="s">
        <v>33</v>
      </c>
      <c r="E34" s="28">
        <v>695</v>
      </c>
      <c r="F34" s="28">
        <v>700</v>
      </c>
      <c r="G34" s="28">
        <v>0</v>
      </c>
      <c r="H34" s="91">
        <f t="shared" ref="H34:H35" si="31">IF(D34="SELL", E34-F34, F34-E34)*C34</f>
        <v>10800</v>
      </c>
      <c r="I34" s="7">
        <v>0</v>
      </c>
      <c r="J34" s="2">
        <f t="shared" ref="J34:J35" si="32">+I34+H34</f>
        <v>10800</v>
      </c>
    </row>
    <row r="35" spans="1:10" ht="17.25" customHeight="1">
      <c r="A35" s="24">
        <v>43677</v>
      </c>
      <c r="B35" s="43" t="s">
        <v>232</v>
      </c>
      <c r="C35" s="68">
        <f t="shared" si="30"/>
        <v>2860</v>
      </c>
      <c r="D35" s="45" t="s">
        <v>33</v>
      </c>
      <c r="E35" s="28">
        <v>525</v>
      </c>
      <c r="F35" s="28">
        <v>539</v>
      </c>
      <c r="G35" s="28">
        <v>0</v>
      </c>
      <c r="H35" s="91">
        <f t="shared" si="31"/>
        <v>40040</v>
      </c>
      <c r="I35" s="7">
        <v>0</v>
      </c>
      <c r="J35" s="2">
        <f t="shared" si="32"/>
        <v>40040</v>
      </c>
    </row>
    <row r="36" spans="1:10" ht="17.25" customHeight="1">
      <c r="A36" s="24">
        <v>43676</v>
      </c>
      <c r="B36" s="43" t="s">
        <v>336</v>
      </c>
      <c r="C36" s="68">
        <f t="shared" ref="C36:C37" si="33">MROUND(1500000/E36,10)</f>
        <v>3610</v>
      </c>
      <c r="D36" s="45" t="s">
        <v>33</v>
      </c>
      <c r="E36" s="28">
        <v>416</v>
      </c>
      <c r="F36" s="28">
        <v>424</v>
      </c>
      <c r="G36" s="28">
        <v>0</v>
      </c>
      <c r="H36" s="91">
        <f t="shared" ref="H36:H37" si="34">IF(D36="SELL", E36-F36, F36-E36)*C36</f>
        <v>28880</v>
      </c>
      <c r="I36" s="7">
        <v>0</v>
      </c>
      <c r="J36" s="2">
        <f t="shared" ref="J36:J37" si="35">+I36+H36</f>
        <v>28880</v>
      </c>
    </row>
    <row r="37" spans="1:10" ht="17.25" customHeight="1">
      <c r="A37" s="24">
        <v>43676</v>
      </c>
      <c r="B37" s="43" t="s">
        <v>298</v>
      </c>
      <c r="C37" s="68">
        <f t="shared" si="33"/>
        <v>1550</v>
      </c>
      <c r="D37" s="45" t="s">
        <v>33</v>
      </c>
      <c r="E37" s="28">
        <v>970</v>
      </c>
      <c r="F37" s="28">
        <v>980</v>
      </c>
      <c r="G37" s="28">
        <v>0</v>
      </c>
      <c r="H37" s="91">
        <f t="shared" si="34"/>
        <v>15500</v>
      </c>
      <c r="I37" s="7">
        <v>0</v>
      </c>
      <c r="J37" s="2">
        <f t="shared" si="35"/>
        <v>15500</v>
      </c>
    </row>
    <row r="38" spans="1:10" ht="17.25" customHeight="1">
      <c r="A38" s="24">
        <v>43675</v>
      </c>
      <c r="B38" s="43" t="s">
        <v>305</v>
      </c>
      <c r="C38" s="68">
        <f t="shared" ref="C38:C39" si="36">MROUND(1500000/E38,10)</f>
        <v>5730</v>
      </c>
      <c r="D38" s="45" t="s">
        <v>33</v>
      </c>
      <c r="E38" s="28">
        <v>262</v>
      </c>
      <c r="F38" s="28">
        <v>264</v>
      </c>
      <c r="G38" s="28">
        <v>0</v>
      </c>
      <c r="H38" s="91">
        <f t="shared" ref="H38:H39" si="37">IF(D38="SELL", E38-F38, F38-E38)*C38</f>
        <v>11460</v>
      </c>
      <c r="I38" s="7">
        <v>0</v>
      </c>
      <c r="J38" s="2">
        <f t="shared" ref="J38:J39" si="38">+I38+H38</f>
        <v>11460</v>
      </c>
    </row>
    <row r="39" spans="1:10" ht="17.25" customHeight="1">
      <c r="A39" s="24">
        <v>43675</v>
      </c>
      <c r="B39" s="43" t="s">
        <v>301</v>
      </c>
      <c r="C39" s="68">
        <f t="shared" si="36"/>
        <v>4550</v>
      </c>
      <c r="D39" s="45" t="s">
        <v>33</v>
      </c>
      <c r="E39" s="28">
        <v>330</v>
      </c>
      <c r="F39" s="28">
        <v>340</v>
      </c>
      <c r="G39" s="28">
        <v>0</v>
      </c>
      <c r="H39" s="91">
        <f t="shared" si="37"/>
        <v>45500</v>
      </c>
      <c r="I39" s="7">
        <v>0</v>
      </c>
      <c r="J39" s="2">
        <f t="shared" si="38"/>
        <v>45500</v>
      </c>
    </row>
    <row r="40" spans="1:10" ht="17.25" customHeight="1">
      <c r="A40" s="24">
        <v>43672</v>
      </c>
      <c r="B40" s="43" t="s">
        <v>287</v>
      </c>
      <c r="C40" s="68">
        <f t="shared" ref="C40:C41" si="39">MROUND(1500000/E40,10)</f>
        <v>28300</v>
      </c>
      <c r="D40" s="45" t="s">
        <v>33</v>
      </c>
      <c r="E40" s="28">
        <v>53</v>
      </c>
      <c r="F40" s="28">
        <v>54.5</v>
      </c>
      <c r="G40" s="28">
        <v>0</v>
      </c>
      <c r="H40" s="91">
        <f t="shared" ref="H40" si="40">IF(D40="SELL", E40-F40, F40-E40)*C40</f>
        <v>42450</v>
      </c>
      <c r="I40" s="7">
        <v>0</v>
      </c>
      <c r="J40" s="2">
        <f t="shared" ref="J40" si="41">+I40+H40</f>
        <v>42450</v>
      </c>
    </row>
    <row r="41" spans="1:10" ht="17.25" customHeight="1">
      <c r="A41" s="24">
        <v>43672</v>
      </c>
      <c r="B41" s="43" t="s">
        <v>334</v>
      </c>
      <c r="C41" s="68">
        <f t="shared" si="39"/>
        <v>3230</v>
      </c>
      <c r="D41" s="45" t="s">
        <v>33</v>
      </c>
      <c r="E41" s="28">
        <v>465</v>
      </c>
      <c r="F41" s="28">
        <v>475</v>
      </c>
      <c r="G41" s="28">
        <v>0</v>
      </c>
      <c r="H41" s="91">
        <v>0</v>
      </c>
      <c r="I41" s="7">
        <v>0</v>
      </c>
      <c r="J41" s="2" t="s">
        <v>234</v>
      </c>
    </row>
    <row r="42" spans="1:10" ht="17.25" customHeight="1">
      <c r="A42" s="24">
        <v>43671</v>
      </c>
      <c r="B42" s="43" t="s">
        <v>332</v>
      </c>
      <c r="C42" s="68">
        <f t="shared" ref="C42:C43" si="42">MROUND(1500000/E42,10)</f>
        <v>860</v>
      </c>
      <c r="D42" s="45" t="s">
        <v>33</v>
      </c>
      <c r="E42" s="28">
        <v>1740</v>
      </c>
      <c r="F42" s="28">
        <v>1743</v>
      </c>
      <c r="G42" s="28">
        <v>0</v>
      </c>
      <c r="H42" s="91">
        <f t="shared" ref="H42" si="43">IF(D42="SELL", E42-F42, F42-E42)*C42</f>
        <v>2580</v>
      </c>
      <c r="I42" s="7">
        <v>0</v>
      </c>
      <c r="J42" s="2">
        <f t="shared" ref="J42" si="44">+I42+H42</f>
        <v>2580</v>
      </c>
    </row>
    <row r="43" spans="1:10" ht="17.25" customHeight="1">
      <c r="A43" s="24">
        <v>43671</v>
      </c>
      <c r="B43" s="43" t="s">
        <v>232</v>
      </c>
      <c r="C43" s="68">
        <f t="shared" si="42"/>
        <v>2400</v>
      </c>
      <c r="D43" s="45" t="s">
        <v>33</v>
      </c>
      <c r="E43" s="28">
        <v>625</v>
      </c>
      <c r="F43" s="28">
        <v>640</v>
      </c>
      <c r="G43" s="28">
        <v>0</v>
      </c>
      <c r="H43" s="91">
        <v>0</v>
      </c>
      <c r="I43" s="7">
        <v>0</v>
      </c>
      <c r="J43" s="2" t="s">
        <v>234</v>
      </c>
    </row>
    <row r="44" spans="1:10" ht="17.25" customHeight="1">
      <c r="A44" s="24">
        <v>43670</v>
      </c>
      <c r="B44" s="43" t="s">
        <v>232</v>
      </c>
      <c r="C44" s="68">
        <f t="shared" ref="C44" si="45">MROUND(1500000/E44,10)</f>
        <v>2340</v>
      </c>
      <c r="D44" s="45" t="s">
        <v>26</v>
      </c>
      <c r="E44" s="28">
        <v>640</v>
      </c>
      <c r="F44" s="28">
        <v>625</v>
      </c>
      <c r="G44" s="28">
        <v>0</v>
      </c>
      <c r="H44" s="91">
        <f>IF(D44="SELL", E44-F44, F44-E44)*C44</f>
        <v>35100</v>
      </c>
      <c r="I44" s="7">
        <v>0</v>
      </c>
      <c r="J44" s="2">
        <f>+I44+H44</f>
        <v>35100</v>
      </c>
    </row>
    <row r="45" spans="1:10" ht="17.25" customHeight="1">
      <c r="A45" s="24">
        <v>43669</v>
      </c>
      <c r="B45" s="43" t="s">
        <v>233</v>
      </c>
      <c r="C45" s="68">
        <f t="shared" ref="C45" si="46">MROUND(1500000/E45,10)</f>
        <v>2330</v>
      </c>
      <c r="D45" s="45" t="s">
        <v>33</v>
      </c>
      <c r="E45" s="28">
        <v>645</v>
      </c>
      <c r="F45" s="28">
        <v>654</v>
      </c>
      <c r="G45" s="28">
        <v>0</v>
      </c>
      <c r="H45" s="91">
        <f t="shared" ref="H45" si="47">IF(D45="SELL", E45-F45, F45-E45)*C45</f>
        <v>20970</v>
      </c>
      <c r="I45" s="7">
        <v>0</v>
      </c>
      <c r="J45" s="2">
        <f t="shared" ref="J45" si="48">+I45+H45</f>
        <v>20970</v>
      </c>
    </row>
    <row r="46" spans="1:10" ht="17.25" customHeight="1">
      <c r="A46" s="24">
        <v>43668</v>
      </c>
      <c r="B46" s="43" t="s">
        <v>328</v>
      </c>
      <c r="C46" s="68">
        <f t="shared" ref="C46:C48" si="49">MROUND(1500000/E46,10)</f>
        <v>28300</v>
      </c>
      <c r="D46" s="45" t="s">
        <v>33</v>
      </c>
      <c r="E46" s="28">
        <v>53</v>
      </c>
      <c r="F46" s="28">
        <v>53</v>
      </c>
      <c r="G46" s="28">
        <v>0</v>
      </c>
      <c r="H46" s="91">
        <f t="shared" ref="H46" si="50">IF(D46="SELL", E46-F46, F46-E46)*C46</f>
        <v>0</v>
      </c>
      <c r="I46" s="7">
        <v>0</v>
      </c>
      <c r="J46" s="2">
        <f t="shared" ref="J46" si="51">+I46+H46</f>
        <v>0</v>
      </c>
    </row>
    <row r="47" spans="1:10" ht="17.25" customHeight="1">
      <c r="A47" s="24">
        <v>43668</v>
      </c>
      <c r="B47" s="43" t="s">
        <v>329</v>
      </c>
      <c r="C47" s="68">
        <f t="shared" si="49"/>
        <v>2720</v>
      </c>
      <c r="D47" s="45" t="s">
        <v>33</v>
      </c>
      <c r="E47" s="28">
        <v>551</v>
      </c>
      <c r="F47" s="28">
        <v>553</v>
      </c>
      <c r="G47" s="28">
        <v>0</v>
      </c>
      <c r="H47" s="91">
        <f t="shared" ref="H47:H48" si="52">IF(D47="SELL", E47-F47, F47-E47)*C47</f>
        <v>5440</v>
      </c>
      <c r="I47" s="7">
        <v>0</v>
      </c>
      <c r="J47" s="2">
        <f t="shared" ref="J47:J48" si="53">+I47+H47</f>
        <v>5440</v>
      </c>
    </row>
    <row r="48" spans="1:10" ht="17.25" customHeight="1">
      <c r="A48" s="24">
        <v>43668</v>
      </c>
      <c r="B48" s="43" t="s">
        <v>330</v>
      </c>
      <c r="C48" s="68">
        <f t="shared" si="49"/>
        <v>6120</v>
      </c>
      <c r="D48" s="45" t="s">
        <v>33</v>
      </c>
      <c r="E48" s="28">
        <v>245</v>
      </c>
      <c r="F48" s="28">
        <v>247</v>
      </c>
      <c r="G48" s="28">
        <v>0</v>
      </c>
      <c r="H48" s="91">
        <f t="shared" si="52"/>
        <v>12240</v>
      </c>
      <c r="I48" s="7">
        <v>0</v>
      </c>
      <c r="J48" s="2">
        <f t="shared" si="53"/>
        <v>12240</v>
      </c>
    </row>
    <row r="49" spans="1:10" ht="17.25" customHeight="1">
      <c r="A49" s="24">
        <v>43665</v>
      </c>
      <c r="B49" s="43" t="s">
        <v>321</v>
      </c>
      <c r="C49" s="68">
        <f t="shared" ref="C49" si="54">MROUND(1500000/E49,10)</f>
        <v>1360</v>
      </c>
      <c r="D49" s="45" t="s">
        <v>33</v>
      </c>
      <c r="E49" s="28">
        <v>1105</v>
      </c>
      <c r="F49" s="28">
        <v>1085</v>
      </c>
      <c r="G49" s="28">
        <v>0</v>
      </c>
      <c r="H49" s="91">
        <f t="shared" ref="H49" si="55">IF(D49="SELL", E49-F49, F49-E49)*C49</f>
        <v>-27200</v>
      </c>
      <c r="I49" s="7">
        <v>0</v>
      </c>
      <c r="J49" s="2">
        <f t="shared" ref="J49" si="56">+I49+H49</f>
        <v>-27200</v>
      </c>
    </row>
    <row r="50" spans="1:10" ht="17.25" customHeight="1">
      <c r="A50" s="24">
        <v>43665</v>
      </c>
      <c r="B50" s="43" t="s">
        <v>327</v>
      </c>
      <c r="C50" s="68">
        <f t="shared" ref="C50" si="57">MROUND(1500000/E50,10)</f>
        <v>3460</v>
      </c>
      <c r="D50" s="45" t="s">
        <v>33</v>
      </c>
      <c r="E50" s="28">
        <v>433</v>
      </c>
      <c r="F50" s="28">
        <v>442</v>
      </c>
      <c r="G50" s="28">
        <v>0</v>
      </c>
      <c r="H50" s="91">
        <f t="shared" ref="H50" si="58">IF(D50="SELL", E50-F50, F50-E50)*C50</f>
        <v>31140</v>
      </c>
      <c r="I50" s="7">
        <v>0</v>
      </c>
      <c r="J50" s="2">
        <f t="shared" ref="J50" si="59">+I50+H50</f>
        <v>31140</v>
      </c>
    </row>
    <row r="51" spans="1:10" ht="17.25" customHeight="1">
      <c r="A51" s="24">
        <v>43664</v>
      </c>
      <c r="B51" s="43" t="s">
        <v>290</v>
      </c>
      <c r="C51" s="68">
        <f t="shared" ref="C51:C52" si="60">MROUND(1500000/E51,10)</f>
        <v>1220</v>
      </c>
      <c r="D51" s="45" t="s">
        <v>33</v>
      </c>
      <c r="E51" s="28">
        <v>1225</v>
      </c>
      <c r="F51" s="28">
        <v>1235</v>
      </c>
      <c r="G51" s="28">
        <v>0</v>
      </c>
      <c r="H51" s="91">
        <v>0</v>
      </c>
      <c r="I51" s="7">
        <v>0</v>
      </c>
      <c r="J51" s="2" t="s">
        <v>234</v>
      </c>
    </row>
    <row r="52" spans="1:10" ht="17.25" customHeight="1">
      <c r="A52" s="24">
        <v>43664</v>
      </c>
      <c r="B52" s="43" t="s">
        <v>306</v>
      </c>
      <c r="C52" s="68">
        <f t="shared" si="60"/>
        <v>1630</v>
      </c>
      <c r="D52" s="45" t="s">
        <v>33</v>
      </c>
      <c r="E52" s="28">
        <v>920</v>
      </c>
      <c r="F52" s="28">
        <v>920</v>
      </c>
      <c r="G52" s="28">
        <v>0</v>
      </c>
      <c r="H52" s="91">
        <f t="shared" ref="H52" si="61">IF(D52="SELL", E52-F52, F52-E52)*C52</f>
        <v>0</v>
      </c>
      <c r="I52" s="7">
        <v>0</v>
      </c>
      <c r="J52" s="2">
        <f t="shared" ref="J52" si="62">+I52+H52</f>
        <v>0</v>
      </c>
    </row>
    <row r="53" spans="1:10" ht="17.25" customHeight="1">
      <c r="A53" s="24">
        <v>43663</v>
      </c>
      <c r="B53" s="43" t="s">
        <v>244</v>
      </c>
      <c r="C53" s="68">
        <f t="shared" ref="C53:C54" si="63">MROUND(1500000/E53,10)</f>
        <v>1380</v>
      </c>
      <c r="D53" s="45" t="s">
        <v>33</v>
      </c>
      <c r="E53" s="28">
        <v>1090</v>
      </c>
      <c r="F53" s="28">
        <v>1098</v>
      </c>
      <c r="G53" s="28">
        <v>0</v>
      </c>
      <c r="H53" s="91">
        <f t="shared" ref="H53" si="64">IF(D53="SELL", E53-F53, F53-E53)*C53</f>
        <v>11040</v>
      </c>
      <c r="I53" s="7">
        <v>0</v>
      </c>
      <c r="J53" s="2">
        <f t="shared" ref="J53" si="65">+I53+H53</f>
        <v>11040</v>
      </c>
    </row>
    <row r="54" spans="1:10" ht="17.25" customHeight="1">
      <c r="A54" s="24">
        <v>43663</v>
      </c>
      <c r="B54" s="43" t="s">
        <v>326</v>
      </c>
      <c r="C54" s="68">
        <f t="shared" si="63"/>
        <v>14850</v>
      </c>
      <c r="D54" s="45" t="s">
        <v>33</v>
      </c>
      <c r="E54" s="28">
        <v>101</v>
      </c>
      <c r="F54" s="28">
        <v>101</v>
      </c>
      <c r="G54" s="28">
        <v>0</v>
      </c>
      <c r="H54" s="91">
        <f t="shared" ref="H54" si="66">IF(D54="SELL", E54-F54, F54-E54)*C54</f>
        <v>0</v>
      </c>
      <c r="I54" s="7">
        <v>0</v>
      </c>
      <c r="J54" s="2">
        <f t="shared" ref="J54" si="67">+I54+H54</f>
        <v>0</v>
      </c>
    </row>
    <row r="55" spans="1:10" ht="17.25" customHeight="1">
      <c r="A55" s="24">
        <v>43662</v>
      </c>
      <c r="B55" s="43" t="s">
        <v>325</v>
      </c>
      <c r="C55" s="68">
        <f t="shared" ref="C55:C56" si="68">MROUND(1500000/E55,10)</f>
        <v>2790</v>
      </c>
      <c r="D55" s="45" t="s">
        <v>33</v>
      </c>
      <c r="E55" s="28">
        <v>538</v>
      </c>
      <c r="F55" s="28">
        <v>548</v>
      </c>
      <c r="G55" s="28">
        <v>0</v>
      </c>
      <c r="H55" s="91">
        <f t="shared" ref="H55:H56" si="69">IF(D55="SELL", E55-F55, F55-E55)*C55</f>
        <v>27900</v>
      </c>
      <c r="I55" s="7">
        <v>0</v>
      </c>
      <c r="J55" s="2">
        <f t="shared" ref="J55:J56" si="70">+I55+H55</f>
        <v>27900</v>
      </c>
    </row>
    <row r="56" spans="1:10" ht="17.25" customHeight="1">
      <c r="A56" s="24">
        <v>43661</v>
      </c>
      <c r="B56" s="43" t="s">
        <v>260</v>
      </c>
      <c r="C56" s="68">
        <f t="shared" si="68"/>
        <v>2390</v>
      </c>
      <c r="D56" s="45" t="s">
        <v>33</v>
      </c>
      <c r="E56" s="28">
        <v>628</v>
      </c>
      <c r="F56" s="28">
        <v>639</v>
      </c>
      <c r="G56" s="28">
        <v>0</v>
      </c>
      <c r="H56" s="91">
        <f t="shared" si="69"/>
        <v>26290</v>
      </c>
      <c r="I56" s="7">
        <v>0</v>
      </c>
      <c r="J56" s="2">
        <f t="shared" si="70"/>
        <v>26290</v>
      </c>
    </row>
    <row r="57" spans="1:10" ht="17.25" customHeight="1">
      <c r="A57" s="24">
        <v>43661</v>
      </c>
      <c r="B57" s="43" t="s">
        <v>53</v>
      </c>
      <c r="C57" s="68">
        <f t="shared" ref="C57:C58" si="71">MROUND(1500000/E57,10)</f>
        <v>1260</v>
      </c>
      <c r="D57" s="45" t="s">
        <v>33</v>
      </c>
      <c r="E57" s="28">
        <v>1195</v>
      </c>
      <c r="F57" s="28">
        <v>1207</v>
      </c>
      <c r="G57" s="28">
        <v>0</v>
      </c>
      <c r="H57" s="91">
        <f t="shared" ref="H57" si="72">IF(D57="SELL", E57-F57, F57-E57)*C57</f>
        <v>15120</v>
      </c>
      <c r="I57" s="7">
        <v>0</v>
      </c>
      <c r="J57" s="2">
        <f t="shared" ref="J57" si="73">+I57+H57</f>
        <v>15120</v>
      </c>
    </row>
    <row r="58" spans="1:10" ht="17.25" customHeight="1">
      <c r="A58" s="24">
        <v>43661</v>
      </c>
      <c r="B58" s="43" t="s">
        <v>323</v>
      </c>
      <c r="C58" s="68">
        <f t="shared" si="71"/>
        <v>1550</v>
      </c>
      <c r="D58" s="45" t="s">
        <v>33</v>
      </c>
      <c r="E58" s="28">
        <v>965</v>
      </c>
      <c r="F58" s="28">
        <v>980</v>
      </c>
      <c r="G58" s="28">
        <v>0</v>
      </c>
      <c r="H58" s="91">
        <v>0</v>
      </c>
      <c r="I58" s="7">
        <v>0</v>
      </c>
      <c r="J58" s="2" t="s">
        <v>234</v>
      </c>
    </row>
    <row r="59" spans="1:10" ht="17.25" customHeight="1">
      <c r="A59" s="24">
        <v>43658</v>
      </c>
      <c r="B59" s="43" t="s">
        <v>305</v>
      </c>
      <c r="C59" s="68">
        <f t="shared" ref="C59:C60" si="74">MROUND(1500000/E59,10)</f>
        <v>4920</v>
      </c>
      <c r="D59" s="45" t="s">
        <v>33</v>
      </c>
      <c r="E59" s="28">
        <v>305</v>
      </c>
      <c r="F59" s="28">
        <v>309.5</v>
      </c>
      <c r="G59" s="28">
        <v>0</v>
      </c>
      <c r="H59" s="91">
        <f t="shared" ref="H59:H60" si="75">IF(D59="SELL", E59-F59, F59-E59)*C59</f>
        <v>22140</v>
      </c>
      <c r="I59" s="7">
        <v>0</v>
      </c>
      <c r="J59" s="2">
        <f t="shared" ref="J59" si="76">+I59+H59</f>
        <v>22140</v>
      </c>
    </row>
    <row r="60" spans="1:10" ht="17.25" customHeight="1">
      <c r="A60" s="24">
        <v>43658</v>
      </c>
      <c r="B60" s="43" t="s">
        <v>309</v>
      </c>
      <c r="C60" s="68">
        <f t="shared" si="74"/>
        <v>3160</v>
      </c>
      <c r="D60" s="45" t="s">
        <v>33</v>
      </c>
      <c r="E60" s="28">
        <v>475</v>
      </c>
      <c r="F60" s="28">
        <v>475</v>
      </c>
      <c r="G60" s="28">
        <v>0</v>
      </c>
      <c r="H60" s="91">
        <f t="shared" si="75"/>
        <v>0</v>
      </c>
      <c r="I60" s="7">
        <v>0</v>
      </c>
      <c r="J60" s="2" t="s">
        <v>324</v>
      </c>
    </row>
    <row r="61" spans="1:10" ht="17.25" customHeight="1">
      <c r="A61" s="24">
        <v>43657</v>
      </c>
      <c r="B61" s="43" t="s">
        <v>158</v>
      </c>
      <c r="C61" s="68">
        <f t="shared" ref="C61:C62" si="77">MROUND(1500000/E61,10)</f>
        <v>1820</v>
      </c>
      <c r="D61" s="45" t="s">
        <v>33</v>
      </c>
      <c r="E61" s="28">
        <v>822</v>
      </c>
      <c r="F61" s="28">
        <v>832</v>
      </c>
      <c r="G61" s="28">
        <v>0</v>
      </c>
      <c r="H61" s="91">
        <f t="shared" ref="H61" si="78">IF(D61="SELL", E61-F61, F61-E61)*C61</f>
        <v>18200</v>
      </c>
      <c r="I61" s="7">
        <v>0</v>
      </c>
      <c r="J61" s="2">
        <f t="shared" ref="J61" si="79">+I61+H61</f>
        <v>18200</v>
      </c>
    </row>
    <row r="62" spans="1:10" ht="17.25" customHeight="1">
      <c r="A62" s="24">
        <v>43657</v>
      </c>
      <c r="B62" s="43" t="s">
        <v>233</v>
      </c>
      <c r="C62" s="68">
        <f t="shared" si="77"/>
        <v>2340</v>
      </c>
      <c r="D62" s="45" t="s">
        <v>33</v>
      </c>
      <c r="E62" s="28">
        <v>640</v>
      </c>
      <c r="F62" s="28">
        <v>655</v>
      </c>
      <c r="G62" s="28">
        <v>0</v>
      </c>
      <c r="H62" s="91">
        <v>0</v>
      </c>
      <c r="I62" s="7">
        <v>0</v>
      </c>
      <c r="J62" s="2" t="s">
        <v>234</v>
      </c>
    </row>
    <row r="63" spans="1:10" ht="17.25" customHeight="1">
      <c r="A63" s="24">
        <v>43656</v>
      </c>
      <c r="B63" s="43" t="s">
        <v>321</v>
      </c>
      <c r="C63" s="68">
        <f t="shared" ref="C63:C77" si="80">MROUND(1500000/E63,10)</f>
        <v>540</v>
      </c>
      <c r="D63" s="45" t="s">
        <v>33</v>
      </c>
      <c r="E63" s="28">
        <v>2780</v>
      </c>
      <c r="F63" s="28">
        <v>2810</v>
      </c>
      <c r="G63" s="28">
        <v>0</v>
      </c>
      <c r="H63" s="91">
        <v>0</v>
      </c>
      <c r="I63" s="7">
        <v>0</v>
      </c>
      <c r="J63" s="2" t="s">
        <v>234</v>
      </c>
    </row>
    <row r="64" spans="1:10" ht="17.25" customHeight="1">
      <c r="A64" s="24">
        <v>43656</v>
      </c>
      <c r="B64" s="43" t="s">
        <v>320</v>
      </c>
      <c r="C64" s="68">
        <f t="shared" si="80"/>
        <v>1090</v>
      </c>
      <c r="D64" s="45" t="s">
        <v>26</v>
      </c>
      <c r="E64" s="28">
        <v>1375</v>
      </c>
      <c r="F64" s="28">
        <v>1395</v>
      </c>
      <c r="G64" s="28">
        <v>0</v>
      </c>
      <c r="H64" s="91">
        <f>IF(D64="SELL", E64-F64, F64-E64)*C64</f>
        <v>-21800</v>
      </c>
      <c r="I64" s="7">
        <v>0</v>
      </c>
      <c r="J64" s="2">
        <f>+I64+H64</f>
        <v>-21800</v>
      </c>
    </row>
    <row r="65" spans="1:10" ht="17.25" customHeight="1">
      <c r="A65" s="24">
        <v>43655</v>
      </c>
      <c r="B65" s="43" t="s">
        <v>232</v>
      </c>
      <c r="C65" s="68">
        <f t="shared" si="80"/>
        <v>2170</v>
      </c>
      <c r="D65" s="45" t="s">
        <v>33</v>
      </c>
      <c r="E65" s="28">
        <v>691</v>
      </c>
      <c r="F65" s="28">
        <v>702.5</v>
      </c>
      <c r="G65" s="28">
        <v>0</v>
      </c>
      <c r="H65" s="91">
        <f>IF(D65="SELL", E65-F65, F65-E65)*C65</f>
        <v>24955</v>
      </c>
      <c r="I65" s="7">
        <v>0</v>
      </c>
      <c r="J65" s="2">
        <f>+I65+H65</f>
        <v>24955</v>
      </c>
    </row>
    <row r="66" spans="1:10" ht="17.25" customHeight="1">
      <c r="A66" s="24">
        <v>43654</v>
      </c>
      <c r="B66" s="43" t="s">
        <v>247</v>
      </c>
      <c r="C66" s="68">
        <f t="shared" si="80"/>
        <v>980</v>
      </c>
      <c r="D66" s="45" t="s">
        <v>33</v>
      </c>
      <c r="E66" s="28">
        <v>1530</v>
      </c>
      <c r="F66" s="28">
        <v>1550</v>
      </c>
      <c r="G66" s="28">
        <v>0</v>
      </c>
      <c r="H66" s="91">
        <v>0</v>
      </c>
      <c r="I66" s="7">
        <v>0</v>
      </c>
      <c r="J66" s="2" t="s">
        <v>234</v>
      </c>
    </row>
    <row r="67" spans="1:10" ht="17.25" customHeight="1">
      <c r="A67" s="24">
        <v>43654</v>
      </c>
      <c r="B67" s="43" t="s">
        <v>318</v>
      </c>
      <c r="C67" s="68">
        <f t="shared" si="80"/>
        <v>2650</v>
      </c>
      <c r="D67" s="45" t="s">
        <v>33</v>
      </c>
      <c r="E67" s="28">
        <v>565</v>
      </c>
      <c r="F67" s="28">
        <v>568</v>
      </c>
      <c r="G67" s="28">
        <v>0</v>
      </c>
      <c r="H67" s="91">
        <f t="shared" ref="H67:H72" si="81">IF(D67="SELL", E67-F67, F67-E67)*C67</f>
        <v>7950</v>
      </c>
      <c r="I67" s="7">
        <v>0</v>
      </c>
      <c r="J67" s="2">
        <f t="shared" ref="J67:J72" si="82">+I67+H67</f>
        <v>7950</v>
      </c>
    </row>
    <row r="68" spans="1:10" ht="17.25" customHeight="1">
      <c r="A68" s="24">
        <v>43651</v>
      </c>
      <c r="B68" s="43" t="s">
        <v>315</v>
      </c>
      <c r="C68" s="68">
        <f t="shared" si="80"/>
        <v>1900</v>
      </c>
      <c r="D68" s="45" t="s">
        <v>33</v>
      </c>
      <c r="E68" s="28">
        <v>790</v>
      </c>
      <c r="F68" s="28">
        <v>794</v>
      </c>
      <c r="G68" s="28">
        <v>0</v>
      </c>
      <c r="H68" s="91">
        <f t="shared" si="81"/>
        <v>7600</v>
      </c>
      <c r="I68" s="7">
        <v>0</v>
      </c>
      <c r="J68" s="2">
        <f t="shared" si="82"/>
        <v>7600</v>
      </c>
    </row>
    <row r="69" spans="1:10" ht="17.25" customHeight="1">
      <c r="A69" s="24">
        <v>43651</v>
      </c>
      <c r="B69" s="43" t="s">
        <v>310</v>
      </c>
      <c r="C69" s="68">
        <f t="shared" si="80"/>
        <v>1160</v>
      </c>
      <c r="D69" s="45" t="s">
        <v>33</v>
      </c>
      <c r="E69" s="28">
        <v>1290</v>
      </c>
      <c r="F69" s="28">
        <v>1270</v>
      </c>
      <c r="G69" s="28">
        <v>0</v>
      </c>
      <c r="H69" s="91">
        <f t="shared" si="81"/>
        <v>-23200</v>
      </c>
      <c r="I69" s="7">
        <v>0</v>
      </c>
      <c r="J69" s="2">
        <f t="shared" si="82"/>
        <v>-23200</v>
      </c>
    </row>
    <row r="70" spans="1:10" ht="17.25" customHeight="1">
      <c r="A70" s="24">
        <v>43650</v>
      </c>
      <c r="B70" s="43" t="s">
        <v>306</v>
      </c>
      <c r="C70" s="68">
        <f t="shared" si="80"/>
        <v>1640</v>
      </c>
      <c r="D70" s="45" t="s">
        <v>33</v>
      </c>
      <c r="E70" s="28">
        <v>915</v>
      </c>
      <c r="F70" s="28">
        <v>920</v>
      </c>
      <c r="G70" s="28">
        <v>0</v>
      </c>
      <c r="H70" s="91">
        <f t="shared" si="81"/>
        <v>8200</v>
      </c>
      <c r="I70" s="7">
        <v>0</v>
      </c>
      <c r="J70" s="2">
        <f t="shared" si="82"/>
        <v>8200</v>
      </c>
    </row>
    <row r="71" spans="1:10" ht="17.25" customHeight="1">
      <c r="A71" s="24">
        <v>43650</v>
      </c>
      <c r="B71" s="43" t="s">
        <v>311</v>
      </c>
      <c r="C71" s="68">
        <f t="shared" si="80"/>
        <v>1170</v>
      </c>
      <c r="D71" s="45" t="s">
        <v>33</v>
      </c>
      <c r="E71" s="28">
        <v>1285</v>
      </c>
      <c r="F71" s="28">
        <v>1289</v>
      </c>
      <c r="G71" s="28">
        <v>0</v>
      </c>
      <c r="H71" s="91">
        <f t="shared" si="81"/>
        <v>4680</v>
      </c>
      <c r="I71" s="7">
        <v>0</v>
      </c>
      <c r="J71" s="2">
        <f t="shared" si="82"/>
        <v>4680</v>
      </c>
    </row>
    <row r="72" spans="1:10" ht="17.25" customHeight="1">
      <c r="A72" s="24">
        <v>43649</v>
      </c>
      <c r="B72" s="43" t="s">
        <v>310</v>
      </c>
      <c r="C72" s="68">
        <f t="shared" si="80"/>
        <v>1130</v>
      </c>
      <c r="D72" s="45" t="s">
        <v>33</v>
      </c>
      <c r="E72" s="28">
        <v>1325</v>
      </c>
      <c r="F72" s="28">
        <v>1333</v>
      </c>
      <c r="G72" s="28">
        <v>0</v>
      </c>
      <c r="H72" s="91">
        <f t="shared" si="81"/>
        <v>9040</v>
      </c>
      <c r="I72" s="7">
        <v>0</v>
      </c>
      <c r="J72" s="2">
        <f t="shared" si="82"/>
        <v>9040</v>
      </c>
    </row>
    <row r="73" spans="1:10" ht="17.25" customHeight="1">
      <c r="A73" s="24">
        <v>43649</v>
      </c>
      <c r="B73" s="43" t="s">
        <v>309</v>
      </c>
      <c r="C73" s="68">
        <f t="shared" si="80"/>
        <v>3000</v>
      </c>
      <c r="D73" s="45" t="s">
        <v>33</v>
      </c>
      <c r="E73" s="28">
        <v>500</v>
      </c>
      <c r="F73" s="28">
        <v>515</v>
      </c>
      <c r="G73" s="28">
        <v>0</v>
      </c>
      <c r="H73" s="91">
        <v>0</v>
      </c>
      <c r="I73" s="7">
        <v>0</v>
      </c>
      <c r="J73" s="2" t="s">
        <v>234</v>
      </c>
    </row>
    <row r="74" spans="1:10" ht="17.25" customHeight="1">
      <c r="A74" s="24">
        <v>43648</v>
      </c>
      <c r="B74" s="43" t="s">
        <v>257</v>
      </c>
      <c r="C74" s="68">
        <f t="shared" si="80"/>
        <v>1530</v>
      </c>
      <c r="D74" s="45" t="s">
        <v>33</v>
      </c>
      <c r="E74" s="28">
        <v>980</v>
      </c>
      <c r="F74" s="28">
        <v>999</v>
      </c>
      <c r="G74" s="28">
        <v>0</v>
      </c>
      <c r="H74" s="91">
        <f>IF(D74="SELL", E74-F74, F74-E74)*C74</f>
        <v>29070</v>
      </c>
      <c r="I74" s="7">
        <v>0</v>
      </c>
      <c r="J74" s="2">
        <f>+I74+H74</f>
        <v>29070</v>
      </c>
    </row>
    <row r="75" spans="1:10" ht="17.25" customHeight="1">
      <c r="A75" s="24">
        <v>43648</v>
      </c>
      <c r="B75" s="43" t="s">
        <v>67</v>
      </c>
      <c r="C75" s="68">
        <f t="shared" si="80"/>
        <v>2340</v>
      </c>
      <c r="D75" s="45" t="s">
        <v>26</v>
      </c>
      <c r="E75" s="28">
        <v>640</v>
      </c>
      <c r="F75" s="28">
        <v>625</v>
      </c>
      <c r="G75" s="28">
        <v>0</v>
      </c>
      <c r="H75" s="91">
        <v>0</v>
      </c>
      <c r="I75" s="7">
        <v>0</v>
      </c>
      <c r="J75" s="2" t="s">
        <v>234</v>
      </c>
    </row>
    <row r="76" spans="1:10" ht="17.25" customHeight="1">
      <c r="A76" s="24">
        <v>43647</v>
      </c>
      <c r="B76" s="43" t="s">
        <v>287</v>
      </c>
      <c r="C76" s="68">
        <f t="shared" si="80"/>
        <v>24190</v>
      </c>
      <c r="D76" s="45" t="s">
        <v>33</v>
      </c>
      <c r="E76" s="28">
        <v>62</v>
      </c>
      <c r="F76" s="28">
        <v>65</v>
      </c>
      <c r="G76" s="28">
        <v>0</v>
      </c>
      <c r="H76" s="91">
        <f>IF(D76="SELL", E76-F76, F76-E76)*C76</f>
        <v>72570</v>
      </c>
      <c r="I76" s="7">
        <v>0</v>
      </c>
      <c r="J76" s="2">
        <f>+I76+H76</f>
        <v>72570</v>
      </c>
    </row>
    <row r="77" spans="1:10" ht="17.25" customHeight="1">
      <c r="A77" s="24">
        <v>43647</v>
      </c>
      <c r="B77" s="43" t="s">
        <v>309</v>
      </c>
      <c r="C77" s="68">
        <f t="shared" si="80"/>
        <v>2900</v>
      </c>
      <c r="D77" s="45" t="s">
        <v>26</v>
      </c>
      <c r="E77" s="28">
        <v>516.5</v>
      </c>
      <c r="F77" s="28">
        <v>502.5</v>
      </c>
      <c r="G77" s="28">
        <v>0</v>
      </c>
      <c r="H77" s="91">
        <f>IF(D77="SELL", E77-F77, F77-E77)*C77</f>
        <v>40600</v>
      </c>
      <c r="I77" s="7">
        <v>0</v>
      </c>
      <c r="J77" s="2">
        <f>+I77+H77</f>
        <v>40600</v>
      </c>
    </row>
    <row r="78" spans="1:10" ht="17.25" customHeight="1">
      <c r="A78" s="17"/>
      <c r="B78" s="18"/>
      <c r="C78" s="18"/>
      <c r="D78" s="18"/>
      <c r="E78" s="18"/>
      <c r="F78" s="18"/>
      <c r="G78" s="18"/>
      <c r="H78" s="18"/>
      <c r="I78" s="18"/>
      <c r="J78" s="18"/>
    </row>
    <row r="79" spans="1:10" ht="17.25" customHeight="1">
      <c r="A79" s="24">
        <v>43644</v>
      </c>
      <c r="B79" s="43" t="s">
        <v>96</v>
      </c>
      <c r="C79" s="68">
        <f t="shared" ref="C79:C94" si="83">MROUND(1500000/E79,10)</f>
        <v>2780</v>
      </c>
      <c r="D79" s="45" t="s">
        <v>33</v>
      </c>
      <c r="E79" s="28">
        <v>540</v>
      </c>
      <c r="F79" s="28">
        <v>547</v>
      </c>
      <c r="G79" s="28">
        <v>0</v>
      </c>
      <c r="H79" s="91">
        <f t="shared" ref="H79:H94" si="84">IF(D79="SELL", E79-F79, F79-E79)*C79</f>
        <v>19460</v>
      </c>
      <c r="I79" s="7">
        <v>0</v>
      </c>
      <c r="J79" s="2">
        <f t="shared" ref="J79:J94" si="85">+I79+H79</f>
        <v>19460</v>
      </c>
    </row>
    <row r="80" spans="1:10" ht="17.25" customHeight="1">
      <c r="A80" s="24">
        <v>43644</v>
      </c>
      <c r="B80" s="43" t="s">
        <v>233</v>
      </c>
      <c r="C80" s="68">
        <f t="shared" si="83"/>
        <v>1590</v>
      </c>
      <c r="D80" s="45" t="s">
        <v>33</v>
      </c>
      <c r="E80" s="28">
        <v>945</v>
      </c>
      <c r="F80" s="28">
        <v>925</v>
      </c>
      <c r="G80" s="28">
        <v>0</v>
      </c>
      <c r="H80" s="91">
        <f t="shared" si="84"/>
        <v>-31800</v>
      </c>
      <c r="I80" s="7">
        <v>0</v>
      </c>
      <c r="J80" s="2">
        <f t="shared" si="85"/>
        <v>-31800</v>
      </c>
    </row>
    <row r="81" spans="1:10" ht="17.25" customHeight="1">
      <c r="A81" s="24">
        <v>43644</v>
      </c>
      <c r="B81" s="43" t="s">
        <v>287</v>
      </c>
      <c r="C81" s="68">
        <f t="shared" si="83"/>
        <v>21430</v>
      </c>
      <c r="D81" s="45" t="s">
        <v>33</v>
      </c>
      <c r="E81" s="28">
        <v>70</v>
      </c>
      <c r="F81" s="28">
        <v>67</v>
      </c>
      <c r="G81" s="28">
        <v>0</v>
      </c>
      <c r="H81" s="91">
        <f t="shared" si="84"/>
        <v>-64290</v>
      </c>
      <c r="I81" s="7">
        <v>0</v>
      </c>
      <c r="J81" s="2">
        <f t="shared" si="85"/>
        <v>-64290</v>
      </c>
    </row>
    <row r="82" spans="1:10" ht="17.25" customHeight="1">
      <c r="A82" s="24">
        <v>43643</v>
      </c>
      <c r="B82" s="43" t="s">
        <v>244</v>
      </c>
      <c r="C82" s="68">
        <f t="shared" si="83"/>
        <v>1410</v>
      </c>
      <c r="D82" s="45" t="s">
        <v>33</v>
      </c>
      <c r="E82" s="28">
        <v>1065</v>
      </c>
      <c r="F82" s="28">
        <v>1045</v>
      </c>
      <c r="G82" s="28">
        <v>0</v>
      </c>
      <c r="H82" s="91">
        <f t="shared" si="84"/>
        <v>-28200</v>
      </c>
      <c r="I82" s="7">
        <v>0</v>
      </c>
      <c r="J82" s="2">
        <f t="shared" si="85"/>
        <v>-28200</v>
      </c>
    </row>
    <row r="83" spans="1:10" ht="17.25" customHeight="1">
      <c r="A83" s="24">
        <v>43643</v>
      </c>
      <c r="B83" s="43" t="s">
        <v>306</v>
      </c>
      <c r="C83" s="68">
        <f t="shared" si="83"/>
        <v>1630</v>
      </c>
      <c r="D83" s="45" t="s">
        <v>26</v>
      </c>
      <c r="E83" s="28">
        <v>920</v>
      </c>
      <c r="F83" s="28">
        <v>900</v>
      </c>
      <c r="G83" s="28">
        <v>0</v>
      </c>
      <c r="H83" s="91">
        <f t="shared" si="84"/>
        <v>32600</v>
      </c>
      <c r="I83" s="7">
        <v>0</v>
      </c>
      <c r="J83" s="2">
        <f t="shared" si="85"/>
        <v>32600</v>
      </c>
    </row>
    <row r="84" spans="1:10" ht="17.25" customHeight="1">
      <c r="A84" s="24">
        <v>43642</v>
      </c>
      <c r="B84" s="43" t="s">
        <v>291</v>
      </c>
      <c r="C84" s="68">
        <f t="shared" si="83"/>
        <v>2580</v>
      </c>
      <c r="D84" s="45" t="s">
        <v>33</v>
      </c>
      <c r="E84" s="28">
        <v>582</v>
      </c>
      <c r="F84" s="28">
        <v>583</v>
      </c>
      <c r="G84" s="28">
        <v>0</v>
      </c>
      <c r="H84" s="91">
        <f t="shared" si="84"/>
        <v>2580</v>
      </c>
      <c r="I84" s="7">
        <v>0</v>
      </c>
      <c r="J84" s="2">
        <f t="shared" si="85"/>
        <v>2580</v>
      </c>
    </row>
    <row r="85" spans="1:10" ht="17.25" customHeight="1">
      <c r="A85" s="24">
        <v>43641</v>
      </c>
      <c r="B85" s="43" t="s">
        <v>260</v>
      </c>
      <c r="C85" s="68">
        <f t="shared" si="83"/>
        <v>2230</v>
      </c>
      <c r="D85" s="45" t="s">
        <v>33</v>
      </c>
      <c r="E85" s="28">
        <v>673</v>
      </c>
      <c r="F85" s="28">
        <v>678</v>
      </c>
      <c r="G85" s="28">
        <v>0</v>
      </c>
      <c r="H85" s="91">
        <f t="shared" si="84"/>
        <v>11150</v>
      </c>
      <c r="I85" s="7">
        <v>0</v>
      </c>
      <c r="J85" s="2">
        <f t="shared" si="85"/>
        <v>11150</v>
      </c>
    </row>
    <row r="86" spans="1:10" ht="17.25" customHeight="1">
      <c r="A86" s="24">
        <v>43640</v>
      </c>
      <c r="B86" s="43" t="s">
        <v>142</v>
      </c>
      <c r="C86" s="68">
        <f t="shared" si="83"/>
        <v>20000</v>
      </c>
      <c r="D86" s="45" t="s">
        <v>33</v>
      </c>
      <c r="E86" s="28">
        <v>75</v>
      </c>
      <c r="F86" s="28">
        <v>77</v>
      </c>
      <c r="G86" s="28">
        <v>0</v>
      </c>
      <c r="H86" s="91">
        <f t="shared" si="84"/>
        <v>40000</v>
      </c>
      <c r="I86" s="7">
        <v>0</v>
      </c>
      <c r="J86" s="2">
        <f t="shared" si="85"/>
        <v>40000</v>
      </c>
    </row>
    <row r="87" spans="1:10" ht="17.25" customHeight="1">
      <c r="A87" s="24">
        <v>43640</v>
      </c>
      <c r="B87" s="43" t="s">
        <v>305</v>
      </c>
      <c r="C87" s="68">
        <f t="shared" si="83"/>
        <v>5450</v>
      </c>
      <c r="D87" s="45" t="s">
        <v>26</v>
      </c>
      <c r="E87" s="28">
        <v>275</v>
      </c>
      <c r="F87" s="28">
        <v>265</v>
      </c>
      <c r="G87" s="28">
        <v>0</v>
      </c>
      <c r="H87" s="91">
        <f t="shared" si="84"/>
        <v>54500</v>
      </c>
      <c r="I87" s="7">
        <v>0</v>
      </c>
      <c r="J87" s="2">
        <f t="shared" si="85"/>
        <v>54500</v>
      </c>
    </row>
    <row r="88" spans="1:10" ht="17.25" customHeight="1">
      <c r="A88" s="24">
        <v>43637</v>
      </c>
      <c r="B88" s="43" t="s">
        <v>246</v>
      </c>
      <c r="C88" s="68">
        <f t="shared" si="83"/>
        <v>1940</v>
      </c>
      <c r="D88" s="45" t="s">
        <v>26</v>
      </c>
      <c r="E88" s="28">
        <v>773</v>
      </c>
      <c r="F88" s="28">
        <v>760</v>
      </c>
      <c r="G88" s="28">
        <v>0</v>
      </c>
      <c r="H88" s="91">
        <f t="shared" si="84"/>
        <v>25220</v>
      </c>
      <c r="I88" s="7">
        <v>0</v>
      </c>
      <c r="J88" s="2">
        <f t="shared" si="85"/>
        <v>25220</v>
      </c>
    </row>
    <row r="89" spans="1:10" ht="17.25" customHeight="1">
      <c r="A89" s="24">
        <v>43637</v>
      </c>
      <c r="B89" s="43" t="s">
        <v>287</v>
      </c>
      <c r="C89" s="68">
        <f t="shared" si="83"/>
        <v>21430</v>
      </c>
      <c r="D89" s="45" t="s">
        <v>33</v>
      </c>
      <c r="E89" s="28">
        <v>70</v>
      </c>
      <c r="F89" s="28">
        <v>72</v>
      </c>
      <c r="G89" s="28">
        <v>0</v>
      </c>
      <c r="H89" s="91">
        <f t="shared" si="84"/>
        <v>42860</v>
      </c>
      <c r="I89" s="7">
        <v>0</v>
      </c>
      <c r="J89" s="2">
        <f t="shared" si="85"/>
        <v>42860</v>
      </c>
    </row>
    <row r="90" spans="1:10" ht="17.25" customHeight="1">
      <c r="A90" s="24">
        <v>43637</v>
      </c>
      <c r="B90" s="43" t="s">
        <v>301</v>
      </c>
      <c r="C90" s="68">
        <f t="shared" si="83"/>
        <v>4110</v>
      </c>
      <c r="D90" s="45" t="s">
        <v>33</v>
      </c>
      <c r="E90" s="28">
        <v>365</v>
      </c>
      <c r="F90" s="28">
        <v>360</v>
      </c>
      <c r="G90" s="28">
        <v>0</v>
      </c>
      <c r="H90" s="91">
        <f t="shared" si="84"/>
        <v>-20550</v>
      </c>
      <c r="I90" s="7">
        <v>0</v>
      </c>
      <c r="J90" s="2">
        <f t="shared" si="85"/>
        <v>-20550</v>
      </c>
    </row>
    <row r="91" spans="1:10" ht="17.25" customHeight="1">
      <c r="A91" s="24">
        <v>43636</v>
      </c>
      <c r="B91" s="43" t="s">
        <v>291</v>
      </c>
      <c r="C91" s="68">
        <f t="shared" si="83"/>
        <v>2590</v>
      </c>
      <c r="D91" s="45" t="s">
        <v>33</v>
      </c>
      <c r="E91" s="28">
        <v>580</v>
      </c>
      <c r="F91" s="28">
        <v>590</v>
      </c>
      <c r="G91" s="28">
        <v>0</v>
      </c>
      <c r="H91" s="91">
        <f t="shared" si="84"/>
        <v>25900</v>
      </c>
      <c r="I91" s="7">
        <v>0</v>
      </c>
      <c r="J91" s="2">
        <f t="shared" si="85"/>
        <v>25900</v>
      </c>
    </row>
    <row r="92" spans="1:10" ht="17.25" customHeight="1">
      <c r="A92" s="24">
        <v>43635</v>
      </c>
      <c r="B92" s="43" t="s">
        <v>232</v>
      </c>
      <c r="C92" s="68">
        <f t="shared" si="83"/>
        <v>2730</v>
      </c>
      <c r="D92" s="45" t="s">
        <v>33</v>
      </c>
      <c r="E92" s="28">
        <v>550</v>
      </c>
      <c r="F92" s="28">
        <v>570</v>
      </c>
      <c r="G92" s="28">
        <v>0</v>
      </c>
      <c r="H92" s="91">
        <f t="shared" si="84"/>
        <v>54600</v>
      </c>
      <c r="I92" s="7">
        <v>0</v>
      </c>
      <c r="J92" s="2">
        <f t="shared" si="85"/>
        <v>54600</v>
      </c>
    </row>
    <row r="93" spans="1:10" ht="17.25" customHeight="1">
      <c r="A93" s="24">
        <v>43635</v>
      </c>
      <c r="B93" s="43" t="s">
        <v>244</v>
      </c>
      <c r="C93" s="68">
        <f t="shared" si="83"/>
        <v>1420</v>
      </c>
      <c r="D93" s="45" t="s">
        <v>33</v>
      </c>
      <c r="E93" s="28">
        <v>1060</v>
      </c>
      <c r="F93" s="28">
        <v>1040</v>
      </c>
      <c r="G93" s="28">
        <v>0</v>
      </c>
      <c r="H93" s="91">
        <f t="shared" si="84"/>
        <v>-28400</v>
      </c>
      <c r="I93" s="7">
        <v>0</v>
      </c>
      <c r="J93" s="2">
        <f t="shared" si="85"/>
        <v>-28400</v>
      </c>
    </row>
    <row r="94" spans="1:10" ht="17.25" customHeight="1">
      <c r="A94" s="24">
        <v>43634</v>
      </c>
      <c r="B94" s="43" t="s">
        <v>237</v>
      </c>
      <c r="C94" s="68">
        <f t="shared" si="83"/>
        <v>1120</v>
      </c>
      <c r="D94" s="45" t="s">
        <v>26</v>
      </c>
      <c r="E94" s="28">
        <v>1335</v>
      </c>
      <c r="F94" s="28">
        <v>1315</v>
      </c>
      <c r="G94" s="28">
        <v>0</v>
      </c>
      <c r="H94" s="91">
        <f t="shared" si="84"/>
        <v>22400</v>
      </c>
      <c r="I94" s="7">
        <v>0</v>
      </c>
      <c r="J94" s="2">
        <f t="shared" si="85"/>
        <v>22400</v>
      </c>
    </row>
    <row r="95" spans="1:10" ht="17.25" customHeight="1">
      <c r="A95" s="24">
        <v>43633</v>
      </c>
      <c r="B95" s="43" t="s">
        <v>232</v>
      </c>
      <c r="C95" s="68">
        <f t="shared" ref="C95:C111" si="86">MROUND(1500000/E95,10)</f>
        <v>2210</v>
      </c>
      <c r="D95" s="45" t="s">
        <v>33</v>
      </c>
      <c r="E95" s="28">
        <v>680</v>
      </c>
      <c r="F95" s="28">
        <v>695</v>
      </c>
      <c r="G95" s="28">
        <v>0</v>
      </c>
      <c r="H95" s="91">
        <v>0</v>
      </c>
      <c r="I95" s="7">
        <v>0</v>
      </c>
      <c r="J95" s="2" t="s">
        <v>234</v>
      </c>
    </row>
    <row r="96" spans="1:10" ht="17.25" customHeight="1">
      <c r="A96" s="24">
        <v>43633</v>
      </c>
      <c r="B96" s="43" t="s">
        <v>233</v>
      </c>
      <c r="C96" s="68">
        <f t="shared" si="86"/>
        <v>1490</v>
      </c>
      <c r="D96" s="45" t="s">
        <v>33</v>
      </c>
      <c r="E96" s="28">
        <v>1010</v>
      </c>
      <c r="F96" s="28">
        <v>990</v>
      </c>
      <c r="G96" s="28">
        <v>0</v>
      </c>
      <c r="H96" s="91">
        <f>IF(D96="SELL", E96-F96, F96-E96)*C96</f>
        <v>-29800</v>
      </c>
      <c r="I96" s="7">
        <v>0</v>
      </c>
      <c r="J96" s="2">
        <f>+I96+H96</f>
        <v>-29800</v>
      </c>
    </row>
    <row r="97" spans="1:10" ht="17.25" customHeight="1">
      <c r="A97" s="24">
        <v>43630</v>
      </c>
      <c r="B97" s="43" t="s">
        <v>298</v>
      </c>
      <c r="C97" s="68">
        <f t="shared" si="86"/>
        <v>1380</v>
      </c>
      <c r="D97" s="45" t="s">
        <v>33</v>
      </c>
      <c r="E97" s="28">
        <v>1090</v>
      </c>
      <c r="F97" s="28">
        <v>1070</v>
      </c>
      <c r="G97" s="28">
        <v>0</v>
      </c>
      <c r="H97" s="91">
        <f>IF(D97="SELL", E97-F97, F97-E97)*C97</f>
        <v>-27600</v>
      </c>
      <c r="I97" s="7">
        <v>0</v>
      </c>
      <c r="J97" s="2">
        <f>+I97+H97</f>
        <v>-27600</v>
      </c>
    </row>
    <row r="98" spans="1:10" ht="17.25" customHeight="1">
      <c r="A98" s="24">
        <v>43630</v>
      </c>
      <c r="B98" s="43" t="s">
        <v>286</v>
      </c>
      <c r="C98" s="68">
        <f t="shared" si="86"/>
        <v>1600</v>
      </c>
      <c r="D98" s="45" t="s">
        <v>33</v>
      </c>
      <c r="E98" s="28">
        <v>940</v>
      </c>
      <c r="F98" s="28">
        <v>960</v>
      </c>
      <c r="G98" s="28">
        <v>0</v>
      </c>
      <c r="H98" s="91">
        <v>0</v>
      </c>
      <c r="I98" s="7">
        <v>0</v>
      </c>
      <c r="J98" s="2" t="s">
        <v>234</v>
      </c>
    </row>
    <row r="99" spans="1:10" ht="17.25" customHeight="1">
      <c r="A99" s="24">
        <v>43629</v>
      </c>
      <c r="B99" s="43" t="s">
        <v>291</v>
      </c>
      <c r="C99" s="68">
        <f t="shared" si="86"/>
        <v>2480</v>
      </c>
      <c r="D99" s="45" t="s">
        <v>33</v>
      </c>
      <c r="E99" s="28">
        <v>605</v>
      </c>
      <c r="F99" s="28">
        <v>610</v>
      </c>
      <c r="G99" s="28">
        <v>0</v>
      </c>
      <c r="H99" s="91">
        <f t="shared" ref="H99:H106" si="87">IF(D99="SELL", E99-F99, F99-E99)*C99</f>
        <v>12400</v>
      </c>
      <c r="I99" s="7">
        <v>0</v>
      </c>
      <c r="J99" s="2">
        <f t="shared" ref="J99:J106" si="88">+I99+H99</f>
        <v>12400</v>
      </c>
    </row>
    <row r="100" spans="1:10" ht="17.25" customHeight="1">
      <c r="A100" s="24">
        <v>43629</v>
      </c>
      <c r="B100" s="43" t="s">
        <v>237</v>
      </c>
      <c r="C100" s="68">
        <f t="shared" si="86"/>
        <v>1110</v>
      </c>
      <c r="D100" s="45" t="s">
        <v>26</v>
      </c>
      <c r="E100" s="28">
        <v>1350</v>
      </c>
      <c r="F100" s="28">
        <v>1348</v>
      </c>
      <c r="G100" s="28">
        <v>0</v>
      </c>
      <c r="H100" s="91">
        <f t="shared" si="87"/>
        <v>2220</v>
      </c>
      <c r="I100" s="7">
        <v>0</v>
      </c>
      <c r="J100" s="2">
        <f t="shared" si="88"/>
        <v>2220</v>
      </c>
    </row>
    <row r="101" spans="1:10" ht="17.25" customHeight="1">
      <c r="A101" s="24">
        <v>43628</v>
      </c>
      <c r="B101" s="43" t="s">
        <v>293</v>
      </c>
      <c r="C101" s="68">
        <f t="shared" si="86"/>
        <v>15960</v>
      </c>
      <c r="D101" s="45" t="s">
        <v>33</v>
      </c>
      <c r="E101" s="28">
        <v>94</v>
      </c>
      <c r="F101" s="28">
        <v>90</v>
      </c>
      <c r="G101" s="28">
        <v>0</v>
      </c>
      <c r="H101" s="91">
        <f t="shared" si="87"/>
        <v>-63840</v>
      </c>
      <c r="I101" s="7">
        <v>0</v>
      </c>
      <c r="J101" s="2">
        <f t="shared" si="88"/>
        <v>-63840</v>
      </c>
    </row>
    <row r="102" spans="1:10" ht="17.25" customHeight="1">
      <c r="A102" s="24">
        <v>43627</v>
      </c>
      <c r="B102" s="43" t="s">
        <v>292</v>
      </c>
      <c r="C102" s="68">
        <f t="shared" si="86"/>
        <v>2680</v>
      </c>
      <c r="D102" s="45" t="s">
        <v>33</v>
      </c>
      <c r="E102" s="28">
        <v>560</v>
      </c>
      <c r="F102" s="28">
        <v>570</v>
      </c>
      <c r="G102" s="28">
        <v>0</v>
      </c>
      <c r="H102" s="91">
        <f t="shared" si="87"/>
        <v>26800</v>
      </c>
      <c r="I102" s="7">
        <v>0</v>
      </c>
      <c r="J102" s="2">
        <f t="shared" si="88"/>
        <v>26800</v>
      </c>
    </row>
    <row r="103" spans="1:10" ht="17.25" customHeight="1">
      <c r="A103" s="24">
        <v>43626</v>
      </c>
      <c r="B103" s="43" t="s">
        <v>290</v>
      </c>
      <c r="C103" s="68">
        <f t="shared" si="86"/>
        <v>1180</v>
      </c>
      <c r="D103" s="45" t="s">
        <v>33</v>
      </c>
      <c r="E103" s="28">
        <v>1270</v>
      </c>
      <c r="F103" s="28">
        <v>1283</v>
      </c>
      <c r="G103" s="28">
        <v>0</v>
      </c>
      <c r="H103" s="90">
        <f t="shared" si="87"/>
        <v>15340</v>
      </c>
      <c r="I103" s="7">
        <v>0</v>
      </c>
      <c r="J103" s="2">
        <f t="shared" si="88"/>
        <v>15340</v>
      </c>
    </row>
    <row r="104" spans="1:10" ht="17.25" customHeight="1">
      <c r="A104" s="24">
        <v>43626</v>
      </c>
      <c r="B104" s="43" t="s">
        <v>291</v>
      </c>
      <c r="C104" s="68">
        <f t="shared" si="86"/>
        <v>2420</v>
      </c>
      <c r="D104" s="45" t="s">
        <v>33</v>
      </c>
      <c r="E104" s="28">
        <v>620</v>
      </c>
      <c r="F104" s="28">
        <v>624</v>
      </c>
      <c r="G104" s="28">
        <v>0</v>
      </c>
      <c r="H104" s="90">
        <f t="shared" si="87"/>
        <v>9680</v>
      </c>
      <c r="I104" s="7">
        <v>0</v>
      </c>
      <c r="J104" s="2">
        <f t="shared" si="88"/>
        <v>9680</v>
      </c>
    </row>
    <row r="105" spans="1:10" ht="17.25" customHeight="1">
      <c r="A105" s="24">
        <v>43623</v>
      </c>
      <c r="B105" s="43" t="s">
        <v>285</v>
      </c>
      <c r="C105" s="68">
        <f t="shared" si="86"/>
        <v>1570</v>
      </c>
      <c r="D105" s="45" t="s">
        <v>26</v>
      </c>
      <c r="E105" s="28">
        <v>955</v>
      </c>
      <c r="F105" s="28">
        <v>953</v>
      </c>
      <c r="G105" s="28">
        <v>0</v>
      </c>
      <c r="H105" s="90">
        <f t="shared" si="87"/>
        <v>3140</v>
      </c>
      <c r="I105" s="7">
        <v>0</v>
      </c>
      <c r="J105" s="2">
        <f t="shared" si="88"/>
        <v>3140</v>
      </c>
    </row>
    <row r="106" spans="1:10" ht="17.25" customHeight="1">
      <c r="A106" s="24">
        <v>43623</v>
      </c>
      <c r="B106" s="43" t="s">
        <v>286</v>
      </c>
      <c r="C106" s="68">
        <f t="shared" si="86"/>
        <v>1600</v>
      </c>
      <c r="D106" s="45" t="s">
        <v>33</v>
      </c>
      <c r="E106" s="28">
        <v>935</v>
      </c>
      <c r="F106" s="28">
        <v>940</v>
      </c>
      <c r="G106" s="28">
        <v>0</v>
      </c>
      <c r="H106" s="90">
        <f t="shared" si="87"/>
        <v>8000</v>
      </c>
      <c r="I106" s="7">
        <v>0</v>
      </c>
      <c r="J106" s="2">
        <f t="shared" si="88"/>
        <v>8000</v>
      </c>
    </row>
    <row r="107" spans="1:10" ht="17.25" customHeight="1">
      <c r="A107" s="24">
        <v>43623</v>
      </c>
      <c r="B107" s="43" t="s">
        <v>287</v>
      </c>
      <c r="C107" s="68">
        <f t="shared" si="86"/>
        <v>13640</v>
      </c>
      <c r="D107" s="45" t="s">
        <v>33</v>
      </c>
      <c r="E107" s="28">
        <v>110</v>
      </c>
      <c r="F107" s="28">
        <v>115</v>
      </c>
      <c r="G107" s="28">
        <v>0</v>
      </c>
      <c r="H107" s="90">
        <v>0</v>
      </c>
      <c r="I107" s="7">
        <v>0</v>
      </c>
      <c r="J107" s="2" t="s">
        <v>234</v>
      </c>
    </row>
    <row r="108" spans="1:10" ht="17.25" customHeight="1">
      <c r="A108" s="24">
        <v>43622</v>
      </c>
      <c r="B108" s="43" t="s">
        <v>227</v>
      </c>
      <c r="C108" s="68">
        <f t="shared" si="86"/>
        <v>930</v>
      </c>
      <c r="D108" s="45" t="s">
        <v>26</v>
      </c>
      <c r="E108" s="28">
        <v>1615</v>
      </c>
      <c r="F108" s="28">
        <v>1596</v>
      </c>
      <c r="G108" s="28">
        <v>0</v>
      </c>
      <c r="H108" s="90">
        <f>IF(D108="SELL", E108-F108, F108-E108)*C108</f>
        <v>17670</v>
      </c>
      <c r="I108" s="7">
        <v>0</v>
      </c>
      <c r="J108" s="2">
        <f>+I108+H108</f>
        <v>17670</v>
      </c>
    </row>
    <row r="109" spans="1:10" ht="17.25" customHeight="1">
      <c r="A109" s="24">
        <v>43620</v>
      </c>
      <c r="B109" s="43" t="s">
        <v>227</v>
      </c>
      <c r="C109" s="68">
        <f t="shared" si="86"/>
        <v>890</v>
      </c>
      <c r="D109" s="45" t="s">
        <v>26</v>
      </c>
      <c r="E109" s="28">
        <v>1685</v>
      </c>
      <c r="F109" s="28">
        <v>1665</v>
      </c>
      <c r="G109" s="28">
        <v>0</v>
      </c>
      <c r="H109" s="90">
        <f>IF(D109="SELL", E109-F109, F109-E109)*C109</f>
        <v>17800</v>
      </c>
      <c r="I109" s="7">
        <v>0</v>
      </c>
      <c r="J109" s="2">
        <f>+I109+H109</f>
        <v>17800</v>
      </c>
    </row>
    <row r="110" spans="1:10" ht="17.25" customHeight="1">
      <c r="A110" s="24">
        <v>43619</v>
      </c>
      <c r="B110" s="43" t="s">
        <v>246</v>
      </c>
      <c r="C110" s="68">
        <f t="shared" si="86"/>
        <v>1900</v>
      </c>
      <c r="D110" s="45" t="s">
        <v>33</v>
      </c>
      <c r="E110" s="28">
        <v>790</v>
      </c>
      <c r="F110" s="28">
        <v>795</v>
      </c>
      <c r="G110" s="28">
        <v>0</v>
      </c>
      <c r="H110" s="90">
        <f>IF(D110="SELL", E110-F110, F110-E110)*C110</f>
        <v>9500</v>
      </c>
      <c r="I110" s="7">
        <v>0</v>
      </c>
      <c r="J110" s="2">
        <f>+I110+H110</f>
        <v>9500</v>
      </c>
    </row>
    <row r="111" spans="1:10" ht="17.25" customHeight="1">
      <c r="A111" s="24">
        <v>43619</v>
      </c>
      <c r="B111" s="43" t="s">
        <v>50</v>
      </c>
      <c r="C111" s="68">
        <f t="shared" si="86"/>
        <v>980</v>
      </c>
      <c r="D111" s="45" t="s">
        <v>33</v>
      </c>
      <c r="E111" s="28">
        <v>1535</v>
      </c>
      <c r="F111" s="28">
        <v>1538</v>
      </c>
      <c r="G111" s="28">
        <v>0</v>
      </c>
      <c r="H111" s="90">
        <f>IF(D111="SELL", E111-F111, F111-E111)*C111</f>
        <v>2940</v>
      </c>
      <c r="I111" s="7">
        <v>0</v>
      </c>
      <c r="J111" s="2">
        <f>+I111+H111</f>
        <v>2940</v>
      </c>
    </row>
    <row r="112" spans="1:10" ht="17.25" customHeight="1">
      <c r="A112" s="17"/>
      <c r="B112" s="18"/>
      <c r="C112" s="18"/>
      <c r="D112" s="18"/>
      <c r="E112" s="18"/>
      <c r="F112" s="18"/>
      <c r="G112" s="18"/>
      <c r="H112" s="18"/>
      <c r="I112" s="18"/>
      <c r="J112" s="18"/>
    </row>
    <row r="113" spans="1:10" ht="17.25" customHeight="1">
      <c r="A113" s="24">
        <v>43609</v>
      </c>
      <c r="B113" s="43" t="s">
        <v>272</v>
      </c>
      <c r="C113" s="68">
        <f t="shared" ref="C113:C129" si="89">MROUND(1000000/E113,10)</f>
        <v>820</v>
      </c>
      <c r="D113" s="45" t="s">
        <v>33</v>
      </c>
      <c r="E113" s="28">
        <v>1225</v>
      </c>
      <c r="F113" s="28">
        <v>1240</v>
      </c>
      <c r="G113" s="28">
        <v>1260</v>
      </c>
      <c r="H113" s="7">
        <f t="shared" ref="H113:H122" si="90">IF(D113="SELL", E113-F113, F113-E113)*C113</f>
        <v>12300</v>
      </c>
      <c r="I113" s="7">
        <f t="shared" ref="I113:I122" si="91">IF(D113="SELL",IF(G113="-","0",F113-G113),IF(D113="LONG",IF(G113="-","0",G113-F113)))*C113</f>
        <v>16400</v>
      </c>
      <c r="J113" s="2">
        <f t="shared" ref="J113:J122" si="92">+I113+H113</f>
        <v>28700</v>
      </c>
    </row>
    <row r="114" spans="1:10" ht="17.25" customHeight="1">
      <c r="A114" s="24">
        <v>43609</v>
      </c>
      <c r="B114" s="43" t="s">
        <v>181</v>
      </c>
      <c r="C114" s="68">
        <f t="shared" si="89"/>
        <v>790</v>
      </c>
      <c r="D114" s="45" t="s">
        <v>26</v>
      </c>
      <c r="E114" s="28">
        <v>1264</v>
      </c>
      <c r="F114" s="28">
        <v>1278</v>
      </c>
      <c r="G114" s="28" t="s">
        <v>14</v>
      </c>
      <c r="H114" s="7">
        <f t="shared" si="90"/>
        <v>-11060</v>
      </c>
      <c r="I114" s="7">
        <f t="shared" si="91"/>
        <v>0</v>
      </c>
      <c r="J114" s="39">
        <f t="shared" si="92"/>
        <v>-11060</v>
      </c>
    </row>
    <row r="115" spans="1:10" ht="17.25" customHeight="1">
      <c r="A115" s="24">
        <v>43607</v>
      </c>
      <c r="B115" s="43" t="s">
        <v>128</v>
      </c>
      <c r="C115" s="68">
        <f t="shared" si="89"/>
        <v>2600</v>
      </c>
      <c r="D115" s="45" t="s">
        <v>33</v>
      </c>
      <c r="E115" s="28">
        <v>385</v>
      </c>
      <c r="F115" s="28">
        <v>388.9</v>
      </c>
      <c r="G115" s="28" t="s">
        <v>14</v>
      </c>
      <c r="H115" s="7">
        <f t="shared" si="90"/>
        <v>10139.999999999942</v>
      </c>
      <c r="I115" s="7">
        <f t="shared" si="91"/>
        <v>0</v>
      </c>
      <c r="J115" s="2">
        <f t="shared" si="92"/>
        <v>10139.999999999942</v>
      </c>
    </row>
    <row r="116" spans="1:10" ht="17.25" customHeight="1">
      <c r="A116" s="24">
        <v>43606</v>
      </c>
      <c r="B116" s="43" t="s">
        <v>84</v>
      </c>
      <c r="C116" s="68">
        <f t="shared" si="89"/>
        <v>340</v>
      </c>
      <c r="D116" s="45" t="s">
        <v>33</v>
      </c>
      <c r="E116" s="28">
        <v>2970</v>
      </c>
      <c r="F116" s="28">
        <v>2960</v>
      </c>
      <c r="G116" s="28" t="s">
        <v>14</v>
      </c>
      <c r="H116" s="7">
        <f t="shared" si="90"/>
        <v>-3400</v>
      </c>
      <c r="I116" s="7">
        <f t="shared" si="91"/>
        <v>0</v>
      </c>
      <c r="J116" s="39">
        <f t="shared" si="92"/>
        <v>-3400</v>
      </c>
    </row>
    <row r="117" spans="1:10" ht="17.25" customHeight="1">
      <c r="A117" s="24">
        <v>43605</v>
      </c>
      <c r="B117" s="43" t="s">
        <v>165</v>
      </c>
      <c r="C117" s="68">
        <f t="shared" si="89"/>
        <v>2970</v>
      </c>
      <c r="D117" s="45" t="s">
        <v>33</v>
      </c>
      <c r="E117" s="28">
        <v>337</v>
      </c>
      <c r="F117" s="28">
        <v>342</v>
      </c>
      <c r="G117" s="28" t="s">
        <v>14</v>
      </c>
      <c r="H117" s="7">
        <f t="shared" si="90"/>
        <v>14850</v>
      </c>
      <c r="I117" s="7">
        <f t="shared" si="91"/>
        <v>0</v>
      </c>
      <c r="J117" s="2">
        <f t="shared" si="92"/>
        <v>14850</v>
      </c>
    </row>
    <row r="118" spans="1:10" ht="17.25" customHeight="1">
      <c r="A118" s="24">
        <v>43602</v>
      </c>
      <c r="B118" s="43" t="s">
        <v>262</v>
      </c>
      <c r="C118" s="68">
        <f t="shared" si="89"/>
        <v>1170</v>
      </c>
      <c r="D118" s="45" t="s">
        <v>33</v>
      </c>
      <c r="E118" s="28">
        <v>857</v>
      </c>
      <c r="F118" s="28">
        <v>868</v>
      </c>
      <c r="G118" s="28" t="s">
        <v>14</v>
      </c>
      <c r="H118" s="7">
        <f t="shared" si="90"/>
        <v>12870</v>
      </c>
      <c r="I118" s="7">
        <f t="shared" si="91"/>
        <v>0</v>
      </c>
      <c r="J118" s="2">
        <f t="shared" si="92"/>
        <v>12870</v>
      </c>
    </row>
    <row r="119" spans="1:10" ht="17.25" customHeight="1">
      <c r="A119" s="24">
        <v>43602</v>
      </c>
      <c r="B119" s="43" t="s">
        <v>39</v>
      </c>
      <c r="C119" s="68">
        <f t="shared" si="89"/>
        <v>1610</v>
      </c>
      <c r="D119" s="45" t="s">
        <v>33</v>
      </c>
      <c r="E119" s="28">
        <v>620</v>
      </c>
      <c r="F119" s="28">
        <v>630</v>
      </c>
      <c r="G119" s="28" t="s">
        <v>14</v>
      </c>
      <c r="H119" s="7">
        <f t="shared" si="90"/>
        <v>16100</v>
      </c>
      <c r="I119" s="7">
        <f t="shared" si="91"/>
        <v>0</v>
      </c>
      <c r="J119" s="2">
        <f t="shared" si="92"/>
        <v>16100</v>
      </c>
    </row>
    <row r="120" spans="1:10" ht="17.25" customHeight="1">
      <c r="A120" s="24">
        <v>43600</v>
      </c>
      <c r="B120" s="43" t="s">
        <v>39</v>
      </c>
      <c r="C120" s="68">
        <f t="shared" si="89"/>
        <v>1730</v>
      </c>
      <c r="D120" s="45" t="s">
        <v>33</v>
      </c>
      <c r="E120" s="28">
        <v>578</v>
      </c>
      <c r="F120" s="28">
        <v>583</v>
      </c>
      <c r="G120" s="28" t="s">
        <v>14</v>
      </c>
      <c r="H120" s="7">
        <f t="shared" si="90"/>
        <v>8650</v>
      </c>
      <c r="I120" s="7">
        <f t="shared" si="91"/>
        <v>0</v>
      </c>
      <c r="J120" s="2">
        <f t="shared" si="92"/>
        <v>8650</v>
      </c>
    </row>
    <row r="121" spans="1:10" ht="17.25" customHeight="1">
      <c r="A121" s="24">
        <v>43599</v>
      </c>
      <c r="B121" s="43" t="s">
        <v>226</v>
      </c>
      <c r="C121" s="68">
        <f t="shared" si="89"/>
        <v>630</v>
      </c>
      <c r="D121" s="45" t="s">
        <v>33</v>
      </c>
      <c r="E121" s="28">
        <v>1575</v>
      </c>
      <c r="F121" s="28">
        <v>1600</v>
      </c>
      <c r="G121" s="28">
        <v>1620</v>
      </c>
      <c r="H121" s="7">
        <f t="shared" si="90"/>
        <v>15750</v>
      </c>
      <c r="I121" s="7">
        <f t="shared" si="91"/>
        <v>12600</v>
      </c>
      <c r="J121" s="2">
        <f t="shared" si="92"/>
        <v>28350</v>
      </c>
    </row>
    <row r="122" spans="1:10" ht="17.25" customHeight="1">
      <c r="A122" s="24">
        <v>43598</v>
      </c>
      <c r="B122" s="43" t="s">
        <v>270</v>
      </c>
      <c r="C122" s="68">
        <f t="shared" si="89"/>
        <v>2220</v>
      </c>
      <c r="D122" s="45" t="s">
        <v>26</v>
      </c>
      <c r="E122" s="28">
        <v>450</v>
      </c>
      <c r="F122" s="28">
        <v>442</v>
      </c>
      <c r="G122" s="28">
        <v>434</v>
      </c>
      <c r="H122" s="7">
        <f t="shared" si="90"/>
        <v>17760</v>
      </c>
      <c r="I122" s="7">
        <f t="shared" si="91"/>
        <v>17760</v>
      </c>
      <c r="J122" s="2">
        <f t="shared" si="92"/>
        <v>35520</v>
      </c>
    </row>
    <row r="123" spans="1:10" ht="17.25" customHeight="1">
      <c r="A123" s="24">
        <v>43595</v>
      </c>
      <c r="B123" s="43" t="s">
        <v>262</v>
      </c>
      <c r="C123" s="68">
        <f t="shared" si="89"/>
        <v>1120</v>
      </c>
      <c r="D123" s="45" t="s">
        <v>26</v>
      </c>
      <c r="E123" s="28">
        <v>892</v>
      </c>
      <c r="F123" s="28">
        <v>882</v>
      </c>
      <c r="G123" s="28" t="s">
        <v>14</v>
      </c>
      <c r="H123" s="7">
        <f t="shared" ref="H123:H128" si="93">IF(D123="SELL", E123-F123, F123-E123)*C123</f>
        <v>11200</v>
      </c>
      <c r="I123" s="7">
        <f t="shared" ref="I123:I128" si="94">IF(D123="SELL",IF(G123="-","0",F123-G123),IF(D123="LONG",IF(G123="-","0",G123-F123)))*C123</f>
        <v>0</v>
      </c>
      <c r="J123" s="2">
        <f t="shared" ref="J123:J128" si="95">+I123+H123</f>
        <v>11200</v>
      </c>
    </row>
    <row r="124" spans="1:10" ht="17.25" customHeight="1">
      <c r="A124" s="24">
        <v>43594</v>
      </c>
      <c r="B124" s="43" t="s">
        <v>102</v>
      </c>
      <c r="C124" s="68">
        <f t="shared" si="89"/>
        <v>1890</v>
      </c>
      <c r="D124" s="45" t="s">
        <v>26</v>
      </c>
      <c r="E124" s="28">
        <v>530</v>
      </c>
      <c r="F124" s="28">
        <v>530</v>
      </c>
      <c r="G124" s="28" t="s">
        <v>14</v>
      </c>
      <c r="H124" s="7">
        <f t="shared" si="93"/>
        <v>0</v>
      </c>
      <c r="I124" s="7">
        <f t="shared" si="94"/>
        <v>0</v>
      </c>
      <c r="J124" s="2">
        <f t="shared" si="95"/>
        <v>0</v>
      </c>
    </row>
    <row r="125" spans="1:10" ht="17.25" customHeight="1">
      <c r="A125" s="24">
        <v>43593</v>
      </c>
      <c r="B125" s="43" t="s">
        <v>270</v>
      </c>
      <c r="C125" s="68">
        <f t="shared" si="89"/>
        <v>2030</v>
      </c>
      <c r="D125" s="45" t="s">
        <v>33</v>
      </c>
      <c r="E125" s="28">
        <v>492</v>
      </c>
      <c r="F125" s="28">
        <v>498.7</v>
      </c>
      <c r="G125" s="28" t="s">
        <v>14</v>
      </c>
      <c r="H125" s="7">
        <f t="shared" si="93"/>
        <v>13600.999999999976</v>
      </c>
      <c r="I125" s="7">
        <f t="shared" si="94"/>
        <v>0</v>
      </c>
      <c r="J125" s="2">
        <f t="shared" si="95"/>
        <v>13600.999999999976</v>
      </c>
    </row>
    <row r="126" spans="1:10" ht="17.25" customHeight="1">
      <c r="A126" s="24">
        <v>43592</v>
      </c>
      <c r="B126" s="43" t="s">
        <v>41</v>
      </c>
      <c r="C126" s="68">
        <f t="shared" si="89"/>
        <v>720</v>
      </c>
      <c r="D126" s="45" t="s">
        <v>26</v>
      </c>
      <c r="E126" s="28">
        <v>1387</v>
      </c>
      <c r="F126" s="28">
        <v>1385</v>
      </c>
      <c r="G126" s="28" t="s">
        <v>14</v>
      </c>
      <c r="H126" s="7">
        <f t="shared" si="93"/>
        <v>1440</v>
      </c>
      <c r="I126" s="7">
        <f t="shared" si="94"/>
        <v>0</v>
      </c>
      <c r="J126" s="2">
        <f t="shared" si="95"/>
        <v>1440</v>
      </c>
    </row>
    <row r="127" spans="1:10" ht="17.25" customHeight="1">
      <c r="A127" s="24">
        <v>43591</v>
      </c>
      <c r="B127" s="43" t="s">
        <v>271</v>
      </c>
      <c r="C127" s="68">
        <f t="shared" si="89"/>
        <v>1780</v>
      </c>
      <c r="D127" s="45" t="s">
        <v>33</v>
      </c>
      <c r="E127" s="28">
        <v>563</v>
      </c>
      <c r="F127" s="28">
        <v>566</v>
      </c>
      <c r="G127" s="28" t="s">
        <v>14</v>
      </c>
      <c r="H127" s="7">
        <f t="shared" si="93"/>
        <v>5340</v>
      </c>
      <c r="I127" s="7">
        <f t="shared" si="94"/>
        <v>0</v>
      </c>
      <c r="J127" s="2">
        <f t="shared" si="95"/>
        <v>5340</v>
      </c>
    </row>
    <row r="128" spans="1:10" ht="17.25" customHeight="1">
      <c r="A128" s="24">
        <v>43588</v>
      </c>
      <c r="B128" s="43" t="s">
        <v>54</v>
      </c>
      <c r="C128" s="68">
        <f t="shared" si="89"/>
        <v>830</v>
      </c>
      <c r="D128" s="45" t="s">
        <v>26</v>
      </c>
      <c r="E128" s="28">
        <v>1205</v>
      </c>
      <c r="F128" s="28">
        <v>1194</v>
      </c>
      <c r="G128" s="28" t="s">
        <v>14</v>
      </c>
      <c r="H128" s="7">
        <f t="shared" si="93"/>
        <v>9130</v>
      </c>
      <c r="I128" s="7">
        <f t="shared" si="94"/>
        <v>0</v>
      </c>
      <c r="J128" s="2">
        <f t="shared" si="95"/>
        <v>9130</v>
      </c>
    </row>
    <row r="129" spans="1:10" ht="17.25" customHeight="1">
      <c r="A129" s="24">
        <v>43587</v>
      </c>
      <c r="B129" s="43" t="s">
        <v>84</v>
      </c>
      <c r="C129" s="68">
        <f t="shared" si="89"/>
        <v>380</v>
      </c>
      <c r="D129" s="45" t="s">
        <v>33</v>
      </c>
      <c r="E129" s="28">
        <v>2600</v>
      </c>
      <c r="F129" s="28">
        <v>2618</v>
      </c>
      <c r="G129" s="28" t="s">
        <v>14</v>
      </c>
      <c r="H129" s="7">
        <f>IF(D129="SELL", E129-F129, F129-E129)*C129</f>
        <v>6840</v>
      </c>
      <c r="I129" s="7">
        <f t="shared" ref="I129:I135" si="96">IF(D129="SELL",IF(G129="-","0",F129-G129),IF(D129="LONG",IF(G129="-","0",G129-F129)))*C129</f>
        <v>0</v>
      </c>
      <c r="J129" s="2">
        <f>+I129+H129</f>
        <v>6840</v>
      </c>
    </row>
    <row r="130" spans="1:10" ht="17.25" customHeight="1">
      <c r="A130" s="17"/>
      <c r="B130" s="18"/>
      <c r="C130" s="18"/>
      <c r="D130" s="18"/>
      <c r="E130" s="18"/>
      <c r="F130" s="18"/>
      <c r="G130" s="18"/>
      <c r="H130" s="18"/>
      <c r="I130" s="18"/>
      <c r="J130" s="18"/>
    </row>
    <row r="131" spans="1:10" ht="17.25" customHeight="1">
      <c r="A131" s="24">
        <v>43585</v>
      </c>
      <c r="B131" s="43" t="s">
        <v>266</v>
      </c>
      <c r="C131" s="68">
        <f t="shared" ref="C131:C140" si="97">MROUND(600000/E131,10)</f>
        <v>340</v>
      </c>
      <c r="D131" s="45" t="s">
        <v>33</v>
      </c>
      <c r="E131" s="28">
        <v>1740</v>
      </c>
      <c r="F131" s="28">
        <v>1760</v>
      </c>
      <c r="G131" s="28">
        <v>1780</v>
      </c>
      <c r="H131" s="7">
        <f t="shared" ref="H131:H136" si="98">IF(D131="SELL", E131-F131, F131-E131)*C131</f>
        <v>6800</v>
      </c>
      <c r="I131" s="7">
        <f t="shared" si="96"/>
        <v>6800</v>
      </c>
      <c r="J131" s="2">
        <f t="shared" ref="J131:J142" si="99">+I131+H131</f>
        <v>13600</v>
      </c>
    </row>
    <row r="132" spans="1:10" ht="17.25" customHeight="1">
      <c r="A132" s="24">
        <v>43581</v>
      </c>
      <c r="B132" s="43" t="s">
        <v>265</v>
      </c>
      <c r="C132" s="68">
        <f t="shared" si="97"/>
        <v>920</v>
      </c>
      <c r="D132" s="45" t="s">
        <v>33</v>
      </c>
      <c r="E132" s="28">
        <v>652</v>
      </c>
      <c r="F132" s="28">
        <v>649</v>
      </c>
      <c r="G132" s="28" t="s">
        <v>14</v>
      </c>
      <c r="H132" s="7">
        <f t="shared" si="98"/>
        <v>-2760</v>
      </c>
      <c r="I132" s="7">
        <f t="shared" si="96"/>
        <v>0</v>
      </c>
      <c r="J132" s="2">
        <f t="shared" si="99"/>
        <v>-2760</v>
      </c>
    </row>
    <row r="133" spans="1:10" ht="17.25" customHeight="1">
      <c r="A133" s="24">
        <v>43580</v>
      </c>
      <c r="B133" s="43" t="s">
        <v>263</v>
      </c>
      <c r="C133" s="68">
        <f t="shared" si="97"/>
        <v>660</v>
      </c>
      <c r="D133" s="45" t="s">
        <v>33</v>
      </c>
      <c r="E133" s="28">
        <v>911</v>
      </c>
      <c r="F133" s="28">
        <v>925</v>
      </c>
      <c r="G133" s="28">
        <v>940</v>
      </c>
      <c r="H133" s="7">
        <f t="shared" si="98"/>
        <v>9240</v>
      </c>
      <c r="I133" s="7">
        <f t="shared" si="96"/>
        <v>9900</v>
      </c>
      <c r="J133" s="2">
        <f t="shared" si="99"/>
        <v>19140</v>
      </c>
    </row>
    <row r="134" spans="1:10" ht="17.25" customHeight="1">
      <c r="A134" s="24">
        <v>43579</v>
      </c>
      <c r="B134" s="43" t="s">
        <v>262</v>
      </c>
      <c r="C134" s="68">
        <f t="shared" si="97"/>
        <v>620</v>
      </c>
      <c r="D134" s="45" t="s">
        <v>26</v>
      </c>
      <c r="E134" s="28">
        <v>970</v>
      </c>
      <c r="F134" s="28">
        <v>960</v>
      </c>
      <c r="G134" s="28" t="s">
        <v>14</v>
      </c>
      <c r="H134" s="7">
        <f t="shared" si="98"/>
        <v>6200</v>
      </c>
      <c r="I134" s="7">
        <f t="shared" si="96"/>
        <v>0</v>
      </c>
      <c r="J134" s="2">
        <f t="shared" si="99"/>
        <v>6200</v>
      </c>
    </row>
    <row r="135" spans="1:10" ht="17.25" customHeight="1">
      <c r="A135" s="24">
        <v>43578</v>
      </c>
      <c r="B135" s="43" t="s">
        <v>73</v>
      </c>
      <c r="C135" s="68">
        <f t="shared" si="97"/>
        <v>4210</v>
      </c>
      <c r="D135" s="45" t="s">
        <v>33</v>
      </c>
      <c r="E135" s="28">
        <v>142.5</v>
      </c>
      <c r="F135" s="28">
        <v>146</v>
      </c>
      <c r="G135" s="28">
        <v>150</v>
      </c>
      <c r="H135" s="7">
        <f t="shared" si="98"/>
        <v>14735</v>
      </c>
      <c r="I135" s="7">
        <f t="shared" si="96"/>
        <v>16840</v>
      </c>
      <c r="J135" s="2">
        <f t="shared" si="99"/>
        <v>31575</v>
      </c>
    </row>
    <row r="136" spans="1:10" ht="17.25" customHeight="1">
      <c r="A136" s="24">
        <v>43577</v>
      </c>
      <c r="B136" s="43" t="s">
        <v>165</v>
      </c>
      <c r="C136" s="68">
        <f t="shared" si="97"/>
        <v>1800</v>
      </c>
      <c r="D136" s="45" t="s">
        <v>26</v>
      </c>
      <c r="E136" s="28">
        <v>333</v>
      </c>
      <c r="F136" s="28">
        <v>328</v>
      </c>
      <c r="G136" s="28">
        <v>323</v>
      </c>
      <c r="H136" s="7">
        <f t="shared" si="98"/>
        <v>9000</v>
      </c>
      <c r="I136" s="7">
        <f>IF(D136="SELL",IF(G136="-","0",F136-G136),IF(D136="BUY",IF(G136="-","0",G136-F136)))*C136</f>
        <v>9000</v>
      </c>
      <c r="J136" s="2">
        <f t="shared" si="99"/>
        <v>18000</v>
      </c>
    </row>
    <row r="137" spans="1:10" ht="17.25" customHeight="1">
      <c r="A137" s="24">
        <v>43567</v>
      </c>
      <c r="B137" s="43" t="s">
        <v>260</v>
      </c>
      <c r="C137" s="68">
        <f t="shared" si="97"/>
        <v>890</v>
      </c>
      <c r="D137" s="45" t="s">
        <v>33</v>
      </c>
      <c r="E137" s="28">
        <v>671</v>
      </c>
      <c r="F137" s="28">
        <v>671</v>
      </c>
      <c r="G137" s="28">
        <v>0</v>
      </c>
      <c r="H137" s="2">
        <f t="shared" ref="H137:H142" si="100">(F137-E137)*C137</f>
        <v>0</v>
      </c>
      <c r="I137" s="2">
        <v>0</v>
      </c>
      <c r="J137" s="2">
        <f t="shared" si="99"/>
        <v>0</v>
      </c>
    </row>
    <row r="138" spans="1:10" ht="17.25" customHeight="1">
      <c r="A138" s="24">
        <v>43567</v>
      </c>
      <c r="B138" s="43" t="s">
        <v>259</v>
      </c>
      <c r="C138" s="68">
        <f t="shared" si="97"/>
        <v>1560</v>
      </c>
      <c r="D138" s="45" t="s">
        <v>33</v>
      </c>
      <c r="E138" s="28">
        <v>385</v>
      </c>
      <c r="F138" s="28">
        <v>386</v>
      </c>
      <c r="G138" s="28">
        <v>0</v>
      </c>
      <c r="H138" s="2">
        <f t="shared" si="100"/>
        <v>1560</v>
      </c>
      <c r="I138" s="2">
        <v>0</v>
      </c>
      <c r="J138" s="2">
        <f t="shared" si="99"/>
        <v>1560</v>
      </c>
    </row>
    <row r="139" spans="1:10" ht="17.25" customHeight="1">
      <c r="A139" s="24">
        <v>43566</v>
      </c>
      <c r="B139" s="43" t="s">
        <v>257</v>
      </c>
      <c r="C139" s="68">
        <f t="shared" si="97"/>
        <v>600</v>
      </c>
      <c r="D139" s="45" t="s">
        <v>33</v>
      </c>
      <c r="E139" s="28">
        <v>1005</v>
      </c>
      <c r="F139" s="28">
        <v>1015</v>
      </c>
      <c r="G139" s="28">
        <v>0</v>
      </c>
      <c r="H139" s="2">
        <f t="shared" si="100"/>
        <v>6000</v>
      </c>
      <c r="I139" s="2">
        <v>0</v>
      </c>
      <c r="J139" s="2">
        <f t="shared" si="99"/>
        <v>6000</v>
      </c>
    </row>
    <row r="140" spans="1:10" ht="17.25" customHeight="1">
      <c r="A140" s="24">
        <v>43566</v>
      </c>
      <c r="B140" s="43" t="s">
        <v>256</v>
      </c>
      <c r="C140" s="68">
        <f t="shared" si="97"/>
        <v>860</v>
      </c>
      <c r="D140" s="45" t="s">
        <v>33</v>
      </c>
      <c r="E140" s="28">
        <v>695</v>
      </c>
      <c r="F140" s="28">
        <v>685</v>
      </c>
      <c r="G140" s="28">
        <v>0</v>
      </c>
      <c r="H140" s="2">
        <f t="shared" si="100"/>
        <v>-8600</v>
      </c>
      <c r="I140" s="2">
        <v>0</v>
      </c>
      <c r="J140" s="39">
        <f t="shared" si="99"/>
        <v>-8600</v>
      </c>
    </row>
    <row r="141" spans="1:10" ht="17.25" customHeight="1">
      <c r="A141" s="24">
        <v>43565</v>
      </c>
      <c r="B141" s="43" t="s">
        <v>232</v>
      </c>
      <c r="C141" s="68">
        <f t="shared" ref="C141:C153" si="101">MROUND(600000/E141,10)</f>
        <v>730</v>
      </c>
      <c r="D141" s="45" t="s">
        <v>33</v>
      </c>
      <c r="E141" s="28">
        <v>826</v>
      </c>
      <c r="F141" s="28">
        <v>839</v>
      </c>
      <c r="G141" s="28">
        <v>0</v>
      </c>
      <c r="H141" s="2">
        <f t="shared" si="100"/>
        <v>9490</v>
      </c>
      <c r="I141" s="2">
        <v>0</v>
      </c>
      <c r="J141" s="2">
        <f t="shared" si="99"/>
        <v>9490</v>
      </c>
    </row>
    <row r="142" spans="1:10" ht="17.25" customHeight="1">
      <c r="A142" s="24">
        <v>43564</v>
      </c>
      <c r="B142" s="43" t="s">
        <v>67</v>
      </c>
      <c r="C142" s="68">
        <f t="shared" si="101"/>
        <v>640</v>
      </c>
      <c r="D142" s="45" t="s">
        <v>33</v>
      </c>
      <c r="E142" s="28">
        <v>941</v>
      </c>
      <c r="F142" s="28">
        <v>946</v>
      </c>
      <c r="G142" s="28">
        <v>0</v>
      </c>
      <c r="H142" s="2">
        <f t="shared" si="100"/>
        <v>3200</v>
      </c>
      <c r="I142" s="2">
        <v>0</v>
      </c>
      <c r="J142" s="2">
        <f t="shared" si="99"/>
        <v>3200</v>
      </c>
    </row>
    <row r="143" spans="1:10" ht="17.25" customHeight="1">
      <c r="A143" s="24">
        <v>43563</v>
      </c>
      <c r="B143" s="43" t="s">
        <v>49</v>
      </c>
      <c r="C143" s="68">
        <f t="shared" si="101"/>
        <v>900</v>
      </c>
      <c r="D143" s="45" t="s">
        <v>33</v>
      </c>
      <c r="E143" s="28">
        <v>670</v>
      </c>
      <c r="F143" s="28">
        <v>680</v>
      </c>
      <c r="G143" s="28">
        <v>0</v>
      </c>
      <c r="H143" s="2">
        <v>0</v>
      </c>
      <c r="I143" s="2">
        <v>0</v>
      </c>
      <c r="J143" s="2" t="s">
        <v>240</v>
      </c>
    </row>
    <row r="144" spans="1:10" ht="17.25" customHeight="1">
      <c r="A144" s="24">
        <v>43563</v>
      </c>
      <c r="B144" s="43" t="s">
        <v>238</v>
      </c>
      <c r="C144" s="68">
        <f t="shared" si="101"/>
        <v>630</v>
      </c>
      <c r="D144" s="45" t="s">
        <v>33</v>
      </c>
      <c r="E144" s="28">
        <v>960</v>
      </c>
      <c r="F144" s="28">
        <v>957</v>
      </c>
      <c r="G144" s="28">
        <v>0</v>
      </c>
      <c r="H144" s="2">
        <f>(F144-E144)*C144</f>
        <v>-1890</v>
      </c>
      <c r="I144" s="2">
        <v>0</v>
      </c>
      <c r="J144" s="39">
        <f>+I144+H144</f>
        <v>-1890</v>
      </c>
    </row>
    <row r="145" spans="1:10" ht="17.25" customHeight="1">
      <c r="A145" s="24">
        <v>43563</v>
      </c>
      <c r="B145" s="43" t="s">
        <v>119</v>
      </c>
      <c r="C145" s="68">
        <f t="shared" si="101"/>
        <v>790</v>
      </c>
      <c r="D145" s="45" t="s">
        <v>33</v>
      </c>
      <c r="E145" s="28">
        <v>763</v>
      </c>
      <c r="F145" s="28">
        <v>765</v>
      </c>
      <c r="G145" s="28">
        <v>0</v>
      </c>
      <c r="H145" s="2">
        <f>(F145-E145)*C145</f>
        <v>1580</v>
      </c>
      <c r="I145" s="2">
        <v>0</v>
      </c>
      <c r="J145" s="2">
        <f>+I145+H145</f>
        <v>1580</v>
      </c>
    </row>
    <row r="146" spans="1:10" ht="17.25" customHeight="1">
      <c r="A146" s="24">
        <v>43560</v>
      </c>
      <c r="B146" s="43" t="s">
        <v>243</v>
      </c>
      <c r="C146" s="68">
        <f t="shared" si="101"/>
        <v>790</v>
      </c>
      <c r="D146" s="45" t="s">
        <v>33</v>
      </c>
      <c r="E146" s="28">
        <v>755</v>
      </c>
      <c r="F146" s="28">
        <v>755</v>
      </c>
      <c r="G146" s="28">
        <v>0</v>
      </c>
      <c r="H146" s="2">
        <f>(F146-E146)*C146</f>
        <v>0</v>
      </c>
      <c r="I146" s="2">
        <v>0</v>
      </c>
      <c r="J146" s="2">
        <f>+I146+H146</f>
        <v>0</v>
      </c>
    </row>
    <row r="147" spans="1:10" ht="17.25" customHeight="1">
      <c r="A147" s="24">
        <v>43560</v>
      </c>
      <c r="B147" s="43" t="s">
        <v>61</v>
      </c>
      <c r="C147" s="68">
        <f t="shared" si="101"/>
        <v>940</v>
      </c>
      <c r="D147" s="45" t="s">
        <v>33</v>
      </c>
      <c r="E147" s="28">
        <v>637</v>
      </c>
      <c r="F147" s="28">
        <v>650</v>
      </c>
      <c r="G147" s="28">
        <v>0</v>
      </c>
      <c r="H147" s="2">
        <v>0</v>
      </c>
      <c r="I147" s="2">
        <v>0</v>
      </c>
      <c r="J147" s="2" t="s">
        <v>240</v>
      </c>
    </row>
    <row r="148" spans="1:10" ht="17.25" customHeight="1">
      <c r="A148" s="24">
        <v>43559</v>
      </c>
      <c r="B148" s="43" t="s">
        <v>244</v>
      </c>
      <c r="C148" s="68">
        <f t="shared" si="101"/>
        <v>630</v>
      </c>
      <c r="D148" s="45" t="s">
        <v>33</v>
      </c>
      <c r="E148" s="28">
        <v>960</v>
      </c>
      <c r="F148" s="28">
        <v>965</v>
      </c>
      <c r="G148" s="28">
        <v>0</v>
      </c>
      <c r="H148" s="2">
        <f>(F148-E148)*C148</f>
        <v>3150</v>
      </c>
      <c r="I148" s="2">
        <v>0</v>
      </c>
      <c r="J148" s="2">
        <f>+I148+H148</f>
        <v>3150</v>
      </c>
    </row>
    <row r="149" spans="1:10" ht="17.25" customHeight="1">
      <c r="A149" s="24">
        <v>43558</v>
      </c>
      <c r="B149" s="43" t="s">
        <v>246</v>
      </c>
      <c r="C149" s="68">
        <f t="shared" si="101"/>
        <v>1000</v>
      </c>
      <c r="D149" s="45" t="s">
        <v>33</v>
      </c>
      <c r="E149" s="28">
        <v>600</v>
      </c>
      <c r="F149" s="28">
        <v>610</v>
      </c>
      <c r="G149" s="28">
        <v>0</v>
      </c>
      <c r="H149" s="2">
        <v>0</v>
      </c>
      <c r="I149" s="2">
        <v>0</v>
      </c>
      <c r="J149" s="2" t="s">
        <v>240</v>
      </c>
    </row>
    <row r="150" spans="1:10" ht="17.25" customHeight="1">
      <c r="A150" s="24">
        <v>43558</v>
      </c>
      <c r="B150" s="43" t="s">
        <v>247</v>
      </c>
      <c r="C150" s="68">
        <f t="shared" si="101"/>
        <v>450</v>
      </c>
      <c r="D150" s="45" t="s">
        <v>33</v>
      </c>
      <c r="E150" s="28">
        <v>1335</v>
      </c>
      <c r="F150" s="28">
        <v>1340</v>
      </c>
      <c r="G150" s="28">
        <v>0</v>
      </c>
      <c r="H150" s="2">
        <f>(F150-E150)*C150</f>
        <v>2250</v>
      </c>
      <c r="I150" s="2">
        <v>0</v>
      </c>
      <c r="J150" s="2">
        <f>+I150+H150</f>
        <v>2250</v>
      </c>
    </row>
    <row r="151" spans="1:10" ht="17.25" customHeight="1">
      <c r="A151" s="24">
        <v>43557</v>
      </c>
      <c r="B151" s="43" t="s">
        <v>248</v>
      </c>
      <c r="C151" s="68">
        <f t="shared" si="101"/>
        <v>620</v>
      </c>
      <c r="D151" s="45" t="s">
        <v>33</v>
      </c>
      <c r="E151" s="28">
        <v>975</v>
      </c>
      <c r="F151" s="28">
        <v>982</v>
      </c>
      <c r="G151" s="28">
        <v>0</v>
      </c>
      <c r="H151" s="2">
        <f>(F151-E151)*C151</f>
        <v>4340</v>
      </c>
      <c r="I151" s="2">
        <v>0</v>
      </c>
      <c r="J151" s="2">
        <f>+I151+H151</f>
        <v>4340</v>
      </c>
    </row>
    <row r="152" spans="1:10" ht="17.25" customHeight="1">
      <c r="A152" s="24">
        <v>43556</v>
      </c>
      <c r="B152" s="43" t="s">
        <v>252</v>
      </c>
      <c r="C152" s="68">
        <f t="shared" si="101"/>
        <v>350</v>
      </c>
      <c r="D152" s="45" t="s">
        <v>33</v>
      </c>
      <c r="E152" s="28">
        <v>1733</v>
      </c>
      <c r="F152" s="28">
        <v>1710</v>
      </c>
      <c r="G152" s="28">
        <v>0</v>
      </c>
      <c r="H152" s="2">
        <f>(F152-E152)*C152</f>
        <v>-8050</v>
      </c>
      <c r="I152" s="2">
        <v>0</v>
      </c>
      <c r="J152" s="39">
        <f>+I152+H152</f>
        <v>-8050</v>
      </c>
    </row>
    <row r="153" spans="1:10" ht="17.25" customHeight="1">
      <c r="A153" s="24">
        <v>43556</v>
      </c>
      <c r="B153" s="43" t="s">
        <v>253</v>
      </c>
      <c r="C153" s="68">
        <f t="shared" si="101"/>
        <v>570</v>
      </c>
      <c r="D153" s="45" t="s">
        <v>33</v>
      </c>
      <c r="E153" s="28">
        <v>1045</v>
      </c>
      <c r="F153" s="28">
        <v>1029</v>
      </c>
      <c r="G153" s="28">
        <v>0</v>
      </c>
      <c r="H153" s="2">
        <f>(F153-E153)*C153</f>
        <v>-9120</v>
      </c>
      <c r="I153" s="2">
        <v>0</v>
      </c>
      <c r="J153" s="39">
        <f>+I153+H153</f>
        <v>-9120</v>
      </c>
    </row>
    <row r="154" spans="1:10" ht="17.25" customHeight="1">
      <c r="A154" s="17"/>
      <c r="B154" s="18"/>
      <c r="C154" s="18"/>
      <c r="D154" s="18"/>
      <c r="E154" s="18"/>
      <c r="F154" s="18"/>
      <c r="G154" s="18"/>
      <c r="H154" s="18"/>
      <c r="I154" s="18"/>
      <c r="J154" s="18"/>
    </row>
    <row r="155" spans="1:10" ht="17.25" customHeight="1">
      <c r="A155" s="3">
        <v>43496</v>
      </c>
      <c r="B155" s="4" t="s">
        <v>195</v>
      </c>
      <c r="C155" s="5">
        <f t="shared" ref="C155:C160" si="102">600000/E155</f>
        <v>946.37223974763413</v>
      </c>
      <c r="D155" s="19" t="s">
        <v>26</v>
      </c>
      <c r="E155" s="7">
        <v>634</v>
      </c>
      <c r="F155" s="7">
        <v>626</v>
      </c>
      <c r="G155" s="7" t="s">
        <v>14</v>
      </c>
      <c r="H155" s="7">
        <f t="shared" ref="H155:H186" si="103">IF(D155="SELL", E155-F155, F155-E155)*C155</f>
        <v>7570.977917981073</v>
      </c>
      <c r="I155" s="7">
        <f t="shared" ref="I155:I186" si="104">IF(D155="SELL",IF(G155="-","0",F155-G155),IF(D155="BUY",IF(G155="-","0",G155-F155)))*C155</f>
        <v>0</v>
      </c>
      <c r="J155" s="61">
        <f t="shared" ref="J155:J186" si="105">SUM(H155:I155)</f>
        <v>7570.977917981073</v>
      </c>
    </row>
    <row r="156" spans="1:10" ht="17.25" customHeight="1">
      <c r="A156" s="3">
        <v>43495</v>
      </c>
      <c r="B156" s="4" t="s">
        <v>208</v>
      </c>
      <c r="C156" s="5">
        <f t="shared" si="102"/>
        <v>1077.1992818671454</v>
      </c>
      <c r="D156" s="19" t="s">
        <v>13</v>
      </c>
      <c r="E156" s="7">
        <v>557</v>
      </c>
      <c r="F156" s="7">
        <v>565</v>
      </c>
      <c r="G156" s="7">
        <v>570</v>
      </c>
      <c r="H156" s="7">
        <f t="shared" si="103"/>
        <v>8617.594254937163</v>
      </c>
      <c r="I156" s="7">
        <f t="shared" si="104"/>
        <v>5385.9964093357266</v>
      </c>
      <c r="J156" s="61">
        <f t="shared" si="105"/>
        <v>14003.59066427289</v>
      </c>
    </row>
    <row r="157" spans="1:10" ht="17.25" customHeight="1">
      <c r="A157" s="3">
        <v>43494</v>
      </c>
      <c r="B157" s="4" t="s">
        <v>125</v>
      </c>
      <c r="C157" s="5">
        <f t="shared" si="102"/>
        <v>845.07042253521126</v>
      </c>
      <c r="D157" s="19" t="s">
        <v>13</v>
      </c>
      <c r="E157" s="7">
        <v>710</v>
      </c>
      <c r="F157" s="7">
        <v>730</v>
      </c>
      <c r="G157" s="7" t="s">
        <v>14</v>
      </c>
      <c r="H157" s="7">
        <f t="shared" si="103"/>
        <v>16901.408450704224</v>
      </c>
      <c r="I157" s="7">
        <f t="shared" si="104"/>
        <v>0</v>
      </c>
      <c r="J157" s="61">
        <f t="shared" si="105"/>
        <v>16901.408450704224</v>
      </c>
    </row>
    <row r="158" spans="1:10" ht="17.25" customHeight="1">
      <c r="A158" s="3">
        <v>43489</v>
      </c>
      <c r="B158" s="4" t="s">
        <v>149</v>
      </c>
      <c r="C158" s="5">
        <f t="shared" si="102"/>
        <v>350.87719298245617</v>
      </c>
      <c r="D158" s="19" t="s">
        <v>13</v>
      </c>
      <c r="E158" s="7">
        <v>1710</v>
      </c>
      <c r="F158" s="7">
        <v>1690</v>
      </c>
      <c r="G158" s="7" t="s">
        <v>14</v>
      </c>
      <c r="H158" s="7">
        <f t="shared" si="103"/>
        <v>-7017.5438596491231</v>
      </c>
      <c r="I158" s="7">
        <f t="shared" si="104"/>
        <v>0</v>
      </c>
      <c r="J158" s="61">
        <f t="shared" si="105"/>
        <v>-7017.5438596491231</v>
      </c>
    </row>
    <row r="159" spans="1:10" ht="17.25" customHeight="1">
      <c r="A159" s="3">
        <v>43489</v>
      </c>
      <c r="B159" s="4" t="s">
        <v>217</v>
      </c>
      <c r="C159" s="5">
        <f t="shared" si="102"/>
        <v>805.36912751677858</v>
      </c>
      <c r="D159" s="19" t="s">
        <v>13</v>
      </c>
      <c r="E159" s="7">
        <v>745</v>
      </c>
      <c r="F159" s="7">
        <v>745</v>
      </c>
      <c r="G159" s="7" t="s">
        <v>14</v>
      </c>
      <c r="H159" s="7">
        <f t="shared" si="103"/>
        <v>0</v>
      </c>
      <c r="I159" s="7">
        <f t="shared" si="104"/>
        <v>0</v>
      </c>
      <c r="J159" s="61">
        <f t="shared" si="105"/>
        <v>0</v>
      </c>
    </row>
    <row r="160" spans="1:10" ht="17.25" customHeight="1">
      <c r="A160" s="3">
        <v>43488</v>
      </c>
      <c r="B160" s="4" t="s">
        <v>225</v>
      </c>
      <c r="C160" s="5">
        <f t="shared" si="102"/>
        <v>472.44094488188978</v>
      </c>
      <c r="D160" s="19" t="s">
        <v>13</v>
      </c>
      <c r="E160" s="7">
        <v>1270</v>
      </c>
      <c r="F160" s="7">
        <v>1290</v>
      </c>
      <c r="G160" s="7" t="s">
        <v>14</v>
      </c>
      <c r="H160" s="7">
        <f t="shared" si="103"/>
        <v>9448.8188976377951</v>
      </c>
      <c r="I160" s="7">
        <f t="shared" si="104"/>
        <v>0</v>
      </c>
      <c r="J160" s="61">
        <f t="shared" si="105"/>
        <v>9448.8188976377951</v>
      </c>
    </row>
    <row r="161" spans="1:10" ht="17.25" customHeight="1">
      <c r="A161" s="3">
        <v>43487</v>
      </c>
      <c r="B161" s="4" t="s">
        <v>224</v>
      </c>
      <c r="C161" s="5">
        <f t="shared" ref="C161:C224" si="106">600000/E161</f>
        <v>1442.3076923076924</v>
      </c>
      <c r="D161" s="19" t="s">
        <v>13</v>
      </c>
      <c r="E161" s="7">
        <v>416</v>
      </c>
      <c r="F161" s="7">
        <v>419</v>
      </c>
      <c r="G161" s="7" t="s">
        <v>14</v>
      </c>
      <c r="H161" s="7">
        <f t="shared" si="103"/>
        <v>4326.9230769230771</v>
      </c>
      <c r="I161" s="7">
        <f t="shared" si="104"/>
        <v>0</v>
      </c>
      <c r="J161" s="61">
        <f t="shared" si="105"/>
        <v>4326.9230769230771</v>
      </c>
    </row>
    <row r="162" spans="1:10" ht="17.25" customHeight="1">
      <c r="A162" s="3">
        <v>43483</v>
      </c>
      <c r="B162" s="4" t="s">
        <v>222</v>
      </c>
      <c r="C162" s="5">
        <f t="shared" si="106"/>
        <v>2298.8505747126437</v>
      </c>
      <c r="D162" s="19" t="s">
        <v>13</v>
      </c>
      <c r="E162" s="7">
        <v>261</v>
      </c>
      <c r="F162" s="7">
        <v>264</v>
      </c>
      <c r="G162" s="7" t="s">
        <v>14</v>
      </c>
      <c r="H162" s="7">
        <f t="shared" si="103"/>
        <v>6896.5517241379312</v>
      </c>
      <c r="I162" s="7">
        <f t="shared" si="104"/>
        <v>0</v>
      </c>
      <c r="J162" s="61">
        <f t="shared" si="105"/>
        <v>6896.5517241379312</v>
      </c>
    </row>
    <row r="163" spans="1:10" ht="17.25" customHeight="1">
      <c r="A163" s="3">
        <v>43482</v>
      </c>
      <c r="B163" s="4" t="s">
        <v>96</v>
      </c>
      <c r="C163" s="5">
        <f t="shared" si="106"/>
        <v>1255.2301255230125</v>
      </c>
      <c r="D163" s="19" t="s">
        <v>13</v>
      </c>
      <c r="E163" s="7">
        <v>478</v>
      </c>
      <c r="F163" s="7">
        <v>484</v>
      </c>
      <c r="G163" s="7">
        <v>490</v>
      </c>
      <c r="H163" s="7">
        <f t="shared" si="103"/>
        <v>7531.3807531380753</v>
      </c>
      <c r="I163" s="7">
        <f t="shared" si="104"/>
        <v>7531.3807531380753</v>
      </c>
      <c r="J163" s="61">
        <f t="shared" si="105"/>
        <v>15062.761506276151</v>
      </c>
    </row>
    <row r="164" spans="1:10" ht="17.25" customHeight="1">
      <c r="A164" s="3">
        <v>43481</v>
      </c>
      <c r="B164" s="4" t="s">
        <v>218</v>
      </c>
      <c r="C164" s="5">
        <f t="shared" si="106"/>
        <v>1892.7444794952683</v>
      </c>
      <c r="D164" s="19" t="s">
        <v>13</v>
      </c>
      <c r="E164" s="7">
        <v>317</v>
      </c>
      <c r="F164" s="7">
        <v>310</v>
      </c>
      <c r="G164" s="7" t="s">
        <v>14</v>
      </c>
      <c r="H164" s="7">
        <f t="shared" si="103"/>
        <v>-13249.211356466878</v>
      </c>
      <c r="I164" s="7">
        <f t="shared" si="104"/>
        <v>0</v>
      </c>
      <c r="J164" s="61">
        <f t="shared" si="105"/>
        <v>-13249.211356466878</v>
      </c>
    </row>
    <row r="165" spans="1:10" ht="17.25" customHeight="1">
      <c r="A165" s="3">
        <v>43480</v>
      </c>
      <c r="B165" s="4" t="s">
        <v>221</v>
      </c>
      <c r="C165" s="5">
        <f t="shared" si="106"/>
        <v>1916.9329073482429</v>
      </c>
      <c r="D165" s="19" t="s">
        <v>13</v>
      </c>
      <c r="E165" s="7">
        <v>313</v>
      </c>
      <c r="F165" s="7">
        <v>313</v>
      </c>
      <c r="G165" s="7" t="s">
        <v>14</v>
      </c>
      <c r="H165" s="7">
        <f t="shared" si="103"/>
        <v>0</v>
      </c>
      <c r="I165" s="7">
        <f t="shared" si="104"/>
        <v>0</v>
      </c>
      <c r="J165" s="61">
        <f t="shared" si="105"/>
        <v>0</v>
      </c>
    </row>
    <row r="166" spans="1:10" ht="17.25" customHeight="1">
      <c r="A166" s="3">
        <v>43479</v>
      </c>
      <c r="B166" s="4" t="s">
        <v>217</v>
      </c>
      <c r="C166" s="5">
        <f t="shared" si="106"/>
        <v>811.90798376184034</v>
      </c>
      <c r="D166" s="19" t="s">
        <v>13</v>
      </c>
      <c r="E166" s="7">
        <v>739</v>
      </c>
      <c r="F166" s="7">
        <v>750</v>
      </c>
      <c r="G166" s="7" t="s">
        <v>14</v>
      </c>
      <c r="H166" s="7">
        <f t="shared" si="103"/>
        <v>8930.987821380244</v>
      </c>
      <c r="I166" s="7">
        <f t="shared" si="104"/>
        <v>0</v>
      </c>
      <c r="J166" s="61">
        <f t="shared" si="105"/>
        <v>8930.987821380244</v>
      </c>
    </row>
    <row r="167" spans="1:10" ht="17.25" customHeight="1">
      <c r="A167" s="3">
        <v>43476</v>
      </c>
      <c r="B167" s="4" t="s">
        <v>216</v>
      </c>
      <c r="C167" s="5">
        <f t="shared" si="106"/>
        <v>784.31372549019613</v>
      </c>
      <c r="D167" s="19" t="s">
        <v>13</v>
      </c>
      <c r="E167" s="7">
        <v>765</v>
      </c>
      <c r="F167" s="7">
        <v>775</v>
      </c>
      <c r="G167" s="7">
        <v>795</v>
      </c>
      <c r="H167" s="7">
        <f t="shared" si="103"/>
        <v>7843.1372549019616</v>
      </c>
      <c r="I167" s="7">
        <f t="shared" si="104"/>
        <v>15686.274509803923</v>
      </c>
      <c r="J167" s="61">
        <f t="shared" si="105"/>
        <v>23529.411764705885</v>
      </c>
    </row>
    <row r="168" spans="1:10" ht="17.25" customHeight="1">
      <c r="A168" s="3">
        <v>43475</v>
      </c>
      <c r="B168" s="4" t="s">
        <v>95</v>
      </c>
      <c r="C168" s="5">
        <f t="shared" si="106"/>
        <v>2040.8163265306123</v>
      </c>
      <c r="D168" s="19" t="s">
        <v>13</v>
      </c>
      <c r="E168" s="7">
        <v>294</v>
      </c>
      <c r="F168" s="7">
        <v>294</v>
      </c>
      <c r="G168" s="7" t="s">
        <v>14</v>
      </c>
      <c r="H168" s="7">
        <f t="shared" si="103"/>
        <v>0</v>
      </c>
      <c r="I168" s="7">
        <f t="shared" si="104"/>
        <v>0</v>
      </c>
      <c r="J168" s="61">
        <f t="shared" si="105"/>
        <v>0</v>
      </c>
    </row>
    <row r="169" spans="1:10" ht="17.25" customHeight="1">
      <c r="A169" s="3">
        <v>43474</v>
      </c>
      <c r="B169" s="4" t="s">
        <v>36</v>
      </c>
      <c r="C169" s="5">
        <f t="shared" si="106"/>
        <v>1680.672268907563</v>
      </c>
      <c r="D169" s="19" t="s">
        <v>13</v>
      </c>
      <c r="E169" s="7">
        <v>357</v>
      </c>
      <c r="F169" s="7">
        <v>351</v>
      </c>
      <c r="G169" s="7" t="s">
        <v>14</v>
      </c>
      <c r="H169" s="7">
        <f t="shared" si="103"/>
        <v>-10084.033613445377</v>
      </c>
      <c r="I169" s="7">
        <f t="shared" si="104"/>
        <v>0</v>
      </c>
      <c r="J169" s="61">
        <f t="shared" si="105"/>
        <v>-10084.033613445377</v>
      </c>
    </row>
    <row r="170" spans="1:10" ht="17.25" customHeight="1">
      <c r="A170" s="3">
        <v>43469</v>
      </c>
      <c r="B170" s="4" t="s">
        <v>213</v>
      </c>
      <c r="C170" s="5">
        <f t="shared" si="106"/>
        <v>1310.0436681222707</v>
      </c>
      <c r="D170" s="19" t="s">
        <v>13</v>
      </c>
      <c r="E170" s="7">
        <v>458</v>
      </c>
      <c r="F170" s="7">
        <v>466</v>
      </c>
      <c r="G170" s="7">
        <v>471</v>
      </c>
      <c r="H170" s="7">
        <f t="shared" si="103"/>
        <v>10480.349344978165</v>
      </c>
      <c r="I170" s="7">
        <f t="shared" si="104"/>
        <v>6550.2183406113536</v>
      </c>
      <c r="J170" s="61">
        <f t="shared" si="105"/>
        <v>17030.567685589518</v>
      </c>
    </row>
    <row r="171" spans="1:10" ht="17.25" customHeight="1">
      <c r="A171" s="3">
        <v>43468</v>
      </c>
      <c r="B171" s="4" t="s">
        <v>149</v>
      </c>
      <c r="C171" s="5">
        <f t="shared" si="106"/>
        <v>362.31884057971013</v>
      </c>
      <c r="D171" s="19" t="s">
        <v>26</v>
      </c>
      <c r="E171" s="7">
        <v>1656</v>
      </c>
      <c r="F171" s="7">
        <v>1635</v>
      </c>
      <c r="G171" s="7">
        <v>1610</v>
      </c>
      <c r="H171" s="7">
        <f t="shared" si="103"/>
        <v>7608.695652173913</v>
      </c>
      <c r="I171" s="7">
        <f t="shared" si="104"/>
        <v>9057.971014492754</v>
      </c>
      <c r="J171" s="61">
        <f t="shared" si="105"/>
        <v>16666.666666666668</v>
      </c>
    </row>
    <row r="172" spans="1:10" ht="17.25" customHeight="1">
      <c r="A172" s="3">
        <v>43468</v>
      </c>
      <c r="B172" s="4" t="s">
        <v>211</v>
      </c>
      <c r="C172" s="5">
        <f t="shared" si="106"/>
        <v>513.2591958939264</v>
      </c>
      <c r="D172" s="19" t="s">
        <v>13</v>
      </c>
      <c r="E172" s="7">
        <v>1169</v>
      </c>
      <c r="F172" s="7">
        <v>1155</v>
      </c>
      <c r="G172" s="7" t="s">
        <v>14</v>
      </c>
      <c r="H172" s="7">
        <f t="shared" si="103"/>
        <v>-7185.6287425149694</v>
      </c>
      <c r="I172" s="7">
        <f t="shared" si="104"/>
        <v>0</v>
      </c>
      <c r="J172" s="61">
        <f t="shared" si="105"/>
        <v>-7185.6287425149694</v>
      </c>
    </row>
    <row r="173" spans="1:10" ht="17.25" customHeight="1">
      <c r="A173" s="3">
        <v>43466</v>
      </c>
      <c r="B173" s="4" t="s">
        <v>208</v>
      </c>
      <c r="C173" s="5">
        <f t="shared" si="106"/>
        <v>980.39215686274508</v>
      </c>
      <c r="D173" s="19" t="s">
        <v>13</v>
      </c>
      <c r="E173" s="7">
        <v>612</v>
      </c>
      <c r="F173" s="7">
        <v>612</v>
      </c>
      <c r="G173" s="7" t="s">
        <v>14</v>
      </c>
      <c r="H173" s="7">
        <f t="shared" si="103"/>
        <v>0</v>
      </c>
      <c r="I173" s="7">
        <f t="shared" si="104"/>
        <v>0</v>
      </c>
      <c r="J173" s="61">
        <f t="shared" si="105"/>
        <v>0</v>
      </c>
    </row>
    <row r="174" spans="1:10" ht="17.25" customHeight="1">
      <c r="A174" s="3">
        <v>43465</v>
      </c>
      <c r="B174" s="4" t="s">
        <v>40</v>
      </c>
      <c r="C174" s="5">
        <f t="shared" si="106"/>
        <v>867.05202312138726</v>
      </c>
      <c r="D174" s="19" t="s">
        <v>13</v>
      </c>
      <c r="E174" s="7">
        <v>692</v>
      </c>
      <c r="F174" s="7">
        <v>691</v>
      </c>
      <c r="G174" s="7" t="s">
        <v>14</v>
      </c>
      <c r="H174" s="7">
        <f t="shared" si="103"/>
        <v>-867.05202312138726</v>
      </c>
      <c r="I174" s="7">
        <f t="shared" si="104"/>
        <v>0</v>
      </c>
      <c r="J174" s="61">
        <f t="shared" si="105"/>
        <v>-867.05202312138726</v>
      </c>
    </row>
    <row r="175" spans="1:10" ht="17.25" customHeight="1">
      <c r="A175" s="3">
        <v>43462</v>
      </c>
      <c r="B175" s="4" t="s">
        <v>198</v>
      </c>
      <c r="C175" s="5">
        <f t="shared" si="106"/>
        <v>377.35849056603774</v>
      </c>
      <c r="D175" s="19" t="s">
        <v>13</v>
      </c>
      <c r="E175" s="7">
        <v>1590</v>
      </c>
      <c r="F175" s="7">
        <v>1615</v>
      </c>
      <c r="G175" s="7">
        <v>1650</v>
      </c>
      <c r="H175" s="7">
        <f t="shared" si="103"/>
        <v>9433.9622641509432</v>
      </c>
      <c r="I175" s="7">
        <f t="shared" si="104"/>
        <v>13207.547169811322</v>
      </c>
      <c r="J175" s="61">
        <f t="shared" si="105"/>
        <v>22641.509433962266</v>
      </c>
    </row>
    <row r="176" spans="1:10" ht="17.25" customHeight="1">
      <c r="A176" s="3">
        <v>43461</v>
      </c>
      <c r="B176" s="4" t="s">
        <v>92</v>
      </c>
      <c r="C176" s="5">
        <f t="shared" si="106"/>
        <v>874.63556851311955</v>
      </c>
      <c r="D176" s="19" t="s">
        <v>13</v>
      </c>
      <c r="E176" s="7">
        <v>686</v>
      </c>
      <c r="F176" s="7">
        <v>686</v>
      </c>
      <c r="G176" s="7" t="s">
        <v>14</v>
      </c>
      <c r="H176" s="7">
        <f t="shared" si="103"/>
        <v>0</v>
      </c>
      <c r="I176" s="7">
        <f t="shared" si="104"/>
        <v>0</v>
      </c>
      <c r="J176" s="61">
        <f t="shared" si="105"/>
        <v>0</v>
      </c>
    </row>
    <row r="177" spans="1:10" ht="17.25" customHeight="1">
      <c r="A177" s="3">
        <v>43460</v>
      </c>
      <c r="B177" s="4" t="s">
        <v>206</v>
      </c>
      <c r="C177" s="5">
        <f t="shared" si="106"/>
        <v>840.33613445378148</v>
      </c>
      <c r="D177" s="19" t="s">
        <v>26</v>
      </c>
      <c r="E177" s="7">
        <v>714</v>
      </c>
      <c r="F177" s="7">
        <v>730</v>
      </c>
      <c r="G177" s="7" t="s">
        <v>14</v>
      </c>
      <c r="H177" s="7">
        <f t="shared" si="103"/>
        <v>-13445.378151260504</v>
      </c>
      <c r="I177" s="7">
        <f t="shared" si="104"/>
        <v>0</v>
      </c>
      <c r="J177" s="61">
        <f t="shared" si="105"/>
        <v>-13445.378151260504</v>
      </c>
    </row>
    <row r="178" spans="1:10" ht="17.25" customHeight="1">
      <c r="A178" s="3">
        <v>43458</v>
      </c>
      <c r="B178" s="4" t="s">
        <v>205</v>
      </c>
      <c r="C178" s="5">
        <f t="shared" si="106"/>
        <v>715.99045346062053</v>
      </c>
      <c r="D178" s="19" t="s">
        <v>26</v>
      </c>
      <c r="E178" s="7">
        <v>838</v>
      </c>
      <c r="F178" s="7">
        <v>838</v>
      </c>
      <c r="G178" s="7" t="s">
        <v>14</v>
      </c>
      <c r="H178" s="7">
        <f t="shared" si="103"/>
        <v>0</v>
      </c>
      <c r="I178" s="7">
        <f t="shared" si="104"/>
        <v>0</v>
      </c>
      <c r="J178" s="61">
        <f t="shared" si="105"/>
        <v>0</v>
      </c>
    </row>
    <row r="179" spans="1:10" ht="17.25" customHeight="1">
      <c r="A179" s="3">
        <v>43455</v>
      </c>
      <c r="B179" s="4" t="s">
        <v>206</v>
      </c>
      <c r="C179" s="5">
        <f t="shared" si="106"/>
        <v>746.26865671641792</v>
      </c>
      <c r="D179" s="19" t="s">
        <v>26</v>
      </c>
      <c r="E179" s="7">
        <v>804</v>
      </c>
      <c r="F179" s="7">
        <v>790</v>
      </c>
      <c r="G179" s="7" t="s">
        <v>14</v>
      </c>
      <c r="H179" s="7">
        <f t="shared" si="103"/>
        <v>10447.76119402985</v>
      </c>
      <c r="I179" s="7">
        <f t="shared" si="104"/>
        <v>0</v>
      </c>
      <c r="J179" s="61">
        <f t="shared" si="105"/>
        <v>10447.76119402985</v>
      </c>
    </row>
    <row r="180" spans="1:10" ht="17.25" customHeight="1">
      <c r="A180" s="3">
        <v>43454</v>
      </c>
      <c r="B180" s="4" t="s">
        <v>205</v>
      </c>
      <c r="C180" s="5">
        <f t="shared" si="106"/>
        <v>707.54716981132071</v>
      </c>
      <c r="D180" s="19" t="s">
        <v>26</v>
      </c>
      <c r="E180" s="7">
        <v>848</v>
      </c>
      <c r="F180" s="7">
        <v>835</v>
      </c>
      <c r="G180" s="7" t="s">
        <v>14</v>
      </c>
      <c r="H180" s="7">
        <f t="shared" si="103"/>
        <v>9198.1132075471687</v>
      </c>
      <c r="I180" s="7">
        <f t="shared" si="104"/>
        <v>0</v>
      </c>
      <c r="J180" s="61">
        <f t="shared" si="105"/>
        <v>9198.1132075471687</v>
      </c>
    </row>
    <row r="181" spans="1:10" ht="17.25" customHeight="1">
      <c r="A181" s="3">
        <v>43453</v>
      </c>
      <c r="B181" s="4" t="s">
        <v>203</v>
      </c>
      <c r="C181" s="5">
        <f t="shared" si="106"/>
        <v>600</v>
      </c>
      <c r="D181" s="19" t="s">
        <v>26</v>
      </c>
      <c r="E181" s="7">
        <v>1000</v>
      </c>
      <c r="F181" s="7">
        <v>1000</v>
      </c>
      <c r="G181" s="7" t="s">
        <v>14</v>
      </c>
      <c r="H181" s="7">
        <f t="shared" si="103"/>
        <v>0</v>
      </c>
      <c r="I181" s="7">
        <f t="shared" si="104"/>
        <v>0</v>
      </c>
      <c r="J181" s="61">
        <f t="shared" si="105"/>
        <v>0</v>
      </c>
    </row>
    <row r="182" spans="1:10" ht="17.25" customHeight="1">
      <c r="A182" s="3">
        <v>43452</v>
      </c>
      <c r="B182" s="4" t="s">
        <v>198</v>
      </c>
      <c r="C182" s="5">
        <f t="shared" si="106"/>
        <v>366.97247706422019</v>
      </c>
      <c r="D182" s="19" t="s">
        <v>13</v>
      </c>
      <c r="E182" s="7">
        <v>1635</v>
      </c>
      <c r="F182" s="7">
        <v>1660</v>
      </c>
      <c r="G182" s="7">
        <v>1685</v>
      </c>
      <c r="H182" s="7">
        <f t="shared" si="103"/>
        <v>9174.3119266055055</v>
      </c>
      <c r="I182" s="7">
        <f t="shared" si="104"/>
        <v>9174.3119266055055</v>
      </c>
      <c r="J182" s="61">
        <f t="shared" si="105"/>
        <v>18348.623853211011</v>
      </c>
    </row>
    <row r="183" spans="1:10" ht="17.25" customHeight="1">
      <c r="A183" s="3">
        <v>43451</v>
      </c>
      <c r="B183" s="4" t="s">
        <v>198</v>
      </c>
      <c r="C183" s="5">
        <f t="shared" si="106"/>
        <v>373.13432835820896</v>
      </c>
      <c r="D183" s="19" t="s">
        <v>13</v>
      </c>
      <c r="E183" s="7">
        <v>1608</v>
      </c>
      <c r="F183" s="7">
        <v>1620</v>
      </c>
      <c r="G183" s="7" t="s">
        <v>14</v>
      </c>
      <c r="H183" s="7">
        <f t="shared" si="103"/>
        <v>4477.6119402985078</v>
      </c>
      <c r="I183" s="7">
        <f t="shared" si="104"/>
        <v>0</v>
      </c>
      <c r="J183" s="61">
        <f t="shared" si="105"/>
        <v>4477.6119402985078</v>
      </c>
    </row>
    <row r="184" spans="1:10" ht="17.25" customHeight="1">
      <c r="A184" s="3">
        <v>43448</v>
      </c>
      <c r="B184" s="4" t="s">
        <v>201</v>
      </c>
      <c r="C184" s="5">
        <f t="shared" si="106"/>
        <v>805.36912751677858</v>
      </c>
      <c r="D184" s="19" t="s">
        <v>13</v>
      </c>
      <c r="E184" s="7">
        <v>745</v>
      </c>
      <c r="F184" s="7">
        <v>745</v>
      </c>
      <c r="G184" s="7" t="s">
        <v>14</v>
      </c>
      <c r="H184" s="7">
        <f t="shared" si="103"/>
        <v>0</v>
      </c>
      <c r="I184" s="7">
        <f t="shared" si="104"/>
        <v>0</v>
      </c>
      <c r="J184" s="61">
        <f t="shared" si="105"/>
        <v>0</v>
      </c>
    </row>
    <row r="185" spans="1:10" ht="17.25" customHeight="1">
      <c r="A185" s="3">
        <v>43447</v>
      </c>
      <c r="B185" s="4" t="s">
        <v>199</v>
      </c>
      <c r="C185" s="5">
        <f t="shared" si="106"/>
        <v>1744.1860465116279</v>
      </c>
      <c r="D185" s="19" t="s">
        <v>13</v>
      </c>
      <c r="E185" s="7">
        <v>344</v>
      </c>
      <c r="F185" s="7">
        <v>345</v>
      </c>
      <c r="G185" s="7" t="s">
        <v>14</v>
      </c>
      <c r="H185" s="7">
        <f t="shared" si="103"/>
        <v>1744.1860465116279</v>
      </c>
      <c r="I185" s="7">
        <f t="shared" si="104"/>
        <v>0</v>
      </c>
      <c r="J185" s="61">
        <f t="shared" si="105"/>
        <v>1744.1860465116279</v>
      </c>
    </row>
    <row r="186" spans="1:10" ht="17.25" customHeight="1">
      <c r="A186" s="3">
        <v>43446</v>
      </c>
      <c r="B186" s="4" t="s">
        <v>94</v>
      </c>
      <c r="C186" s="5">
        <f t="shared" si="106"/>
        <v>1107.0110701107012</v>
      </c>
      <c r="D186" s="19" t="s">
        <v>13</v>
      </c>
      <c r="E186" s="7">
        <v>542</v>
      </c>
      <c r="F186" s="7">
        <v>538</v>
      </c>
      <c r="G186" s="7" t="s">
        <v>14</v>
      </c>
      <c r="H186" s="7">
        <f t="shared" si="103"/>
        <v>-4428.0442804428048</v>
      </c>
      <c r="I186" s="7">
        <f t="shared" si="104"/>
        <v>0</v>
      </c>
      <c r="J186" s="61">
        <f t="shared" si="105"/>
        <v>-4428.0442804428048</v>
      </c>
    </row>
    <row r="187" spans="1:10" ht="17.25" customHeight="1">
      <c r="A187" s="3">
        <v>43445</v>
      </c>
      <c r="B187" s="4" t="s">
        <v>198</v>
      </c>
      <c r="C187" s="5">
        <f t="shared" si="106"/>
        <v>392.15686274509807</v>
      </c>
      <c r="D187" s="19" t="s">
        <v>13</v>
      </c>
      <c r="E187" s="7">
        <v>1530</v>
      </c>
      <c r="F187" s="7">
        <v>1550</v>
      </c>
      <c r="G187" s="7" t="s">
        <v>14</v>
      </c>
      <c r="H187" s="7">
        <f t="shared" ref="H187:H218" si="107">IF(D187="SELL", E187-F187, F187-E187)*C187</f>
        <v>7843.1372549019616</v>
      </c>
      <c r="I187" s="7">
        <f t="shared" ref="I187:I218" si="108">IF(D187="SELL",IF(G187="-","0",F187-G187),IF(D187="BUY",IF(G187="-","0",G187-F187)))*C187</f>
        <v>0</v>
      </c>
      <c r="J187" s="61">
        <f t="shared" ref="J187:J218" si="109">SUM(H187:I187)</f>
        <v>7843.1372549019616</v>
      </c>
    </row>
    <row r="188" spans="1:10" ht="17.25" customHeight="1">
      <c r="A188" s="3">
        <v>43445</v>
      </c>
      <c r="B188" s="4" t="s">
        <v>125</v>
      </c>
      <c r="C188" s="5">
        <f t="shared" si="106"/>
        <v>819.67213114754099</v>
      </c>
      <c r="D188" s="19" t="s">
        <v>26</v>
      </c>
      <c r="E188" s="7">
        <v>732</v>
      </c>
      <c r="F188" s="7">
        <v>743</v>
      </c>
      <c r="G188" s="7" t="s">
        <v>14</v>
      </c>
      <c r="H188" s="7">
        <f t="shared" si="107"/>
        <v>-9016.3934426229516</v>
      </c>
      <c r="I188" s="7">
        <f t="shared" si="108"/>
        <v>0</v>
      </c>
      <c r="J188" s="61">
        <f t="shared" si="109"/>
        <v>-9016.3934426229516</v>
      </c>
    </row>
    <row r="189" spans="1:10" ht="17.25" customHeight="1">
      <c r="A189" s="3">
        <v>43444</v>
      </c>
      <c r="B189" s="4" t="s">
        <v>195</v>
      </c>
      <c r="C189" s="5">
        <f t="shared" si="106"/>
        <v>1016.9491525423729</v>
      </c>
      <c r="D189" s="19" t="s">
        <v>26</v>
      </c>
      <c r="E189" s="7">
        <v>590</v>
      </c>
      <c r="F189" s="7">
        <v>580</v>
      </c>
      <c r="G189" s="7" t="s">
        <v>14</v>
      </c>
      <c r="H189" s="7">
        <f t="shared" si="107"/>
        <v>10169.491525423729</v>
      </c>
      <c r="I189" s="7">
        <f t="shared" si="108"/>
        <v>0</v>
      </c>
      <c r="J189" s="61">
        <f t="shared" si="109"/>
        <v>10169.491525423729</v>
      </c>
    </row>
    <row r="190" spans="1:10" ht="17.25" customHeight="1">
      <c r="A190" s="3">
        <v>43441</v>
      </c>
      <c r="B190" s="4" t="s">
        <v>194</v>
      </c>
      <c r="C190" s="5">
        <f t="shared" si="106"/>
        <v>1474.2014742014742</v>
      </c>
      <c r="D190" s="19" t="s">
        <v>26</v>
      </c>
      <c r="E190" s="7">
        <v>407</v>
      </c>
      <c r="F190" s="7">
        <v>404</v>
      </c>
      <c r="G190" s="7" t="s">
        <v>14</v>
      </c>
      <c r="H190" s="7">
        <f t="shared" si="107"/>
        <v>4422.6044226044223</v>
      </c>
      <c r="I190" s="7">
        <f t="shared" si="108"/>
        <v>0</v>
      </c>
      <c r="J190" s="61">
        <f t="shared" si="109"/>
        <v>4422.6044226044223</v>
      </c>
    </row>
    <row r="191" spans="1:10" ht="17.25" customHeight="1">
      <c r="A191" s="3">
        <v>43440</v>
      </c>
      <c r="B191" s="4" t="s">
        <v>193</v>
      </c>
      <c r="C191" s="5">
        <f t="shared" si="106"/>
        <v>1929.2604501607716</v>
      </c>
      <c r="D191" s="19" t="s">
        <v>26</v>
      </c>
      <c r="E191" s="7">
        <v>311</v>
      </c>
      <c r="F191" s="7">
        <v>307</v>
      </c>
      <c r="G191" s="7" t="s">
        <v>14</v>
      </c>
      <c r="H191" s="7">
        <f t="shared" si="107"/>
        <v>7717.0418006430864</v>
      </c>
      <c r="I191" s="7">
        <f t="shared" si="108"/>
        <v>0</v>
      </c>
      <c r="J191" s="61">
        <f t="shared" si="109"/>
        <v>7717.0418006430864</v>
      </c>
    </row>
    <row r="192" spans="1:10" ht="17.25" customHeight="1">
      <c r="A192" s="3">
        <v>43439</v>
      </c>
      <c r="B192" s="4" t="s">
        <v>192</v>
      </c>
      <c r="C192" s="5">
        <f t="shared" si="106"/>
        <v>398.67109634551497</v>
      </c>
      <c r="D192" s="19" t="s">
        <v>26</v>
      </c>
      <c r="E192" s="7">
        <v>1505</v>
      </c>
      <c r="F192" s="7">
        <v>1485</v>
      </c>
      <c r="G192" s="7" t="s">
        <v>14</v>
      </c>
      <c r="H192" s="7">
        <f t="shared" si="107"/>
        <v>7973.4219269102996</v>
      </c>
      <c r="I192" s="7">
        <f t="shared" si="108"/>
        <v>0</v>
      </c>
      <c r="J192" s="61">
        <f t="shared" si="109"/>
        <v>7973.4219269102996</v>
      </c>
    </row>
    <row r="193" spans="1:10" ht="17.25" customHeight="1">
      <c r="A193" s="3">
        <v>43438</v>
      </c>
      <c r="B193" s="4" t="s">
        <v>191</v>
      </c>
      <c r="C193" s="5">
        <f t="shared" si="106"/>
        <v>752.82308657465501</v>
      </c>
      <c r="D193" s="19" t="s">
        <v>26</v>
      </c>
      <c r="E193" s="7">
        <v>797</v>
      </c>
      <c r="F193" s="7">
        <v>802</v>
      </c>
      <c r="G193" s="7">
        <v>630</v>
      </c>
      <c r="H193" s="7">
        <f t="shared" si="107"/>
        <v>-3764.115432873275</v>
      </c>
      <c r="I193" s="7">
        <f t="shared" si="108"/>
        <v>129485.57089084067</v>
      </c>
      <c r="J193" s="61">
        <f t="shared" si="109"/>
        <v>125721.45545796739</v>
      </c>
    </row>
    <row r="194" spans="1:10" ht="17.25" customHeight="1">
      <c r="A194" s="3">
        <v>43437</v>
      </c>
      <c r="B194" s="4" t="s">
        <v>190</v>
      </c>
      <c r="C194" s="5">
        <f t="shared" si="106"/>
        <v>928.79256965944273</v>
      </c>
      <c r="D194" s="19" t="s">
        <v>26</v>
      </c>
      <c r="E194" s="7">
        <v>646</v>
      </c>
      <c r="F194" s="7">
        <v>636</v>
      </c>
      <c r="G194" s="7">
        <v>630</v>
      </c>
      <c r="H194" s="7">
        <f t="shared" si="107"/>
        <v>9287.9256965944278</v>
      </c>
      <c r="I194" s="7">
        <f t="shared" si="108"/>
        <v>5572.7554179566559</v>
      </c>
      <c r="J194" s="61">
        <f t="shared" si="109"/>
        <v>14860.681114551084</v>
      </c>
    </row>
    <row r="195" spans="1:10" ht="17.25" customHeight="1">
      <c r="A195" s="3">
        <v>43434</v>
      </c>
      <c r="B195" s="4" t="s">
        <v>113</v>
      </c>
      <c r="C195" s="5">
        <f t="shared" si="106"/>
        <v>909.09090909090912</v>
      </c>
      <c r="D195" s="19" t="s">
        <v>13</v>
      </c>
      <c r="E195" s="7">
        <v>660</v>
      </c>
      <c r="F195" s="7">
        <v>668</v>
      </c>
      <c r="G195" s="7">
        <v>673</v>
      </c>
      <c r="H195" s="7">
        <f t="shared" si="107"/>
        <v>7272.727272727273</v>
      </c>
      <c r="I195" s="7">
        <f t="shared" si="108"/>
        <v>4545.454545454546</v>
      </c>
      <c r="J195" s="61">
        <f t="shared" si="109"/>
        <v>11818.18181818182</v>
      </c>
    </row>
    <row r="196" spans="1:10" ht="17.25" customHeight="1">
      <c r="A196" s="3">
        <v>43433</v>
      </c>
      <c r="B196" s="4" t="s">
        <v>101</v>
      </c>
      <c r="C196" s="5">
        <f t="shared" si="106"/>
        <v>276.49769585253455</v>
      </c>
      <c r="D196" s="19" t="s">
        <v>13</v>
      </c>
      <c r="E196" s="7">
        <v>2170</v>
      </c>
      <c r="F196" s="7">
        <v>2200</v>
      </c>
      <c r="G196" s="7" t="s">
        <v>14</v>
      </c>
      <c r="H196" s="7">
        <f t="shared" si="107"/>
        <v>8294.9308755760358</v>
      </c>
      <c r="I196" s="7">
        <f t="shared" si="108"/>
        <v>0</v>
      </c>
      <c r="J196" s="61">
        <f t="shared" si="109"/>
        <v>8294.9308755760358</v>
      </c>
    </row>
    <row r="197" spans="1:10" ht="17.25" customHeight="1">
      <c r="A197" s="3">
        <v>43431</v>
      </c>
      <c r="B197" s="4" t="s">
        <v>187</v>
      </c>
      <c r="C197" s="5">
        <f t="shared" si="106"/>
        <v>592.88537549407113</v>
      </c>
      <c r="D197" s="19" t="s">
        <v>13</v>
      </c>
      <c r="E197" s="7">
        <v>1012</v>
      </c>
      <c r="F197" s="7">
        <v>1012</v>
      </c>
      <c r="G197" s="7" t="s">
        <v>14</v>
      </c>
      <c r="H197" s="7">
        <f t="shared" si="107"/>
        <v>0</v>
      </c>
      <c r="I197" s="7">
        <f t="shared" si="108"/>
        <v>0</v>
      </c>
      <c r="J197" s="61">
        <f t="shared" si="109"/>
        <v>0</v>
      </c>
    </row>
    <row r="198" spans="1:10" ht="17.25" customHeight="1">
      <c r="A198" s="3">
        <v>43430</v>
      </c>
      <c r="B198" s="4" t="s">
        <v>96</v>
      </c>
      <c r="C198" s="5">
        <f t="shared" si="106"/>
        <v>1345.2914798206277</v>
      </c>
      <c r="D198" s="19" t="s">
        <v>26</v>
      </c>
      <c r="E198" s="7">
        <v>446</v>
      </c>
      <c r="F198" s="7">
        <v>444</v>
      </c>
      <c r="G198" s="7" t="s">
        <v>14</v>
      </c>
      <c r="H198" s="7">
        <f t="shared" si="107"/>
        <v>2690.5829596412555</v>
      </c>
      <c r="I198" s="7">
        <f t="shared" si="108"/>
        <v>0</v>
      </c>
      <c r="J198" s="61">
        <f t="shared" si="109"/>
        <v>2690.5829596412555</v>
      </c>
    </row>
    <row r="199" spans="1:10" ht="17.25" customHeight="1">
      <c r="A199" s="3">
        <v>43426</v>
      </c>
      <c r="B199" s="4" t="s">
        <v>186</v>
      </c>
      <c r="C199" s="5">
        <f t="shared" si="106"/>
        <v>1054.481546572935</v>
      </c>
      <c r="D199" s="19" t="s">
        <v>13</v>
      </c>
      <c r="E199" s="7">
        <v>569</v>
      </c>
      <c r="F199" s="7">
        <v>562</v>
      </c>
      <c r="G199" s="7" t="s">
        <v>14</v>
      </c>
      <c r="H199" s="7">
        <f t="shared" si="107"/>
        <v>-7381.370826010545</v>
      </c>
      <c r="I199" s="7">
        <f t="shared" si="108"/>
        <v>0</v>
      </c>
      <c r="J199" s="61">
        <f t="shared" si="109"/>
        <v>-7381.370826010545</v>
      </c>
    </row>
    <row r="200" spans="1:10" ht="17.25" customHeight="1">
      <c r="A200" s="3">
        <v>43425</v>
      </c>
      <c r="B200" s="4" t="s">
        <v>185</v>
      </c>
      <c r="C200" s="5">
        <f t="shared" si="106"/>
        <v>1960.7843137254902</v>
      </c>
      <c r="D200" s="19" t="s">
        <v>26</v>
      </c>
      <c r="E200" s="7">
        <v>306</v>
      </c>
      <c r="F200" s="7">
        <v>306</v>
      </c>
      <c r="G200" s="7" t="s">
        <v>14</v>
      </c>
      <c r="H200" s="7">
        <f t="shared" si="107"/>
        <v>0</v>
      </c>
      <c r="I200" s="7">
        <f t="shared" si="108"/>
        <v>0</v>
      </c>
      <c r="J200" s="61">
        <f t="shared" si="109"/>
        <v>0</v>
      </c>
    </row>
    <row r="201" spans="1:10" ht="17.25" customHeight="1">
      <c r="A201" s="3">
        <v>43423</v>
      </c>
      <c r="B201" s="4" t="s">
        <v>10</v>
      </c>
      <c r="C201" s="5">
        <f t="shared" si="106"/>
        <v>2120.1413427561838</v>
      </c>
      <c r="D201" s="19" t="s">
        <v>13</v>
      </c>
      <c r="E201" s="7">
        <v>283</v>
      </c>
      <c r="F201" s="7">
        <v>279</v>
      </c>
      <c r="G201" s="7" t="s">
        <v>14</v>
      </c>
      <c r="H201" s="7">
        <f t="shared" si="107"/>
        <v>-8480.5653710247352</v>
      </c>
      <c r="I201" s="7">
        <f t="shared" si="108"/>
        <v>0</v>
      </c>
      <c r="J201" s="61">
        <f t="shared" si="109"/>
        <v>-8480.5653710247352</v>
      </c>
    </row>
    <row r="202" spans="1:10" ht="17.25" customHeight="1">
      <c r="A202" s="3">
        <v>43423</v>
      </c>
      <c r="B202" s="4" t="s">
        <v>111</v>
      </c>
      <c r="C202" s="5">
        <f t="shared" si="106"/>
        <v>1388.8888888888889</v>
      </c>
      <c r="D202" s="19" t="s">
        <v>13</v>
      </c>
      <c r="E202" s="7">
        <v>432</v>
      </c>
      <c r="F202" s="7">
        <v>424</v>
      </c>
      <c r="G202" s="7" t="s">
        <v>14</v>
      </c>
      <c r="H202" s="7">
        <f t="shared" si="107"/>
        <v>-11111.111111111111</v>
      </c>
      <c r="I202" s="7">
        <f t="shared" si="108"/>
        <v>0</v>
      </c>
      <c r="J202" s="61">
        <f t="shared" si="109"/>
        <v>-11111.111111111111</v>
      </c>
    </row>
    <row r="203" spans="1:10" ht="17.25" customHeight="1">
      <c r="A203" s="3">
        <v>43420</v>
      </c>
      <c r="B203" s="4" t="s">
        <v>96</v>
      </c>
      <c r="C203" s="5">
        <f t="shared" si="106"/>
        <v>1310.0436681222707</v>
      </c>
      <c r="D203" s="19" t="s">
        <v>13</v>
      </c>
      <c r="E203" s="7">
        <v>458</v>
      </c>
      <c r="F203" s="7">
        <v>464.8</v>
      </c>
      <c r="G203" s="7" t="s">
        <v>14</v>
      </c>
      <c r="H203" s="7">
        <f t="shared" si="107"/>
        <v>8908.2969432314549</v>
      </c>
      <c r="I203" s="7">
        <f t="shared" si="108"/>
        <v>0</v>
      </c>
      <c r="J203" s="61">
        <f t="shared" si="109"/>
        <v>8908.2969432314549</v>
      </c>
    </row>
    <row r="204" spans="1:10" ht="17.25" customHeight="1">
      <c r="A204" s="3">
        <v>43419</v>
      </c>
      <c r="B204" s="4" t="s">
        <v>100</v>
      </c>
      <c r="C204" s="5">
        <f t="shared" si="106"/>
        <v>1729.106628242075</v>
      </c>
      <c r="D204" s="19" t="s">
        <v>13</v>
      </c>
      <c r="E204" s="7">
        <v>347</v>
      </c>
      <c r="F204" s="7">
        <v>351</v>
      </c>
      <c r="G204" s="7" t="s">
        <v>14</v>
      </c>
      <c r="H204" s="7">
        <f t="shared" si="107"/>
        <v>6916.4265129682999</v>
      </c>
      <c r="I204" s="7">
        <f t="shared" si="108"/>
        <v>0</v>
      </c>
      <c r="J204" s="61">
        <f t="shared" si="109"/>
        <v>6916.4265129682999</v>
      </c>
    </row>
    <row r="205" spans="1:10" ht="17.25" customHeight="1">
      <c r="A205" s="3">
        <v>43418</v>
      </c>
      <c r="B205" s="4" t="s">
        <v>21</v>
      </c>
      <c r="C205" s="5">
        <f t="shared" si="106"/>
        <v>428.57142857142856</v>
      </c>
      <c r="D205" s="19" t="s">
        <v>13</v>
      </c>
      <c r="E205" s="7">
        <v>1400</v>
      </c>
      <c r="F205" s="7">
        <v>1422</v>
      </c>
      <c r="G205" s="7" t="s">
        <v>14</v>
      </c>
      <c r="H205" s="7">
        <f t="shared" si="107"/>
        <v>9428.5714285714275</v>
      </c>
      <c r="I205" s="7">
        <f t="shared" si="108"/>
        <v>0</v>
      </c>
      <c r="J205" s="61">
        <f t="shared" si="109"/>
        <v>9428.5714285714275</v>
      </c>
    </row>
    <row r="206" spans="1:10" ht="17.25" customHeight="1">
      <c r="A206" s="3">
        <v>43416</v>
      </c>
      <c r="B206" s="4" t="s">
        <v>178</v>
      </c>
      <c r="C206" s="5">
        <f t="shared" si="106"/>
        <v>1479.6547472256473</v>
      </c>
      <c r="D206" s="19" t="s">
        <v>13</v>
      </c>
      <c r="E206" s="7">
        <v>405.5</v>
      </c>
      <c r="F206" s="7">
        <v>412</v>
      </c>
      <c r="G206" s="7" t="s">
        <v>14</v>
      </c>
      <c r="H206" s="7">
        <f t="shared" si="107"/>
        <v>9617.7558569667071</v>
      </c>
      <c r="I206" s="7">
        <f t="shared" si="108"/>
        <v>0</v>
      </c>
      <c r="J206" s="61">
        <f t="shared" si="109"/>
        <v>9617.7558569667071</v>
      </c>
    </row>
    <row r="207" spans="1:10" ht="17.25" customHeight="1">
      <c r="A207" s="3">
        <v>43406</v>
      </c>
      <c r="B207" s="4" t="s">
        <v>16</v>
      </c>
      <c r="C207" s="5">
        <f t="shared" si="106"/>
        <v>1913.8755980861245</v>
      </c>
      <c r="D207" s="19" t="s">
        <v>13</v>
      </c>
      <c r="E207" s="7">
        <v>313.5</v>
      </c>
      <c r="F207" s="7">
        <v>309</v>
      </c>
      <c r="G207" s="7" t="s">
        <v>14</v>
      </c>
      <c r="H207" s="7">
        <f t="shared" si="107"/>
        <v>-8612.4401913875608</v>
      </c>
      <c r="I207" s="7">
        <f t="shared" si="108"/>
        <v>0</v>
      </c>
      <c r="J207" s="61">
        <f t="shared" si="109"/>
        <v>-8612.4401913875608</v>
      </c>
    </row>
    <row r="208" spans="1:10" ht="17.25" customHeight="1">
      <c r="A208" s="3">
        <v>43405</v>
      </c>
      <c r="B208" s="4" t="s">
        <v>177</v>
      </c>
      <c r="C208" s="5">
        <f t="shared" si="106"/>
        <v>1188.1188118811881</v>
      </c>
      <c r="D208" s="19" t="s">
        <v>13</v>
      </c>
      <c r="E208" s="7">
        <v>505</v>
      </c>
      <c r="F208" s="7">
        <v>513</v>
      </c>
      <c r="G208" s="7" t="s">
        <v>14</v>
      </c>
      <c r="H208" s="7">
        <f t="shared" si="107"/>
        <v>9504.9504950495048</v>
      </c>
      <c r="I208" s="7">
        <f t="shared" si="108"/>
        <v>0</v>
      </c>
      <c r="J208" s="61">
        <f t="shared" si="109"/>
        <v>9504.9504950495048</v>
      </c>
    </row>
    <row r="209" spans="1:10" ht="17.25" customHeight="1">
      <c r="A209" s="3">
        <v>43404</v>
      </c>
      <c r="B209" s="4" t="s">
        <v>43</v>
      </c>
      <c r="C209" s="5">
        <f t="shared" si="106"/>
        <v>239.04382470119521</v>
      </c>
      <c r="D209" s="19" t="s">
        <v>26</v>
      </c>
      <c r="E209" s="7">
        <v>2510</v>
      </c>
      <c r="F209" s="7">
        <v>2540</v>
      </c>
      <c r="G209" s="7" t="s">
        <v>14</v>
      </c>
      <c r="H209" s="7">
        <f t="shared" si="107"/>
        <v>-7171.3147410358561</v>
      </c>
      <c r="I209" s="7">
        <f t="shared" si="108"/>
        <v>0</v>
      </c>
      <c r="J209" s="61">
        <f t="shared" si="109"/>
        <v>-7171.3147410358561</v>
      </c>
    </row>
    <row r="210" spans="1:10" ht="17.25" customHeight="1">
      <c r="A210" s="3">
        <v>43403</v>
      </c>
      <c r="B210" s="4" t="s">
        <v>169</v>
      </c>
      <c r="C210" s="5">
        <f t="shared" si="106"/>
        <v>1570.6806282722514</v>
      </c>
      <c r="D210" s="19" t="s">
        <v>13</v>
      </c>
      <c r="E210" s="7">
        <v>382</v>
      </c>
      <c r="F210" s="7">
        <v>388</v>
      </c>
      <c r="G210" s="7">
        <v>394</v>
      </c>
      <c r="H210" s="7">
        <f t="shared" si="107"/>
        <v>9424.0837696335075</v>
      </c>
      <c r="I210" s="7">
        <f t="shared" si="108"/>
        <v>9424.0837696335075</v>
      </c>
      <c r="J210" s="61">
        <f t="shared" si="109"/>
        <v>18848.167539267015</v>
      </c>
    </row>
    <row r="211" spans="1:10" ht="17.25" customHeight="1">
      <c r="A211" s="3">
        <v>43402</v>
      </c>
      <c r="B211" s="4" t="s">
        <v>170</v>
      </c>
      <c r="C211" s="5">
        <f t="shared" si="106"/>
        <v>2564.102564102564</v>
      </c>
      <c r="D211" s="19" t="s">
        <v>13</v>
      </c>
      <c r="E211" s="7">
        <v>234</v>
      </c>
      <c r="F211" s="7">
        <v>238</v>
      </c>
      <c r="G211" s="7" t="s">
        <v>14</v>
      </c>
      <c r="H211" s="7">
        <f t="shared" si="107"/>
        <v>10256.410256410256</v>
      </c>
      <c r="I211" s="7">
        <f t="shared" si="108"/>
        <v>0</v>
      </c>
      <c r="J211" s="61">
        <f t="shared" si="109"/>
        <v>10256.410256410256</v>
      </c>
    </row>
    <row r="212" spans="1:10" ht="17.25" customHeight="1">
      <c r="A212" s="3">
        <v>43399</v>
      </c>
      <c r="B212" s="4" t="s">
        <v>30</v>
      </c>
      <c r="C212" s="5">
        <f t="shared" si="106"/>
        <v>2238.8059701492539</v>
      </c>
      <c r="D212" s="19" t="s">
        <v>13</v>
      </c>
      <c r="E212" s="7">
        <v>268</v>
      </c>
      <c r="F212" s="7">
        <v>272</v>
      </c>
      <c r="G212" s="7">
        <v>276</v>
      </c>
      <c r="H212" s="7">
        <f t="shared" si="107"/>
        <v>8955.2238805970155</v>
      </c>
      <c r="I212" s="7">
        <f t="shared" si="108"/>
        <v>8955.2238805970155</v>
      </c>
      <c r="J212" s="61">
        <f t="shared" si="109"/>
        <v>17910.447761194031</v>
      </c>
    </row>
    <row r="213" spans="1:10" ht="17.25" customHeight="1">
      <c r="A213" s="3">
        <v>43399</v>
      </c>
      <c r="B213" s="4" t="s">
        <v>169</v>
      </c>
      <c r="C213" s="5">
        <f t="shared" si="106"/>
        <v>1799.1004497751123</v>
      </c>
      <c r="D213" s="19" t="s">
        <v>13</v>
      </c>
      <c r="E213" s="7">
        <v>333.5</v>
      </c>
      <c r="F213" s="7">
        <v>337</v>
      </c>
      <c r="G213" s="7">
        <v>340</v>
      </c>
      <c r="H213" s="7">
        <f t="shared" si="107"/>
        <v>6296.851574212893</v>
      </c>
      <c r="I213" s="7">
        <f t="shared" si="108"/>
        <v>5397.3013493253366</v>
      </c>
      <c r="J213" s="61">
        <f t="shared" si="109"/>
        <v>11694.15292353823</v>
      </c>
    </row>
    <row r="214" spans="1:10" ht="17.25" customHeight="1">
      <c r="A214" s="3">
        <v>43397</v>
      </c>
      <c r="B214" s="4" t="s">
        <v>111</v>
      </c>
      <c r="C214" s="5">
        <f t="shared" si="106"/>
        <v>1456.3106796116506</v>
      </c>
      <c r="D214" s="19" t="s">
        <v>13</v>
      </c>
      <c r="E214" s="7">
        <v>412</v>
      </c>
      <c r="F214" s="7">
        <v>419</v>
      </c>
      <c r="G214" s="7">
        <v>429</v>
      </c>
      <c r="H214" s="7">
        <f t="shared" si="107"/>
        <v>10194.174757281555</v>
      </c>
      <c r="I214" s="7">
        <f t="shared" si="108"/>
        <v>14563.106796116506</v>
      </c>
      <c r="J214" s="61">
        <f t="shared" si="109"/>
        <v>24757.281553398061</v>
      </c>
    </row>
    <row r="215" spans="1:10" ht="17.25" customHeight="1">
      <c r="A215" s="3">
        <v>43396</v>
      </c>
      <c r="B215" s="4" t="s">
        <v>100</v>
      </c>
      <c r="C215" s="5">
        <f t="shared" si="106"/>
        <v>2006.6889632107022</v>
      </c>
      <c r="D215" s="19" t="s">
        <v>26</v>
      </c>
      <c r="E215" s="7">
        <v>299</v>
      </c>
      <c r="F215" s="7">
        <v>305</v>
      </c>
      <c r="G215" s="7" t="s">
        <v>14</v>
      </c>
      <c r="H215" s="7">
        <f t="shared" si="107"/>
        <v>-12040.133779264213</v>
      </c>
      <c r="I215" s="7">
        <f t="shared" si="108"/>
        <v>0</v>
      </c>
      <c r="J215" s="61">
        <f t="shared" si="109"/>
        <v>-12040.133779264213</v>
      </c>
    </row>
    <row r="216" spans="1:10" ht="17.25" customHeight="1">
      <c r="A216" s="3">
        <v>43395</v>
      </c>
      <c r="B216" s="4" t="s">
        <v>166</v>
      </c>
      <c r="C216" s="5">
        <f t="shared" si="106"/>
        <v>616.6495375128469</v>
      </c>
      <c r="D216" s="19" t="s">
        <v>26</v>
      </c>
      <c r="E216" s="7">
        <v>973</v>
      </c>
      <c r="F216" s="7">
        <v>961.5</v>
      </c>
      <c r="G216" s="7" t="s">
        <v>14</v>
      </c>
      <c r="H216" s="7">
        <f t="shared" si="107"/>
        <v>7091.4696813977398</v>
      </c>
      <c r="I216" s="7">
        <f t="shared" si="108"/>
        <v>0</v>
      </c>
      <c r="J216" s="61">
        <f t="shared" si="109"/>
        <v>7091.4696813977398</v>
      </c>
    </row>
    <row r="217" spans="1:10" ht="17.25" customHeight="1">
      <c r="A217" s="3">
        <v>43392</v>
      </c>
      <c r="B217" s="4" t="s">
        <v>162</v>
      </c>
      <c r="C217" s="5">
        <f t="shared" si="106"/>
        <v>1558.4415584415585</v>
      </c>
      <c r="D217" s="19" t="s">
        <v>26</v>
      </c>
      <c r="E217" s="7">
        <v>385</v>
      </c>
      <c r="F217" s="7">
        <v>379</v>
      </c>
      <c r="G217" s="7">
        <v>374</v>
      </c>
      <c r="H217" s="7">
        <f t="shared" si="107"/>
        <v>9350.6493506493516</v>
      </c>
      <c r="I217" s="7">
        <f t="shared" si="108"/>
        <v>7792.2077922077924</v>
      </c>
      <c r="J217" s="61">
        <f t="shared" si="109"/>
        <v>17142.857142857145</v>
      </c>
    </row>
    <row r="218" spans="1:10" ht="17.25" customHeight="1">
      <c r="A218" s="3">
        <v>43392</v>
      </c>
      <c r="B218" s="4" t="s">
        <v>96</v>
      </c>
      <c r="C218" s="5">
        <f t="shared" si="106"/>
        <v>1421.8009478672986</v>
      </c>
      <c r="D218" s="19" t="s">
        <v>13</v>
      </c>
      <c r="E218" s="7">
        <v>422</v>
      </c>
      <c r="F218" s="7">
        <v>429</v>
      </c>
      <c r="G218" s="7" t="s">
        <v>14</v>
      </c>
      <c r="H218" s="7">
        <f t="shared" si="107"/>
        <v>9952.6066350710898</v>
      </c>
      <c r="I218" s="7">
        <f t="shared" si="108"/>
        <v>0</v>
      </c>
      <c r="J218" s="61">
        <f t="shared" si="109"/>
        <v>9952.6066350710898</v>
      </c>
    </row>
    <row r="219" spans="1:10" ht="17.25" customHeight="1">
      <c r="A219" s="3">
        <v>43390</v>
      </c>
      <c r="B219" s="4" t="s">
        <v>149</v>
      </c>
      <c r="C219" s="5">
        <f t="shared" si="106"/>
        <v>380.95238095238096</v>
      </c>
      <c r="D219" s="19" t="s">
        <v>26</v>
      </c>
      <c r="E219" s="7">
        <v>1575</v>
      </c>
      <c r="F219" s="7">
        <v>1555</v>
      </c>
      <c r="G219" s="7" t="s">
        <v>14</v>
      </c>
      <c r="H219" s="7">
        <f t="shared" ref="H219:H224" si="110">IF(D219="SELL", E219-F219, F219-E219)*C219</f>
        <v>7619.0476190476193</v>
      </c>
      <c r="I219" s="7">
        <f t="shared" ref="I219:I250" si="111">IF(D219="SELL",IF(G219="-","0",F219-G219),IF(D219="BUY",IF(G219="-","0",G219-F219)))*C219</f>
        <v>0</v>
      </c>
      <c r="J219" s="61">
        <f t="shared" ref="J219:J250" si="112">SUM(H219:I219)</f>
        <v>7619.0476190476193</v>
      </c>
    </row>
    <row r="220" spans="1:10" ht="17.25" customHeight="1">
      <c r="A220" s="3">
        <v>43389</v>
      </c>
      <c r="B220" s="4" t="s">
        <v>147</v>
      </c>
      <c r="C220" s="5">
        <f t="shared" si="106"/>
        <v>521.73913043478262</v>
      </c>
      <c r="D220" s="19" t="s">
        <v>13</v>
      </c>
      <c r="E220" s="7">
        <v>1150</v>
      </c>
      <c r="F220" s="7">
        <v>1135</v>
      </c>
      <c r="G220" s="7" t="s">
        <v>14</v>
      </c>
      <c r="H220" s="7">
        <f t="shared" si="110"/>
        <v>-7826.086956521739</v>
      </c>
      <c r="I220" s="7">
        <f t="shared" si="111"/>
        <v>0</v>
      </c>
      <c r="J220" s="61">
        <f t="shared" si="112"/>
        <v>-7826.086956521739</v>
      </c>
    </row>
    <row r="221" spans="1:10" ht="17.25" customHeight="1">
      <c r="A221" s="3">
        <v>43389</v>
      </c>
      <c r="B221" s="4" t="s">
        <v>95</v>
      </c>
      <c r="C221" s="5">
        <f t="shared" si="106"/>
        <v>1818.1818181818182</v>
      </c>
      <c r="D221" s="19" t="s">
        <v>13</v>
      </c>
      <c r="E221" s="7">
        <v>330</v>
      </c>
      <c r="F221" s="7">
        <v>335</v>
      </c>
      <c r="G221" s="7">
        <v>339</v>
      </c>
      <c r="H221" s="7">
        <f t="shared" si="110"/>
        <v>9090.9090909090919</v>
      </c>
      <c r="I221" s="7">
        <f t="shared" si="111"/>
        <v>7272.727272727273</v>
      </c>
      <c r="J221" s="61">
        <f t="shared" si="112"/>
        <v>16363.636363636364</v>
      </c>
    </row>
    <row r="222" spans="1:10" ht="17.25" customHeight="1">
      <c r="A222" s="3">
        <v>43385</v>
      </c>
      <c r="B222" s="4" t="s">
        <v>111</v>
      </c>
      <c r="C222" s="5">
        <f t="shared" si="106"/>
        <v>1570.6806282722514</v>
      </c>
      <c r="D222" s="19" t="s">
        <v>13</v>
      </c>
      <c r="E222" s="7">
        <v>382</v>
      </c>
      <c r="F222" s="7">
        <v>389</v>
      </c>
      <c r="G222" s="7" t="s">
        <v>14</v>
      </c>
      <c r="H222" s="7">
        <f t="shared" si="110"/>
        <v>10994.764397905759</v>
      </c>
      <c r="I222" s="7">
        <f t="shared" si="111"/>
        <v>0</v>
      </c>
      <c r="J222" s="61">
        <f t="shared" si="112"/>
        <v>10994.764397905759</v>
      </c>
    </row>
    <row r="223" spans="1:10" ht="17.25" customHeight="1">
      <c r="A223" s="3">
        <v>43384</v>
      </c>
      <c r="B223" s="4" t="s">
        <v>151</v>
      </c>
      <c r="C223" s="5">
        <f t="shared" si="106"/>
        <v>1704.5454545454545</v>
      </c>
      <c r="D223" s="19" t="s">
        <v>13</v>
      </c>
      <c r="E223" s="7">
        <v>352</v>
      </c>
      <c r="F223" s="7">
        <v>358</v>
      </c>
      <c r="G223" s="7">
        <v>365</v>
      </c>
      <c r="H223" s="7">
        <f t="shared" si="110"/>
        <v>10227.272727272728</v>
      </c>
      <c r="I223" s="7">
        <f t="shared" si="111"/>
        <v>11931.818181818182</v>
      </c>
      <c r="J223" s="61">
        <f t="shared" si="112"/>
        <v>22159.090909090912</v>
      </c>
    </row>
    <row r="224" spans="1:10" ht="17.25" customHeight="1">
      <c r="A224" s="3">
        <v>43382</v>
      </c>
      <c r="B224" s="4" t="s">
        <v>40</v>
      </c>
      <c r="C224" s="5">
        <f t="shared" si="106"/>
        <v>1056.338028169014</v>
      </c>
      <c r="D224" s="19" t="s">
        <v>26</v>
      </c>
      <c r="E224" s="7">
        <v>568</v>
      </c>
      <c r="F224" s="7">
        <v>576</v>
      </c>
      <c r="G224" s="7" t="s">
        <v>14</v>
      </c>
      <c r="H224" s="7">
        <f t="shared" si="110"/>
        <v>-8450.7042253521122</v>
      </c>
      <c r="I224" s="7">
        <f t="shared" si="111"/>
        <v>0</v>
      </c>
      <c r="J224" s="61">
        <f t="shared" si="112"/>
        <v>-8450.7042253521122</v>
      </c>
    </row>
    <row r="225" spans="1:10" ht="17.25" customHeight="1">
      <c r="A225" s="3">
        <v>43378</v>
      </c>
      <c r="B225" s="4" t="s">
        <v>110</v>
      </c>
      <c r="C225" s="5">
        <f t="shared" ref="C225:C284" si="113">600000/E225</f>
        <v>505.90219224283305</v>
      </c>
      <c r="D225" s="19" t="s">
        <v>26</v>
      </c>
      <c r="E225" s="7">
        <v>1186</v>
      </c>
      <c r="F225" s="7">
        <v>1171</v>
      </c>
      <c r="G225" s="7">
        <v>1140</v>
      </c>
      <c r="H225" s="2">
        <f>(E225-F225)*C225</f>
        <v>7588.532883642496</v>
      </c>
      <c r="I225" s="7">
        <f t="shared" si="111"/>
        <v>15682.967959527825</v>
      </c>
      <c r="J225" s="61">
        <f t="shared" si="112"/>
        <v>23271.500843170321</v>
      </c>
    </row>
    <row r="226" spans="1:10" ht="17.25" customHeight="1">
      <c r="A226" s="3">
        <v>43377</v>
      </c>
      <c r="B226" s="4" t="s">
        <v>150</v>
      </c>
      <c r="C226" s="5">
        <f t="shared" si="113"/>
        <v>974.02597402597405</v>
      </c>
      <c r="D226" s="19" t="s">
        <v>13</v>
      </c>
      <c r="E226" s="7">
        <v>616</v>
      </c>
      <c r="F226" s="7">
        <v>623</v>
      </c>
      <c r="G226" s="7" t="s">
        <v>14</v>
      </c>
      <c r="H226" s="7">
        <f>IF(D226="SELL", E226-F226, F226-E226)*C226</f>
        <v>6818.181818181818</v>
      </c>
      <c r="I226" s="7">
        <f t="shared" si="111"/>
        <v>0</v>
      </c>
      <c r="J226" s="61">
        <f t="shared" si="112"/>
        <v>6818.181818181818</v>
      </c>
    </row>
    <row r="227" spans="1:10" ht="17.25" customHeight="1">
      <c r="A227" s="3">
        <v>43376</v>
      </c>
      <c r="B227" s="4" t="s">
        <v>149</v>
      </c>
      <c r="C227" s="5">
        <f t="shared" si="113"/>
        <v>340.52213393870602</v>
      </c>
      <c r="D227" s="19" t="s">
        <v>13</v>
      </c>
      <c r="E227" s="7">
        <v>1762</v>
      </c>
      <c r="F227" s="7">
        <v>1740</v>
      </c>
      <c r="G227" s="7" t="s">
        <v>14</v>
      </c>
      <c r="H227" s="7">
        <f>IF(D227="SELL", E227-F227, F227-E227)*C227</f>
        <v>-7491.486946651532</v>
      </c>
      <c r="I227" s="7">
        <f t="shared" si="111"/>
        <v>0</v>
      </c>
      <c r="J227" s="61">
        <f t="shared" si="112"/>
        <v>-7491.486946651532</v>
      </c>
    </row>
    <row r="228" spans="1:10" ht="17.25" customHeight="1">
      <c r="A228" s="3">
        <v>43374</v>
      </c>
      <c r="B228" s="4" t="s">
        <v>148</v>
      </c>
      <c r="C228" s="5">
        <f t="shared" si="113"/>
        <v>1869.1588785046729</v>
      </c>
      <c r="D228" s="19" t="s">
        <v>26</v>
      </c>
      <c r="E228" s="7">
        <v>321</v>
      </c>
      <c r="F228" s="7">
        <v>316</v>
      </c>
      <c r="G228" s="7">
        <v>310</v>
      </c>
      <c r="H228" s="2">
        <f>(E228-F228)*C228</f>
        <v>9345.7943925233649</v>
      </c>
      <c r="I228" s="7">
        <f t="shared" si="111"/>
        <v>11214.953271028036</v>
      </c>
      <c r="J228" s="61">
        <f t="shared" si="112"/>
        <v>20560.747663551403</v>
      </c>
    </row>
    <row r="229" spans="1:10" ht="17.25" customHeight="1">
      <c r="A229" s="3">
        <v>43371</v>
      </c>
      <c r="B229" s="4" t="s">
        <v>144</v>
      </c>
      <c r="C229" s="5">
        <f t="shared" si="113"/>
        <v>606.06060606060601</v>
      </c>
      <c r="D229" s="19" t="s">
        <v>26</v>
      </c>
      <c r="E229" s="7">
        <v>990</v>
      </c>
      <c r="F229" s="7">
        <v>975</v>
      </c>
      <c r="G229" s="7">
        <v>950</v>
      </c>
      <c r="H229" s="2">
        <f>(E229-F229)*C229</f>
        <v>9090.9090909090901</v>
      </c>
      <c r="I229" s="7">
        <f t="shared" si="111"/>
        <v>15151.51515151515</v>
      </c>
      <c r="J229" s="61">
        <f t="shared" si="112"/>
        <v>24242.42424242424</v>
      </c>
    </row>
    <row r="230" spans="1:10" ht="17.25" customHeight="1">
      <c r="A230" s="3">
        <v>43365</v>
      </c>
      <c r="B230" s="4" t="s">
        <v>147</v>
      </c>
      <c r="C230" s="5">
        <f t="shared" si="113"/>
        <v>527.24077328646752</v>
      </c>
      <c r="D230" s="19" t="s">
        <v>26</v>
      </c>
      <c r="E230" s="7">
        <v>1138</v>
      </c>
      <c r="F230" s="7">
        <v>1124</v>
      </c>
      <c r="G230" s="7" t="s">
        <v>14</v>
      </c>
      <c r="H230" s="2">
        <f>(E230-F230)*C230</f>
        <v>7381.370826010545</v>
      </c>
      <c r="I230" s="7">
        <f t="shared" si="111"/>
        <v>0</v>
      </c>
      <c r="J230" s="61">
        <f t="shared" si="112"/>
        <v>7381.370826010545</v>
      </c>
    </row>
    <row r="231" spans="1:10" ht="17.25" customHeight="1">
      <c r="A231" s="3">
        <v>43362</v>
      </c>
      <c r="B231" s="4" t="s">
        <v>146</v>
      </c>
      <c r="C231" s="5">
        <f t="shared" si="113"/>
        <v>1719.1977077363897</v>
      </c>
      <c r="D231" s="19" t="s">
        <v>26</v>
      </c>
      <c r="E231" s="7">
        <v>349</v>
      </c>
      <c r="F231" s="7">
        <v>355</v>
      </c>
      <c r="G231" s="7" t="s">
        <v>14</v>
      </c>
      <c r="H231" s="2">
        <f>(E231-F231)*C231</f>
        <v>-10315.186246418338</v>
      </c>
      <c r="I231" s="7">
        <f t="shared" si="111"/>
        <v>0</v>
      </c>
      <c r="J231" s="61">
        <f t="shared" si="112"/>
        <v>-10315.186246418338</v>
      </c>
    </row>
    <row r="232" spans="1:10" ht="17.25" customHeight="1">
      <c r="A232" s="3">
        <v>43360</v>
      </c>
      <c r="B232" s="4" t="s">
        <v>129</v>
      </c>
      <c r="C232" s="5">
        <f t="shared" si="113"/>
        <v>2298.8505747126437</v>
      </c>
      <c r="D232" s="19" t="s">
        <v>26</v>
      </c>
      <c r="E232" s="7">
        <v>261</v>
      </c>
      <c r="F232" s="7">
        <v>257.3</v>
      </c>
      <c r="G232" s="7" t="s">
        <v>14</v>
      </c>
      <c r="H232" s="2">
        <f>(E232-F232)*C232</f>
        <v>8505.7471264367559</v>
      </c>
      <c r="I232" s="7">
        <f t="shared" si="111"/>
        <v>0</v>
      </c>
      <c r="J232" s="61">
        <f t="shared" si="112"/>
        <v>8505.7471264367559</v>
      </c>
    </row>
    <row r="233" spans="1:10" ht="17.25" customHeight="1">
      <c r="A233" s="3">
        <v>43357</v>
      </c>
      <c r="B233" s="4" t="s">
        <v>136</v>
      </c>
      <c r="C233" s="5">
        <f t="shared" si="113"/>
        <v>1807.2289156626507</v>
      </c>
      <c r="D233" s="19" t="s">
        <v>13</v>
      </c>
      <c r="E233" s="7">
        <v>332</v>
      </c>
      <c r="F233" s="7">
        <v>338</v>
      </c>
      <c r="G233" s="7" t="s">
        <v>14</v>
      </c>
      <c r="H233" s="7">
        <f>IF(D233="SELL", E233-F233, F233-E233)*C233</f>
        <v>10843.373493975905</v>
      </c>
      <c r="I233" s="7">
        <f t="shared" si="111"/>
        <v>0</v>
      </c>
      <c r="J233" s="61">
        <f t="shared" si="112"/>
        <v>10843.373493975905</v>
      </c>
    </row>
    <row r="234" spans="1:10" ht="17.25" customHeight="1">
      <c r="A234" s="3">
        <v>43355</v>
      </c>
      <c r="B234" s="4" t="s">
        <v>137</v>
      </c>
      <c r="C234" s="5">
        <f t="shared" si="113"/>
        <v>462.24961479198765</v>
      </c>
      <c r="D234" s="19" t="s">
        <v>26</v>
      </c>
      <c r="E234" s="7">
        <v>1298</v>
      </c>
      <c r="F234" s="7">
        <v>1280</v>
      </c>
      <c r="G234" s="7" t="s">
        <v>14</v>
      </c>
      <c r="H234" s="2">
        <f>(E234-F234)*C234</f>
        <v>8320.4930662557781</v>
      </c>
      <c r="I234" s="7">
        <f t="shared" si="111"/>
        <v>0</v>
      </c>
      <c r="J234" s="61">
        <f t="shared" si="112"/>
        <v>8320.4930662557781</v>
      </c>
    </row>
    <row r="235" spans="1:10" ht="17.25" customHeight="1">
      <c r="A235" s="3">
        <v>43353</v>
      </c>
      <c r="B235" s="4" t="s">
        <v>135</v>
      </c>
      <c r="C235" s="5">
        <f t="shared" si="113"/>
        <v>1162.7906976744187</v>
      </c>
      <c r="D235" s="19" t="s">
        <v>13</v>
      </c>
      <c r="E235" s="7">
        <v>516</v>
      </c>
      <c r="F235" s="7">
        <v>507</v>
      </c>
      <c r="G235" s="7" t="s">
        <v>14</v>
      </c>
      <c r="H235" s="7">
        <f>IF(D235="SELL", E235-F235, F235-E235)*C235</f>
        <v>-10465.116279069767</v>
      </c>
      <c r="I235" s="7">
        <f t="shared" si="111"/>
        <v>0</v>
      </c>
      <c r="J235" s="61">
        <f t="shared" si="112"/>
        <v>-10465.116279069767</v>
      </c>
    </row>
    <row r="236" spans="1:10" ht="17.25" customHeight="1">
      <c r="A236" s="3">
        <v>43350</v>
      </c>
      <c r="B236" s="4" t="s">
        <v>134</v>
      </c>
      <c r="C236" s="5">
        <f t="shared" si="113"/>
        <v>771.20822622107971</v>
      </c>
      <c r="D236" s="19" t="s">
        <v>13</v>
      </c>
      <c r="E236" s="7">
        <v>778</v>
      </c>
      <c r="F236" s="7">
        <v>788</v>
      </c>
      <c r="G236" s="7">
        <v>810</v>
      </c>
      <c r="H236" s="7">
        <f>IF(D236="SELL", E236-F236, F236-E236)*C236</f>
        <v>7712.0822622107971</v>
      </c>
      <c r="I236" s="7">
        <f t="shared" si="111"/>
        <v>16966.580976863755</v>
      </c>
      <c r="J236" s="61">
        <f t="shared" si="112"/>
        <v>24678.663239074551</v>
      </c>
    </row>
    <row r="237" spans="1:10" ht="17.25" customHeight="1">
      <c r="A237" s="3">
        <v>43347</v>
      </c>
      <c r="B237" s="4" t="s">
        <v>129</v>
      </c>
      <c r="C237" s="5">
        <f t="shared" si="113"/>
        <v>2316.6023166023165</v>
      </c>
      <c r="D237" s="19" t="s">
        <v>26</v>
      </c>
      <c r="E237" s="7">
        <v>259</v>
      </c>
      <c r="F237" s="7">
        <v>254</v>
      </c>
      <c r="G237" s="7" t="s">
        <v>14</v>
      </c>
      <c r="H237" s="2">
        <f>(E237-F237)*C237</f>
        <v>11583.011583011583</v>
      </c>
      <c r="I237" s="7">
        <f t="shared" si="111"/>
        <v>0</v>
      </c>
      <c r="J237" s="61">
        <f t="shared" si="112"/>
        <v>11583.011583011583</v>
      </c>
    </row>
    <row r="238" spans="1:10" ht="17.25" customHeight="1">
      <c r="A238" s="3">
        <v>43346</v>
      </c>
      <c r="B238" s="4" t="s">
        <v>126</v>
      </c>
      <c r="C238" s="5">
        <f t="shared" si="113"/>
        <v>1094.8905109489051</v>
      </c>
      <c r="D238" s="19" t="s">
        <v>13</v>
      </c>
      <c r="E238" s="7">
        <v>548</v>
      </c>
      <c r="F238" s="7">
        <v>540</v>
      </c>
      <c r="G238" s="7" t="s">
        <v>14</v>
      </c>
      <c r="H238" s="7">
        <f>IF(D238="SELL", E238-F238, F238-E238)*C238</f>
        <v>-8759.1240875912408</v>
      </c>
      <c r="I238" s="7">
        <f t="shared" si="111"/>
        <v>0</v>
      </c>
      <c r="J238" s="61">
        <f t="shared" si="112"/>
        <v>-8759.1240875912408</v>
      </c>
    </row>
    <row r="239" spans="1:10" ht="17.25" customHeight="1">
      <c r="A239" s="3">
        <v>43342</v>
      </c>
      <c r="B239" s="4" t="s">
        <v>125</v>
      </c>
      <c r="C239" s="5">
        <f t="shared" si="113"/>
        <v>612.24489795918362</v>
      </c>
      <c r="D239" s="19" t="s">
        <v>13</v>
      </c>
      <c r="E239" s="7">
        <v>980</v>
      </c>
      <c r="F239" s="7">
        <v>989.95</v>
      </c>
      <c r="G239" s="7" t="s">
        <v>14</v>
      </c>
      <c r="H239" s="7">
        <f>IF(D239="SELL", E239-F239, F239-E239)*C239</f>
        <v>6091.8367346939049</v>
      </c>
      <c r="I239" s="7">
        <f t="shared" si="111"/>
        <v>0</v>
      </c>
      <c r="J239" s="61">
        <f t="shared" si="112"/>
        <v>6091.8367346939049</v>
      </c>
    </row>
    <row r="240" spans="1:10" ht="17.25" customHeight="1">
      <c r="A240" s="3">
        <v>43341</v>
      </c>
      <c r="B240" s="4" t="s">
        <v>123</v>
      </c>
      <c r="C240" s="5">
        <f t="shared" si="113"/>
        <v>491.80327868852459</v>
      </c>
      <c r="D240" s="19" t="s">
        <v>13</v>
      </c>
      <c r="E240" s="7">
        <v>1220</v>
      </c>
      <c r="F240" s="7">
        <v>1200</v>
      </c>
      <c r="G240" s="7" t="s">
        <v>14</v>
      </c>
      <c r="H240" s="7">
        <f>IF(D240="SELL", E240-F240, F240-E240)*C240</f>
        <v>-9836.065573770491</v>
      </c>
      <c r="I240" s="7">
        <f t="shared" si="111"/>
        <v>0</v>
      </c>
      <c r="J240" s="61">
        <f t="shared" si="112"/>
        <v>-9836.065573770491</v>
      </c>
    </row>
    <row r="241" spans="1:10" ht="17.25" customHeight="1">
      <c r="A241" s="3">
        <v>43340</v>
      </c>
      <c r="B241" s="4" t="s">
        <v>95</v>
      </c>
      <c r="C241" s="5">
        <f t="shared" si="113"/>
        <v>1675.977653631285</v>
      </c>
      <c r="D241" s="19" t="s">
        <v>13</v>
      </c>
      <c r="E241" s="7">
        <v>358</v>
      </c>
      <c r="F241" s="7">
        <v>363</v>
      </c>
      <c r="G241" s="7">
        <v>369</v>
      </c>
      <c r="H241" s="7">
        <f>IF(D241="SELL", E241-F241, F241-E241)*C241</f>
        <v>8379.8882681564246</v>
      </c>
      <c r="I241" s="7">
        <f t="shared" si="111"/>
        <v>10055.86592178771</v>
      </c>
      <c r="J241" s="61">
        <f t="shared" si="112"/>
        <v>18435.754189944135</v>
      </c>
    </row>
    <row r="242" spans="1:10" ht="17.25" customHeight="1">
      <c r="A242" s="3">
        <v>43339</v>
      </c>
      <c r="B242" s="4" t="s">
        <v>121</v>
      </c>
      <c r="C242" s="5">
        <f t="shared" si="113"/>
        <v>828.72928176795585</v>
      </c>
      <c r="D242" s="19" t="s">
        <v>13</v>
      </c>
      <c r="E242" s="7">
        <v>724</v>
      </c>
      <c r="F242" s="7">
        <v>724</v>
      </c>
      <c r="G242" s="7" t="s">
        <v>14</v>
      </c>
      <c r="H242" s="2">
        <f>(E242-F242)*C242</f>
        <v>0</v>
      </c>
      <c r="I242" s="7">
        <f t="shared" si="111"/>
        <v>0</v>
      </c>
      <c r="J242" s="61">
        <f t="shared" si="112"/>
        <v>0</v>
      </c>
    </row>
    <row r="243" spans="1:10" ht="17.25" customHeight="1">
      <c r="A243" s="3">
        <v>43336</v>
      </c>
      <c r="B243" s="4" t="s">
        <v>120</v>
      </c>
      <c r="C243" s="5">
        <f t="shared" si="113"/>
        <v>941.91522762951331</v>
      </c>
      <c r="D243" s="19" t="s">
        <v>26</v>
      </c>
      <c r="E243" s="7">
        <v>637</v>
      </c>
      <c r="F243" s="7">
        <v>625</v>
      </c>
      <c r="G243" s="7">
        <v>615</v>
      </c>
      <c r="H243" s="2">
        <f>(E243-F243)*C243</f>
        <v>11302.982731554159</v>
      </c>
      <c r="I243" s="7">
        <f t="shared" si="111"/>
        <v>9419.1522762951336</v>
      </c>
      <c r="J243" s="61">
        <f t="shared" si="112"/>
        <v>20722.135007849291</v>
      </c>
    </row>
    <row r="244" spans="1:10" ht="17.25" customHeight="1">
      <c r="A244" s="3">
        <v>43329</v>
      </c>
      <c r="B244" s="4" t="s">
        <v>115</v>
      </c>
      <c r="C244" s="5">
        <f t="shared" si="113"/>
        <v>986.84210526315792</v>
      </c>
      <c r="D244" s="19" t="s">
        <v>13</v>
      </c>
      <c r="E244" s="7">
        <v>608</v>
      </c>
      <c r="F244" s="7">
        <v>612.70000000000005</v>
      </c>
      <c r="G244" s="7" t="s">
        <v>14</v>
      </c>
      <c r="H244" s="7">
        <f t="shared" ref="H244:H250" si="114">IF(D244="SELL", E244-F244, F244-E244)*C244</f>
        <v>4638.1578947368871</v>
      </c>
      <c r="I244" s="7">
        <f t="shared" si="111"/>
        <v>0</v>
      </c>
      <c r="J244" s="61">
        <f t="shared" si="112"/>
        <v>4638.1578947368871</v>
      </c>
    </row>
    <row r="245" spans="1:10" ht="17.25" customHeight="1">
      <c r="A245" s="3">
        <v>43328</v>
      </c>
      <c r="B245" s="4" t="s">
        <v>83</v>
      </c>
      <c r="C245" s="5">
        <f t="shared" si="113"/>
        <v>813.00813008130081</v>
      </c>
      <c r="D245" s="19" t="s">
        <v>13</v>
      </c>
      <c r="E245" s="7">
        <v>738</v>
      </c>
      <c r="F245" s="7">
        <v>748</v>
      </c>
      <c r="G245" s="7" t="s">
        <v>14</v>
      </c>
      <c r="H245" s="7">
        <f t="shared" si="114"/>
        <v>8130.0813008130081</v>
      </c>
      <c r="I245" s="7">
        <f t="shared" si="111"/>
        <v>0</v>
      </c>
      <c r="J245" s="61">
        <f t="shared" si="112"/>
        <v>8130.0813008130081</v>
      </c>
    </row>
    <row r="246" spans="1:10" ht="17.25" customHeight="1">
      <c r="A246" s="3">
        <v>43326</v>
      </c>
      <c r="B246" s="4" t="s">
        <v>114</v>
      </c>
      <c r="C246" s="5">
        <f t="shared" si="113"/>
        <v>465.83850931677017</v>
      </c>
      <c r="D246" s="19" t="s">
        <v>13</v>
      </c>
      <c r="E246" s="7">
        <v>1288</v>
      </c>
      <c r="F246" s="7">
        <v>1308</v>
      </c>
      <c r="G246" s="7">
        <v>1340</v>
      </c>
      <c r="H246" s="7">
        <f t="shared" si="114"/>
        <v>9316.7701863354032</v>
      </c>
      <c r="I246" s="7">
        <f t="shared" si="111"/>
        <v>14906.832298136645</v>
      </c>
      <c r="J246" s="61">
        <f t="shared" si="112"/>
        <v>24223.602484472049</v>
      </c>
    </row>
    <row r="247" spans="1:10" ht="17.25" customHeight="1">
      <c r="A247" s="3">
        <v>43325</v>
      </c>
      <c r="B247" s="4" t="s">
        <v>111</v>
      </c>
      <c r="C247" s="5">
        <f t="shared" si="113"/>
        <v>1226.9938650306749</v>
      </c>
      <c r="D247" s="19" t="s">
        <v>13</v>
      </c>
      <c r="E247" s="7">
        <v>489</v>
      </c>
      <c r="F247" s="7">
        <v>484</v>
      </c>
      <c r="G247" s="7" t="s">
        <v>14</v>
      </c>
      <c r="H247" s="7">
        <f t="shared" si="114"/>
        <v>-6134.9693251533745</v>
      </c>
      <c r="I247" s="7">
        <f t="shared" si="111"/>
        <v>0</v>
      </c>
      <c r="J247" s="61">
        <f t="shared" si="112"/>
        <v>-6134.9693251533745</v>
      </c>
    </row>
    <row r="248" spans="1:10" ht="17.25" customHeight="1">
      <c r="A248" s="3">
        <v>43322</v>
      </c>
      <c r="B248" s="4" t="s">
        <v>109</v>
      </c>
      <c r="C248" s="5">
        <f t="shared" si="113"/>
        <v>2678.5714285714284</v>
      </c>
      <c r="D248" s="19" t="s">
        <v>13</v>
      </c>
      <c r="E248" s="7">
        <v>224</v>
      </c>
      <c r="F248" s="7">
        <v>220</v>
      </c>
      <c r="G248" s="7" t="s">
        <v>14</v>
      </c>
      <c r="H248" s="7">
        <f t="shared" si="114"/>
        <v>-10714.285714285714</v>
      </c>
      <c r="I248" s="7">
        <f t="shared" si="111"/>
        <v>0</v>
      </c>
      <c r="J248" s="61">
        <f t="shared" si="112"/>
        <v>-10714.285714285714</v>
      </c>
    </row>
    <row r="249" spans="1:10" ht="17.25" customHeight="1">
      <c r="A249" s="3">
        <v>43319</v>
      </c>
      <c r="B249" s="4" t="s">
        <v>97</v>
      </c>
      <c r="C249" s="5">
        <f t="shared" si="113"/>
        <v>1875</v>
      </c>
      <c r="D249" s="19" t="s">
        <v>13</v>
      </c>
      <c r="E249" s="7">
        <v>320</v>
      </c>
      <c r="F249" s="7">
        <v>325</v>
      </c>
      <c r="G249" s="7">
        <v>335</v>
      </c>
      <c r="H249" s="7">
        <f t="shared" si="114"/>
        <v>9375</v>
      </c>
      <c r="I249" s="7">
        <f t="shared" si="111"/>
        <v>18750</v>
      </c>
      <c r="J249" s="61">
        <f t="shared" si="112"/>
        <v>28125</v>
      </c>
    </row>
    <row r="250" spans="1:10" ht="17.25" customHeight="1">
      <c r="A250" s="3">
        <v>43318</v>
      </c>
      <c r="B250" s="4" t="s">
        <v>100</v>
      </c>
      <c r="C250" s="5">
        <f t="shared" si="113"/>
        <v>1395.3488372093022</v>
      </c>
      <c r="D250" s="19" t="s">
        <v>13</v>
      </c>
      <c r="E250" s="7">
        <v>430</v>
      </c>
      <c r="F250" s="7">
        <v>436</v>
      </c>
      <c r="G250" s="7" t="s">
        <v>14</v>
      </c>
      <c r="H250" s="7">
        <f t="shared" si="114"/>
        <v>8372.093023255813</v>
      </c>
      <c r="I250" s="7">
        <f t="shared" si="111"/>
        <v>0</v>
      </c>
      <c r="J250" s="61">
        <f t="shared" si="112"/>
        <v>8372.093023255813</v>
      </c>
    </row>
    <row r="251" spans="1:10">
      <c r="A251" s="3">
        <v>43314</v>
      </c>
      <c r="B251" s="4" t="s">
        <v>98</v>
      </c>
      <c r="C251" s="5">
        <f t="shared" si="113"/>
        <v>742.57425742574253</v>
      </c>
      <c r="D251" s="19" t="s">
        <v>26</v>
      </c>
      <c r="E251" s="7">
        <v>808</v>
      </c>
      <c r="F251" s="7">
        <v>805</v>
      </c>
      <c r="G251" s="7" t="s">
        <v>14</v>
      </c>
      <c r="H251" s="2">
        <f>(E251-F251)*C251</f>
        <v>2227.7227722772277</v>
      </c>
      <c r="I251" s="7">
        <f t="shared" ref="I251:I261" si="115">IF(D251="SELL",IF(G251="-","0",F251-G251),IF(D251="BUY",IF(G251="-","0",G251-F251)))*C251</f>
        <v>0</v>
      </c>
      <c r="J251" s="61">
        <f t="shared" ref="J251:J254" si="116">SUM(H251:I251)</f>
        <v>2227.7227722772277</v>
      </c>
    </row>
    <row r="252" spans="1:10">
      <c r="A252" s="3">
        <v>43311</v>
      </c>
      <c r="B252" s="4" t="s">
        <v>99</v>
      </c>
      <c r="C252" s="5">
        <f t="shared" si="113"/>
        <v>1013.5135135135135</v>
      </c>
      <c r="D252" s="19" t="s">
        <v>13</v>
      </c>
      <c r="E252" s="7">
        <v>592</v>
      </c>
      <c r="F252" s="7">
        <v>599</v>
      </c>
      <c r="G252" s="7" t="s">
        <v>14</v>
      </c>
      <c r="H252" s="7">
        <f t="shared" ref="H252:H261" si="117">IF(D252="SELL", E252-F252, F252-E252)*C252</f>
        <v>7094.594594594595</v>
      </c>
      <c r="I252" s="7">
        <f t="shared" si="115"/>
        <v>0</v>
      </c>
      <c r="J252" s="61">
        <f t="shared" si="116"/>
        <v>7094.594594594595</v>
      </c>
    </row>
    <row r="253" spans="1:10" ht="17.25" customHeight="1">
      <c r="A253" s="3">
        <v>43308</v>
      </c>
      <c r="B253" s="4" t="s">
        <v>92</v>
      </c>
      <c r="C253" s="5">
        <f t="shared" si="113"/>
        <v>677.20090293453723</v>
      </c>
      <c r="D253" s="19" t="s">
        <v>13</v>
      </c>
      <c r="E253" s="7">
        <v>886</v>
      </c>
      <c r="F253" s="7">
        <v>900</v>
      </c>
      <c r="G253" s="7">
        <v>925</v>
      </c>
      <c r="H253" s="7">
        <f t="shared" si="117"/>
        <v>9480.8126410835212</v>
      </c>
      <c r="I253" s="7">
        <f t="shared" si="115"/>
        <v>16930.022573363429</v>
      </c>
      <c r="J253" s="61">
        <f t="shared" si="116"/>
        <v>26410.83521444695</v>
      </c>
    </row>
    <row r="254" spans="1:10" ht="17.25" customHeight="1">
      <c r="A254" s="3">
        <v>43307</v>
      </c>
      <c r="B254" s="4" t="s">
        <v>93</v>
      </c>
      <c r="C254" s="5">
        <f t="shared" si="113"/>
        <v>1405.1522248243559</v>
      </c>
      <c r="D254" s="19" t="s">
        <v>13</v>
      </c>
      <c r="E254" s="7">
        <v>427</v>
      </c>
      <c r="F254" s="7">
        <v>425</v>
      </c>
      <c r="G254" s="7" t="s">
        <v>14</v>
      </c>
      <c r="H254" s="7">
        <f t="shared" si="117"/>
        <v>-2810.3044496487119</v>
      </c>
      <c r="I254" s="7">
        <f t="shared" si="115"/>
        <v>0</v>
      </c>
      <c r="J254" s="61">
        <f t="shared" si="116"/>
        <v>-2810.3044496487119</v>
      </c>
    </row>
    <row r="255" spans="1:10" ht="17.25" customHeight="1">
      <c r="A255" s="3">
        <v>43305</v>
      </c>
      <c r="B255" s="4" t="s">
        <v>94</v>
      </c>
      <c r="C255" s="5">
        <f t="shared" si="113"/>
        <v>1348.314606741573</v>
      </c>
      <c r="D255" s="19" t="s">
        <v>13</v>
      </c>
      <c r="E255" s="7">
        <v>445</v>
      </c>
      <c r="F255" s="7">
        <v>454</v>
      </c>
      <c r="G255" s="7">
        <v>465</v>
      </c>
      <c r="H255" s="7">
        <f t="shared" si="117"/>
        <v>12134.831460674157</v>
      </c>
      <c r="I255" s="7">
        <f t="shared" si="115"/>
        <v>14831.460674157302</v>
      </c>
      <c r="J255" s="2">
        <f t="shared" ref="J255:J261" si="118">+I255+H255</f>
        <v>26966.292134831459</v>
      </c>
    </row>
    <row r="256" spans="1:10" ht="17.25" customHeight="1">
      <c r="A256" s="3">
        <v>43301</v>
      </c>
      <c r="B256" s="4" t="s">
        <v>95</v>
      </c>
      <c r="C256" s="5">
        <f t="shared" si="113"/>
        <v>1818.1818181818182</v>
      </c>
      <c r="D256" s="19" t="s">
        <v>13</v>
      </c>
      <c r="E256" s="7">
        <v>330</v>
      </c>
      <c r="F256" s="7">
        <v>333.85</v>
      </c>
      <c r="G256" s="7" t="s">
        <v>14</v>
      </c>
      <c r="H256" s="7">
        <f t="shared" si="117"/>
        <v>7000.0000000000418</v>
      </c>
      <c r="I256" s="7">
        <f t="shared" si="115"/>
        <v>0</v>
      </c>
      <c r="J256" s="2">
        <f t="shared" si="118"/>
        <v>7000.0000000000418</v>
      </c>
    </row>
    <row r="257" spans="1:10" ht="17.25" customHeight="1">
      <c r="A257" s="3">
        <v>43300</v>
      </c>
      <c r="B257" s="4" t="s">
        <v>96</v>
      </c>
      <c r="C257" s="5">
        <f t="shared" si="113"/>
        <v>1125.7035647279549</v>
      </c>
      <c r="D257" s="19" t="s">
        <v>13</v>
      </c>
      <c r="E257" s="7">
        <v>533</v>
      </c>
      <c r="F257" s="7">
        <v>525</v>
      </c>
      <c r="G257" s="7" t="s">
        <v>14</v>
      </c>
      <c r="H257" s="7">
        <f t="shared" si="117"/>
        <v>-9005.6285178236394</v>
      </c>
      <c r="I257" s="7">
        <f t="shared" si="115"/>
        <v>0</v>
      </c>
      <c r="J257" s="2">
        <f t="shared" si="118"/>
        <v>-9005.6285178236394</v>
      </c>
    </row>
    <row r="258" spans="1:10" ht="17.25" customHeight="1">
      <c r="A258" s="3">
        <v>43299</v>
      </c>
      <c r="B258" s="4" t="s">
        <v>82</v>
      </c>
      <c r="C258" s="5">
        <f t="shared" si="113"/>
        <v>2290.0763358778627</v>
      </c>
      <c r="D258" s="19" t="s">
        <v>13</v>
      </c>
      <c r="E258" s="7">
        <v>262</v>
      </c>
      <c r="F258" s="7">
        <v>257</v>
      </c>
      <c r="G258" s="7" t="s">
        <v>14</v>
      </c>
      <c r="H258" s="7">
        <f t="shared" si="117"/>
        <v>-11450.381679389313</v>
      </c>
      <c r="I258" s="7">
        <f t="shared" si="115"/>
        <v>0</v>
      </c>
      <c r="J258" s="2">
        <f t="shared" si="118"/>
        <v>-11450.381679389313</v>
      </c>
    </row>
    <row r="259" spans="1:10" ht="17.25" customHeight="1">
      <c r="A259" s="3">
        <v>43298</v>
      </c>
      <c r="B259" s="4" t="s">
        <v>83</v>
      </c>
      <c r="C259" s="5">
        <f t="shared" si="113"/>
        <v>888.88888888888891</v>
      </c>
      <c r="D259" s="19" t="s">
        <v>26</v>
      </c>
      <c r="E259" s="7">
        <v>675</v>
      </c>
      <c r="F259" s="7">
        <v>690</v>
      </c>
      <c r="G259" s="7" t="s">
        <v>14</v>
      </c>
      <c r="H259" s="7">
        <f t="shared" si="117"/>
        <v>-13333.333333333334</v>
      </c>
      <c r="I259" s="7">
        <f t="shared" si="115"/>
        <v>0</v>
      </c>
      <c r="J259" s="2">
        <f t="shared" si="118"/>
        <v>-13333.333333333334</v>
      </c>
    </row>
    <row r="260" spans="1:10" ht="17.25" customHeight="1">
      <c r="A260" s="3">
        <v>43297</v>
      </c>
      <c r="B260" s="4" t="s">
        <v>82</v>
      </c>
      <c r="C260" s="5">
        <f t="shared" si="113"/>
        <v>2400</v>
      </c>
      <c r="D260" s="19" t="s">
        <v>26</v>
      </c>
      <c r="E260" s="7">
        <v>250</v>
      </c>
      <c r="F260" s="7">
        <v>247</v>
      </c>
      <c r="G260" s="7" t="s">
        <v>14</v>
      </c>
      <c r="H260" s="7">
        <f t="shared" si="117"/>
        <v>7200</v>
      </c>
      <c r="I260" s="7">
        <f t="shared" si="115"/>
        <v>0</v>
      </c>
      <c r="J260" s="2">
        <f t="shared" si="118"/>
        <v>7200</v>
      </c>
    </row>
    <row r="261" spans="1:10" ht="17.25" customHeight="1">
      <c r="A261" s="3">
        <v>43294</v>
      </c>
      <c r="B261" s="4" t="s">
        <v>36</v>
      </c>
      <c r="C261" s="5">
        <f t="shared" si="113"/>
        <v>1421.8009478672986</v>
      </c>
      <c r="D261" s="19" t="s">
        <v>26</v>
      </c>
      <c r="E261" s="7">
        <v>422</v>
      </c>
      <c r="F261" s="7">
        <v>415</v>
      </c>
      <c r="G261" s="7">
        <v>408</v>
      </c>
      <c r="H261" s="7">
        <f t="shared" si="117"/>
        <v>9952.6066350710898</v>
      </c>
      <c r="I261" s="7">
        <f t="shared" si="115"/>
        <v>9952.6066350710898</v>
      </c>
      <c r="J261" s="2">
        <f t="shared" si="118"/>
        <v>19905.21327014218</v>
      </c>
    </row>
    <row r="262" spans="1:10" ht="17.25" customHeight="1">
      <c r="A262" s="17"/>
      <c r="B262" s="18"/>
      <c r="C262" s="5" t="e">
        <f t="shared" si="113"/>
        <v>#DIV/0!</v>
      </c>
      <c r="D262" s="18"/>
      <c r="E262" s="18"/>
      <c r="F262" s="18"/>
      <c r="G262" s="18"/>
      <c r="H262" s="18"/>
      <c r="I262" s="18"/>
      <c r="J262" s="18"/>
    </row>
    <row r="263" spans="1:10" ht="17.25" customHeight="1">
      <c r="A263" s="3">
        <v>43280</v>
      </c>
      <c r="B263" s="4" t="s">
        <v>11</v>
      </c>
      <c r="C263" s="5">
        <f t="shared" si="113"/>
        <v>2409.6385542168673</v>
      </c>
      <c r="D263" s="6" t="s">
        <v>13</v>
      </c>
      <c r="E263" s="7">
        <v>249</v>
      </c>
      <c r="F263" s="7">
        <v>255</v>
      </c>
      <c r="G263" s="7">
        <v>260</v>
      </c>
      <c r="H263" s="7">
        <f t="shared" ref="H263:H284" si="119">IF(D263="SELL", E263-F263, F263-E263)*C263</f>
        <v>14457.831325301204</v>
      </c>
      <c r="I263" s="7">
        <f t="shared" ref="I263:I284" si="120">IF(D263="SELL",IF(G263="-","0",F263-G263),IF(D263="BUY",IF(G263="-","0",G263-F263)))*C263</f>
        <v>12048.192771084337</v>
      </c>
      <c r="J263" s="2">
        <f t="shared" ref="J263:J284" si="121">+I263+H263</f>
        <v>26506.024096385539</v>
      </c>
    </row>
    <row r="264" spans="1:10" ht="17.25" customHeight="1">
      <c r="A264" s="3">
        <v>43279</v>
      </c>
      <c r="B264" s="4" t="s">
        <v>27</v>
      </c>
      <c r="C264" s="5">
        <f t="shared" si="113"/>
        <v>1846.1538461538462</v>
      </c>
      <c r="D264" s="6" t="s">
        <v>13</v>
      </c>
      <c r="E264" s="7">
        <v>325</v>
      </c>
      <c r="F264" s="7">
        <v>325</v>
      </c>
      <c r="G264" s="7" t="s">
        <v>14</v>
      </c>
      <c r="H264" s="7">
        <f t="shared" si="119"/>
        <v>0</v>
      </c>
      <c r="I264" s="7">
        <f t="shared" si="120"/>
        <v>0</v>
      </c>
      <c r="J264" s="2">
        <f t="shared" si="121"/>
        <v>0</v>
      </c>
    </row>
    <row r="265" spans="1:10" ht="17.25" customHeight="1">
      <c r="A265" s="3">
        <v>43277</v>
      </c>
      <c r="B265" s="4" t="s">
        <v>15</v>
      </c>
      <c r="C265" s="5">
        <f t="shared" si="113"/>
        <v>895.52238805970148</v>
      </c>
      <c r="D265" s="6" t="s">
        <v>13</v>
      </c>
      <c r="E265" s="7">
        <v>670</v>
      </c>
      <c r="F265" s="7">
        <v>675</v>
      </c>
      <c r="G265" s="7" t="s">
        <v>14</v>
      </c>
      <c r="H265" s="7">
        <f t="shared" si="119"/>
        <v>4477.6119402985078</v>
      </c>
      <c r="I265" s="7">
        <f t="shared" si="120"/>
        <v>0</v>
      </c>
      <c r="J265" s="2">
        <f t="shared" si="121"/>
        <v>4477.6119402985078</v>
      </c>
    </row>
    <row r="266" spans="1:10" ht="17.25" customHeight="1">
      <c r="A266" s="3">
        <v>43276</v>
      </c>
      <c r="B266" s="4" t="s">
        <v>16</v>
      </c>
      <c r="C266" s="5">
        <f t="shared" si="113"/>
        <v>1709.4017094017095</v>
      </c>
      <c r="D266" s="6" t="s">
        <v>13</v>
      </c>
      <c r="E266" s="7">
        <v>351</v>
      </c>
      <c r="F266" s="7">
        <v>356</v>
      </c>
      <c r="G266" s="7" t="s">
        <v>14</v>
      </c>
      <c r="H266" s="7">
        <f t="shared" si="119"/>
        <v>8547.0085470085469</v>
      </c>
      <c r="I266" s="7">
        <f t="shared" si="120"/>
        <v>0</v>
      </c>
      <c r="J266" s="2">
        <f t="shared" si="121"/>
        <v>8547.0085470085469</v>
      </c>
    </row>
    <row r="267" spans="1:10" ht="17.25" customHeight="1">
      <c r="A267" s="3">
        <v>43276</v>
      </c>
      <c r="B267" s="4" t="s">
        <v>8</v>
      </c>
      <c r="C267" s="5">
        <f t="shared" si="113"/>
        <v>497.5124378109453</v>
      </c>
      <c r="D267" s="6" t="s">
        <v>13</v>
      </c>
      <c r="E267" s="7">
        <v>1206</v>
      </c>
      <c r="F267" s="7">
        <v>1220</v>
      </c>
      <c r="G267" s="7" t="s">
        <v>14</v>
      </c>
      <c r="H267" s="7">
        <f t="shared" si="119"/>
        <v>6965.1741293532341</v>
      </c>
      <c r="I267" s="7">
        <f t="shared" si="120"/>
        <v>0</v>
      </c>
      <c r="J267" s="2">
        <f t="shared" si="121"/>
        <v>6965.1741293532341</v>
      </c>
    </row>
    <row r="268" spans="1:10" ht="17.25" customHeight="1">
      <c r="A268" s="3">
        <v>43273</v>
      </c>
      <c r="B268" s="4" t="s">
        <v>17</v>
      </c>
      <c r="C268" s="5">
        <f t="shared" si="113"/>
        <v>1449.2753623188405</v>
      </c>
      <c r="D268" s="6" t="s">
        <v>13</v>
      </c>
      <c r="E268" s="7">
        <v>414</v>
      </c>
      <c r="F268" s="7">
        <v>409</v>
      </c>
      <c r="G268" s="7" t="s">
        <v>14</v>
      </c>
      <c r="H268" s="7">
        <f t="shared" si="119"/>
        <v>-7246.3768115942021</v>
      </c>
      <c r="I268" s="7">
        <f t="shared" si="120"/>
        <v>0</v>
      </c>
      <c r="J268" s="2">
        <f t="shared" si="121"/>
        <v>-7246.3768115942021</v>
      </c>
    </row>
    <row r="269" spans="1:10" ht="17.25" customHeight="1">
      <c r="A269" s="3">
        <v>43272</v>
      </c>
      <c r="B269" s="4" t="s">
        <v>18</v>
      </c>
      <c r="C269" s="5">
        <f t="shared" si="113"/>
        <v>2214.0221402214024</v>
      </c>
      <c r="D269" s="6" t="s">
        <v>13</v>
      </c>
      <c r="E269" s="7">
        <v>271</v>
      </c>
      <c r="F269" s="7">
        <v>274.5</v>
      </c>
      <c r="G269" s="7" t="s">
        <v>14</v>
      </c>
      <c r="H269" s="7">
        <f t="shared" si="119"/>
        <v>7749.0774907749083</v>
      </c>
      <c r="I269" s="7">
        <f t="shared" si="120"/>
        <v>0</v>
      </c>
      <c r="J269" s="2">
        <f t="shared" si="121"/>
        <v>7749.0774907749083</v>
      </c>
    </row>
    <row r="270" spans="1:10" ht="17.25" customHeight="1">
      <c r="A270" s="3">
        <v>43271</v>
      </c>
      <c r="B270" s="4" t="s">
        <v>19</v>
      </c>
      <c r="C270" s="5">
        <f t="shared" si="113"/>
        <v>1160.5415860735009</v>
      </c>
      <c r="D270" s="6" t="s">
        <v>13</v>
      </c>
      <c r="E270" s="7">
        <v>517</v>
      </c>
      <c r="F270" s="7">
        <v>520</v>
      </c>
      <c r="G270" s="7" t="s">
        <v>14</v>
      </c>
      <c r="H270" s="7">
        <f t="shared" si="119"/>
        <v>3481.6247582205024</v>
      </c>
      <c r="I270" s="7">
        <f t="shared" si="120"/>
        <v>0</v>
      </c>
      <c r="J270" s="2">
        <f t="shared" si="121"/>
        <v>3481.6247582205024</v>
      </c>
    </row>
    <row r="271" spans="1:10" ht="17.25" customHeight="1">
      <c r="A271" s="3">
        <v>43270</v>
      </c>
      <c r="B271" s="4" t="s">
        <v>9</v>
      </c>
      <c r="C271" s="5">
        <f t="shared" si="113"/>
        <v>2739.7260273972602</v>
      </c>
      <c r="D271" s="6" t="s">
        <v>13</v>
      </c>
      <c r="E271" s="7">
        <v>219</v>
      </c>
      <c r="F271" s="7">
        <v>215</v>
      </c>
      <c r="G271" s="7" t="s">
        <v>14</v>
      </c>
      <c r="H271" s="7">
        <f t="shared" si="119"/>
        <v>-10958.904109589041</v>
      </c>
      <c r="I271" s="7">
        <f t="shared" si="120"/>
        <v>0</v>
      </c>
      <c r="J271" s="2">
        <f t="shared" si="121"/>
        <v>-10958.904109589041</v>
      </c>
    </row>
    <row r="272" spans="1:10" ht="17.25" customHeight="1">
      <c r="A272" s="3">
        <v>43269</v>
      </c>
      <c r="B272" s="4" t="s">
        <v>20</v>
      </c>
      <c r="C272" s="5">
        <f t="shared" si="113"/>
        <v>990.09900990099015</v>
      </c>
      <c r="D272" s="6" t="s">
        <v>13</v>
      </c>
      <c r="E272" s="7">
        <v>606</v>
      </c>
      <c r="F272" s="7">
        <v>592</v>
      </c>
      <c r="G272" s="7" t="s">
        <v>14</v>
      </c>
      <c r="H272" s="7">
        <f t="shared" si="119"/>
        <v>-13861.386138613861</v>
      </c>
      <c r="I272" s="7">
        <f t="shared" si="120"/>
        <v>0</v>
      </c>
      <c r="J272" s="2">
        <f t="shared" si="121"/>
        <v>-13861.386138613861</v>
      </c>
    </row>
    <row r="273" spans="1:10" ht="17.25" customHeight="1">
      <c r="A273" s="3">
        <v>43266</v>
      </c>
      <c r="B273" s="4" t="s">
        <v>21</v>
      </c>
      <c r="C273" s="5">
        <f t="shared" si="113"/>
        <v>465.11627906976742</v>
      </c>
      <c r="D273" s="6" t="s">
        <v>13</v>
      </c>
      <c r="E273" s="7">
        <v>1290</v>
      </c>
      <c r="F273" s="7">
        <v>1298</v>
      </c>
      <c r="G273" s="7" t="s">
        <v>14</v>
      </c>
      <c r="H273" s="7">
        <f t="shared" si="119"/>
        <v>3720.9302325581393</v>
      </c>
      <c r="I273" s="7">
        <f t="shared" si="120"/>
        <v>0</v>
      </c>
      <c r="J273" s="2">
        <f t="shared" si="121"/>
        <v>3720.9302325581393</v>
      </c>
    </row>
    <row r="274" spans="1:10" ht="17.25" customHeight="1">
      <c r="A274" s="3">
        <v>43265</v>
      </c>
      <c r="B274" s="4" t="s">
        <v>12</v>
      </c>
      <c r="C274" s="5">
        <f t="shared" si="113"/>
        <v>2181.818181818182</v>
      </c>
      <c r="D274" s="6" t="s">
        <v>13</v>
      </c>
      <c r="E274" s="7">
        <v>275</v>
      </c>
      <c r="F274" s="7">
        <v>280</v>
      </c>
      <c r="G274" s="7" t="s">
        <v>14</v>
      </c>
      <c r="H274" s="7">
        <f t="shared" si="119"/>
        <v>10909.09090909091</v>
      </c>
      <c r="I274" s="7">
        <f t="shared" si="120"/>
        <v>0</v>
      </c>
      <c r="J274" s="2">
        <f t="shared" si="121"/>
        <v>10909.09090909091</v>
      </c>
    </row>
    <row r="275" spans="1:10" ht="17.25" customHeight="1">
      <c r="A275" s="3">
        <v>43264</v>
      </c>
      <c r="B275" s="4" t="s">
        <v>28</v>
      </c>
      <c r="C275" s="5">
        <f t="shared" si="113"/>
        <v>1061.9469026548672</v>
      </c>
      <c r="D275" s="6" t="s">
        <v>13</v>
      </c>
      <c r="E275" s="7">
        <v>565</v>
      </c>
      <c r="F275" s="7">
        <v>565</v>
      </c>
      <c r="G275" s="7" t="s">
        <v>14</v>
      </c>
      <c r="H275" s="7">
        <f t="shared" si="119"/>
        <v>0</v>
      </c>
      <c r="I275" s="7">
        <f t="shared" si="120"/>
        <v>0</v>
      </c>
      <c r="J275" s="2">
        <f t="shared" si="121"/>
        <v>0</v>
      </c>
    </row>
    <row r="276" spans="1:10" ht="17.25" customHeight="1">
      <c r="A276" s="3">
        <v>43263</v>
      </c>
      <c r="B276" s="4" t="s">
        <v>22</v>
      </c>
      <c r="C276" s="5">
        <f t="shared" si="113"/>
        <v>1190.4761904761904</v>
      </c>
      <c r="D276" s="6" t="s">
        <v>13</v>
      </c>
      <c r="E276" s="7">
        <v>504</v>
      </c>
      <c r="F276" s="7">
        <v>502</v>
      </c>
      <c r="G276" s="7" t="s">
        <v>14</v>
      </c>
      <c r="H276" s="7">
        <f t="shared" si="119"/>
        <v>-2380.9523809523807</v>
      </c>
      <c r="I276" s="7">
        <f t="shared" si="120"/>
        <v>0</v>
      </c>
      <c r="J276" s="2">
        <f t="shared" si="121"/>
        <v>-2380.9523809523807</v>
      </c>
    </row>
    <row r="277" spans="1:10" ht="17.25" customHeight="1">
      <c r="A277" s="3">
        <v>43262</v>
      </c>
      <c r="B277" s="4" t="s">
        <v>10</v>
      </c>
      <c r="C277" s="5">
        <f t="shared" si="113"/>
        <v>1421.8009478672986</v>
      </c>
      <c r="D277" s="6" t="s">
        <v>13</v>
      </c>
      <c r="E277" s="7">
        <v>422</v>
      </c>
      <c r="F277" s="7">
        <v>421</v>
      </c>
      <c r="G277" s="7" t="s">
        <v>14</v>
      </c>
      <c r="H277" s="7">
        <f t="shared" si="119"/>
        <v>-1421.8009478672986</v>
      </c>
      <c r="I277" s="7">
        <f t="shared" si="120"/>
        <v>0</v>
      </c>
      <c r="J277" s="2">
        <f t="shared" si="121"/>
        <v>-1421.8009478672986</v>
      </c>
    </row>
    <row r="278" spans="1:10" ht="17.25" customHeight="1">
      <c r="A278" s="3">
        <v>43259</v>
      </c>
      <c r="B278" s="4" t="s">
        <v>10</v>
      </c>
      <c r="C278" s="5">
        <f t="shared" si="113"/>
        <v>1550.3875968992247</v>
      </c>
      <c r="D278" s="6" t="s">
        <v>13</v>
      </c>
      <c r="E278" s="7">
        <v>387</v>
      </c>
      <c r="F278" s="7">
        <v>393</v>
      </c>
      <c r="G278" s="7">
        <v>405</v>
      </c>
      <c r="H278" s="7">
        <f t="shared" si="119"/>
        <v>9302.3255813953474</v>
      </c>
      <c r="I278" s="7">
        <f t="shared" si="120"/>
        <v>18604.651162790695</v>
      </c>
      <c r="J278" s="2">
        <f t="shared" si="121"/>
        <v>27906.976744186042</v>
      </c>
    </row>
    <row r="279" spans="1:10" ht="17.25" customHeight="1">
      <c r="A279" s="3">
        <v>43258</v>
      </c>
      <c r="B279" s="4" t="s">
        <v>23</v>
      </c>
      <c r="C279" s="5">
        <f t="shared" si="113"/>
        <v>1293.1034482758621</v>
      </c>
      <c r="D279" s="6" t="s">
        <v>13</v>
      </c>
      <c r="E279" s="7">
        <v>464</v>
      </c>
      <c r="F279" s="7">
        <v>469</v>
      </c>
      <c r="G279" s="7" t="s">
        <v>14</v>
      </c>
      <c r="H279" s="7">
        <f t="shared" si="119"/>
        <v>6465.5172413793107</v>
      </c>
      <c r="I279" s="7">
        <f t="shared" si="120"/>
        <v>0</v>
      </c>
      <c r="J279" s="2">
        <f t="shared" si="121"/>
        <v>6465.5172413793107</v>
      </c>
    </row>
    <row r="280" spans="1:10" ht="17.25" customHeight="1">
      <c r="A280" s="3">
        <v>43257</v>
      </c>
      <c r="B280" s="4" t="s">
        <v>24</v>
      </c>
      <c r="C280" s="5">
        <f t="shared" si="113"/>
        <v>1690.1408450704225</v>
      </c>
      <c r="D280" s="6" t="s">
        <v>13</v>
      </c>
      <c r="E280" s="7">
        <v>355</v>
      </c>
      <c r="F280" s="7">
        <v>360</v>
      </c>
      <c r="G280" s="7">
        <v>365</v>
      </c>
      <c r="H280" s="7">
        <f t="shared" si="119"/>
        <v>8450.7042253521122</v>
      </c>
      <c r="I280" s="7">
        <f t="shared" si="120"/>
        <v>8450.7042253521122</v>
      </c>
      <c r="J280" s="2">
        <f t="shared" si="121"/>
        <v>16901.408450704224</v>
      </c>
    </row>
    <row r="281" spans="1:10" ht="17.25" customHeight="1">
      <c r="A281" s="3">
        <v>43257</v>
      </c>
      <c r="B281" s="4" t="s">
        <v>29</v>
      </c>
      <c r="C281" s="5">
        <f t="shared" si="113"/>
        <v>1923.0769230769231</v>
      </c>
      <c r="D281" s="6" t="s">
        <v>13</v>
      </c>
      <c r="E281" s="7">
        <v>312</v>
      </c>
      <c r="F281" s="7">
        <v>318</v>
      </c>
      <c r="G281" s="7" t="s">
        <v>14</v>
      </c>
      <c r="H281" s="7">
        <f t="shared" si="119"/>
        <v>11538.461538461539</v>
      </c>
      <c r="I281" s="7">
        <f t="shared" si="120"/>
        <v>0</v>
      </c>
      <c r="J281" s="2">
        <f t="shared" si="121"/>
        <v>11538.461538461539</v>
      </c>
    </row>
    <row r="282" spans="1:10" ht="17.25" customHeight="1">
      <c r="A282" s="3">
        <v>43256</v>
      </c>
      <c r="B282" s="4" t="s">
        <v>25</v>
      </c>
      <c r="C282" s="5">
        <f t="shared" si="113"/>
        <v>3225.8064516129034</v>
      </c>
      <c r="D282" s="6" t="s">
        <v>13</v>
      </c>
      <c r="E282" s="7">
        <v>186</v>
      </c>
      <c r="F282" s="7">
        <v>184</v>
      </c>
      <c r="G282" s="7" t="s">
        <v>14</v>
      </c>
      <c r="H282" s="7">
        <f t="shared" si="119"/>
        <v>-6451.6129032258068</v>
      </c>
      <c r="I282" s="7">
        <f t="shared" si="120"/>
        <v>0</v>
      </c>
      <c r="J282" s="2">
        <f t="shared" si="121"/>
        <v>-6451.6129032258068</v>
      </c>
    </row>
    <row r="283" spans="1:10" ht="17.25" customHeight="1">
      <c r="A283" s="3">
        <v>43256</v>
      </c>
      <c r="B283" s="4" t="s">
        <v>30</v>
      </c>
      <c r="C283" s="5">
        <f t="shared" si="113"/>
        <v>2739.7260273972602</v>
      </c>
      <c r="D283" s="6" t="s">
        <v>26</v>
      </c>
      <c r="E283" s="7">
        <v>219</v>
      </c>
      <c r="F283" s="7">
        <v>216</v>
      </c>
      <c r="G283" s="7" t="s">
        <v>14</v>
      </c>
      <c r="H283" s="7">
        <f t="shared" si="119"/>
        <v>8219.17808219178</v>
      </c>
      <c r="I283" s="7">
        <f t="shared" si="120"/>
        <v>0</v>
      </c>
      <c r="J283" s="2">
        <f t="shared" si="121"/>
        <v>8219.17808219178</v>
      </c>
    </row>
    <row r="284" spans="1:10" ht="17.25" customHeight="1">
      <c r="A284" s="3">
        <v>43252</v>
      </c>
      <c r="B284" s="4" t="s">
        <v>31</v>
      </c>
      <c r="C284" s="5">
        <f t="shared" si="113"/>
        <v>696.05568445475637</v>
      </c>
      <c r="D284" s="6" t="s">
        <v>13</v>
      </c>
      <c r="E284" s="7">
        <v>862</v>
      </c>
      <c r="F284" s="7">
        <v>873</v>
      </c>
      <c r="G284" s="7" t="s">
        <v>14</v>
      </c>
      <c r="H284" s="7">
        <f t="shared" si="119"/>
        <v>7656.6125290023201</v>
      </c>
      <c r="I284" s="7">
        <f t="shared" si="120"/>
        <v>0</v>
      </c>
      <c r="J284" s="2">
        <f t="shared" si="121"/>
        <v>7656.6125290023201</v>
      </c>
    </row>
    <row r="285" spans="1:10" ht="17.25" customHeight="1">
      <c r="A285" s="8"/>
      <c r="B285" s="9"/>
      <c r="C285" s="10"/>
      <c r="D285" s="11"/>
      <c r="E285" s="12"/>
      <c r="F285" s="12"/>
      <c r="G285" s="12"/>
      <c r="H285" s="12"/>
      <c r="I285" s="12"/>
      <c r="J285" s="13"/>
    </row>
  </sheetData>
  <mergeCells count="2">
    <mergeCell ref="A1:J1"/>
    <mergeCell ref="A2:J2"/>
  </mergeCells>
  <conditionalFormatting sqref="H263:I285 H220:I221 H206:I208">
    <cfRule type="cellIs" dxfId="1639" priority="2288" operator="lessThan">
      <formula>0</formula>
    </cfRule>
  </conditionalFormatting>
  <conditionalFormatting sqref="H261:I261">
    <cfRule type="cellIs" dxfId="1638" priority="2287" operator="lessThan">
      <formula>0</formula>
    </cfRule>
  </conditionalFormatting>
  <conditionalFormatting sqref="H260:I260">
    <cfRule type="cellIs" dxfId="1637" priority="2286" operator="lessThan">
      <formula>0</formula>
    </cfRule>
  </conditionalFormatting>
  <conditionalFormatting sqref="H259:I259">
    <cfRule type="cellIs" dxfId="1636" priority="2285" operator="lessThan">
      <formula>0</formula>
    </cfRule>
  </conditionalFormatting>
  <conditionalFormatting sqref="H258:I258">
    <cfRule type="cellIs" dxfId="1635" priority="2284" operator="lessThan">
      <formula>0</formula>
    </cfRule>
  </conditionalFormatting>
  <conditionalFormatting sqref="H256:I256">
    <cfRule type="cellIs" dxfId="1634" priority="2278" operator="lessThan">
      <formula>0</formula>
    </cfRule>
  </conditionalFormatting>
  <conditionalFormatting sqref="H255:I255">
    <cfRule type="cellIs" dxfId="1633" priority="2277" operator="lessThan">
      <formula>0</formula>
    </cfRule>
  </conditionalFormatting>
  <conditionalFormatting sqref="H254:I254">
    <cfRule type="cellIs" dxfId="1632" priority="2276" operator="lessThan">
      <formula>0</formula>
    </cfRule>
  </conditionalFormatting>
  <conditionalFormatting sqref="H253:I253">
    <cfRule type="cellIs" dxfId="1631" priority="2275" operator="lessThan">
      <formula>0</formula>
    </cfRule>
  </conditionalFormatting>
  <conditionalFormatting sqref="H257:I257">
    <cfRule type="cellIs" dxfId="1630" priority="2279" operator="lessThan">
      <formula>0</formula>
    </cfRule>
  </conditionalFormatting>
  <conditionalFormatting sqref="H249:I252">
    <cfRule type="cellIs" dxfId="1629" priority="2274" operator="lessThan">
      <formula>0</formula>
    </cfRule>
  </conditionalFormatting>
  <conditionalFormatting sqref="H252:I252">
    <cfRule type="cellIs" dxfId="1628" priority="2273" operator="lessThan">
      <formula>0</formula>
    </cfRule>
  </conditionalFormatting>
  <conditionalFormatting sqref="I251">
    <cfRule type="cellIs" dxfId="1627" priority="2272" operator="lessThan">
      <formula>0</formula>
    </cfRule>
  </conditionalFormatting>
  <conditionalFormatting sqref="H248:I248">
    <cfRule type="cellIs" dxfId="1626" priority="2271" operator="lessThan">
      <formula>0</formula>
    </cfRule>
  </conditionalFormatting>
  <conditionalFormatting sqref="H247:I247">
    <cfRule type="cellIs" dxfId="1625" priority="2270" operator="lessThan">
      <formula>0</formula>
    </cfRule>
  </conditionalFormatting>
  <conditionalFormatting sqref="H246:I246">
    <cfRule type="cellIs" dxfId="1624" priority="2269" operator="lessThan">
      <formula>0</formula>
    </cfRule>
  </conditionalFormatting>
  <conditionalFormatting sqref="H245:I245">
    <cfRule type="cellIs" dxfId="1623" priority="2268" operator="lessThan">
      <formula>0</formula>
    </cfRule>
  </conditionalFormatting>
  <conditionalFormatting sqref="H244:I244">
    <cfRule type="cellIs" dxfId="1622" priority="2267" operator="lessThan">
      <formula>0</formula>
    </cfRule>
  </conditionalFormatting>
  <conditionalFormatting sqref="H243:I243">
    <cfRule type="cellIs" dxfId="1621" priority="2266" operator="lessThan">
      <formula>0</formula>
    </cfRule>
  </conditionalFormatting>
  <conditionalFormatting sqref="H243">
    <cfRule type="cellIs" dxfId="1620" priority="2261" operator="lessThan">
      <formula>0</formula>
    </cfRule>
  </conditionalFormatting>
  <conditionalFormatting sqref="I243">
    <cfRule type="cellIs" dxfId="1619" priority="2260" operator="lessThan">
      <formula>0</formula>
    </cfRule>
  </conditionalFormatting>
  <conditionalFormatting sqref="I243">
    <cfRule type="cellIs" dxfId="1618" priority="2259" operator="lessThan">
      <formula>0</formula>
    </cfRule>
  </conditionalFormatting>
  <conditionalFormatting sqref="H242:I242">
    <cfRule type="cellIs" dxfId="1617" priority="2258" operator="lessThan">
      <formula>0</formula>
    </cfRule>
  </conditionalFormatting>
  <conditionalFormatting sqref="H242">
    <cfRule type="cellIs" dxfId="1616" priority="2257" operator="lessThan">
      <formula>0</formula>
    </cfRule>
  </conditionalFormatting>
  <conditionalFormatting sqref="I242">
    <cfRule type="cellIs" dxfId="1615" priority="2256" operator="lessThan">
      <formula>0</formula>
    </cfRule>
  </conditionalFormatting>
  <conditionalFormatting sqref="I242">
    <cfRule type="cellIs" dxfId="1614" priority="2255" operator="lessThan">
      <formula>0</formula>
    </cfRule>
  </conditionalFormatting>
  <conditionalFormatting sqref="H241:I241">
    <cfRule type="cellIs" dxfId="1613" priority="2254" operator="lessThan">
      <formula>0</formula>
    </cfRule>
  </conditionalFormatting>
  <conditionalFormatting sqref="H241">
    <cfRule type="cellIs" dxfId="1612" priority="2253" operator="lessThan">
      <formula>0</formula>
    </cfRule>
  </conditionalFormatting>
  <conditionalFormatting sqref="I241">
    <cfRule type="cellIs" dxfId="1611" priority="2252" operator="lessThan">
      <formula>0</formula>
    </cfRule>
  </conditionalFormatting>
  <conditionalFormatting sqref="I241">
    <cfRule type="cellIs" dxfId="1610" priority="2251" operator="lessThan">
      <formula>0</formula>
    </cfRule>
  </conditionalFormatting>
  <conditionalFormatting sqref="H240:I240">
    <cfRule type="cellIs" dxfId="1609" priority="2250" operator="lessThan">
      <formula>0</formula>
    </cfRule>
  </conditionalFormatting>
  <conditionalFormatting sqref="H240">
    <cfRule type="cellIs" dxfId="1608" priority="2249" operator="lessThan">
      <formula>0</formula>
    </cfRule>
  </conditionalFormatting>
  <conditionalFormatting sqref="I240">
    <cfRule type="cellIs" dxfId="1607" priority="2248" operator="lessThan">
      <formula>0</formula>
    </cfRule>
  </conditionalFormatting>
  <conditionalFormatting sqref="I240">
    <cfRule type="cellIs" dxfId="1606" priority="2247" operator="lessThan">
      <formula>0</formula>
    </cfRule>
  </conditionalFormatting>
  <conditionalFormatting sqref="H241">
    <cfRule type="cellIs" dxfId="1605" priority="2246" operator="lessThan">
      <formula>0</formula>
    </cfRule>
  </conditionalFormatting>
  <conditionalFormatting sqref="H241">
    <cfRule type="cellIs" dxfId="1604" priority="2245" operator="lessThan">
      <formula>0</formula>
    </cfRule>
  </conditionalFormatting>
  <conditionalFormatting sqref="H241">
    <cfRule type="cellIs" dxfId="1603" priority="2244" operator="lessThan">
      <formula>0</formula>
    </cfRule>
  </conditionalFormatting>
  <conditionalFormatting sqref="H240">
    <cfRule type="cellIs" dxfId="1602" priority="2243" operator="lessThan">
      <formula>0</formula>
    </cfRule>
  </conditionalFormatting>
  <conditionalFormatting sqref="H240">
    <cfRule type="cellIs" dxfId="1601" priority="2242" operator="lessThan">
      <formula>0</formula>
    </cfRule>
  </conditionalFormatting>
  <conditionalFormatting sqref="H240">
    <cfRule type="cellIs" dxfId="1600" priority="2241" operator="lessThan">
      <formula>0</formula>
    </cfRule>
  </conditionalFormatting>
  <conditionalFormatting sqref="H240">
    <cfRule type="cellIs" dxfId="1599" priority="2240" operator="lessThan">
      <formula>0</formula>
    </cfRule>
  </conditionalFormatting>
  <conditionalFormatting sqref="H240">
    <cfRule type="cellIs" dxfId="1598" priority="2239" operator="lessThan">
      <formula>0</formula>
    </cfRule>
  </conditionalFormatting>
  <conditionalFormatting sqref="H240">
    <cfRule type="cellIs" dxfId="1597" priority="2238" operator="lessThan">
      <formula>0</formula>
    </cfRule>
  </conditionalFormatting>
  <conditionalFormatting sqref="H240">
    <cfRule type="cellIs" dxfId="1596" priority="2237" operator="lessThan">
      <formula>0</formula>
    </cfRule>
  </conditionalFormatting>
  <conditionalFormatting sqref="H239:I239">
    <cfRule type="cellIs" dxfId="1595" priority="2236" operator="lessThan">
      <formula>0</formula>
    </cfRule>
  </conditionalFormatting>
  <conditionalFormatting sqref="H239">
    <cfRule type="cellIs" dxfId="1594" priority="2235" operator="lessThan">
      <formula>0</formula>
    </cfRule>
  </conditionalFormatting>
  <conditionalFormatting sqref="I239">
    <cfRule type="cellIs" dxfId="1593" priority="2234" operator="lessThan">
      <formula>0</formula>
    </cfRule>
  </conditionalFormatting>
  <conditionalFormatting sqref="I239">
    <cfRule type="cellIs" dxfId="1592" priority="2233" operator="lessThan">
      <formula>0</formula>
    </cfRule>
  </conditionalFormatting>
  <conditionalFormatting sqref="H239">
    <cfRule type="cellIs" dxfId="1591" priority="2232" operator="lessThan">
      <formula>0</formula>
    </cfRule>
  </conditionalFormatting>
  <conditionalFormatting sqref="H239">
    <cfRule type="cellIs" dxfId="1590" priority="2231" operator="lessThan">
      <formula>0</formula>
    </cfRule>
  </conditionalFormatting>
  <conditionalFormatting sqref="H239">
    <cfRule type="cellIs" dxfId="1589" priority="2230" operator="lessThan">
      <formula>0</formula>
    </cfRule>
  </conditionalFormatting>
  <conditionalFormatting sqref="H239">
    <cfRule type="cellIs" dxfId="1588" priority="2229" operator="lessThan">
      <formula>0</formula>
    </cfRule>
  </conditionalFormatting>
  <conditionalFormatting sqref="H239">
    <cfRule type="cellIs" dxfId="1587" priority="2228" operator="lessThan">
      <formula>0</formula>
    </cfRule>
  </conditionalFormatting>
  <conditionalFormatting sqref="H239">
    <cfRule type="cellIs" dxfId="1586" priority="2227" operator="lessThan">
      <formula>0</formula>
    </cfRule>
  </conditionalFormatting>
  <conditionalFormatting sqref="H239">
    <cfRule type="cellIs" dxfId="1585" priority="2226" operator="lessThan">
      <formula>0</formula>
    </cfRule>
  </conditionalFormatting>
  <conditionalFormatting sqref="H238:I238">
    <cfRule type="cellIs" dxfId="1584" priority="2225" operator="lessThan">
      <formula>0</formula>
    </cfRule>
  </conditionalFormatting>
  <conditionalFormatting sqref="H238">
    <cfRule type="cellIs" dxfId="1583" priority="2224" operator="lessThan">
      <formula>0</formula>
    </cfRule>
  </conditionalFormatting>
  <conditionalFormatting sqref="I238">
    <cfRule type="cellIs" dxfId="1582" priority="2223" operator="lessThan">
      <formula>0</formula>
    </cfRule>
  </conditionalFormatting>
  <conditionalFormatting sqref="I238">
    <cfRule type="cellIs" dxfId="1581" priority="2222" operator="lessThan">
      <formula>0</formula>
    </cfRule>
  </conditionalFormatting>
  <conditionalFormatting sqref="H238">
    <cfRule type="cellIs" dxfId="1580" priority="2221" operator="lessThan">
      <formula>0</formula>
    </cfRule>
  </conditionalFormatting>
  <conditionalFormatting sqref="H238">
    <cfRule type="cellIs" dxfId="1579" priority="2220" operator="lessThan">
      <formula>0</formula>
    </cfRule>
  </conditionalFormatting>
  <conditionalFormatting sqref="H238">
    <cfRule type="cellIs" dxfId="1578" priority="2219" operator="lessThan">
      <formula>0</formula>
    </cfRule>
  </conditionalFormatting>
  <conditionalFormatting sqref="H238">
    <cfRule type="cellIs" dxfId="1577" priority="2218" operator="lessThan">
      <formula>0</formula>
    </cfRule>
  </conditionalFormatting>
  <conditionalFormatting sqref="H238">
    <cfRule type="cellIs" dxfId="1576" priority="2217" operator="lessThan">
      <formula>0</formula>
    </cfRule>
  </conditionalFormatting>
  <conditionalFormatting sqref="H238">
    <cfRule type="cellIs" dxfId="1575" priority="2216" operator="lessThan">
      <formula>0</formula>
    </cfRule>
  </conditionalFormatting>
  <conditionalFormatting sqref="H238">
    <cfRule type="cellIs" dxfId="1574" priority="2215" operator="lessThan">
      <formula>0</formula>
    </cfRule>
  </conditionalFormatting>
  <conditionalFormatting sqref="H237:I237">
    <cfRule type="cellIs" dxfId="1573" priority="2214" operator="lessThan">
      <formula>0</formula>
    </cfRule>
  </conditionalFormatting>
  <conditionalFormatting sqref="H237">
    <cfRule type="cellIs" dxfId="1572" priority="2213" operator="lessThan">
      <formula>0</formula>
    </cfRule>
  </conditionalFormatting>
  <conditionalFormatting sqref="I237">
    <cfRule type="cellIs" dxfId="1571" priority="2212" operator="lessThan">
      <formula>0</formula>
    </cfRule>
  </conditionalFormatting>
  <conditionalFormatting sqref="I237">
    <cfRule type="cellIs" dxfId="1570" priority="2211" operator="lessThan">
      <formula>0</formula>
    </cfRule>
  </conditionalFormatting>
  <conditionalFormatting sqref="H237">
    <cfRule type="cellIs" dxfId="1569" priority="2210" operator="lessThan">
      <formula>0</formula>
    </cfRule>
  </conditionalFormatting>
  <conditionalFormatting sqref="H237">
    <cfRule type="cellIs" dxfId="1568" priority="2209" operator="lessThan">
      <formula>0</formula>
    </cfRule>
  </conditionalFormatting>
  <conditionalFormatting sqref="H237">
    <cfRule type="cellIs" dxfId="1567" priority="2208" operator="lessThan">
      <formula>0</formula>
    </cfRule>
  </conditionalFormatting>
  <conditionalFormatting sqref="H237">
    <cfRule type="cellIs" dxfId="1566" priority="2207" operator="lessThan">
      <formula>0</formula>
    </cfRule>
  </conditionalFormatting>
  <conditionalFormatting sqref="H237">
    <cfRule type="cellIs" dxfId="1565" priority="2206" operator="lessThan">
      <formula>0</formula>
    </cfRule>
  </conditionalFormatting>
  <conditionalFormatting sqref="H237">
    <cfRule type="cellIs" dxfId="1564" priority="2205" operator="lessThan">
      <formula>0</formula>
    </cfRule>
  </conditionalFormatting>
  <conditionalFormatting sqref="H237">
    <cfRule type="cellIs" dxfId="1563" priority="2204" operator="lessThan">
      <formula>0</formula>
    </cfRule>
  </conditionalFormatting>
  <conditionalFormatting sqref="H237">
    <cfRule type="cellIs" dxfId="1562" priority="2203" operator="lessThan">
      <formula>0</formula>
    </cfRule>
  </conditionalFormatting>
  <conditionalFormatting sqref="H237">
    <cfRule type="cellIs" dxfId="1561" priority="2202" operator="lessThan">
      <formula>0</formula>
    </cfRule>
  </conditionalFormatting>
  <conditionalFormatting sqref="H236:I236">
    <cfRule type="cellIs" dxfId="1560" priority="2201" operator="lessThan">
      <formula>0</formula>
    </cfRule>
  </conditionalFormatting>
  <conditionalFormatting sqref="H236">
    <cfRule type="cellIs" dxfId="1559" priority="2200" operator="lessThan">
      <formula>0</formula>
    </cfRule>
  </conditionalFormatting>
  <conditionalFormatting sqref="I236">
    <cfRule type="cellIs" dxfId="1558" priority="2199" operator="lessThan">
      <formula>0</formula>
    </cfRule>
  </conditionalFormatting>
  <conditionalFormatting sqref="I236">
    <cfRule type="cellIs" dxfId="1557" priority="2198" operator="lessThan">
      <formula>0</formula>
    </cfRule>
  </conditionalFormatting>
  <conditionalFormatting sqref="H236">
    <cfRule type="cellIs" dxfId="1556" priority="2197" operator="lessThan">
      <formula>0</formula>
    </cfRule>
  </conditionalFormatting>
  <conditionalFormatting sqref="H236">
    <cfRule type="cellIs" dxfId="1555" priority="2196" operator="lessThan">
      <formula>0</formula>
    </cfRule>
  </conditionalFormatting>
  <conditionalFormatting sqref="H236">
    <cfRule type="cellIs" dxfId="1554" priority="2195" operator="lessThan">
      <formula>0</formula>
    </cfRule>
  </conditionalFormatting>
  <conditionalFormatting sqref="H236">
    <cfRule type="cellIs" dxfId="1553" priority="2194" operator="lessThan">
      <formula>0</formula>
    </cfRule>
  </conditionalFormatting>
  <conditionalFormatting sqref="H236">
    <cfRule type="cellIs" dxfId="1552" priority="2193" operator="lessThan">
      <formula>0</formula>
    </cfRule>
  </conditionalFormatting>
  <conditionalFormatting sqref="H236">
    <cfRule type="cellIs" dxfId="1551" priority="2192" operator="lessThan">
      <formula>0</formula>
    </cfRule>
  </conditionalFormatting>
  <conditionalFormatting sqref="H236">
    <cfRule type="cellIs" dxfId="1550" priority="2191" operator="lessThan">
      <formula>0</formula>
    </cfRule>
  </conditionalFormatting>
  <conditionalFormatting sqref="H236">
    <cfRule type="cellIs" dxfId="1549" priority="2190" operator="lessThan">
      <formula>0</formula>
    </cfRule>
  </conditionalFormatting>
  <conditionalFormatting sqref="H236">
    <cfRule type="cellIs" dxfId="1548" priority="2189" operator="lessThan">
      <formula>0</formula>
    </cfRule>
  </conditionalFormatting>
  <conditionalFormatting sqref="H236:I236">
    <cfRule type="cellIs" dxfId="1547" priority="2188" operator="lessThan">
      <formula>0</formula>
    </cfRule>
  </conditionalFormatting>
  <conditionalFormatting sqref="H236">
    <cfRule type="cellIs" dxfId="1546" priority="2187" operator="lessThan">
      <formula>0</formula>
    </cfRule>
  </conditionalFormatting>
  <conditionalFormatting sqref="I236">
    <cfRule type="cellIs" dxfId="1545" priority="2186" operator="lessThan">
      <formula>0</formula>
    </cfRule>
  </conditionalFormatting>
  <conditionalFormatting sqref="I236">
    <cfRule type="cellIs" dxfId="1544" priority="2185" operator="lessThan">
      <formula>0</formula>
    </cfRule>
  </conditionalFormatting>
  <conditionalFormatting sqref="H236">
    <cfRule type="cellIs" dxfId="1543" priority="2184" operator="lessThan">
      <formula>0</formula>
    </cfRule>
  </conditionalFormatting>
  <conditionalFormatting sqref="H236">
    <cfRule type="cellIs" dxfId="1542" priority="2183" operator="lessThan">
      <formula>0</formula>
    </cfRule>
  </conditionalFormatting>
  <conditionalFormatting sqref="H236">
    <cfRule type="cellIs" dxfId="1541" priority="2182" operator="lessThan">
      <formula>0</formula>
    </cfRule>
  </conditionalFormatting>
  <conditionalFormatting sqref="H235:I235">
    <cfRule type="cellIs" dxfId="1540" priority="2181" operator="lessThan">
      <formula>0</formula>
    </cfRule>
  </conditionalFormatting>
  <conditionalFormatting sqref="H235">
    <cfRule type="cellIs" dxfId="1539" priority="2180" operator="lessThan">
      <formula>0</formula>
    </cfRule>
  </conditionalFormatting>
  <conditionalFormatting sqref="I235">
    <cfRule type="cellIs" dxfId="1538" priority="2179" operator="lessThan">
      <formula>0</formula>
    </cfRule>
  </conditionalFormatting>
  <conditionalFormatting sqref="I235">
    <cfRule type="cellIs" dxfId="1537" priority="2178" operator="lessThan">
      <formula>0</formula>
    </cfRule>
  </conditionalFormatting>
  <conditionalFormatting sqref="H235">
    <cfRule type="cellIs" dxfId="1536" priority="2177" operator="lessThan">
      <formula>0</formula>
    </cfRule>
  </conditionalFormatting>
  <conditionalFormatting sqref="H235">
    <cfRule type="cellIs" dxfId="1535" priority="2176" operator="lessThan">
      <formula>0</formula>
    </cfRule>
  </conditionalFormatting>
  <conditionalFormatting sqref="H235">
    <cfRule type="cellIs" dxfId="1534" priority="2175" operator="lessThan">
      <formula>0</formula>
    </cfRule>
  </conditionalFormatting>
  <conditionalFormatting sqref="H235">
    <cfRule type="cellIs" dxfId="1533" priority="2174" operator="lessThan">
      <formula>0</formula>
    </cfRule>
  </conditionalFormatting>
  <conditionalFormatting sqref="H235">
    <cfRule type="cellIs" dxfId="1532" priority="2173" operator="lessThan">
      <formula>0</formula>
    </cfRule>
  </conditionalFormatting>
  <conditionalFormatting sqref="H235">
    <cfRule type="cellIs" dxfId="1531" priority="2172" operator="lessThan">
      <formula>0</formula>
    </cfRule>
  </conditionalFormatting>
  <conditionalFormatting sqref="H235">
    <cfRule type="cellIs" dxfId="1530" priority="2171" operator="lessThan">
      <formula>0</formula>
    </cfRule>
  </conditionalFormatting>
  <conditionalFormatting sqref="H235">
    <cfRule type="cellIs" dxfId="1529" priority="2170" operator="lessThan">
      <formula>0</formula>
    </cfRule>
  </conditionalFormatting>
  <conditionalFormatting sqref="H235">
    <cfRule type="cellIs" dxfId="1528" priority="2169" operator="lessThan">
      <formula>0</formula>
    </cfRule>
  </conditionalFormatting>
  <conditionalFormatting sqref="H235:I235">
    <cfRule type="cellIs" dxfId="1527" priority="2168" operator="lessThan">
      <formula>0</formula>
    </cfRule>
  </conditionalFormatting>
  <conditionalFormatting sqref="H235">
    <cfRule type="cellIs" dxfId="1526" priority="2167" operator="lessThan">
      <formula>0</formula>
    </cfRule>
  </conditionalFormatting>
  <conditionalFormatting sqref="I235">
    <cfRule type="cellIs" dxfId="1525" priority="2166" operator="lessThan">
      <formula>0</formula>
    </cfRule>
  </conditionalFormatting>
  <conditionalFormatting sqref="I235">
    <cfRule type="cellIs" dxfId="1524" priority="2165" operator="lessThan">
      <formula>0</formula>
    </cfRule>
  </conditionalFormatting>
  <conditionalFormatting sqref="H235">
    <cfRule type="cellIs" dxfId="1523" priority="2164" operator="lessThan">
      <formula>0</formula>
    </cfRule>
  </conditionalFormatting>
  <conditionalFormatting sqref="H235">
    <cfRule type="cellIs" dxfId="1522" priority="2163" operator="lessThan">
      <formula>0</formula>
    </cfRule>
  </conditionalFormatting>
  <conditionalFormatting sqref="H235">
    <cfRule type="cellIs" dxfId="1521" priority="2162" operator="lessThan">
      <formula>0</formula>
    </cfRule>
  </conditionalFormatting>
  <conditionalFormatting sqref="H232:I234">
    <cfRule type="cellIs" dxfId="1520" priority="2161" operator="lessThan">
      <formula>0</formula>
    </cfRule>
  </conditionalFormatting>
  <conditionalFormatting sqref="H232:H234">
    <cfRule type="cellIs" dxfId="1519" priority="2160" operator="lessThan">
      <formula>0</formula>
    </cfRule>
  </conditionalFormatting>
  <conditionalFormatting sqref="I232:I234">
    <cfRule type="cellIs" dxfId="1518" priority="2159" operator="lessThan">
      <formula>0</formula>
    </cfRule>
  </conditionalFormatting>
  <conditionalFormatting sqref="I232:I234">
    <cfRule type="cellIs" dxfId="1517" priority="2158" operator="lessThan">
      <formula>0</formula>
    </cfRule>
  </conditionalFormatting>
  <conditionalFormatting sqref="H232:H234">
    <cfRule type="cellIs" dxfId="1516" priority="2157" operator="lessThan">
      <formula>0</formula>
    </cfRule>
  </conditionalFormatting>
  <conditionalFormatting sqref="H232:H234">
    <cfRule type="cellIs" dxfId="1515" priority="2156" operator="lessThan">
      <formula>0</formula>
    </cfRule>
  </conditionalFormatting>
  <conditionalFormatting sqref="H232:H234">
    <cfRule type="cellIs" dxfId="1514" priority="2155" operator="lessThan">
      <formula>0</formula>
    </cfRule>
  </conditionalFormatting>
  <conditionalFormatting sqref="H232:H234">
    <cfRule type="cellIs" dxfId="1513" priority="2154" operator="lessThan">
      <formula>0</formula>
    </cfRule>
  </conditionalFormatting>
  <conditionalFormatting sqref="H232:H234">
    <cfRule type="cellIs" dxfId="1512" priority="2153" operator="lessThan">
      <formula>0</formula>
    </cfRule>
  </conditionalFormatting>
  <conditionalFormatting sqref="H232:H234">
    <cfRule type="cellIs" dxfId="1511" priority="2152" operator="lessThan">
      <formula>0</formula>
    </cfRule>
  </conditionalFormatting>
  <conditionalFormatting sqref="H232:H234">
    <cfRule type="cellIs" dxfId="1510" priority="2151" operator="lessThan">
      <formula>0</formula>
    </cfRule>
  </conditionalFormatting>
  <conditionalFormatting sqref="H232:H234">
    <cfRule type="cellIs" dxfId="1509" priority="2150" operator="lessThan">
      <formula>0</formula>
    </cfRule>
  </conditionalFormatting>
  <conditionalFormatting sqref="H232:H234">
    <cfRule type="cellIs" dxfId="1508" priority="2149" operator="lessThan">
      <formula>0</formula>
    </cfRule>
  </conditionalFormatting>
  <conditionalFormatting sqref="H232:I234">
    <cfRule type="cellIs" dxfId="1507" priority="2148" operator="lessThan">
      <formula>0</formula>
    </cfRule>
  </conditionalFormatting>
  <conditionalFormatting sqref="H232:H234">
    <cfRule type="cellIs" dxfId="1506" priority="2147" operator="lessThan">
      <formula>0</formula>
    </cfRule>
  </conditionalFormatting>
  <conditionalFormatting sqref="I232:I234">
    <cfRule type="cellIs" dxfId="1505" priority="2146" operator="lessThan">
      <formula>0</formula>
    </cfRule>
  </conditionalFormatting>
  <conditionalFormatting sqref="I232:I234">
    <cfRule type="cellIs" dxfId="1504" priority="2145" operator="lessThan">
      <formula>0</formula>
    </cfRule>
  </conditionalFormatting>
  <conditionalFormatting sqref="H232:H234">
    <cfRule type="cellIs" dxfId="1503" priority="2144" operator="lessThan">
      <formula>0</formula>
    </cfRule>
  </conditionalFormatting>
  <conditionalFormatting sqref="H232:H234">
    <cfRule type="cellIs" dxfId="1502" priority="2143" operator="lessThan">
      <formula>0</formula>
    </cfRule>
  </conditionalFormatting>
  <conditionalFormatting sqref="H232:H234">
    <cfRule type="cellIs" dxfId="1501" priority="2142" operator="lessThan">
      <formula>0</formula>
    </cfRule>
  </conditionalFormatting>
  <conditionalFormatting sqref="H232:H234">
    <cfRule type="cellIs" dxfId="1500" priority="2141" operator="lessThan">
      <formula>0</formula>
    </cfRule>
  </conditionalFormatting>
  <conditionalFormatting sqref="H232:H234">
    <cfRule type="cellIs" dxfId="1499" priority="2140" operator="lessThan">
      <formula>0</formula>
    </cfRule>
  </conditionalFormatting>
  <conditionalFormatting sqref="H232:H234">
    <cfRule type="cellIs" dxfId="1498" priority="2139" operator="lessThan">
      <formula>0</formula>
    </cfRule>
  </conditionalFormatting>
  <conditionalFormatting sqref="H232:H234">
    <cfRule type="cellIs" dxfId="1497" priority="2138" operator="lessThan">
      <formula>0</formula>
    </cfRule>
  </conditionalFormatting>
  <conditionalFormatting sqref="H232:H234">
    <cfRule type="cellIs" dxfId="1496" priority="2137" operator="lessThan">
      <formula>0</formula>
    </cfRule>
  </conditionalFormatting>
  <conditionalFormatting sqref="H232:H234">
    <cfRule type="cellIs" dxfId="1495" priority="2136" operator="lessThan">
      <formula>0</formula>
    </cfRule>
  </conditionalFormatting>
  <conditionalFormatting sqref="H232:H234">
    <cfRule type="cellIs" dxfId="1494" priority="2135" operator="lessThan">
      <formula>0</formula>
    </cfRule>
  </conditionalFormatting>
  <conditionalFormatting sqref="H232:H234">
    <cfRule type="cellIs" dxfId="1493" priority="2134" operator="lessThan">
      <formula>0</formula>
    </cfRule>
  </conditionalFormatting>
  <conditionalFormatting sqref="H232:H234">
    <cfRule type="cellIs" dxfId="1492" priority="2133" operator="lessThan">
      <formula>0</formula>
    </cfRule>
  </conditionalFormatting>
  <conditionalFormatting sqref="H232:H234">
    <cfRule type="cellIs" dxfId="1491" priority="2132" operator="lessThan">
      <formula>0</formula>
    </cfRule>
  </conditionalFormatting>
  <conditionalFormatting sqref="H232:H234">
    <cfRule type="cellIs" dxfId="1490" priority="2131" operator="lessThan">
      <formula>0</formula>
    </cfRule>
  </conditionalFormatting>
  <conditionalFormatting sqref="H233:I234">
    <cfRule type="cellIs" dxfId="1489" priority="2130" operator="lessThan">
      <formula>0</formula>
    </cfRule>
  </conditionalFormatting>
  <conditionalFormatting sqref="H233:H234">
    <cfRule type="cellIs" dxfId="1488" priority="2129" operator="lessThan">
      <formula>0</formula>
    </cfRule>
  </conditionalFormatting>
  <conditionalFormatting sqref="I233:I234">
    <cfRule type="cellIs" dxfId="1487" priority="2128" operator="lessThan">
      <formula>0</formula>
    </cfRule>
  </conditionalFormatting>
  <conditionalFormatting sqref="I233:I234">
    <cfRule type="cellIs" dxfId="1486" priority="2127" operator="lessThan">
      <formula>0</formula>
    </cfRule>
  </conditionalFormatting>
  <conditionalFormatting sqref="H233:H234">
    <cfRule type="cellIs" dxfId="1485" priority="2126" operator="lessThan">
      <formula>0</formula>
    </cfRule>
  </conditionalFormatting>
  <conditionalFormatting sqref="H233:H234">
    <cfRule type="cellIs" dxfId="1484" priority="2125" operator="lessThan">
      <formula>0</formula>
    </cfRule>
  </conditionalFormatting>
  <conditionalFormatting sqref="H233:H234">
    <cfRule type="cellIs" dxfId="1483" priority="2124" operator="lessThan">
      <formula>0</formula>
    </cfRule>
  </conditionalFormatting>
  <conditionalFormatting sqref="H233:H234">
    <cfRule type="cellIs" dxfId="1482" priority="2123" operator="lessThan">
      <formula>0</formula>
    </cfRule>
  </conditionalFormatting>
  <conditionalFormatting sqref="H233:H234">
    <cfRule type="cellIs" dxfId="1481" priority="2122" operator="lessThan">
      <formula>0</formula>
    </cfRule>
  </conditionalFormatting>
  <conditionalFormatting sqref="H233:H234">
    <cfRule type="cellIs" dxfId="1480" priority="2121" operator="lessThan">
      <formula>0</formula>
    </cfRule>
  </conditionalFormatting>
  <conditionalFormatting sqref="H233:H234">
    <cfRule type="cellIs" dxfId="1479" priority="2120" operator="lessThan">
      <formula>0</formula>
    </cfRule>
  </conditionalFormatting>
  <conditionalFormatting sqref="H233:H234">
    <cfRule type="cellIs" dxfId="1478" priority="2119" operator="lessThan">
      <formula>0</formula>
    </cfRule>
  </conditionalFormatting>
  <conditionalFormatting sqref="H233:H234">
    <cfRule type="cellIs" dxfId="1477" priority="2118" operator="lessThan">
      <formula>0</formula>
    </cfRule>
  </conditionalFormatting>
  <conditionalFormatting sqref="H233:I234">
    <cfRule type="cellIs" dxfId="1476" priority="2117" operator="lessThan">
      <formula>0</formula>
    </cfRule>
  </conditionalFormatting>
  <conditionalFormatting sqref="H233:H234">
    <cfRule type="cellIs" dxfId="1475" priority="2116" operator="lessThan">
      <formula>0</formula>
    </cfRule>
  </conditionalFormatting>
  <conditionalFormatting sqref="I233:I234">
    <cfRule type="cellIs" dxfId="1474" priority="2115" operator="lessThan">
      <formula>0</formula>
    </cfRule>
  </conditionalFormatting>
  <conditionalFormatting sqref="I233:I234">
    <cfRule type="cellIs" dxfId="1473" priority="2114" operator="lessThan">
      <formula>0</formula>
    </cfRule>
  </conditionalFormatting>
  <conditionalFormatting sqref="H233:H234">
    <cfRule type="cellIs" dxfId="1472" priority="2113" operator="lessThan">
      <formula>0</formula>
    </cfRule>
  </conditionalFormatting>
  <conditionalFormatting sqref="H233:H234">
    <cfRule type="cellIs" dxfId="1471" priority="2112" operator="lessThan">
      <formula>0</formula>
    </cfRule>
  </conditionalFormatting>
  <conditionalFormatting sqref="H233:H234">
    <cfRule type="cellIs" dxfId="1470" priority="2111" operator="lessThan">
      <formula>0</formula>
    </cfRule>
  </conditionalFormatting>
  <conditionalFormatting sqref="H234">
    <cfRule type="cellIs" dxfId="1469" priority="2110" operator="lessThan">
      <formula>0</formula>
    </cfRule>
  </conditionalFormatting>
  <conditionalFormatting sqref="H234">
    <cfRule type="cellIs" dxfId="1468" priority="2109" operator="lessThan">
      <formula>0</formula>
    </cfRule>
  </conditionalFormatting>
  <conditionalFormatting sqref="H234">
    <cfRule type="cellIs" dxfId="1467" priority="2108" operator="lessThan">
      <formula>0</formula>
    </cfRule>
  </conditionalFormatting>
  <conditionalFormatting sqref="H234">
    <cfRule type="cellIs" dxfId="1466" priority="2107" operator="lessThan">
      <formula>0</formula>
    </cfRule>
  </conditionalFormatting>
  <conditionalFormatting sqref="H234">
    <cfRule type="cellIs" dxfId="1465" priority="2106" operator="lessThan">
      <formula>0</formula>
    </cfRule>
  </conditionalFormatting>
  <conditionalFormatting sqref="H234">
    <cfRule type="cellIs" dxfId="1464" priority="2105" operator="lessThan">
      <formula>0</formula>
    </cfRule>
  </conditionalFormatting>
  <conditionalFormatting sqref="H234">
    <cfRule type="cellIs" dxfId="1463" priority="2104" operator="lessThan">
      <formula>0</formula>
    </cfRule>
  </conditionalFormatting>
  <conditionalFormatting sqref="H234">
    <cfRule type="cellIs" dxfId="1462" priority="2103" operator="lessThan">
      <formula>0</formula>
    </cfRule>
  </conditionalFormatting>
  <conditionalFormatting sqref="H234">
    <cfRule type="cellIs" dxfId="1461" priority="2102" operator="lessThan">
      <formula>0</formula>
    </cfRule>
  </conditionalFormatting>
  <conditionalFormatting sqref="H234">
    <cfRule type="cellIs" dxfId="1460" priority="2101" operator="lessThan">
      <formula>0</formula>
    </cfRule>
  </conditionalFormatting>
  <conditionalFormatting sqref="H234">
    <cfRule type="cellIs" dxfId="1459" priority="2100" operator="lessThan">
      <formula>0</formula>
    </cfRule>
  </conditionalFormatting>
  <conditionalFormatting sqref="H231:I231">
    <cfRule type="cellIs" dxfId="1458" priority="2099" operator="lessThan">
      <formula>0</formula>
    </cfRule>
  </conditionalFormatting>
  <conditionalFormatting sqref="H231">
    <cfRule type="cellIs" dxfId="1457" priority="2098" operator="lessThan">
      <formula>0</formula>
    </cfRule>
  </conditionalFormatting>
  <conditionalFormatting sqref="I231">
    <cfRule type="cellIs" dxfId="1456" priority="2097" operator="lessThan">
      <formula>0</formula>
    </cfRule>
  </conditionalFormatting>
  <conditionalFormatting sqref="I231">
    <cfRule type="cellIs" dxfId="1455" priority="2096" operator="lessThan">
      <formula>0</formula>
    </cfRule>
  </conditionalFormatting>
  <conditionalFormatting sqref="H231">
    <cfRule type="cellIs" dxfId="1454" priority="2095" operator="lessThan">
      <formula>0</formula>
    </cfRule>
  </conditionalFormatting>
  <conditionalFormatting sqref="H231">
    <cfRule type="cellIs" dxfId="1453" priority="2094" operator="lessThan">
      <formula>0</formula>
    </cfRule>
  </conditionalFormatting>
  <conditionalFormatting sqref="H231">
    <cfRule type="cellIs" dxfId="1452" priority="2093" operator="lessThan">
      <formula>0</formula>
    </cfRule>
  </conditionalFormatting>
  <conditionalFormatting sqref="H231">
    <cfRule type="cellIs" dxfId="1451" priority="2092" operator="lessThan">
      <formula>0</formula>
    </cfRule>
  </conditionalFormatting>
  <conditionalFormatting sqref="H231">
    <cfRule type="cellIs" dxfId="1450" priority="2091" operator="lessThan">
      <formula>0</formula>
    </cfRule>
  </conditionalFormatting>
  <conditionalFormatting sqref="H231">
    <cfRule type="cellIs" dxfId="1449" priority="2090" operator="lessThan">
      <formula>0</formula>
    </cfRule>
  </conditionalFormatting>
  <conditionalFormatting sqref="H231">
    <cfRule type="cellIs" dxfId="1448" priority="2089" operator="lessThan">
      <formula>0</formula>
    </cfRule>
  </conditionalFormatting>
  <conditionalFormatting sqref="H231">
    <cfRule type="cellIs" dxfId="1447" priority="2088" operator="lessThan">
      <formula>0</formula>
    </cfRule>
  </conditionalFormatting>
  <conditionalFormatting sqref="H231">
    <cfRule type="cellIs" dxfId="1446" priority="2087" operator="lessThan">
      <formula>0</formula>
    </cfRule>
  </conditionalFormatting>
  <conditionalFormatting sqref="H231:I231">
    <cfRule type="cellIs" dxfId="1445" priority="2086" operator="lessThan">
      <formula>0</formula>
    </cfRule>
  </conditionalFormatting>
  <conditionalFormatting sqref="H231">
    <cfRule type="cellIs" dxfId="1444" priority="2085" operator="lessThan">
      <formula>0</formula>
    </cfRule>
  </conditionalFormatting>
  <conditionalFormatting sqref="I231">
    <cfRule type="cellIs" dxfId="1443" priority="2084" operator="lessThan">
      <formula>0</formula>
    </cfRule>
  </conditionalFormatting>
  <conditionalFormatting sqref="I231">
    <cfRule type="cellIs" dxfId="1442" priority="2083" operator="lessThan">
      <formula>0</formula>
    </cfRule>
  </conditionalFormatting>
  <conditionalFormatting sqref="H231">
    <cfRule type="cellIs" dxfId="1441" priority="2082" operator="lessThan">
      <formula>0</formula>
    </cfRule>
  </conditionalFormatting>
  <conditionalFormatting sqref="H231">
    <cfRule type="cellIs" dxfId="1440" priority="2081" operator="lessThan">
      <formula>0</formula>
    </cfRule>
  </conditionalFormatting>
  <conditionalFormatting sqref="H231">
    <cfRule type="cellIs" dxfId="1439" priority="2080" operator="lessThan">
      <formula>0</formula>
    </cfRule>
  </conditionalFormatting>
  <conditionalFormatting sqref="H231">
    <cfRule type="cellIs" dxfId="1438" priority="2079" operator="lessThan">
      <formula>0</formula>
    </cfRule>
  </conditionalFormatting>
  <conditionalFormatting sqref="H231">
    <cfRule type="cellIs" dxfId="1437" priority="2078" operator="lessThan">
      <formula>0</formula>
    </cfRule>
  </conditionalFormatting>
  <conditionalFormatting sqref="H231">
    <cfRule type="cellIs" dxfId="1436" priority="2077" operator="lessThan">
      <formula>0</formula>
    </cfRule>
  </conditionalFormatting>
  <conditionalFormatting sqref="H231">
    <cfRule type="cellIs" dxfId="1435" priority="2076" operator="lessThan">
      <formula>0</formula>
    </cfRule>
  </conditionalFormatting>
  <conditionalFormatting sqref="H231">
    <cfRule type="cellIs" dxfId="1434" priority="2075" operator="lessThan">
      <formula>0</formula>
    </cfRule>
  </conditionalFormatting>
  <conditionalFormatting sqref="H231">
    <cfRule type="cellIs" dxfId="1433" priority="2074" operator="lessThan">
      <formula>0</formula>
    </cfRule>
  </conditionalFormatting>
  <conditionalFormatting sqref="H231">
    <cfRule type="cellIs" dxfId="1432" priority="2073" operator="lessThan">
      <formula>0</formula>
    </cfRule>
  </conditionalFormatting>
  <conditionalFormatting sqref="H231">
    <cfRule type="cellIs" dxfId="1431" priority="2072" operator="lessThan">
      <formula>0</formula>
    </cfRule>
  </conditionalFormatting>
  <conditionalFormatting sqref="H231">
    <cfRule type="cellIs" dxfId="1430" priority="2071" operator="lessThan">
      <formula>0</formula>
    </cfRule>
  </conditionalFormatting>
  <conditionalFormatting sqref="H231">
    <cfRule type="cellIs" dxfId="1429" priority="2070" operator="lessThan">
      <formula>0</formula>
    </cfRule>
  </conditionalFormatting>
  <conditionalFormatting sqref="H231">
    <cfRule type="cellIs" dxfId="1428" priority="2069" operator="lessThan">
      <formula>0</formula>
    </cfRule>
  </conditionalFormatting>
  <conditionalFormatting sqref="H230:I230">
    <cfRule type="cellIs" dxfId="1427" priority="2068" operator="lessThan">
      <formula>0</formula>
    </cfRule>
  </conditionalFormatting>
  <conditionalFormatting sqref="H230">
    <cfRule type="cellIs" dxfId="1426" priority="2067" operator="lessThan">
      <formula>0</formula>
    </cfRule>
  </conditionalFormatting>
  <conditionalFormatting sqref="I230">
    <cfRule type="cellIs" dxfId="1425" priority="2066" operator="lessThan">
      <formula>0</formula>
    </cfRule>
  </conditionalFormatting>
  <conditionalFormatting sqref="I230">
    <cfRule type="cellIs" dxfId="1424" priority="2065" operator="lessThan">
      <formula>0</formula>
    </cfRule>
  </conditionalFormatting>
  <conditionalFormatting sqref="H230">
    <cfRule type="cellIs" dxfId="1423" priority="2064" operator="lessThan">
      <formula>0</formula>
    </cfRule>
  </conditionalFormatting>
  <conditionalFormatting sqref="H230">
    <cfRule type="cellIs" dxfId="1422" priority="2063" operator="lessThan">
      <formula>0</formula>
    </cfRule>
  </conditionalFormatting>
  <conditionalFormatting sqref="H230">
    <cfRule type="cellIs" dxfId="1421" priority="2062" operator="lessThan">
      <formula>0</formula>
    </cfRule>
  </conditionalFormatting>
  <conditionalFormatting sqref="H230">
    <cfRule type="cellIs" dxfId="1420" priority="2061" operator="lessThan">
      <formula>0</formula>
    </cfRule>
  </conditionalFormatting>
  <conditionalFormatting sqref="H230">
    <cfRule type="cellIs" dxfId="1419" priority="2060" operator="lessThan">
      <formula>0</formula>
    </cfRule>
  </conditionalFormatting>
  <conditionalFormatting sqref="H230">
    <cfRule type="cellIs" dxfId="1418" priority="2059" operator="lessThan">
      <formula>0</formula>
    </cfRule>
  </conditionalFormatting>
  <conditionalFormatting sqref="H230">
    <cfRule type="cellIs" dxfId="1417" priority="2058" operator="lessThan">
      <formula>0</formula>
    </cfRule>
  </conditionalFormatting>
  <conditionalFormatting sqref="H230">
    <cfRule type="cellIs" dxfId="1416" priority="2057" operator="lessThan">
      <formula>0</formula>
    </cfRule>
  </conditionalFormatting>
  <conditionalFormatting sqref="H230">
    <cfRule type="cellIs" dxfId="1415" priority="2056" operator="lessThan">
      <formula>0</formula>
    </cfRule>
  </conditionalFormatting>
  <conditionalFormatting sqref="H230:I230">
    <cfRule type="cellIs" dxfId="1414" priority="2055" operator="lessThan">
      <formula>0</formula>
    </cfRule>
  </conditionalFormatting>
  <conditionalFormatting sqref="H230">
    <cfRule type="cellIs" dxfId="1413" priority="2054" operator="lessThan">
      <formula>0</formula>
    </cfRule>
  </conditionalFormatting>
  <conditionalFormatting sqref="I230">
    <cfRule type="cellIs" dxfId="1412" priority="2053" operator="lessThan">
      <formula>0</formula>
    </cfRule>
  </conditionalFormatting>
  <conditionalFormatting sqref="I230">
    <cfRule type="cellIs" dxfId="1411" priority="2052" operator="lessThan">
      <formula>0</formula>
    </cfRule>
  </conditionalFormatting>
  <conditionalFormatting sqref="H230">
    <cfRule type="cellIs" dxfId="1410" priority="2051" operator="lessThan">
      <formula>0</formula>
    </cfRule>
  </conditionalFormatting>
  <conditionalFormatting sqref="H230">
    <cfRule type="cellIs" dxfId="1409" priority="2050" operator="lessThan">
      <formula>0</formula>
    </cfRule>
  </conditionalFormatting>
  <conditionalFormatting sqref="H230">
    <cfRule type="cellIs" dxfId="1408" priority="2049" operator="lessThan">
      <formula>0</formula>
    </cfRule>
  </conditionalFormatting>
  <conditionalFormatting sqref="H230">
    <cfRule type="cellIs" dxfId="1407" priority="2048" operator="lessThan">
      <formula>0</formula>
    </cfRule>
  </conditionalFormatting>
  <conditionalFormatting sqref="H230">
    <cfRule type="cellIs" dxfId="1406" priority="2047" operator="lessThan">
      <formula>0</formula>
    </cfRule>
  </conditionalFormatting>
  <conditionalFormatting sqref="H230">
    <cfRule type="cellIs" dxfId="1405" priority="2046" operator="lessThan">
      <formula>0</formula>
    </cfRule>
  </conditionalFormatting>
  <conditionalFormatting sqref="H230">
    <cfRule type="cellIs" dxfId="1404" priority="2045" operator="lessThan">
      <formula>0</formula>
    </cfRule>
  </conditionalFormatting>
  <conditionalFormatting sqref="H230">
    <cfRule type="cellIs" dxfId="1403" priority="2044" operator="lessThan">
      <formula>0</formula>
    </cfRule>
  </conditionalFormatting>
  <conditionalFormatting sqref="H230">
    <cfRule type="cellIs" dxfId="1402" priority="2043" operator="lessThan">
      <formula>0</formula>
    </cfRule>
  </conditionalFormatting>
  <conditionalFormatting sqref="H230">
    <cfRule type="cellIs" dxfId="1401" priority="2042" operator="lessThan">
      <formula>0</formula>
    </cfRule>
  </conditionalFormatting>
  <conditionalFormatting sqref="H230">
    <cfRule type="cellIs" dxfId="1400" priority="2041" operator="lessThan">
      <formula>0</formula>
    </cfRule>
  </conditionalFormatting>
  <conditionalFormatting sqref="H230">
    <cfRule type="cellIs" dxfId="1399" priority="2040" operator="lessThan">
      <formula>0</formula>
    </cfRule>
  </conditionalFormatting>
  <conditionalFormatting sqref="H230">
    <cfRule type="cellIs" dxfId="1398" priority="2039" operator="lessThan">
      <formula>0</formula>
    </cfRule>
  </conditionalFormatting>
  <conditionalFormatting sqref="H230">
    <cfRule type="cellIs" dxfId="1397" priority="2038" operator="lessThan">
      <formula>0</formula>
    </cfRule>
  </conditionalFormatting>
  <conditionalFormatting sqref="H229:I229">
    <cfRule type="cellIs" dxfId="1396" priority="2037" operator="lessThan">
      <formula>0</formula>
    </cfRule>
  </conditionalFormatting>
  <conditionalFormatting sqref="H229">
    <cfRule type="cellIs" dxfId="1395" priority="2036" operator="lessThan">
      <formula>0</formula>
    </cfRule>
  </conditionalFormatting>
  <conditionalFormatting sqref="I229">
    <cfRule type="cellIs" dxfId="1394" priority="2035" operator="lessThan">
      <formula>0</formula>
    </cfRule>
  </conditionalFormatting>
  <conditionalFormatting sqref="I229">
    <cfRule type="cellIs" dxfId="1393" priority="2034" operator="lessThan">
      <formula>0</formula>
    </cfRule>
  </conditionalFormatting>
  <conditionalFormatting sqref="H229">
    <cfRule type="cellIs" dxfId="1392" priority="2033" operator="lessThan">
      <formula>0</formula>
    </cfRule>
  </conditionalFormatting>
  <conditionalFormatting sqref="H229">
    <cfRule type="cellIs" dxfId="1391" priority="2032" operator="lessThan">
      <formula>0</formula>
    </cfRule>
  </conditionalFormatting>
  <conditionalFormatting sqref="H229">
    <cfRule type="cellIs" dxfId="1390" priority="2031" operator="lessThan">
      <formula>0</formula>
    </cfRule>
  </conditionalFormatting>
  <conditionalFormatting sqref="H229">
    <cfRule type="cellIs" dxfId="1389" priority="2030" operator="lessThan">
      <formula>0</formula>
    </cfRule>
  </conditionalFormatting>
  <conditionalFormatting sqref="H229">
    <cfRule type="cellIs" dxfId="1388" priority="2029" operator="lessThan">
      <formula>0</formula>
    </cfRule>
  </conditionalFormatting>
  <conditionalFormatting sqref="H229">
    <cfRule type="cellIs" dxfId="1387" priority="2028" operator="lessThan">
      <formula>0</formula>
    </cfRule>
  </conditionalFormatting>
  <conditionalFormatting sqref="H229">
    <cfRule type="cellIs" dxfId="1386" priority="2027" operator="lessThan">
      <formula>0</formula>
    </cfRule>
  </conditionalFormatting>
  <conditionalFormatting sqref="H229">
    <cfRule type="cellIs" dxfId="1385" priority="2026" operator="lessThan">
      <formula>0</formula>
    </cfRule>
  </conditionalFormatting>
  <conditionalFormatting sqref="H229">
    <cfRule type="cellIs" dxfId="1384" priority="2025" operator="lessThan">
      <formula>0</formula>
    </cfRule>
  </conditionalFormatting>
  <conditionalFormatting sqref="H229:I229">
    <cfRule type="cellIs" dxfId="1383" priority="2024" operator="lessThan">
      <formula>0</formula>
    </cfRule>
  </conditionalFormatting>
  <conditionalFormatting sqref="H229">
    <cfRule type="cellIs" dxfId="1382" priority="2023" operator="lessThan">
      <formula>0</formula>
    </cfRule>
  </conditionalFormatting>
  <conditionalFormatting sqref="I229">
    <cfRule type="cellIs" dxfId="1381" priority="2022" operator="lessThan">
      <formula>0</formula>
    </cfRule>
  </conditionalFormatting>
  <conditionalFormatting sqref="I229">
    <cfRule type="cellIs" dxfId="1380" priority="2021" operator="lessThan">
      <formula>0</formula>
    </cfRule>
  </conditionalFormatting>
  <conditionalFormatting sqref="H229">
    <cfRule type="cellIs" dxfId="1379" priority="2020" operator="lessThan">
      <formula>0</formula>
    </cfRule>
  </conditionalFormatting>
  <conditionalFormatting sqref="H229">
    <cfRule type="cellIs" dxfId="1378" priority="2019" operator="lessThan">
      <formula>0</formula>
    </cfRule>
  </conditionalFormatting>
  <conditionalFormatting sqref="H229">
    <cfRule type="cellIs" dxfId="1377" priority="2018" operator="lessThan">
      <formula>0</formula>
    </cfRule>
  </conditionalFormatting>
  <conditionalFormatting sqref="H229">
    <cfRule type="cellIs" dxfId="1376" priority="2017" operator="lessThan">
      <formula>0</formula>
    </cfRule>
  </conditionalFormatting>
  <conditionalFormatting sqref="H229">
    <cfRule type="cellIs" dxfId="1375" priority="2016" operator="lessThan">
      <formula>0</formula>
    </cfRule>
  </conditionalFormatting>
  <conditionalFormatting sqref="H229">
    <cfRule type="cellIs" dxfId="1374" priority="2015" operator="lessThan">
      <formula>0</formula>
    </cfRule>
  </conditionalFormatting>
  <conditionalFormatting sqref="H229">
    <cfRule type="cellIs" dxfId="1373" priority="2014" operator="lessThan">
      <formula>0</formula>
    </cfRule>
  </conditionalFormatting>
  <conditionalFormatting sqref="H229">
    <cfRule type="cellIs" dxfId="1372" priority="2013" operator="lessThan">
      <formula>0</formula>
    </cfRule>
  </conditionalFormatting>
  <conditionalFormatting sqref="H229">
    <cfRule type="cellIs" dxfId="1371" priority="2012" operator="lessThan">
      <formula>0</formula>
    </cfRule>
  </conditionalFormatting>
  <conditionalFormatting sqref="H229">
    <cfRule type="cellIs" dxfId="1370" priority="2011" operator="lessThan">
      <formula>0</formula>
    </cfRule>
  </conditionalFormatting>
  <conditionalFormatting sqref="H229">
    <cfRule type="cellIs" dxfId="1369" priority="2010" operator="lessThan">
      <formula>0</formula>
    </cfRule>
  </conditionalFormatting>
  <conditionalFormatting sqref="H229">
    <cfRule type="cellIs" dxfId="1368" priority="2009" operator="lessThan">
      <formula>0</formula>
    </cfRule>
  </conditionalFormatting>
  <conditionalFormatting sqref="H229">
    <cfRule type="cellIs" dxfId="1367" priority="2008" operator="lessThan">
      <formula>0</formula>
    </cfRule>
  </conditionalFormatting>
  <conditionalFormatting sqref="H229">
    <cfRule type="cellIs" dxfId="1366" priority="2007" operator="lessThan">
      <formula>0</formula>
    </cfRule>
  </conditionalFormatting>
  <conditionalFormatting sqref="I229">
    <cfRule type="cellIs" dxfId="1365" priority="2006" operator="lessThan">
      <formula>0</formula>
    </cfRule>
  </conditionalFormatting>
  <conditionalFormatting sqref="I229">
    <cfRule type="cellIs" dxfId="1364" priority="2005" operator="lessThan">
      <formula>0</formula>
    </cfRule>
  </conditionalFormatting>
  <conditionalFormatting sqref="I229">
    <cfRule type="cellIs" dxfId="1363" priority="2004" operator="lessThan">
      <formula>0</formula>
    </cfRule>
  </conditionalFormatting>
  <conditionalFormatting sqref="I229">
    <cfRule type="cellIs" dxfId="1362" priority="2003" operator="lessThan">
      <formula>0</formula>
    </cfRule>
  </conditionalFormatting>
  <conditionalFormatting sqref="I229">
    <cfRule type="cellIs" dxfId="1361" priority="2002" operator="lessThan">
      <formula>0</formula>
    </cfRule>
  </conditionalFormatting>
  <conditionalFormatting sqref="I229">
    <cfRule type="cellIs" dxfId="1360" priority="2001" operator="lessThan">
      <formula>0</formula>
    </cfRule>
  </conditionalFormatting>
  <conditionalFormatting sqref="I229">
    <cfRule type="cellIs" dxfId="1359" priority="2000" operator="lessThan">
      <formula>0</formula>
    </cfRule>
  </conditionalFormatting>
  <conditionalFormatting sqref="I229">
    <cfRule type="cellIs" dxfId="1358" priority="1999" operator="lessThan">
      <formula>0</formula>
    </cfRule>
  </conditionalFormatting>
  <conditionalFormatting sqref="I229">
    <cfRule type="cellIs" dxfId="1357" priority="1998" operator="lessThan">
      <formula>0</formula>
    </cfRule>
  </conditionalFormatting>
  <conditionalFormatting sqref="I229">
    <cfRule type="cellIs" dxfId="1356" priority="1997" operator="lessThan">
      <formula>0</formula>
    </cfRule>
  </conditionalFormatting>
  <conditionalFormatting sqref="I229">
    <cfRule type="cellIs" dxfId="1355" priority="1996" operator="lessThan">
      <formula>0</formula>
    </cfRule>
  </conditionalFormatting>
  <conditionalFormatting sqref="I229">
    <cfRule type="cellIs" dxfId="1354" priority="1995" operator="lessThan">
      <formula>0</formula>
    </cfRule>
  </conditionalFormatting>
  <conditionalFormatting sqref="I229">
    <cfRule type="cellIs" dxfId="1353" priority="1994" operator="lessThan">
      <formula>0</formula>
    </cfRule>
  </conditionalFormatting>
  <conditionalFormatting sqref="H228:I228">
    <cfRule type="cellIs" dxfId="1352" priority="1993" operator="lessThan">
      <formula>0</formula>
    </cfRule>
  </conditionalFormatting>
  <conditionalFormatting sqref="H228">
    <cfRule type="cellIs" dxfId="1351" priority="1992" operator="lessThan">
      <formula>0</formula>
    </cfRule>
  </conditionalFormatting>
  <conditionalFormatting sqref="I228">
    <cfRule type="cellIs" dxfId="1350" priority="1991" operator="lessThan">
      <formula>0</formula>
    </cfRule>
  </conditionalFormatting>
  <conditionalFormatting sqref="I228">
    <cfRule type="cellIs" dxfId="1349" priority="1990" operator="lessThan">
      <formula>0</formula>
    </cfRule>
  </conditionalFormatting>
  <conditionalFormatting sqref="H228">
    <cfRule type="cellIs" dxfId="1348" priority="1989" operator="lessThan">
      <formula>0</formula>
    </cfRule>
  </conditionalFormatting>
  <conditionalFormatting sqref="H228">
    <cfRule type="cellIs" dxfId="1347" priority="1988" operator="lessThan">
      <formula>0</formula>
    </cfRule>
  </conditionalFormatting>
  <conditionalFormatting sqref="H228">
    <cfRule type="cellIs" dxfId="1346" priority="1987" operator="lessThan">
      <formula>0</formula>
    </cfRule>
  </conditionalFormatting>
  <conditionalFormatting sqref="H228">
    <cfRule type="cellIs" dxfId="1345" priority="1986" operator="lessThan">
      <formula>0</formula>
    </cfRule>
  </conditionalFormatting>
  <conditionalFormatting sqref="H228">
    <cfRule type="cellIs" dxfId="1344" priority="1985" operator="lessThan">
      <formula>0</formula>
    </cfRule>
  </conditionalFormatting>
  <conditionalFormatting sqref="H228">
    <cfRule type="cellIs" dxfId="1343" priority="1984" operator="lessThan">
      <formula>0</formula>
    </cfRule>
  </conditionalFormatting>
  <conditionalFormatting sqref="H228">
    <cfRule type="cellIs" dxfId="1342" priority="1983" operator="lessThan">
      <formula>0</formula>
    </cfRule>
  </conditionalFormatting>
  <conditionalFormatting sqref="H228">
    <cfRule type="cellIs" dxfId="1341" priority="1982" operator="lessThan">
      <formula>0</formula>
    </cfRule>
  </conditionalFormatting>
  <conditionalFormatting sqref="H228">
    <cfRule type="cellIs" dxfId="1340" priority="1981" operator="lessThan">
      <formula>0</formula>
    </cfRule>
  </conditionalFormatting>
  <conditionalFormatting sqref="H228:I228">
    <cfRule type="cellIs" dxfId="1339" priority="1980" operator="lessThan">
      <formula>0</formula>
    </cfRule>
  </conditionalFormatting>
  <conditionalFormatting sqref="H228">
    <cfRule type="cellIs" dxfId="1338" priority="1979" operator="lessThan">
      <formula>0</formula>
    </cfRule>
  </conditionalFormatting>
  <conditionalFormatting sqref="I228">
    <cfRule type="cellIs" dxfId="1337" priority="1978" operator="lessThan">
      <formula>0</formula>
    </cfRule>
  </conditionalFormatting>
  <conditionalFormatting sqref="I228">
    <cfRule type="cellIs" dxfId="1336" priority="1977" operator="lessThan">
      <formula>0</formula>
    </cfRule>
  </conditionalFormatting>
  <conditionalFormatting sqref="H228">
    <cfRule type="cellIs" dxfId="1335" priority="1976" operator="lessThan">
      <formula>0</formula>
    </cfRule>
  </conditionalFormatting>
  <conditionalFormatting sqref="H228">
    <cfRule type="cellIs" dxfId="1334" priority="1975" operator="lessThan">
      <formula>0</formula>
    </cfRule>
  </conditionalFormatting>
  <conditionalFormatting sqref="H228">
    <cfRule type="cellIs" dxfId="1333" priority="1974" operator="lessThan">
      <formula>0</formula>
    </cfRule>
  </conditionalFormatting>
  <conditionalFormatting sqref="H228">
    <cfRule type="cellIs" dxfId="1332" priority="1973" operator="lessThan">
      <formula>0</formula>
    </cfRule>
  </conditionalFormatting>
  <conditionalFormatting sqref="H228">
    <cfRule type="cellIs" dxfId="1331" priority="1972" operator="lessThan">
      <formula>0</formula>
    </cfRule>
  </conditionalFormatting>
  <conditionalFormatting sqref="H228">
    <cfRule type="cellIs" dxfId="1330" priority="1971" operator="lessThan">
      <formula>0</formula>
    </cfRule>
  </conditionalFormatting>
  <conditionalFormatting sqref="H228">
    <cfRule type="cellIs" dxfId="1329" priority="1970" operator="lessThan">
      <formula>0</formula>
    </cfRule>
  </conditionalFormatting>
  <conditionalFormatting sqref="H228">
    <cfRule type="cellIs" dxfId="1328" priority="1969" operator="lessThan">
      <formula>0</formula>
    </cfRule>
  </conditionalFormatting>
  <conditionalFormatting sqref="H228">
    <cfRule type="cellIs" dxfId="1327" priority="1968" operator="lessThan">
      <formula>0</formula>
    </cfRule>
  </conditionalFormatting>
  <conditionalFormatting sqref="H228">
    <cfRule type="cellIs" dxfId="1326" priority="1967" operator="lessThan">
      <formula>0</formula>
    </cfRule>
  </conditionalFormatting>
  <conditionalFormatting sqref="H228">
    <cfRule type="cellIs" dxfId="1325" priority="1966" operator="lessThan">
      <formula>0</formula>
    </cfRule>
  </conditionalFormatting>
  <conditionalFormatting sqref="H228">
    <cfRule type="cellIs" dxfId="1324" priority="1965" operator="lessThan">
      <formula>0</formula>
    </cfRule>
  </conditionalFormatting>
  <conditionalFormatting sqref="H228">
    <cfRule type="cellIs" dxfId="1323" priority="1964" operator="lessThan">
      <formula>0</formula>
    </cfRule>
  </conditionalFormatting>
  <conditionalFormatting sqref="H228">
    <cfRule type="cellIs" dxfId="1322" priority="1963" operator="lessThan">
      <formula>0</formula>
    </cfRule>
  </conditionalFormatting>
  <conditionalFormatting sqref="I228">
    <cfRule type="cellIs" dxfId="1321" priority="1962" operator="lessThan">
      <formula>0</formula>
    </cfRule>
  </conditionalFormatting>
  <conditionalFormatting sqref="I228">
    <cfRule type="cellIs" dxfId="1320" priority="1961" operator="lessThan">
      <formula>0</formula>
    </cfRule>
  </conditionalFormatting>
  <conditionalFormatting sqref="I228">
    <cfRule type="cellIs" dxfId="1319" priority="1960" operator="lessThan">
      <formula>0</formula>
    </cfRule>
  </conditionalFormatting>
  <conditionalFormatting sqref="I228">
    <cfRule type="cellIs" dxfId="1318" priority="1959" operator="lessThan">
      <formula>0</formula>
    </cfRule>
  </conditionalFormatting>
  <conditionalFormatting sqref="I228">
    <cfRule type="cellIs" dxfId="1317" priority="1958" operator="lessThan">
      <formula>0</formula>
    </cfRule>
  </conditionalFormatting>
  <conditionalFormatting sqref="I228">
    <cfRule type="cellIs" dxfId="1316" priority="1957" operator="lessThan">
      <formula>0</formula>
    </cfRule>
  </conditionalFormatting>
  <conditionalFormatting sqref="I228">
    <cfRule type="cellIs" dxfId="1315" priority="1956" operator="lessThan">
      <formula>0</formula>
    </cfRule>
  </conditionalFormatting>
  <conditionalFormatting sqref="I228">
    <cfRule type="cellIs" dxfId="1314" priority="1955" operator="lessThan">
      <formula>0</formula>
    </cfRule>
  </conditionalFormatting>
  <conditionalFormatting sqref="I228">
    <cfRule type="cellIs" dxfId="1313" priority="1954" operator="lessThan">
      <formula>0</formula>
    </cfRule>
  </conditionalFormatting>
  <conditionalFormatting sqref="I228">
    <cfRule type="cellIs" dxfId="1312" priority="1953" operator="lessThan">
      <formula>0</formula>
    </cfRule>
  </conditionalFormatting>
  <conditionalFormatting sqref="I228">
    <cfRule type="cellIs" dxfId="1311" priority="1952" operator="lessThan">
      <formula>0</formula>
    </cfRule>
  </conditionalFormatting>
  <conditionalFormatting sqref="I228">
    <cfRule type="cellIs" dxfId="1310" priority="1951" operator="lessThan">
      <formula>0</formula>
    </cfRule>
  </conditionalFormatting>
  <conditionalFormatting sqref="I228">
    <cfRule type="cellIs" dxfId="1309" priority="1950" operator="lessThan">
      <formula>0</formula>
    </cfRule>
  </conditionalFormatting>
  <conditionalFormatting sqref="H227:I227">
    <cfRule type="cellIs" dxfId="1308" priority="1949" operator="lessThan">
      <formula>0</formula>
    </cfRule>
  </conditionalFormatting>
  <conditionalFormatting sqref="H227">
    <cfRule type="cellIs" dxfId="1307" priority="1948" operator="lessThan">
      <formula>0</formula>
    </cfRule>
  </conditionalFormatting>
  <conditionalFormatting sqref="I227">
    <cfRule type="cellIs" dxfId="1306" priority="1947" operator="lessThan">
      <formula>0</formula>
    </cfRule>
  </conditionalFormatting>
  <conditionalFormatting sqref="I227">
    <cfRule type="cellIs" dxfId="1305" priority="1946" operator="lessThan">
      <formula>0</formula>
    </cfRule>
  </conditionalFormatting>
  <conditionalFormatting sqref="H227">
    <cfRule type="cellIs" dxfId="1304" priority="1945" operator="lessThan">
      <formula>0</formula>
    </cfRule>
  </conditionalFormatting>
  <conditionalFormatting sqref="H227">
    <cfRule type="cellIs" dxfId="1303" priority="1944" operator="lessThan">
      <formula>0</formula>
    </cfRule>
  </conditionalFormatting>
  <conditionalFormatting sqref="H227">
    <cfRule type="cellIs" dxfId="1302" priority="1943" operator="lessThan">
      <formula>0</formula>
    </cfRule>
  </conditionalFormatting>
  <conditionalFormatting sqref="H227">
    <cfRule type="cellIs" dxfId="1301" priority="1942" operator="lessThan">
      <formula>0</formula>
    </cfRule>
  </conditionalFormatting>
  <conditionalFormatting sqref="H227">
    <cfRule type="cellIs" dxfId="1300" priority="1941" operator="lessThan">
      <formula>0</formula>
    </cfRule>
  </conditionalFormatting>
  <conditionalFormatting sqref="H227">
    <cfRule type="cellIs" dxfId="1299" priority="1940" operator="lessThan">
      <formula>0</formula>
    </cfRule>
  </conditionalFormatting>
  <conditionalFormatting sqref="H227">
    <cfRule type="cellIs" dxfId="1298" priority="1939" operator="lessThan">
      <formula>0</formula>
    </cfRule>
  </conditionalFormatting>
  <conditionalFormatting sqref="H227">
    <cfRule type="cellIs" dxfId="1297" priority="1938" operator="lessThan">
      <formula>0</formula>
    </cfRule>
  </conditionalFormatting>
  <conditionalFormatting sqref="H227">
    <cfRule type="cellIs" dxfId="1296" priority="1937" operator="lessThan">
      <formula>0</formula>
    </cfRule>
  </conditionalFormatting>
  <conditionalFormatting sqref="H227:I227">
    <cfRule type="cellIs" dxfId="1295" priority="1936" operator="lessThan">
      <formula>0</formula>
    </cfRule>
  </conditionalFormatting>
  <conditionalFormatting sqref="H227">
    <cfRule type="cellIs" dxfId="1294" priority="1935" operator="lessThan">
      <formula>0</formula>
    </cfRule>
  </conditionalFormatting>
  <conditionalFormatting sqref="I227">
    <cfRule type="cellIs" dxfId="1293" priority="1934" operator="lessThan">
      <formula>0</formula>
    </cfRule>
  </conditionalFormatting>
  <conditionalFormatting sqref="I227">
    <cfRule type="cellIs" dxfId="1292" priority="1933" operator="lessThan">
      <formula>0</formula>
    </cfRule>
  </conditionalFormatting>
  <conditionalFormatting sqref="H227">
    <cfRule type="cellIs" dxfId="1291" priority="1932" operator="lessThan">
      <formula>0</formula>
    </cfRule>
  </conditionalFormatting>
  <conditionalFormatting sqref="H227">
    <cfRule type="cellIs" dxfId="1290" priority="1931" operator="lessThan">
      <formula>0</formula>
    </cfRule>
  </conditionalFormatting>
  <conditionalFormatting sqref="H227">
    <cfRule type="cellIs" dxfId="1289" priority="1930" operator="lessThan">
      <formula>0</formula>
    </cfRule>
  </conditionalFormatting>
  <conditionalFormatting sqref="H227">
    <cfRule type="cellIs" dxfId="1288" priority="1929" operator="lessThan">
      <formula>0</formula>
    </cfRule>
  </conditionalFormatting>
  <conditionalFormatting sqref="H227">
    <cfRule type="cellIs" dxfId="1287" priority="1928" operator="lessThan">
      <formula>0</formula>
    </cfRule>
  </conditionalFormatting>
  <conditionalFormatting sqref="H227">
    <cfRule type="cellIs" dxfId="1286" priority="1927" operator="lessThan">
      <formula>0</formula>
    </cfRule>
  </conditionalFormatting>
  <conditionalFormatting sqref="H227">
    <cfRule type="cellIs" dxfId="1285" priority="1926" operator="lessThan">
      <formula>0</formula>
    </cfRule>
  </conditionalFormatting>
  <conditionalFormatting sqref="H227">
    <cfRule type="cellIs" dxfId="1284" priority="1925" operator="lessThan">
      <formula>0</formula>
    </cfRule>
  </conditionalFormatting>
  <conditionalFormatting sqref="H227">
    <cfRule type="cellIs" dxfId="1283" priority="1924" operator="lessThan">
      <formula>0</formula>
    </cfRule>
  </conditionalFormatting>
  <conditionalFormatting sqref="H227">
    <cfRule type="cellIs" dxfId="1282" priority="1923" operator="lessThan">
      <formula>0</formula>
    </cfRule>
  </conditionalFormatting>
  <conditionalFormatting sqref="H227">
    <cfRule type="cellIs" dxfId="1281" priority="1922" operator="lessThan">
      <formula>0</formula>
    </cfRule>
  </conditionalFormatting>
  <conditionalFormatting sqref="H227">
    <cfRule type="cellIs" dxfId="1280" priority="1921" operator="lessThan">
      <formula>0</formula>
    </cfRule>
  </conditionalFormatting>
  <conditionalFormatting sqref="H227">
    <cfRule type="cellIs" dxfId="1279" priority="1920" operator="lessThan">
      <formula>0</formula>
    </cfRule>
  </conditionalFormatting>
  <conditionalFormatting sqref="H227">
    <cfRule type="cellIs" dxfId="1278" priority="1919" operator="lessThan">
      <formula>0</formula>
    </cfRule>
  </conditionalFormatting>
  <conditionalFormatting sqref="I227">
    <cfRule type="cellIs" dxfId="1277" priority="1918" operator="lessThan">
      <formula>0</formula>
    </cfRule>
  </conditionalFormatting>
  <conditionalFormatting sqref="I227">
    <cfRule type="cellIs" dxfId="1276" priority="1917" operator="lessThan">
      <formula>0</formula>
    </cfRule>
  </conditionalFormatting>
  <conditionalFormatting sqref="I227">
    <cfRule type="cellIs" dxfId="1275" priority="1916" operator="lessThan">
      <formula>0</formula>
    </cfRule>
  </conditionalFormatting>
  <conditionalFormatting sqref="I227">
    <cfRule type="cellIs" dxfId="1274" priority="1915" operator="lessThan">
      <formula>0</formula>
    </cfRule>
  </conditionalFormatting>
  <conditionalFormatting sqref="I227">
    <cfRule type="cellIs" dxfId="1273" priority="1914" operator="lessThan">
      <formula>0</formula>
    </cfRule>
  </conditionalFormatting>
  <conditionalFormatting sqref="I227">
    <cfRule type="cellIs" dxfId="1272" priority="1913" operator="lessThan">
      <formula>0</formula>
    </cfRule>
  </conditionalFormatting>
  <conditionalFormatting sqref="I227">
    <cfRule type="cellIs" dxfId="1271" priority="1912" operator="lessThan">
      <formula>0</formula>
    </cfRule>
  </conditionalFormatting>
  <conditionalFormatting sqref="I227">
    <cfRule type="cellIs" dxfId="1270" priority="1911" operator="lessThan">
      <formula>0</formula>
    </cfRule>
  </conditionalFormatting>
  <conditionalFormatting sqref="I227">
    <cfRule type="cellIs" dxfId="1269" priority="1910" operator="lessThan">
      <formula>0</formula>
    </cfRule>
  </conditionalFormatting>
  <conditionalFormatting sqref="I227">
    <cfRule type="cellIs" dxfId="1268" priority="1909" operator="lessThan">
      <formula>0</formula>
    </cfRule>
  </conditionalFormatting>
  <conditionalFormatting sqref="I227">
    <cfRule type="cellIs" dxfId="1267" priority="1908" operator="lessThan">
      <formula>0</formula>
    </cfRule>
  </conditionalFormatting>
  <conditionalFormatting sqref="I227">
    <cfRule type="cellIs" dxfId="1266" priority="1907" operator="lessThan">
      <formula>0</formula>
    </cfRule>
  </conditionalFormatting>
  <conditionalFormatting sqref="I227">
    <cfRule type="cellIs" dxfId="1265" priority="1906" operator="lessThan">
      <formula>0</formula>
    </cfRule>
  </conditionalFormatting>
  <conditionalFormatting sqref="H227">
    <cfRule type="cellIs" dxfId="1264" priority="1905" operator="lessThan">
      <formula>0</formula>
    </cfRule>
  </conditionalFormatting>
  <conditionalFormatting sqref="H227">
    <cfRule type="cellIs" dxfId="1263" priority="1904" operator="lessThan">
      <formula>0</formula>
    </cfRule>
  </conditionalFormatting>
  <conditionalFormatting sqref="H227">
    <cfRule type="cellIs" dxfId="1262" priority="1903" operator="lessThan">
      <formula>0</formula>
    </cfRule>
  </conditionalFormatting>
  <conditionalFormatting sqref="H227">
    <cfRule type="cellIs" dxfId="1261" priority="1902" operator="lessThan">
      <formula>0</formula>
    </cfRule>
  </conditionalFormatting>
  <conditionalFormatting sqref="H227">
    <cfRule type="cellIs" dxfId="1260" priority="1901" operator="lessThan">
      <formula>0</formula>
    </cfRule>
  </conditionalFormatting>
  <conditionalFormatting sqref="H227">
    <cfRule type="cellIs" dxfId="1259" priority="1900" operator="lessThan">
      <formula>0</formula>
    </cfRule>
  </conditionalFormatting>
  <conditionalFormatting sqref="H227">
    <cfRule type="cellIs" dxfId="1258" priority="1899" operator="lessThan">
      <formula>0</formula>
    </cfRule>
  </conditionalFormatting>
  <conditionalFormatting sqref="H227">
    <cfRule type="cellIs" dxfId="1257" priority="1898" operator="lessThan">
      <formula>0</formula>
    </cfRule>
  </conditionalFormatting>
  <conditionalFormatting sqref="H227">
    <cfRule type="cellIs" dxfId="1256" priority="1897" operator="lessThan">
      <formula>0</formula>
    </cfRule>
  </conditionalFormatting>
  <conditionalFormatting sqref="H227">
    <cfRule type="cellIs" dxfId="1255" priority="1896" operator="lessThan">
      <formula>0</formula>
    </cfRule>
  </conditionalFormatting>
  <conditionalFormatting sqref="H227">
    <cfRule type="cellIs" dxfId="1254" priority="1895" operator="lessThan">
      <formula>0</formula>
    </cfRule>
  </conditionalFormatting>
  <conditionalFormatting sqref="H227">
    <cfRule type="cellIs" dxfId="1253" priority="1894" operator="lessThan">
      <formula>0</formula>
    </cfRule>
  </conditionalFormatting>
  <conditionalFormatting sqref="H227">
    <cfRule type="cellIs" dxfId="1252" priority="1893" operator="lessThan">
      <formula>0</formula>
    </cfRule>
  </conditionalFormatting>
  <conditionalFormatting sqref="H227">
    <cfRule type="cellIs" dxfId="1251" priority="1892" operator="lessThan">
      <formula>0</formula>
    </cfRule>
  </conditionalFormatting>
  <conditionalFormatting sqref="H227">
    <cfRule type="cellIs" dxfId="1250" priority="1891" operator="lessThan">
      <formula>0</formula>
    </cfRule>
  </conditionalFormatting>
  <conditionalFormatting sqref="H227">
    <cfRule type="cellIs" dxfId="1249" priority="1890" operator="lessThan">
      <formula>0</formula>
    </cfRule>
  </conditionalFormatting>
  <conditionalFormatting sqref="H227">
    <cfRule type="cellIs" dxfId="1248" priority="1889" operator="lessThan">
      <formula>0</formula>
    </cfRule>
  </conditionalFormatting>
  <conditionalFormatting sqref="H227">
    <cfRule type="cellIs" dxfId="1247" priority="1888" operator="lessThan">
      <formula>0</formula>
    </cfRule>
  </conditionalFormatting>
  <conditionalFormatting sqref="H227">
    <cfRule type="cellIs" dxfId="1246" priority="1887" operator="lessThan">
      <formula>0</formula>
    </cfRule>
  </conditionalFormatting>
  <conditionalFormatting sqref="H227">
    <cfRule type="cellIs" dxfId="1245" priority="1886" operator="lessThan">
      <formula>0</formula>
    </cfRule>
  </conditionalFormatting>
  <conditionalFormatting sqref="H227">
    <cfRule type="cellIs" dxfId="1244" priority="1885" operator="lessThan">
      <formula>0</formula>
    </cfRule>
  </conditionalFormatting>
  <conditionalFormatting sqref="H227">
    <cfRule type="cellIs" dxfId="1243" priority="1884" operator="lessThan">
      <formula>0</formula>
    </cfRule>
  </conditionalFormatting>
  <conditionalFormatting sqref="H227">
    <cfRule type="cellIs" dxfId="1242" priority="1883" operator="lessThan">
      <formula>0</formula>
    </cfRule>
  </conditionalFormatting>
  <conditionalFormatting sqref="H227">
    <cfRule type="cellIs" dxfId="1241" priority="1882" operator="lessThan">
      <formula>0</formula>
    </cfRule>
  </conditionalFormatting>
  <conditionalFormatting sqref="H227">
    <cfRule type="cellIs" dxfId="1240" priority="1881" operator="lessThan">
      <formula>0</formula>
    </cfRule>
  </conditionalFormatting>
  <conditionalFormatting sqref="H227">
    <cfRule type="cellIs" dxfId="1239" priority="1880" operator="lessThan">
      <formula>0</formula>
    </cfRule>
  </conditionalFormatting>
  <conditionalFormatting sqref="H227">
    <cfRule type="cellIs" dxfId="1238" priority="1879" operator="lessThan">
      <formula>0</formula>
    </cfRule>
  </conditionalFormatting>
  <conditionalFormatting sqref="H227">
    <cfRule type="cellIs" dxfId="1237" priority="1878" operator="lessThan">
      <formula>0</formula>
    </cfRule>
  </conditionalFormatting>
  <conditionalFormatting sqref="H227">
    <cfRule type="cellIs" dxfId="1236" priority="1877" operator="lessThan">
      <formula>0</formula>
    </cfRule>
  </conditionalFormatting>
  <conditionalFormatting sqref="H227">
    <cfRule type="cellIs" dxfId="1235" priority="1876" operator="lessThan">
      <formula>0</formula>
    </cfRule>
  </conditionalFormatting>
  <conditionalFormatting sqref="H227">
    <cfRule type="cellIs" dxfId="1234" priority="1875" operator="lessThan">
      <formula>0</formula>
    </cfRule>
  </conditionalFormatting>
  <conditionalFormatting sqref="H227">
    <cfRule type="cellIs" dxfId="1233" priority="1874" operator="lessThan">
      <formula>0</formula>
    </cfRule>
  </conditionalFormatting>
  <conditionalFormatting sqref="H227">
    <cfRule type="cellIs" dxfId="1232" priority="1873" operator="lessThan">
      <formula>0</formula>
    </cfRule>
  </conditionalFormatting>
  <conditionalFormatting sqref="H227">
    <cfRule type="cellIs" dxfId="1231" priority="1872" operator="lessThan">
      <formula>0</formula>
    </cfRule>
  </conditionalFormatting>
  <conditionalFormatting sqref="H227">
    <cfRule type="cellIs" dxfId="1230" priority="1871" operator="lessThan">
      <formula>0</formula>
    </cfRule>
  </conditionalFormatting>
  <conditionalFormatting sqref="H227">
    <cfRule type="cellIs" dxfId="1229" priority="1870" operator="lessThan">
      <formula>0</formula>
    </cfRule>
  </conditionalFormatting>
  <conditionalFormatting sqref="H227">
    <cfRule type="cellIs" dxfId="1228" priority="1869" operator="lessThan">
      <formula>0</formula>
    </cfRule>
  </conditionalFormatting>
  <conditionalFormatting sqref="H227">
    <cfRule type="cellIs" dxfId="1227" priority="1868" operator="lessThan">
      <formula>0</formula>
    </cfRule>
  </conditionalFormatting>
  <conditionalFormatting sqref="H227">
    <cfRule type="cellIs" dxfId="1226" priority="1867" operator="lessThan">
      <formula>0</formula>
    </cfRule>
  </conditionalFormatting>
  <conditionalFormatting sqref="H227">
    <cfRule type="cellIs" dxfId="1225" priority="1866" operator="lessThan">
      <formula>0</formula>
    </cfRule>
  </conditionalFormatting>
  <conditionalFormatting sqref="H227">
    <cfRule type="cellIs" dxfId="1224" priority="1865" operator="lessThan">
      <formula>0</formula>
    </cfRule>
  </conditionalFormatting>
  <conditionalFormatting sqref="H227">
    <cfRule type="cellIs" dxfId="1223" priority="1864" operator="lessThan">
      <formula>0</formula>
    </cfRule>
  </conditionalFormatting>
  <conditionalFormatting sqref="H227">
    <cfRule type="cellIs" dxfId="1222" priority="1863" operator="lessThan">
      <formula>0</formula>
    </cfRule>
  </conditionalFormatting>
  <conditionalFormatting sqref="H226:I226">
    <cfRule type="cellIs" dxfId="1221" priority="1862" operator="lessThan">
      <formula>0</formula>
    </cfRule>
  </conditionalFormatting>
  <conditionalFormatting sqref="H226">
    <cfRule type="cellIs" dxfId="1220" priority="1861" operator="lessThan">
      <formula>0</formula>
    </cfRule>
  </conditionalFormatting>
  <conditionalFormatting sqref="I226">
    <cfRule type="cellIs" dxfId="1219" priority="1860" operator="lessThan">
      <formula>0</formula>
    </cfRule>
  </conditionalFormatting>
  <conditionalFormatting sqref="I226">
    <cfRule type="cellIs" dxfId="1218" priority="1859" operator="lessThan">
      <formula>0</formula>
    </cfRule>
  </conditionalFormatting>
  <conditionalFormatting sqref="H226">
    <cfRule type="cellIs" dxfId="1217" priority="1858" operator="lessThan">
      <formula>0</formula>
    </cfRule>
  </conditionalFormatting>
  <conditionalFormatting sqref="H226">
    <cfRule type="cellIs" dxfId="1216" priority="1857" operator="lessThan">
      <formula>0</formula>
    </cfRule>
  </conditionalFormatting>
  <conditionalFormatting sqref="H226">
    <cfRule type="cellIs" dxfId="1215" priority="1856" operator="lessThan">
      <formula>0</formula>
    </cfRule>
  </conditionalFormatting>
  <conditionalFormatting sqref="H226">
    <cfRule type="cellIs" dxfId="1214" priority="1855" operator="lessThan">
      <formula>0</formula>
    </cfRule>
  </conditionalFormatting>
  <conditionalFormatting sqref="H226">
    <cfRule type="cellIs" dxfId="1213" priority="1854" operator="lessThan">
      <formula>0</formula>
    </cfRule>
  </conditionalFormatting>
  <conditionalFormatting sqref="H226">
    <cfRule type="cellIs" dxfId="1212" priority="1853" operator="lessThan">
      <formula>0</formula>
    </cfRule>
  </conditionalFormatting>
  <conditionalFormatting sqref="H226">
    <cfRule type="cellIs" dxfId="1211" priority="1852" operator="lessThan">
      <formula>0</formula>
    </cfRule>
  </conditionalFormatting>
  <conditionalFormatting sqref="H226">
    <cfRule type="cellIs" dxfId="1210" priority="1851" operator="lessThan">
      <formula>0</formula>
    </cfRule>
  </conditionalFormatting>
  <conditionalFormatting sqref="H226">
    <cfRule type="cellIs" dxfId="1209" priority="1850" operator="lessThan">
      <formula>0</formula>
    </cfRule>
  </conditionalFormatting>
  <conditionalFormatting sqref="H226:I226">
    <cfRule type="cellIs" dxfId="1208" priority="1849" operator="lessThan">
      <formula>0</formula>
    </cfRule>
  </conditionalFormatting>
  <conditionalFormatting sqref="H226">
    <cfRule type="cellIs" dxfId="1207" priority="1848" operator="lessThan">
      <formula>0</formula>
    </cfRule>
  </conditionalFormatting>
  <conditionalFormatting sqref="I226">
    <cfRule type="cellIs" dxfId="1206" priority="1847" operator="lessThan">
      <formula>0</formula>
    </cfRule>
  </conditionalFormatting>
  <conditionalFormatting sqref="I226">
    <cfRule type="cellIs" dxfId="1205" priority="1846" operator="lessThan">
      <formula>0</formula>
    </cfRule>
  </conditionalFormatting>
  <conditionalFormatting sqref="H226">
    <cfRule type="cellIs" dxfId="1204" priority="1845" operator="lessThan">
      <formula>0</formula>
    </cfRule>
  </conditionalFormatting>
  <conditionalFormatting sqref="H226">
    <cfRule type="cellIs" dxfId="1203" priority="1844" operator="lessThan">
      <formula>0</formula>
    </cfRule>
  </conditionalFormatting>
  <conditionalFormatting sqref="H226">
    <cfRule type="cellIs" dxfId="1202" priority="1843" operator="lessThan">
      <formula>0</formula>
    </cfRule>
  </conditionalFormatting>
  <conditionalFormatting sqref="H226">
    <cfRule type="cellIs" dxfId="1201" priority="1842" operator="lessThan">
      <formula>0</formula>
    </cfRule>
  </conditionalFormatting>
  <conditionalFormatting sqref="H226">
    <cfRule type="cellIs" dxfId="1200" priority="1841" operator="lessThan">
      <formula>0</formula>
    </cfRule>
  </conditionalFormatting>
  <conditionalFormatting sqref="H226">
    <cfRule type="cellIs" dxfId="1199" priority="1840" operator="lessThan">
      <formula>0</formula>
    </cfRule>
  </conditionalFormatting>
  <conditionalFormatting sqref="H226">
    <cfRule type="cellIs" dxfId="1198" priority="1839" operator="lessThan">
      <formula>0</formula>
    </cfRule>
  </conditionalFormatting>
  <conditionalFormatting sqref="H226">
    <cfRule type="cellIs" dxfId="1197" priority="1838" operator="lessThan">
      <formula>0</formula>
    </cfRule>
  </conditionalFormatting>
  <conditionalFormatting sqref="H226">
    <cfRule type="cellIs" dxfId="1196" priority="1837" operator="lessThan">
      <formula>0</formula>
    </cfRule>
  </conditionalFormatting>
  <conditionalFormatting sqref="H226">
    <cfRule type="cellIs" dxfId="1195" priority="1836" operator="lessThan">
      <formula>0</formula>
    </cfRule>
  </conditionalFormatting>
  <conditionalFormatting sqref="H226">
    <cfRule type="cellIs" dxfId="1194" priority="1835" operator="lessThan">
      <formula>0</formula>
    </cfRule>
  </conditionalFormatting>
  <conditionalFormatting sqref="H226">
    <cfRule type="cellIs" dxfId="1193" priority="1834" operator="lessThan">
      <formula>0</formula>
    </cfRule>
  </conditionalFormatting>
  <conditionalFormatting sqref="H226">
    <cfRule type="cellIs" dxfId="1192" priority="1833" operator="lessThan">
      <formula>0</formula>
    </cfRule>
  </conditionalFormatting>
  <conditionalFormatting sqref="H226">
    <cfRule type="cellIs" dxfId="1191" priority="1832" operator="lessThan">
      <formula>0</formula>
    </cfRule>
  </conditionalFormatting>
  <conditionalFormatting sqref="I226">
    <cfRule type="cellIs" dxfId="1190" priority="1831" operator="lessThan">
      <formula>0</formula>
    </cfRule>
  </conditionalFormatting>
  <conditionalFormatting sqref="I226">
    <cfRule type="cellIs" dxfId="1189" priority="1830" operator="lessThan">
      <formula>0</formula>
    </cfRule>
  </conditionalFormatting>
  <conditionalFormatting sqref="I226">
    <cfRule type="cellIs" dxfId="1188" priority="1829" operator="lessThan">
      <formula>0</formula>
    </cfRule>
  </conditionalFormatting>
  <conditionalFormatting sqref="I226">
    <cfRule type="cellIs" dxfId="1187" priority="1828" operator="lessThan">
      <formula>0</formula>
    </cfRule>
  </conditionalFormatting>
  <conditionalFormatting sqref="I226">
    <cfRule type="cellIs" dxfId="1186" priority="1827" operator="lessThan">
      <formula>0</formula>
    </cfRule>
  </conditionalFormatting>
  <conditionalFormatting sqref="I226">
    <cfRule type="cellIs" dxfId="1185" priority="1826" operator="lessThan">
      <formula>0</formula>
    </cfRule>
  </conditionalFormatting>
  <conditionalFormatting sqref="I226">
    <cfRule type="cellIs" dxfId="1184" priority="1825" operator="lessThan">
      <formula>0</formula>
    </cfRule>
  </conditionalFormatting>
  <conditionalFormatting sqref="I226">
    <cfRule type="cellIs" dxfId="1183" priority="1824" operator="lessThan">
      <formula>0</formula>
    </cfRule>
  </conditionalFormatting>
  <conditionalFormatting sqref="I226">
    <cfRule type="cellIs" dxfId="1182" priority="1823" operator="lessThan">
      <formula>0</formula>
    </cfRule>
  </conditionalFormatting>
  <conditionalFormatting sqref="I226">
    <cfRule type="cellIs" dxfId="1181" priority="1822" operator="lessThan">
      <formula>0</formula>
    </cfRule>
  </conditionalFormatting>
  <conditionalFormatting sqref="I226">
    <cfRule type="cellIs" dxfId="1180" priority="1821" operator="lessThan">
      <formula>0</formula>
    </cfRule>
  </conditionalFormatting>
  <conditionalFormatting sqref="I226">
    <cfRule type="cellIs" dxfId="1179" priority="1820" operator="lessThan">
      <formula>0</formula>
    </cfRule>
  </conditionalFormatting>
  <conditionalFormatting sqref="I226">
    <cfRule type="cellIs" dxfId="1178" priority="1819" operator="lessThan">
      <formula>0</formula>
    </cfRule>
  </conditionalFormatting>
  <conditionalFormatting sqref="H226">
    <cfRule type="cellIs" dxfId="1177" priority="1818" operator="lessThan">
      <formula>0</formula>
    </cfRule>
  </conditionalFormatting>
  <conditionalFormatting sqref="H226">
    <cfRule type="cellIs" dxfId="1176" priority="1817" operator="lessThan">
      <formula>0</formula>
    </cfRule>
  </conditionalFormatting>
  <conditionalFormatting sqref="H226">
    <cfRule type="cellIs" dxfId="1175" priority="1816" operator="lessThan">
      <formula>0</formula>
    </cfRule>
  </conditionalFormatting>
  <conditionalFormatting sqref="H226">
    <cfRule type="cellIs" dxfId="1174" priority="1815" operator="lessThan">
      <formula>0</formula>
    </cfRule>
  </conditionalFormatting>
  <conditionalFormatting sqref="H226">
    <cfRule type="cellIs" dxfId="1173" priority="1814" operator="lessThan">
      <formula>0</formula>
    </cfRule>
  </conditionalFormatting>
  <conditionalFormatting sqref="H226">
    <cfRule type="cellIs" dxfId="1172" priority="1813" operator="lessThan">
      <formula>0</formula>
    </cfRule>
  </conditionalFormatting>
  <conditionalFormatting sqref="H226">
    <cfRule type="cellIs" dxfId="1171" priority="1812" operator="lessThan">
      <formula>0</formula>
    </cfRule>
  </conditionalFormatting>
  <conditionalFormatting sqref="H226">
    <cfRule type="cellIs" dxfId="1170" priority="1811" operator="lessThan">
      <formula>0</formula>
    </cfRule>
  </conditionalFormatting>
  <conditionalFormatting sqref="H226">
    <cfRule type="cellIs" dxfId="1169" priority="1810" operator="lessThan">
      <formula>0</formula>
    </cfRule>
  </conditionalFormatting>
  <conditionalFormatting sqref="H226">
    <cfRule type="cellIs" dxfId="1168" priority="1809" operator="lessThan">
      <formula>0</formula>
    </cfRule>
  </conditionalFormatting>
  <conditionalFormatting sqref="H226">
    <cfRule type="cellIs" dxfId="1167" priority="1808" operator="lessThan">
      <formula>0</formula>
    </cfRule>
  </conditionalFormatting>
  <conditionalFormatting sqref="H226">
    <cfRule type="cellIs" dxfId="1166" priority="1807" operator="lessThan">
      <formula>0</formula>
    </cfRule>
  </conditionalFormatting>
  <conditionalFormatting sqref="H226">
    <cfRule type="cellIs" dxfId="1165" priority="1806" operator="lessThan">
      <formula>0</formula>
    </cfRule>
  </conditionalFormatting>
  <conditionalFormatting sqref="H226">
    <cfRule type="cellIs" dxfId="1164" priority="1805" operator="lessThan">
      <formula>0</formula>
    </cfRule>
  </conditionalFormatting>
  <conditionalFormatting sqref="H226">
    <cfRule type="cellIs" dxfId="1163" priority="1804" operator="lessThan">
      <formula>0</formula>
    </cfRule>
  </conditionalFormatting>
  <conditionalFormatting sqref="H226">
    <cfRule type="cellIs" dxfId="1162" priority="1803" operator="lessThan">
      <formula>0</formula>
    </cfRule>
  </conditionalFormatting>
  <conditionalFormatting sqref="H226">
    <cfRule type="cellIs" dxfId="1161" priority="1802" operator="lessThan">
      <formula>0</formula>
    </cfRule>
  </conditionalFormatting>
  <conditionalFormatting sqref="H226">
    <cfRule type="cellIs" dxfId="1160" priority="1801" operator="lessThan">
      <formula>0</formula>
    </cfRule>
  </conditionalFormatting>
  <conditionalFormatting sqref="H226">
    <cfRule type="cellIs" dxfId="1159" priority="1800" operator="lessThan">
      <formula>0</formula>
    </cfRule>
  </conditionalFormatting>
  <conditionalFormatting sqref="H226">
    <cfRule type="cellIs" dxfId="1158" priority="1799" operator="lessThan">
      <formula>0</formula>
    </cfRule>
  </conditionalFormatting>
  <conditionalFormatting sqref="H226">
    <cfRule type="cellIs" dxfId="1157" priority="1798" operator="lessThan">
      <formula>0</formula>
    </cfRule>
  </conditionalFormatting>
  <conditionalFormatting sqref="H226">
    <cfRule type="cellIs" dxfId="1156" priority="1797" operator="lessThan">
      <formula>0</formula>
    </cfRule>
  </conditionalFormatting>
  <conditionalFormatting sqref="H226">
    <cfRule type="cellIs" dxfId="1155" priority="1796" operator="lessThan">
      <formula>0</formula>
    </cfRule>
  </conditionalFormatting>
  <conditionalFormatting sqref="H226">
    <cfRule type="cellIs" dxfId="1154" priority="1795" operator="lessThan">
      <formula>0</formula>
    </cfRule>
  </conditionalFormatting>
  <conditionalFormatting sqref="H226">
    <cfRule type="cellIs" dxfId="1153" priority="1794" operator="lessThan">
      <formula>0</formula>
    </cfRule>
  </conditionalFormatting>
  <conditionalFormatting sqref="H226">
    <cfRule type="cellIs" dxfId="1152" priority="1793" operator="lessThan">
      <formula>0</formula>
    </cfRule>
  </conditionalFormatting>
  <conditionalFormatting sqref="H226">
    <cfRule type="cellIs" dxfId="1151" priority="1792" operator="lessThan">
      <formula>0</formula>
    </cfRule>
  </conditionalFormatting>
  <conditionalFormatting sqref="H226">
    <cfRule type="cellIs" dxfId="1150" priority="1791" operator="lessThan">
      <formula>0</formula>
    </cfRule>
  </conditionalFormatting>
  <conditionalFormatting sqref="H226">
    <cfRule type="cellIs" dxfId="1149" priority="1790" operator="lessThan">
      <formula>0</formula>
    </cfRule>
  </conditionalFormatting>
  <conditionalFormatting sqref="H226">
    <cfRule type="cellIs" dxfId="1148" priority="1789" operator="lessThan">
      <formula>0</formula>
    </cfRule>
  </conditionalFormatting>
  <conditionalFormatting sqref="H226">
    <cfRule type="cellIs" dxfId="1147" priority="1788" operator="lessThan">
      <formula>0</formula>
    </cfRule>
  </conditionalFormatting>
  <conditionalFormatting sqref="H226">
    <cfRule type="cellIs" dxfId="1146" priority="1787" operator="lessThan">
      <formula>0</formula>
    </cfRule>
  </conditionalFormatting>
  <conditionalFormatting sqref="H226">
    <cfRule type="cellIs" dxfId="1145" priority="1786" operator="lessThan">
      <formula>0</formula>
    </cfRule>
  </conditionalFormatting>
  <conditionalFormatting sqref="H226">
    <cfRule type="cellIs" dxfId="1144" priority="1785" operator="lessThan">
      <formula>0</formula>
    </cfRule>
  </conditionalFormatting>
  <conditionalFormatting sqref="H226">
    <cfRule type="cellIs" dxfId="1143" priority="1784" operator="lessThan">
      <formula>0</formula>
    </cfRule>
  </conditionalFormatting>
  <conditionalFormatting sqref="H226">
    <cfRule type="cellIs" dxfId="1142" priority="1783" operator="lessThan">
      <formula>0</formula>
    </cfRule>
  </conditionalFormatting>
  <conditionalFormatting sqref="H226">
    <cfRule type="cellIs" dxfId="1141" priority="1782" operator="lessThan">
      <formula>0</formula>
    </cfRule>
  </conditionalFormatting>
  <conditionalFormatting sqref="H226">
    <cfRule type="cellIs" dxfId="1140" priority="1781" operator="lessThan">
      <formula>0</formula>
    </cfRule>
  </conditionalFormatting>
  <conditionalFormatting sqref="H226">
    <cfRule type="cellIs" dxfId="1139" priority="1780" operator="lessThan">
      <formula>0</formula>
    </cfRule>
  </conditionalFormatting>
  <conditionalFormatting sqref="H226">
    <cfRule type="cellIs" dxfId="1138" priority="1779" operator="lessThan">
      <formula>0</formula>
    </cfRule>
  </conditionalFormatting>
  <conditionalFormatting sqref="H226">
    <cfRule type="cellIs" dxfId="1137" priority="1778" operator="lessThan">
      <formula>0</formula>
    </cfRule>
  </conditionalFormatting>
  <conditionalFormatting sqref="H226">
    <cfRule type="cellIs" dxfId="1136" priority="1777" operator="lessThan">
      <formula>0</formula>
    </cfRule>
  </conditionalFormatting>
  <conditionalFormatting sqref="H226">
    <cfRule type="cellIs" dxfId="1135" priority="1776" operator="lessThan">
      <formula>0</formula>
    </cfRule>
  </conditionalFormatting>
  <conditionalFormatting sqref="H225:I225">
    <cfRule type="cellIs" dxfId="1134" priority="1775" operator="lessThan">
      <formula>0</formula>
    </cfRule>
  </conditionalFormatting>
  <conditionalFormatting sqref="H225">
    <cfRule type="cellIs" dxfId="1133" priority="1774" operator="lessThan">
      <formula>0</formula>
    </cfRule>
  </conditionalFormatting>
  <conditionalFormatting sqref="I225">
    <cfRule type="cellIs" dxfId="1132" priority="1773" operator="lessThan">
      <formula>0</formula>
    </cfRule>
  </conditionalFormatting>
  <conditionalFormatting sqref="I225">
    <cfRule type="cellIs" dxfId="1131" priority="1772" operator="lessThan">
      <formula>0</formula>
    </cfRule>
  </conditionalFormatting>
  <conditionalFormatting sqref="H225">
    <cfRule type="cellIs" dxfId="1130" priority="1771" operator="lessThan">
      <formula>0</formula>
    </cfRule>
  </conditionalFormatting>
  <conditionalFormatting sqref="H225">
    <cfRule type="cellIs" dxfId="1129" priority="1770" operator="lessThan">
      <formula>0</formula>
    </cfRule>
  </conditionalFormatting>
  <conditionalFormatting sqref="H225">
    <cfRule type="cellIs" dxfId="1128" priority="1769" operator="lessThan">
      <formula>0</formula>
    </cfRule>
  </conditionalFormatting>
  <conditionalFormatting sqref="H225">
    <cfRule type="cellIs" dxfId="1127" priority="1768" operator="lessThan">
      <formula>0</formula>
    </cfRule>
  </conditionalFormatting>
  <conditionalFormatting sqref="H225">
    <cfRule type="cellIs" dxfId="1126" priority="1767" operator="lessThan">
      <formula>0</formula>
    </cfRule>
  </conditionalFormatting>
  <conditionalFormatting sqref="H225">
    <cfRule type="cellIs" dxfId="1125" priority="1766" operator="lessThan">
      <formula>0</formula>
    </cfRule>
  </conditionalFormatting>
  <conditionalFormatting sqref="H225">
    <cfRule type="cellIs" dxfId="1124" priority="1765" operator="lessThan">
      <formula>0</formula>
    </cfRule>
  </conditionalFormatting>
  <conditionalFormatting sqref="H225">
    <cfRule type="cellIs" dxfId="1123" priority="1764" operator="lessThan">
      <formula>0</formula>
    </cfRule>
  </conditionalFormatting>
  <conditionalFormatting sqref="H225">
    <cfRule type="cellIs" dxfId="1122" priority="1763" operator="lessThan">
      <formula>0</formula>
    </cfRule>
  </conditionalFormatting>
  <conditionalFormatting sqref="H225:I225">
    <cfRule type="cellIs" dxfId="1121" priority="1762" operator="lessThan">
      <formula>0</formula>
    </cfRule>
  </conditionalFormatting>
  <conditionalFormatting sqref="H225">
    <cfRule type="cellIs" dxfId="1120" priority="1761" operator="lessThan">
      <formula>0</formula>
    </cfRule>
  </conditionalFormatting>
  <conditionalFormatting sqref="I225">
    <cfRule type="cellIs" dxfId="1119" priority="1760" operator="lessThan">
      <formula>0</formula>
    </cfRule>
  </conditionalFormatting>
  <conditionalFormatting sqref="I225">
    <cfRule type="cellIs" dxfId="1118" priority="1759" operator="lessThan">
      <formula>0</formula>
    </cfRule>
  </conditionalFormatting>
  <conditionalFormatting sqref="H225">
    <cfRule type="cellIs" dxfId="1117" priority="1758" operator="lessThan">
      <formula>0</formula>
    </cfRule>
  </conditionalFormatting>
  <conditionalFormatting sqref="H225">
    <cfRule type="cellIs" dxfId="1116" priority="1757" operator="lessThan">
      <formula>0</formula>
    </cfRule>
  </conditionalFormatting>
  <conditionalFormatting sqref="H225">
    <cfRule type="cellIs" dxfId="1115" priority="1756" operator="lessThan">
      <formula>0</formula>
    </cfRule>
  </conditionalFormatting>
  <conditionalFormatting sqref="H225">
    <cfRule type="cellIs" dxfId="1114" priority="1755" operator="lessThan">
      <formula>0</formula>
    </cfRule>
  </conditionalFormatting>
  <conditionalFormatting sqref="H225">
    <cfRule type="cellIs" dxfId="1113" priority="1754" operator="lessThan">
      <formula>0</formula>
    </cfRule>
  </conditionalFormatting>
  <conditionalFormatting sqref="H225">
    <cfRule type="cellIs" dxfId="1112" priority="1753" operator="lessThan">
      <formula>0</formula>
    </cfRule>
  </conditionalFormatting>
  <conditionalFormatting sqref="H225">
    <cfRule type="cellIs" dxfId="1111" priority="1752" operator="lessThan">
      <formula>0</formula>
    </cfRule>
  </conditionalFormatting>
  <conditionalFormatting sqref="H225">
    <cfRule type="cellIs" dxfId="1110" priority="1751" operator="lessThan">
      <formula>0</formula>
    </cfRule>
  </conditionalFormatting>
  <conditionalFormatting sqref="H225">
    <cfRule type="cellIs" dxfId="1109" priority="1750" operator="lessThan">
      <formula>0</formula>
    </cfRule>
  </conditionalFormatting>
  <conditionalFormatting sqref="H225">
    <cfRule type="cellIs" dxfId="1108" priority="1749" operator="lessThan">
      <formula>0</formula>
    </cfRule>
  </conditionalFormatting>
  <conditionalFormatting sqref="H225">
    <cfRule type="cellIs" dxfId="1107" priority="1748" operator="lessThan">
      <formula>0</formula>
    </cfRule>
  </conditionalFormatting>
  <conditionalFormatting sqref="H225">
    <cfRule type="cellIs" dxfId="1106" priority="1747" operator="lessThan">
      <formula>0</formula>
    </cfRule>
  </conditionalFormatting>
  <conditionalFormatting sqref="H225">
    <cfRule type="cellIs" dxfId="1105" priority="1746" operator="lessThan">
      <formula>0</formula>
    </cfRule>
  </conditionalFormatting>
  <conditionalFormatting sqref="H225">
    <cfRule type="cellIs" dxfId="1104" priority="1745" operator="lessThan">
      <formula>0</formula>
    </cfRule>
  </conditionalFormatting>
  <conditionalFormatting sqref="I225">
    <cfRule type="cellIs" dxfId="1103" priority="1744" operator="lessThan">
      <formula>0</formula>
    </cfRule>
  </conditionalFormatting>
  <conditionalFormatting sqref="I225">
    <cfRule type="cellIs" dxfId="1102" priority="1743" operator="lessThan">
      <formula>0</formula>
    </cfRule>
  </conditionalFormatting>
  <conditionalFormatting sqref="I225">
    <cfRule type="cellIs" dxfId="1101" priority="1742" operator="lessThan">
      <formula>0</formula>
    </cfRule>
  </conditionalFormatting>
  <conditionalFormatting sqref="I225">
    <cfRule type="cellIs" dxfId="1100" priority="1741" operator="lessThan">
      <formula>0</formula>
    </cfRule>
  </conditionalFormatting>
  <conditionalFormatting sqref="I225">
    <cfRule type="cellIs" dxfId="1099" priority="1740" operator="lessThan">
      <formula>0</formula>
    </cfRule>
  </conditionalFormatting>
  <conditionalFormatting sqref="I225">
    <cfRule type="cellIs" dxfId="1098" priority="1739" operator="lessThan">
      <formula>0</formula>
    </cfRule>
  </conditionalFormatting>
  <conditionalFormatting sqref="I225">
    <cfRule type="cellIs" dxfId="1097" priority="1738" operator="lessThan">
      <formula>0</formula>
    </cfRule>
  </conditionalFormatting>
  <conditionalFormatting sqref="I225">
    <cfRule type="cellIs" dxfId="1096" priority="1737" operator="lessThan">
      <formula>0</formula>
    </cfRule>
  </conditionalFormatting>
  <conditionalFormatting sqref="I225">
    <cfRule type="cellIs" dxfId="1095" priority="1736" operator="lessThan">
      <formula>0</formula>
    </cfRule>
  </conditionalFormatting>
  <conditionalFormatting sqref="I225">
    <cfRule type="cellIs" dxfId="1094" priority="1735" operator="lessThan">
      <formula>0</formula>
    </cfRule>
  </conditionalFormatting>
  <conditionalFormatting sqref="I225">
    <cfRule type="cellIs" dxfId="1093" priority="1734" operator="lessThan">
      <formula>0</formula>
    </cfRule>
  </conditionalFormatting>
  <conditionalFormatting sqref="I225">
    <cfRule type="cellIs" dxfId="1092" priority="1733" operator="lessThan">
      <formula>0</formula>
    </cfRule>
  </conditionalFormatting>
  <conditionalFormatting sqref="I225">
    <cfRule type="cellIs" dxfId="1091" priority="1732" operator="lessThan">
      <formula>0</formula>
    </cfRule>
  </conditionalFormatting>
  <conditionalFormatting sqref="H224:I224">
    <cfRule type="cellIs" dxfId="1090" priority="1731" operator="lessThan">
      <formula>0</formula>
    </cfRule>
  </conditionalFormatting>
  <conditionalFormatting sqref="H224">
    <cfRule type="cellIs" dxfId="1089" priority="1730" operator="lessThan">
      <formula>0</formula>
    </cfRule>
  </conditionalFormatting>
  <conditionalFormatting sqref="I224">
    <cfRule type="cellIs" dxfId="1088" priority="1729" operator="lessThan">
      <formula>0</formula>
    </cfRule>
  </conditionalFormatting>
  <conditionalFormatting sqref="I224">
    <cfRule type="cellIs" dxfId="1087" priority="1728" operator="lessThan">
      <formula>0</formula>
    </cfRule>
  </conditionalFormatting>
  <conditionalFormatting sqref="H224">
    <cfRule type="cellIs" dxfId="1086" priority="1727" operator="lessThan">
      <formula>0</formula>
    </cfRule>
  </conditionalFormatting>
  <conditionalFormatting sqref="H224">
    <cfRule type="cellIs" dxfId="1085" priority="1726" operator="lessThan">
      <formula>0</formula>
    </cfRule>
  </conditionalFormatting>
  <conditionalFormatting sqref="H224">
    <cfRule type="cellIs" dxfId="1084" priority="1725" operator="lessThan">
      <formula>0</formula>
    </cfRule>
  </conditionalFormatting>
  <conditionalFormatting sqref="H224">
    <cfRule type="cellIs" dxfId="1083" priority="1724" operator="lessThan">
      <formula>0</formula>
    </cfRule>
  </conditionalFormatting>
  <conditionalFormatting sqref="H224">
    <cfRule type="cellIs" dxfId="1082" priority="1723" operator="lessThan">
      <formula>0</formula>
    </cfRule>
  </conditionalFormatting>
  <conditionalFormatting sqref="H224">
    <cfRule type="cellIs" dxfId="1081" priority="1722" operator="lessThan">
      <formula>0</formula>
    </cfRule>
  </conditionalFormatting>
  <conditionalFormatting sqref="H224">
    <cfRule type="cellIs" dxfId="1080" priority="1721" operator="lessThan">
      <formula>0</formula>
    </cfRule>
  </conditionalFormatting>
  <conditionalFormatting sqref="H224">
    <cfRule type="cellIs" dxfId="1079" priority="1720" operator="lessThan">
      <formula>0</formula>
    </cfRule>
  </conditionalFormatting>
  <conditionalFormatting sqref="H224">
    <cfRule type="cellIs" dxfId="1078" priority="1719" operator="lessThan">
      <formula>0</formula>
    </cfRule>
  </conditionalFormatting>
  <conditionalFormatting sqref="H224:I224">
    <cfRule type="cellIs" dxfId="1077" priority="1718" operator="lessThan">
      <formula>0</formula>
    </cfRule>
  </conditionalFormatting>
  <conditionalFormatting sqref="H224">
    <cfRule type="cellIs" dxfId="1076" priority="1717" operator="lessThan">
      <formula>0</formula>
    </cfRule>
  </conditionalFormatting>
  <conditionalFormatting sqref="I224">
    <cfRule type="cellIs" dxfId="1075" priority="1716" operator="lessThan">
      <formula>0</formula>
    </cfRule>
  </conditionalFormatting>
  <conditionalFormatting sqref="I224">
    <cfRule type="cellIs" dxfId="1074" priority="1715" operator="lessThan">
      <formula>0</formula>
    </cfRule>
  </conditionalFormatting>
  <conditionalFormatting sqref="H224">
    <cfRule type="cellIs" dxfId="1073" priority="1714" operator="lessThan">
      <formula>0</formula>
    </cfRule>
  </conditionalFormatting>
  <conditionalFormatting sqref="H224">
    <cfRule type="cellIs" dxfId="1072" priority="1713" operator="lessThan">
      <formula>0</formula>
    </cfRule>
  </conditionalFormatting>
  <conditionalFormatting sqref="H224">
    <cfRule type="cellIs" dxfId="1071" priority="1712" operator="lessThan">
      <formula>0</formula>
    </cfRule>
  </conditionalFormatting>
  <conditionalFormatting sqref="H224">
    <cfRule type="cellIs" dxfId="1070" priority="1711" operator="lessThan">
      <formula>0</formula>
    </cfRule>
  </conditionalFormatting>
  <conditionalFormatting sqref="H224">
    <cfRule type="cellIs" dxfId="1069" priority="1710" operator="lessThan">
      <formula>0</formula>
    </cfRule>
  </conditionalFormatting>
  <conditionalFormatting sqref="H224">
    <cfRule type="cellIs" dxfId="1068" priority="1709" operator="lessThan">
      <formula>0</formula>
    </cfRule>
  </conditionalFormatting>
  <conditionalFormatting sqref="H224">
    <cfRule type="cellIs" dxfId="1067" priority="1708" operator="lessThan">
      <formula>0</formula>
    </cfRule>
  </conditionalFormatting>
  <conditionalFormatting sqref="H224">
    <cfRule type="cellIs" dxfId="1066" priority="1707" operator="lessThan">
      <formula>0</formula>
    </cfRule>
  </conditionalFormatting>
  <conditionalFormatting sqref="H224">
    <cfRule type="cellIs" dxfId="1065" priority="1706" operator="lessThan">
      <formula>0</formula>
    </cfRule>
  </conditionalFormatting>
  <conditionalFormatting sqref="H224">
    <cfRule type="cellIs" dxfId="1064" priority="1705" operator="lessThan">
      <formula>0</formula>
    </cfRule>
  </conditionalFormatting>
  <conditionalFormatting sqref="H224">
    <cfRule type="cellIs" dxfId="1063" priority="1704" operator="lessThan">
      <formula>0</formula>
    </cfRule>
  </conditionalFormatting>
  <conditionalFormatting sqref="H224">
    <cfRule type="cellIs" dxfId="1062" priority="1703" operator="lessThan">
      <formula>0</formula>
    </cfRule>
  </conditionalFormatting>
  <conditionalFormatting sqref="H224">
    <cfRule type="cellIs" dxfId="1061" priority="1702" operator="lessThan">
      <formula>0</formula>
    </cfRule>
  </conditionalFormatting>
  <conditionalFormatting sqref="H224">
    <cfRule type="cellIs" dxfId="1060" priority="1701" operator="lessThan">
      <formula>0</formula>
    </cfRule>
  </conditionalFormatting>
  <conditionalFormatting sqref="I224">
    <cfRule type="cellIs" dxfId="1059" priority="1700" operator="lessThan">
      <formula>0</formula>
    </cfRule>
  </conditionalFormatting>
  <conditionalFormatting sqref="I224">
    <cfRule type="cellIs" dxfId="1058" priority="1699" operator="lessThan">
      <formula>0</formula>
    </cfRule>
  </conditionalFormatting>
  <conditionalFormatting sqref="I224">
    <cfRule type="cellIs" dxfId="1057" priority="1698" operator="lessThan">
      <formula>0</formula>
    </cfRule>
  </conditionalFormatting>
  <conditionalFormatting sqref="I224">
    <cfRule type="cellIs" dxfId="1056" priority="1697" operator="lessThan">
      <formula>0</formula>
    </cfRule>
  </conditionalFormatting>
  <conditionalFormatting sqref="I224">
    <cfRule type="cellIs" dxfId="1055" priority="1696" operator="lessThan">
      <formula>0</formula>
    </cfRule>
  </conditionalFormatting>
  <conditionalFormatting sqref="I224">
    <cfRule type="cellIs" dxfId="1054" priority="1695" operator="lessThan">
      <formula>0</formula>
    </cfRule>
  </conditionalFormatting>
  <conditionalFormatting sqref="I224">
    <cfRule type="cellIs" dxfId="1053" priority="1694" operator="lessThan">
      <formula>0</formula>
    </cfRule>
  </conditionalFormatting>
  <conditionalFormatting sqref="I224">
    <cfRule type="cellIs" dxfId="1052" priority="1693" operator="lessThan">
      <formula>0</formula>
    </cfRule>
  </conditionalFormatting>
  <conditionalFormatting sqref="I224">
    <cfRule type="cellIs" dxfId="1051" priority="1692" operator="lessThan">
      <formula>0</formula>
    </cfRule>
  </conditionalFormatting>
  <conditionalFormatting sqref="I224">
    <cfRule type="cellIs" dxfId="1050" priority="1691" operator="lessThan">
      <formula>0</formula>
    </cfRule>
  </conditionalFormatting>
  <conditionalFormatting sqref="I224">
    <cfRule type="cellIs" dxfId="1049" priority="1690" operator="lessThan">
      <formula>0</formula>
    </cfRule>
  </conditionalFormatting>
  <conditionalFormatting sqref="I224">
    <cfRule type="cellIs" dxfId="1048" priority="1689" operator="lessThan">
      <formula>0</formula>
    </cfRule>
  </conditionalFormatting>
  <conditionalFormatting sqref="I224">
    <cfRule type="cellIs" dxfId="1047" priority="1688" operator="lessThan">
      <formula>0</formula>
    </cfRule>
  </conditionalFormatting>
  <conditionalFormatting sqref="H224">
    <cfRule type="cellIs" dxfId="1046" priority="1687" operator="lessThan">
      <formula>0</formula>
    </cfRule>
  </conditionalFormatting>
  <conditionalFormatting sqref="H224">
    <cfRule type="cellIs" dxfId="1045" priority="1686" operator="lessThan">
      <formula>0</formula>
    </cfRule>
  </conditionalFormatting>
  <conditionalFormatting sqref="H224">
    <cfRule type="cellIs" dxfId="1044" priority="1685" operator="lessThan">
      <formula>0</formula>
    </cfRule>
  </conditionalFormatting>
  <conditionalFormatting sqref="H224">
    <cfRule type="cellIs" dxfId="1043" priority="1684" operator="lessThan">
      <formula>0</formula>
    </cfRule>
  </conditionalFormatting>
  <conditionalFormatting sqref="H224">
    <cfRule type="cellIs" dxfId="1042" priority="1683" operator="lessThan">
      <formula>0</formula>
    </cfRule>
  </conditionalFormatting>
  <conditionalFormatting sqref="H224">
    <cfRule type="cellIs" dxfId="1041" priority="1682" operator="lessThan">
      <formula>0</formula>
    </cfRule>
  </conditionalFormatting>
  <conditionalFormatting sqref="H224">
    <cfRule type="cellIs" dxfId="1040" priority="1681" operator="lessThan">
      <formula>0</formula>
    </cfRule>
  </conditionalFormatting>
  <conditionalFormatting sqref="H224">
    <cfRule type="cellIs" dxfId="1039" priority="1680" operator="lessThan">
      <formula>0</formula>
    </cfRule>
  </conditionalFormatting>
  <conditionalFormatting sqref="H224">
    <cfRule type="cellIs" dxfId="1038" priority="1679" operator="lessThan">
      <formula>0</formula>
    </cfRule>
  </conditionalFormatting>
  <conditionalFormatting sqref="H224">
    <cfRule type="cellIs" dxfId="1037" priority="1678" operator="lessThan">
      <formula>0</formula>
    </cfRule>
  </conditionalFormatting>
  <conditionalFormatting sqref="H224">
    <cfRule type="cellIs" dxfId="1036" priority="1677" operator="lessThan">
      <formula>0</formula>
    </cfRule>
  </conditionalFormatting>
  <conditionalFormatting sqref="H224">
    <cfRule type="cellIs" dxfId="1035" priority="1676" operator="lessThan">
      <formula>0</formula>
    </cfRule>
  </conditionalFormatting>
  <conditionalFormatting sqref="H224">
    <cfRule type="cellIs" dxfId="1034" priority="1675" operator="lessThan">
      <formula>0</formula>
    </cfRule>
  </conditionalFormatting>
  <conditionalFormatting sqref="H224">
    <cfRule type="cellIs" dxfId="1033" priority="1674" operator="lessThan">
      <formula>0</formula>
    </cfRule>
  </conditionalFormatting>
  <conditionalFormatting sqref="H224">
    <cfRule type="cellIs" dxfId="1032" priority="1673" operator="lessThan">
      <formula>0</formula>
    </cfRule>
  </conditionalFormatting>
  <conditionalFormatting sqref="H224">
    <cfRule type="cellIs" dxfId="1031" priority="1672" operator="lessThan">
      <formula>0</formula>
    </cfRule>
  </conditionalFormatting>
  <conditionalFormatting sqref="H224">
    <cfRule type="cellIs" dxfId="1030" priority="1671" operator="lessThan">
      <formula>0</formula>
    </cfRule>
  </conditionalFormatting>
  <conditionalFormatting sqref="H224">
    <cfRule type="cellIs" dxfId="1029" priority="1670" operator="lessThan">
      <formula>0</formula>
    </cfRule>
  </conditionalFormatting>
  <conditionalFormatting sqref="H224">
    <cfRule type="cellIs" dxfId="1028" priority="1669" operator="lessThan">
      <formula>0</formula>
    </cfRule>
  </conditionalFormatting>
  <conditionalFormatting sqref="H224">
    <cfRule type="cellIs" dxfId="1027" priority="1668" operator="lessThan">
      <formula>0</formula>
    </cfRule>
  </conditionalFormatting>
  <conditionalFormatting sqref="H224">
    <cfRule type="cellIs" dxfId="1026" priority="1667" operator="lessThan">
      <formula>0</formula>
    </cfRule>
  </conditionalFormatting>
  <conditionalFormatting sqref="H224">
    <cfRule type="cellIs" dxfId="1025" priority="1666" operator="lessThan">
      <formula>0</formula>
    </cfRule>
  </conditionalFormatting>
  <conditionalFormatting sqref="H224">
    <cfRule type="cellIs" dxfId="1024" priority="1665" operator="lessThan">
      <formula>0</formula>
    </cfRule>
  </conditionalFormatting>
  <conditionalFormatting sqref="H224">
    <cfRule type="cellIs" dxfId="1023" priority="1664" operator="lessThan">
      <formula>0</formula>
    </cfRule>
  </conditionalFormatting>
  <conditionalFormatting sqref="H224">
    <cfRule type="cellIs" dxfId="1022" priority="1663" operator="lessThan">
      <formula>0</formula>
    </cfRule>
  </conditionalFormatting>
  <conditionalFormatting sqref="H224">
    <cfRule type="cellIs" dxfId="1021" priority="1662" operator="lessThan">
      <formula>0</formula>
    </cfRule>
  </conditionalFormatting>
  <conditionalFormatting sqref="H224">
    <cfRule type="cellIs" dxfId="1020" priority="1661" operator="lessThan">
      <formula>0</formula>
    </cfRule>
  </conditionalFormatting>
  <conditionalFormatting sqref="H224">
    <cfRule type="cellIs" dxfId="1019" priority="1660" operator="lessThan">
      <formula>0</formula>
    </cfRule>
  </conditionalFormatting>
  <conditionalFormatting sqref="H224">
    <cfRule type="cellIs" dxfId="1018" priority="1659" operator="lessThan">
      <formula>0</formula>
    </cfRule>
  </conditionalFormatting>
  <conditionalFormatting sqref="H224">
    <cfRule type="cellIs" dxfId="1017" priority="1658" operator="lessThan">
      <formula>0</formula>
    </cfRule>
  </conditionalFormatting>
  <conditionalFormatting sqref="H224">
    <cfRule type="cellIs" dxfId="1016" priority="1657" operator="lessThan">
      <formula>0</formula>
    </cfRule>
  </conditionalFormatting>
  <conditionalFormatting sqref="H224">
    <cfRule type="cellIs" dxfId="1015" priority="1656" operator="lessThan">
      <formula>0</formula>
    </cfRule>
  </conditionalFormatting>
  <conditionalFormatting sqref="H224">
    <cfRule type="cellIs" dxfId="1014" priority="1655" operator="lessThan">
      <formula>0</formula>
    </cfRule>
  </conditionalFormatting>
  <conditionalFormatting sqref="H224">
    <cfRule type="cellIs" dxfId="1013" priority="1654" operator="lessThan">
      <formula>0</formula>
    </cfRule>
  </conditionalFormatting>
  <conditionalFormatting sqref="H224">
    <cfRule type="cellIs" dxfId="1012" priority="1653" operator="lessThan">
      <formula>0</formula>
    </cfRule>
  </conditionalFormatting>
  <conditionalFormatting sqref="H224">
    <cfRule type="cellIs" dxfId="1011" priority="1652" operator="lessThan">
      <formula>0</formula>
    </cfRule>
  </conditionalFormatting>
  <conditionalFormatting sqref="H224">
    <cfRule type="cellIs" dxfId="1010" priority="1651" operator="lessThan">
      <formula>0</formula>
    </cfRule>
  </conditionalFormatting>
  <conditionalFormatting sqref="H224">
    <cfRule type="cellIs" dxfId="1009" priority="1650" operator="lessThan">
      <formula>0</formula>
    </cfRule>
  </conditionalFormatting>
  <conditionalFormatting sqref="H224">
    <cfRule type="cellIs" dxfId="1008" priority="1649" operator="lessThan">
      <formula>0</formula>
    </cfRule>
  </conditionalFormatting>
  <conditionalFormatting sqref="H224">
    <cfRule type="cellIs" dxfId="1007" priority="1648" operator="lessThan">
      <formula>0</formula>
    </cfRule>
  </conditionalFormatting>
  <conditionalFormatting sqref="H224">
    <cfRule type="cellIs" dxfId="1006" priority="1647" operator="lessThan">
      <formula>0</formula>
    </cfRule>
  </conditionalFormatting>
  <conditionalFormatting sqref="H224">
    <cfRule type="cellIs" dxfId="1005" priority="1646" operator="lessThan">
      <formula>0</formula>
    </cfRule>
  </conditionalFormatting>
  <conditionalFormatting sqref="H224">
    <cfRule type="cellIs" dxfId="1004" priority="1645" operator="lessThan">
      <formula>0</formula>
    </cfRule>
  </conditionalFormatting>
  <conditionalFormatting sqref="H223:I223">
    <cfRule type="cellIs" dxfId="1003" priority="1644" operator="lessThan">
      <formula>0</formula>
    </cfRule>
  </conditionalFormatting>
  <conditionalFormatting sqref="H223">
    <cfRule type="cellIs" dxfId="1002" priority="1643" operator="lessThan">
      <formula>0</formula>
    </cfRule>
  </conditionalFormatting>
  <conditionalFormatting sqref="I223">
    <cfRule type="cellIs" dxfId="1001" priority="1642" operator="lessThan">
      <formula>0</formula>
    </cfRule>
  </conditionalFormatting>
  <conditionalFormatting sqref="I223">
    <cfRule type="cellIs" dxfId="1000" priority="1641" operator="lessThan">
      <formula>0</formula>
    </cfRule>
  </conditionalFormatting>
  <conditionalFormatting sqref="H223">
    <cfRule type="cellIs" dxfId="999" priority="1640" operator="lessThan">
      <formula>0</formula>
    </cfRule>
  </conditionalFormatting>
  <conditionalFormatting sqref="H223">
    <cfRule type="cellIs" dxfId="998" priority="1639" operator="lessThan">
      <formula>0</formula>
    </cfRule>
  </conditionalFormatting>
  <conditionalFormatting sqref="H223">
    <cfRule type="cellIs" dxfId="997" priority="1638" operator="lessThan">
      <formula>0</formula>
    </cfRule>
  </conditionalFormatting>
  <conditionalFormatting sqref="H223">
    <cfRule type="cellIs" dxfId="996" priority="1637" operator="lessThan">
      <formula>0</formula>
    </cfRule>
  </conditionalFormatting>
  <conditionalFormatting sqref="H223">
    <cfRule type="cellIs" dxfId="995" priority="1636" operator="lessThan">
      <formula>0</formula>
    </cfRule>
  </conditionalFormatting>
  <conditionalFormatting sqref="H223">
    <cfRule type="cellIs" dxfId="994" priority="1635" operator="lessThan">
      <formula>0</formula>
    </cfRule>
  </conditionalFormatting>
  <conditionalFormatting sqref="H223">
    <cfRule type="cellIs" dxfId="993" priority="1634" operator="lessThan">
      <formula>0</formula>
    </cfRule>
  </conditionalFormatting>
  <conditionalFormatting sqref="H223">
    <cfRule type="cellIs" dxfId="992" priority="1633" operator="lessThan">
      <formula>0</formula>
    </cfRule>
  </conditionalFormatting>
  <conditionalFormatting sqref="H223">
    <cfRule type="cellIs" dxfId="991" priority="1632" operator="lessThan">
      <formula>0</formula>
    </cfRule>
  </conditionalFormatting>
  <conditionalFormatting sqref="H223:I223">
    <cfRule type="cellIs" dxfId="990" priority="1631" operator="lessThan">
      <formula>0</formula>
    </cfRule>
  </conditionalFormatting>
  <conditionalFormatting sqref="H223">
    <cfRule type="cellIs" dxfId="989" priority="1630" operator="lessThan">
      <formula>0</formula>
    </cfRule>
  </conditionalFormatting>
  <conditionalFormatting sqref="I223">
    <cfRule type="cellIs" dxfId="988" priority="1629" operator="lessThan">
      <formula>0</formula>
    </cfRule>
  </conditionalFormatting>
  <conditionalFormatting sqref="I223">
    <cfRule type="cellIs" dxfId="987" priority="1628" operator="lessThan">
      <formula>0</formula>
    </cfRule>
  </conditionalFormatting>
  <conditionalFormatting sqref="H223">
    <cfRule type="cellIs" dxfId="986" priority="1627" operator="lessThan">
      <formula>0</formula>
    </cfRule>
  </conditionalFormatting>
  <conditionalFormatting sqref="H223">
    <cfRule type="cellIs" dxfId="985" priority="1626" operator="lessThan">
      <formula>0</formula>
    </cfRule>
  </conditionalFormatting>
  <conditionalFormatting sqref="H223">
    <cfRule type="cellIs" dxfId="984" priority="1625" operator="lessThan">
      <formula>0</formula>
    </cfRule>
  </conditionalFormatting>
  <conditionalFormatting sqref="H223">
    <cfRule type="cellIs" dxfId="983" priority="1624" operator="lessThan">
      <formula>0</formula>
    </cfRule>
  </conditionalFormatting>
  <conditionalFormatting sqref="H223">
    <cfRule type="cellIs" dxfId="982" priority="1623" operator="lessThan">
      <formula>0</formula>
    </cfRule>
  </conditionalFormatting>
  <conditionalFormatting sqref="H223">
    <cfRule type="cellIs" dxfId="981" priority="1622" operator="lessThan">
      <formula>0</formula>
    </cfRule>
  </conditionalFormatting>
  <conditionalFormatting sqref="H223">
    <cfRule type="cellIs" dxfId="980" priority="1621" operator="lessThan">
      <formula>0</formula>
    </cfRule>
  </conditionalFormatting>
  <conditionalFormatting sqref="H223">
    <cfRule type="cellIs" dxfId="979" priority="1620" operator="lessThan">
      <formula>0</formula>
    </cfRule>
  </conditionalFormatting>
  <conditionalFormatting sqref="H223">
    <cfRule type="cellIs" dxfId="978" priority="1619" operator="lessThan">
      <formula>0</formula>
    </cfRule>
  </conditionalFormatting>
  <conditionalFormatting sqref="H223">
    <cfRule type="cellIs" dxfId="977" priority="1618" operator="lessThan">
      <formula>0</formula>
    </cfRule>
  </conditionalFormatting>
  <conditionalFormatting sqref="H223">
    <cfRule type="cellIs" dxfId="976" priority="1617" operator="lessThan">
      <formula>0</formula>
    </cfRule>
  </conditionalFormatting>
  <conditionalFormatting sqref="H223">
    <cfRule type="cellIs" dxfId="975" priority="1616" operator="lessThan">
      <formula>0</formula>
    </cfRule>
  </conditionalFormatting>
  <conditionalFormatting sqref="H223">
    <cfRule type="cellIs" dxfId="974" priority="1615" operator="lessThan">
      <formula>0</formula>
    </cfRule>
  </conditionalFormatting>
  <conditionalFormatting sqref="H223">
    <cfRule type="cellIs" dxfId="973" priority="1614" operator="lessThan">
      <formula>0</formula>
    </cfRule>
  </conditionalFormatting>
  <conditionalFormatting sqref="I223">
    <cfRule type="cellIs" dxfId="972" priority="1613" operator="lessThan">
      <formula>0</formula>
    </cfRule>
  </conditionalFormatting>
  <conditionalFormatting sqref="I223">
    <cfRule type="cellIs" dxfId="971" priority="1612" operator="lessThan">
      <formula>0</formula>
    </cfRule>
  </conditionalFormatting>
  <conditionalFormatting sqref="I223">
    <cfRule type="cellIs" dxfId="970" priority="1611" operator="lessThan">
      <formula>0</formula>
    </cfRule>
  </conditionalFormatting>
  <conditionalFormatting sqref="I223">
    <cfRule type="cellIs" dxfId="969" priority="1610" operator="lessThan">
      <formula>0</formula>
    </cfRule>
  </conditionalFormatting>
  <conditionalFormatting sqref="I223">
    <cfRule type="cellIs" dxfId="968" priority="1609" operator="lessThan">
      <formula>0</formula>
    </cfRule>
  </conditionalFormatting>
  <conditionalFormatting sqref="I223">
    <cfRule type="cellIs" dxfId="967" priority="1608" operator="lessThan">
      <formula>0</formula>
    </cfRule>
  </conditionalFormatting>
  <conditionalFormatting sqref="I223">
    <cfRule type="cellIs" dxfId="966" priority="1607" operator="lessThan">
      <formula>0</formula>
    </cfRule>
  </conditionalFormatting>
  <conditionalFormatting sqref="I223">
    <cfRule type="cellIs" dxfId="965" priority="1606" operator="lessThan">
      <formula>0</formula>
    </cfRule>
  </conditionalFormatting>
  <conditionalFormatting sqref="I223">
    <cfRule type="cellIs" dxfId="964" priority="1605" operator="lessThan">
      <formula>0</formula>
    </cfRule>
  </conditionalFormatting>
  <conditionalFormatting sqref="I223">
    <cfRule type="cellIs" dxfId="963" priority="1604" operator="lessThan">
      <formula>0</formula>
    </cfRule>
  </conditionalFormatting>
  <conditionalFormatting sqref="I223">
    <cfRule type="cellIs" dxfId="962" priority="1603" operator="lessThan">
      <formula>0</formula>
    </cfRule>
  </conditionalFormatting>
  <conditionalFormatting sqref="I223">
    <cfRule type="cellIs" dxfId="961" priority="1602" operator="lessThan">
      <formula>0</formula>
    </cfRule>
  </conditionalFormatting>
  <conditionalFormatting sqref="I223">
    <cfRule type="cellIs" dxfId="960" priority="1601" operator="lessThan">
      <formula>0</formula>
    </cfRule>
  </conditionalFormatting>
  <conditionalFormatting sqref="H223">
    <cfRule type="cellIs" dxfId="959" priority="1600" operator="lessThan">
      <formula>0</formula>
    </cfRule>
  </conditionalFormatting>
  <conditionalFormatting sqref="H223">
    <cfRule type="cellIs" dxfId="958" priority="1599" operator="lessThan">
      <formula>0</formula>
    </cfRule>
  </conditionalFormatting>
  <conditionalFormatting sqref="H223">
    <cfRule type="cellIs" dxfId="957" priority="1598" operator="lessThan">
      <formula>0</formula>
    </cfRule>
  </conditionalFormatting>
  <conditionalFormatting sqref="H223">
    <cfRule type="cellIs" dxfId="956" priority="1597" operator="lessThan">
      <formula>0</formula>
    </cfRule>
  </conditionalFormatting>
  <conditionalFormatting sqref="H223">
    <cfRule type="cellIs" dxfId="955" priority="1596" operator="lessThan">
      <formula>0</formula>
    </cfRule>
  </conditionalFormatting>
  <conditionalFormatting sqref="H223">
    <cfRule type="cellIs" dxfId="954" priority="1595" operator="lessThan">
      <formula>0</formula>
    </cfRule>
  </conditionalFormatting>
  <conditionalFormatting sqref="H223">
    <cfRule type="cellIs" dxfId="953" priority="1594" operator="lessThan">
      <formula>0</formula>
    </cfRule>
  </conditionalFormatting>
  <conditionalFormatting sqref="H223">
    <cfRule type="cellIs" dxfId="952" priority="1593" operator="lessThan">
      <formula>0</formula>
    </cfRule>
  </conditionalFormatting>
  <conditionalFormatting sqref="H223">
    <cfRule type="cellIs" dxfId="951" priority="1592" operator="lessThan">
      <formula>0</formula>
    </cfRule>
  </conditionalFormatting>
  <conditionalFormatting sqref="H223">
    <cfRule type="cellIs" dxfId="950" priority="1591" operator="lessThan">
      <formula>0</formula>
    </cfRule>
  </conditionalFormatting>
  <conditionalFormatting sqref="H223">
    <cfRule type="cellIs" dxfId="949" priority="1590" operator="lessThan">
      <formula>0</formula>
    </cfRule>
  </conditionalFormatting>
  <conditionalFormatting sqref="H223">
    <cfRule type="cellIs" dxfId="948" priority="1589" operator="lessThan">
      <formula>0</formula>
    </cfRule>
  </conditionalFormatting>
  <conditionalFormatting sqref="H223">
    <cfRule type="cellIs" dxfId="947" priority="1588" operator="lessThan">
      <formula>0</formula>
    </cfRule>
  </conditionalFormatting>
  <conditionalFormatting sqref="H223">
    <cfRule type="cellIs" dxfId="946" priority="1587" operator="lessThan">
      <formula>0</formula>
    </cfRule>
  </conditionalFormatting>
  <conditionalFormatting sqref="H223">
    <cfRule type="cellIs" dxfId="945" priority="1586" operator="lessThan">
      <formula>0</formula>
    </cfRule>
  </conditionalFormatting>
  <conditionalFormatting sqref="H223">
    <cfRule type="cellIs" dxfId="944" priority="1585" operator="lessThan">
      <formula>0</formula>
    </cfRule>
  </conditionalFormatting>
  <conditionalFormatting sqref="H223">
    <cfRule type="cellIs" dxfId="943" priority="1584" operator="lessThan">
      <formula>0</formula>
    </cfRule>
  </conditionalFormatting>
  <conditionalFormatting sqref="H223">
    <cfRule type="cellIs" dxfId="942" priority="1583" operator="lessThan">
      <formula>0</formula>
    </cfRule>
  </conditionalFormatting>
  <conditionalFormatting sqref="H223">
    <cfRule type="cellIs" dxfId="941" priority="1582" operator="lessThan">
      <formula>0</formula>
    </cfRule>
  </conditionalFormatting>
  <conditionalFormatting sqref="H223">
    <cfRule type="cellIs" dxfId="940" priority="1581" operator="lessThan">
      <formula>0</formula>
    </cfRule>
  </conditionalFormatting>
  <conditionalFormatting sqref="H223">
    <cfRule type="cellIs" dxfId="939" priority="1580" operator="lessThan">
      <formula>0</formula>
    </cfRule>
  </conditionalFormatting>
  <conditionalFormatting sqref="H223">
    <cfRule type="cellIs" dxfId="938" priority="1579" operator="lessThan">
      <formula>0</formula>
    </cfRule>
  </conditionalFormatting>
  <conditionalFormatting sqref="H223">
    <cfRule type="cellIs" dxfId="937" priority="1578" operator="lessThan">
      <formula>0</formula>
    </cfRule>
  </conditionalFormatting>
  <conditionalFormatting sqref="H223">
    <cfRule type="cellIs" dxfId="936" priority="1577" operator="lessThan">
      <formula>0</formula>
    </cfRule>
  </conditionalFormatting>
  <conditionalFormatting sqref="H223">
    <cfRule type="cellIs" dxfId="935" priority="1576" operator="lessThan">
      <formula>0</formula>
    </cfRule>
  </conditionalFormatting>
  <conditionalFormatting sqref="H223">
    <cfRule type="cellIs" dxfId="934" priority="1575" operator="lessThan">
      <formula>0</formula>
    </cfRule>
  </conditionalFormatting>
  <conditionalFormatting sqref="H223">
    <cfRule type="cellIs" dxfId="933" priority="1574" operator="lessThan">
      <formula>0</formula>
    </cfRule>
  </conditionalFormatting>
  <conditionalFormatting sqref="H223">
    <cfRule type="cellIs" dxfId="932" priority="1573" operator="lessThan">
      <formula>0</formula>
    </cfRule>
  </conditionalFormatting>
  <conditionalFormatting sqref="H223">
    <cfRule type="cellIs" dxfId="931" priority="1572" operator="lessThan">
      <formula>0</formula>
    </cfRule>
  </conditionalFormatting>
  <conditionalFormatting sqref="H223">
    <cfRule type="cellIs" dxfId="930" priority="1571" operator="lessThan">
      <formula>0</formula>
    </cfRule>
  </conditionalFormatting>
  <conditionalFormatting sqref="H223">
    <cfRule type="cellIs" dxfId="929" priority="1570" operator="lessThan">
      <formula>0</formula>
    </cfRule>
  </conditionalFormatting>
  <conditionalFormatting sqref="H223">
    <cfRule type="cellIs" dxfId="928" priority="1569" operator="lessThan">
      <formula>0</formula>
    </cfRule>
  </conditionalFormatting>
  <conditionalFormatting sqref="H223">
    <cfRule type="cellIs" dxfId="927" priority="1568" operator="lessThan">
      <formula>0</formula>
    </cfRule>
  </conditionalFormatting>
  <conditionalFormatting sqref="H223">
    <cfRule type="cellIs" dxfId="926" priority="1567" operator="lessThan">
      <formula>0</formula>
    </cfRule>
  </conditionalFormatting>
  <conditionalFormatting sqref="H223">
    <cfRule type="cellIs" dxfId="925" priority="1566" operator="lessThan">
      <formula>0</formula>
    </cfRule>
  </conditionalFormatting>
  <conditionalFormatting sqref="H223">
    <cfRule type="cellIs" dxfId="924" priority="1565" operator="lessThan">
      <formula>0</formula>
    </cfRule>
  </conditionalFormatting>
  <conditionalFormatting sqref="H223">
    <cfRule type="cellIs" dxfId="923" priority="1564" operator="lessThan">
      <formula>0</formula>
    </cfRule>
  </conditionalFormatting>
  <conditionalFormatting sqref="H223">
    <cfRule type="cellIs" dxfId="922" priority="1563" operator="lessThan">
      <formula>0</formula>
    </cfRule>
  </conditionalFormatting>
  <conditionalFormatting sqref="H223">
    <cfRule type="cellIs" dxfId="921" priority="1562" operator="lessThan">
      <formula>0</formula>
    </cfRule>
  </conditionalFormatting>
  <conditionalFormatting sqref="H223">
    <cfRule type="cellIs" dxfId="920" priority="1561" operator="lessThan">
      <formula>0</formula>
    </cfRule>
  </conditionalFormatting>
  <conditionalFormatting sqref="H223">
    <cfRule type="cellIs" dxfId="919" priority="1560" operator="lessThan">
      <formula>0</formula>
    </cfRule>
  </conditionalFormatting>
  <conditionalFormatting sqref="H223">
    <cfRule type="cellIs" dxfId="918" priority="1559" operator="lessThan">
      <formula>0</formula>
    </cfRule>
  </conditionalFormatting>
  <conditionalFormatting sqref="H223">
    <cfRule type="cellIs" dxfId="917" priority="1558" operator="lessThan">
      <formula>0</formula>
    </cfRule>
  </conditionalFormatting>
  <conditionalFormatting sqref="H222:I222">
    <cfRule type="cellIs" dxfId="916" priority="1557" operator="lessThan">
      <formula>0</formula>
    </cfRule>
  </conditionalFormatting>
  <conditionalFormatting sqref="H222">
    <cfRule type="cellIs" dxfId="915" priority="1556" operator="lessThan">
      <formula>0</formula>
    </cfRule>
  </conditionalFormatting>
  <conditionalFormatting sqref="I222">
    <cfRule type="cellIs" dxfId="914" priority="1555" operator="lessThan">
      <formula>0</formula>
    </cfRule>
  </conditionalFormatting>
  <conditionalFormatting sqref="I222">
    <cfRule type="cellIs" dxfId="913" priority="1554" operator="lessThan">
      <formula>0</formula>
    </cfRule>
  </conditionalFormatting>
  <conditionalFormatting sqref="H222">
    <cfRule type="cellIs" dxfId="912" priority="1553" operator="lessThan">
      <formula>0</formula>
    </cfRule>
  </conditionalFormatting>
  <conditionalFormatting sqref="H222">
    <cfRule type="cellIs" dxfId="911" priority="1552" operator="lessThan">
      <formula>0</formula>
    </cfRule>
  </conditionalFormatting>
  <conditionalFormatting sqref="H222">
    <cfRule type="cellIs" dxfId="910" priority="1551" operator="lessThan">
      <formula>0</formula>
    </cfRule>
  </conditionalFormatting>
  <conditionalFormatting sqref="H222">
    <cfRule type="cellIs" dxfId="909" priority="1550" operator="lessThan">
      <formula>0</formula>
    </cfRule>
  </conditionalFormatting>
  <conditionalFormatting sqref="H222">
    <cfRule type="cellIs" dxfId="908" priority="1549" operator="lessThan">
      <formula>0</formula>
    </cfRule>
  </conditionalFormatting>
  <conditionalFormatting sqref="H222">
    <cfRule type="cellIs" dxfId="907" priority="1548" operator="lessThan">
      <formula>0</formula>
    </cfRule>
  </conditionalFormatting>
  <conditionalFormatting sqref="H222">
    <cfRule type="cellIs" dxfId="906" priority="1547" operator="lessThan">
      <formula>0</formula>
    </cfRule>
  </conditionalFormatting>
  <conditionalFormatting sqref="H222">
    <cfRule type="cellIs" dxfId="905" priority="1546" operator="lessThan">
      <formula>0</formula>
    </cfRule>
  </conditionalFormatting>
  <conditionalFormatting sqref="H222">
    <cfRule type="cellIs" dxfId="904" priority="1545" operator="lessThan">
      <formula>0</formula>
    </cfRule>
  </conditionalFormatting>
  <conditionalFormatting sqref="H222:I222">
    <cfRule type="cellIs" dxfId="903" priority="1544" operator="lessThan">
      <formula>0</formula>
    </cfRule>
  </conditionalFormatting>
  <conditionalFormatting sqref="H222">
    <cfRule type="cellIs" dxfId="902" priority="1543" operator="lessThan">
      <formula>0</formula>
    </cfRule>
  </conditionalFormatting>
  <conditionalFormatting sqref="I222">
    <cfRule type="cellIs" dxfId="901" priority="1542" operator="lessThan">
      <formula>0</formula>
    </cfRule>
  </conditionalFormatting>
  <conditionalFormatting sqref="I222">
    <cfRule type="cellIs" dxfId="900" priority="1541" operator="lessThan">
      <formula>0</formula>
    </cfRule>
  </conditionalFormatting>
  <conditionalFormatting sqref="H222">
    <cfRule type="cellIs" dxfId="899" priority="1540" operator="lessThan">
      <formula>0</formula>
    </cfRule>
  </conditionalFormatting>
  <conditionalFormatting sqref="H222">
    <cfRule type="cellIs" dxfId="898" priority="1539" operator="lessThan">
      <formula>0</formula>
    </cfRule>
  </conditionalFormatting>
  <conditionalFormatting sqref="H222">
    <cfRule type="cellIs" dxfId="897" priority="1538" operator="lessThan">
      <formula>0</formula>
    </cfRule>
  </conditionalFormatting>
  <conditionalFormatting sqref="H222">
    <cfRule type="cellIs" dxfId="896" priority="1537" operator="lessThan">
      <formula>0</formula>
    </cfRule>
  </conditionalFormatting>
  <conditionalFormatting sqref="H222">
    <cfRule type="cellIs" dxfId="895" priority="1536" operator="lessThan">
      <formula>0</formula>
    </cfRule>
  </conditionalFormatting>
  <conditionalFormatting sqref="H222">
    <cfRule type="cellIs" dxfId="894" priority="1535" operator="lessThan">
      <formula>0</formula>
    </cfRule>
  </conditionalFormatting>
  <conditionalFormatting sqref="H222">
    <cfRule type="cellIs" dxfId="893" priority="1534" operator="lessThan">
      <formula>0</formula>
    </cfRule>
  </conditionalFormatting>
  <conditionalFormatting sqref="H222">
    <cfRule type="cellIs" dxfId="892" priority="1533" operator="lessThan">
      <formula>0</formula>
    </cfRule>
  </conditionalFormatting>
  <conditionalFormatting sqref="H222">
    <cfRule type="cellIs" dxfId="891" priority="1532" operator="lessThan">
      <formula>0</formula>
    </cfRule>
  </conditionalFormatting>
  <conditionalFormatting sqref="H222">
    <cfRule type="cellIs" dxfId="890" priority="1531" operator="lessThan">
      <formula>0</formula>
    </cfRule>
  </conditionalFormatting>
  <conditionalFormatting sqref="H222">
    <cfRule type="cellIs" dxfId="889" priority="1530" operator="lessThan">
      <formula>0</formula>
    </cfRule>
  </conditionalFormatting>
  <conditionalFormatting sqref="H222">
    <cfRule type="cellIs" dxfId="888" priority="1529" operator="lessThan">
      <formula>0</formula>
    </cfRule>
  </conditionalFormatting>
  <conditionalFormatting sqref="H222">
    <cfRule type="cellIs" dxfId="887" priority="1528" operator="lessThan">
      <formula>0</formula>
    </cfRule>
  </conditionalFormatting>
  <conditionalFormatting sqref="H222">
    <cfRule type="cellIs" dxfId="886" priority="1527" operator="lessThan">
      <formula>0</formula>
    </cfRule>
  </conditionalFormatting>
  <conditionalFormatting sqref="I222">
    <cfRule type="cellIs" dxfId="885" priority="1526" operator="lessThan">
      <formula>0</formula>
    </cfRule>
  </conditionalFormatting>
  <conditionalFormatting sqref="I222">
    <cfRule type="cellIs" dxfId="884" priority="1525" operator="lessThan">
      <formula>0</formula>
    </cfRule>
  </conditionalFormatting>
  <conditionalFormatting sqref="I222">
    <cfRule type="cellIs" dxfId="883" priority="1524" operator="lessThan">
      <formula>0</formula>
    </cfRule>
  </conditionalFormatting>
  <conditionalFormatting sqref="I222">
    <cfRule type="cellIs" dxfId="882" priority="1523" operator="lessThan">
      <formula>0</formula>
    </cfRule>
  </conditionalFormatting>
  <conditionalFormatting sqref="I222">
    <cfRule type="cellIs" dxfId="881" priority="1522" operator="lessThan">
      <formula>0</formula>
    </cfRule>
  </conditionalFormatting>
  <conditionalFormatting sqref="I222">
    <cfRule type="cellIs" dxfId="880" priority="1521" operator="lessThan">
      <formula>0</formula>
    </cfRule>
  </conditionalFormatting>
  <conditionalFormatting sqref="I222">
    <cfRule type="cellIs" dxfId="879" priority="1520" operator="lessThan">
      <formula>0</formula>
    </cfRule>
  </conditionalFormatting>
  <conditionalFormatting sqref="I222">
    <cfRule type="cellIs" dxfId="878" priority="1519" operator="lessThan">
      <formula>0</formula>
    </cfRule>
  </conditionalFormatting>
  <conditionalFormatting sqref="I222">
    <cfRule type="cellIs" dxfId="877" priority="1518" operator="lessThan">
      <formula>0</formula>
    </cfRule>
  </conditionalFormatting>
  <conditionalFormatting sqref="I222">
    <cfRule type="cellIs" dxfId="876" priority="1517" operator="lessThan">
      <formula>0</formula>
    </cfRule>
  </conditionalFormatting>
  <conditionalFormatting sqref="I222">
    <cfRule type="cellIs" dxfId="875" priority="1516" operator="lessThan">
      <formula>0</formula>
    </cfRule>
  </conditionalFormatting>
  <conditionalFormatting sqref="I222">
    <cfRule type="cellIs" dxfId="874" priority="1515" operator="lessThan">
      <formula>0</formula>
    </cfRule>
  </conditionalFormatting>
  <conditionalFormatting sqref="I222">
    <cfRule type="cellIs" dxfId="873" priority="1514" operator="lessThan">
      <formula>0</formula>
    </cfRule>
  </conditionalFormatting>
  <conditionalFormatting sqref="H222">
    <cfRule type="cellIs" dxfId="872" priority="1513" operator="lessThan">
      <formula>0</formula>
    </cfRule>
  </conditionalFormatting>
  <conditionalFormatting sqref="H222">
    <cfRule type="cellIs" dxfId="871" priority="1512" operator="lessThan">
      <formula>0</formula>
    </cfRule>
  </conditionalFormatting>
  <conditionalFormatting sqref="H222">
    <cfRule type="cellIs" dxfId="870" priority="1511" operator="lessThan">
      <formula>0</formula>
    </cfRule>
  </conditionalFormatting>
  <conditionalFormatting sqref="H222">
    <cfRule type="cellIs" dxfId="869" priority="1510" operator="lessThan">
      <formula>0</formula>
    </cfRule>
  </conditionalFormatting>
  <conditionalFormatting sqref="H222">
    <cfRule type="cellIs" dxfId="868" priority="1509" operator="lessThan">
      <formula>0</formula>
    </cfRule>
  </conditionalFormatting>
  <conditionalFormatting sqref="H222">
    <cfRule type="cellIs" dxfId="867" priority="1508" operator="lessThan">
      <formula>0</formula>
    </cfRule>
  </conditionalFormatting>
  <conditionalFormatting sqref="H222">
    <cfRule type="cellIs" dxfId="866" priority="1507" operator="lessThan">
      <formula>0</formula>
    </cfRule>
  </conditionalFormatting>
  <conditionalFormatting sqref="H222">
    <cfRule type="cellIs" dxfId="865" priority="1506" operator="lessThan">
      <formula>0</formula>
    </cfRule>
  </conditionalFormatting>
  <conditionalFormatting sqref="H222">
    <cfRule type="cellIs" dxfId="864" priority="1505" operator="lessThan">
      <formula>0</formula>
    </cfRule>
  </conditionalFormatting>
  <conditionalFormatting sqref="H222">
    <cfRule type="cellIs" dxfId="863" priority="1504" operator="lessThan">
      <formula>0</formula>
    </cfRule>
  </conditionalFormatting>
  <conditionalFormatting sqref="H222">
    <cfRule type="cellIs" dxfId="862" priority="1503" operator="lessThan">
      <formula>0</formula>
    </cfRule>
  </conditionalFormatting>
  <conditionalFormatting sqref="H222">
    <cfRule type="cellIs" dxfId="861" priority="1502" operator="lessThan">
      <formula>0</formula>
    </cfRule>
  </conditionalFormatting>
  <conditionalFormatting sqref="H222">
    <cfRule type="cellIs" dxfId="860" priority="1501" operator="lessThan">
      <formula>0</formula>
    </cfRule>
  </conditionalFormatting>
  <conditionalFormatting sqref="H222">
    <cfRule type="cellIs" dxfId="859" priority="1500" operator="lessThan">
      <formula>0</formula>
    </cfRule>
  </conditionalFormatting>
  <conditionalFormatting sqref="H222">
    <cfRule type="cellIs" dxfId="858" priority="1499" operator="lessThan">
      <formula>0</formula>
    </cfRule>
  </conditionalFormatting>
  <conditionalFormatting sqref="H222">
    <cfRule type="cellIs" dxfId="857" priority="1498" operator="lessThan">
      <formula>0</formula>
    </cfRule>
  </conditionalFormatting>
  <conditionalFormatting sqref="H222">
    <cfRule type="cellIs" dxfId="856" priority="1497" operator="lessThan">
      <formula>0</formula>
    </cfRule>
  </conditionalFormatting>
  <conditionalFormatting sqref="H222">
    <cfRule type="cellIs" dxfId="855" priority="1496" operator="lessThan">
      <formula>0</formula>
    </cfRule>
  </conditionalFormatting>
  <conditionalFormatting sqref="H222">
    <cfRule type="cellIs" dxfId="854" priority="1495" operator="lessThan">
      <formula>0</formula>
    </cfRule>
  </conditionalFormatting>
  <conditionalFormatting sqref="H222">
    <cfRule type="cellIs" dxfId="853" priority="1494" operator="lessThan">
      <formula>0</formula>
    </cfRule>
  </conditionalFormatting>
  <conditionalFormatting sqref="H222">
    <cfRule type="cellIs" dxfId="852" priority="1493" operator="lessThan">
      <formula>0</formula>
    </cfRule>
  </conditionalFormatting>
  <conditionalFormatting sqref="H222">
    <cfRule type="cellIs" dxfId="851" priority="1492" operator="lessThan">
      <formula>0</formula>
    </cfRule>
  </conditionalFormatting>
  <conditionalFormatting sqref="H222">
    <cfRule type="cellIs" dxfId="850" priority="1491" operator="lessThan">
      <formula>0</formula>
    </cfRule>
  </conditionalFormatting>
  <conditionalFormatting sqref="H222">
    <cfRule type="cellIs" dxfId="849" priority="1490" operator="lessThan">
      <formula>0</formula>
    </cfRule>
  </conditionalFormatting>
  <conditionalFormatting sqref="H222">
    <cfRule type="cellIs" dxfId="848" priority="1489" operator="lessThan">
      <formula>0</formula>
    </cfRule>
  </conditionalFormatting>
  <conditionalFormatting sqref="H222">
    <cfRule type="cellIs" dxfId="847" priority="1488" operator="lessThan">
      <formula>0</formula>
    </cfRule>
  </conditionalFormatting>
  <conditionalFormatting sqref="H222">
    <cfRule type="cellIs" dxfId="846" priority="1487" operator="lessThan">
      <formula>0</formula>
    </cfRule>
  </conditionalFormatting>
  <conditionalFormatting sqref="H222">
    <cfRule type="cellIs" dxfId="845" priority="1486" operator="lessThan">
      <formula>0</formula>
    </cfRule>
  </conditionalFormatting>
  <conditionalFormatting sqref="H222">
    <cfRule type="cellIs" dxfId="844" priority="1485" operator="lessThan">
      <formula>0</formula>
    </cfRule>
  </conditionalFormatting>
  <conditionalFormatting sqref="H222">
    <cfRule type="cellIs" dxfId="843" priority="1484" operator="lessThan">
      <formula>0</formula>
    </cfRule>
  </conditionalFormatting>
  <conditionalFormatting sqref="H222">
    <cfRule type="cellIs" dxfId="842" priority="1483" operator="lessThan">
      <formula>0</formula>
    </cfRule>
  </conditionalFormatting>
  <conditionalFormatting sqref="H222">
    <cfRule type="cellIs" dxfId="841" priority="1482" operator="lessThan">
      <formula>0</formula>
    </cfRule>
  </conditionalFormatting>
  <conditionalFormatting sqref="H222">
    <cfRule type="cellIs" dxfId="840" priority="1481" operator="lessThan">
      <formula>0</formula>
    </cfRule>
  </conditionalFormatting>
  <conditionalFormatting sqref="H222">
    <cfRule type="cellIs" dxfId="839" priority="1480" operator="lessThan">
      <formula>0</formula>
    </cfRule>
  </conditionalFormatting>
  <conditionalFormatting sqref="H222">
    <cfRule type="cellIs" dxfId="838" priority="1479" operator="lessThan">
      <formula>0</formula>
    </cfRule>
  </conditionalFormatting>
  <conditionalFormatting sqref="H222">
    <cfRule type="cellIs" dxfId="837" priority="1478" operator="lessThan">
      <formula>0</formula>
    </cfRule>
  </conditionalFormatting>
  <conditionalFormatting sqref="H222">
    <cfRule type="cellIs" dxfId="836" priority="1477" operator="lessThan">
      <formula>0</formula>
    </cfRule>
  </conditionalFormatting>
  <conditionalFormatting sqref="H222">
    <cfRule type="cellIs" dxfId="835" priority="1476" operator="lessThan">
      <formula>0</formula>
    </cfRule>
  </conditionalFormatting>
  <conditionalFormatting sqref="H222">
    <cfRule type="cellIs" dxfId="834" priority="1475" operator="lessThan">
      <formula>0</formula>
    </cfRule>
  </conditionalFormatting>
  <conditionalFormatting sqref="H222">
    <cfRule type="cellIs" dxfId="833" priority="1474" operator="lessThan">
      <formula>0</formula>
    </cfRule>
  </conditionalFormatting>
  <conditionalFormatting sqref="H222">
    <cfRule type="cellIs" dxfId="832" priority="1473" operator="lessThan">
      <formula>0</formula>
    </cfRule>
  </conditionalFormatting>
  <conditionalFormatting sqref="H222">
    <cfRule type="cellIs" dxfId="831" priority="1472" operator="lessThan">
      <formula>0</formula>
    </cfRule>
  </conditionalFormatting>
  <conditionalFormatting sqref="H222">
    <cfRule type="cellIs" dxfId="830" priority="1471" operator="lessThan">
      <formula>0</formula>
    </cfRule>
  </conditionalFormatting>
  <conditionalFormatting sqref="H219:I219">
    <cfRule type="cellIs" dxfId="829" priority="1296" operator="lessThan">
      <formula>0</formula>
    </cfRule>
  </conditionalFormatting>
  <conditionalFormatting sqref="H218:I218">
    <cfRule type="cellIs" dxfId="828" priority="1295" operator="lessThan">
      <formula>0</formula>
    </cfRule>
  </conditionalFormatting>
  <conditionalFormatting sqref="H217:I217">
    <cfRule type="cellIs" dxfId="827" priority="1294" operator="lessThan">
      <formula>0</formula>
    </cfRule>
  </conditionalFormatting>
  <conditionalFormatting sqref="H216:I216">
    <cfRule type="cellIs" dxfId="826" priority="1293" operator="lessThan">
      <formula>0</formula>
    </cfRule>
  </conditionalFormatting>
  <conditionalFormatting sqref="H215:I215">
    <cfRule type="cellIs" dxfId="825" priority="1292" operator="lessThan">
      <formula>0</formula>
    </cfRule>
  </conditionalFormatting>
  <conditionalFormatting sqref="H214:I214">
    <cfRule type="cellIs" dxfId="824" priority="1291" operator="lessThan">
      <formula>0</formula>
    </cfRule>
  </conditionalFormatting>
  <conditionalFormatting sqref="H213:I213">
    <cfRule type="cellIs" dxfId="823" priority="1290" operator="lessThan">
      <formula>0</formula>
    </cfRule>
  </conditionalFormatting>
  <conditionalFormatting sqref="H212:I212">
    <cfRule type="cellIs" dxfId="822" priority="1289" operator="lessThan">
      <formula>0</formula>
    </cfRule>
  </conditionalFormatting>
  <conditionalFormatting sqref="H211:I211">
    <cfRule type="cellIs" dxfId="821" priority="1288" operator="lessThan">
      <formula>0</formula>
    </cfRule>
  </conditionalFormatting>
  <conditionalFormatting sqref="H210:I210">
    <cfRule type="cellIs" dxfId="820" priority="1287" operator="lessThan">
      <formula>0</formula>
    </cfRule>
  </conditionalFormatting>
  <conditionalFormatting sqref="H209:I209">
    <cfRule type="cellIs" dxfId="819" priority="1286" operator="lessThan">
      <formula>0</formula>
    </cfRule>
  </conditionalFormatting>
  <conditionalFormatting sqref="H205:I205">
    <cfRule type="cellIs" dxfId="818" priority="779" operator="lessThan">
      <formula>0</formula>
    </cfRule>
  </conditionalFormatting>
  <conditionalFormatting sqref="H204:I204">
    <cfRule type="cellIs" dxfId="817" priority="778" operator="lessThan">
      <formula>0</formula>
    </cfRule>
  </conditionalFormatting>
  <conditionalFormatting sqref="H203:I203">
    <cfRule type="cellIs" dxfId="816" priority="777" operator="lessThan">
      <formula>0</formula>
    </cfRule>
  </conditionalFormatting>
  <conditionalFormatting sqref="H202:I202">
    <cfRule type="cellIs" dxfId="815" priority="776" operator="lessThan">
      <formula>0</formula>
    </cfRule>
  </conditionalFormatting>
  <conditionalFormatting sqref="H201:I201">
    <cfRule type="cellIs" dxfId="814" priority="775" operator="lessThan">
      <formula>0</formula>
    </cfRule>
  </conditionalFormatting>
  <conditionalFormatting sqref="H200:I200">
    <cfRule type="cellIs" dxfId="813" priority="774" operator="lessThan">
      <formula>0</formula>
    </cfRule>
  </conditionalFormatting>
  <conditionalFormatting sqref="H199:I199">
    <cfRule type="cellIs" dxfId="812" priority="773" operator="lessThan">
      <formula>0</formula>
    </cfRule>
  </conditionalFormatting>
  <conditionalFormatting sqref="H198:I198">
    <cfRule type="cellIs" dxfId="811" priority="772" operator="lessThan">
      <formula>0</formula>
    </cfRule>
  </conditionalFormatting>
  <conditionalFormatting sqref="H197:I197">
    <cfRule type="cellIs" dxfId="810" priority="771" operator="lessThan">
      <formula>0</formula>
    </cfRule>
  </conditionalFormatting>
  <conditionalFormatting sqref="H195:I196">
    <cfRule type="cellIs" dxfId="809" priority="770" operator="lessThan">
      <formula>0</formula>
    </cfRule>
  </conditionalFormatting>
  <conditionalFormatting sqref="H196:I196">
    <cfRule type="cellIs" dxfId="808" priority="769" operator="lessThan">
      <formula>0</formula>
    </cfRule>
  </conditionalFormatting>
  <conditionalFormatting sqref="H194:I194">
    <cfRule type="cellIs" dxfId="807" priority="768" operator="lessThan">
      <formula>0</formula>
    </cfRule>
  </conditionalFormatting>
  <conditionalFormatting sqref="H193:I193">
    <cfRule type="cellIs" dxfId="806" priority="767" operator="lessThan">
      <formula>0</formula>
    </cfRule>
  </conditionalFormatting>
  <conditionalFormatting sqref="H192:I192">
    <cfRule type="cellIs" dxfId="805" priority="766" operator="lessThan">
      <formula>0</formula>
    </cfRule>
  </conditionalFormatting>
  <conditionalFormatting sqref="H191:I191">
    <cfRule type="cellIs" dxfId="804" priority="765" operator="lessThan">
      <formula>0</formula>
    </cfRule>
  </conditionalFormatting>
  <conditionalFormatting sqref="H190:I190">
    <cfRule type="cellIs" dxfId="803" priority="764" operator="lessThan">
      <formula>0</formula>
    </cfRule>
  </conditionalFormatting>
  <conditionalFormatting sqref="H189:I189">
    <cfRule type="cellIs" dxfId="802" priority="763" operator="lessThan">
      <formula>0</formula>
    </cfRule>
  </conditionalFormatting>
  <conditionalFormatting sqref="H188:I188">
    <cfRule type="cellIs" dxfId="801" priority="762" operator="lessThan">
      <formula>0</formula>
    </cfRule>
  </conditionalFormatting>
  <conditionalFormatting sqref="H187:I187">
    <cfRule type="cellIs" dxfId="800" priority="761" operator="lessThan">
      <formula>0</formula>
    </cfRule>
  </conditionalFormatting>
  <conditionalFormatting sqref="H186:I186">
    <cfRule type="cellIs" dxfId="799" priority="760" operator="lessThan">
      <formula>0</formula>
    </cfRule>
  </conditionalFormatting>
  <conditionalFormatting sqref="H185:I185">
    <cfRule type="cellIs" dxfId="798" priority="759" operator="lessThan">
      <formula>0</formula>
    </cfRule>
  </conditionalFormatting>
  <conditionalFormatting sqref="H184:I184">
    <cfRule type="cellIs" dxfId="797" priority="758" operator="lessThan">
      <formula>0</formula>
    </cfRule>
  </conditionalFormatting>
  <conditionalFormatting sqref="H183:I183">
    <cfRule type="cellIs" dxfId="796" priority="757" operator="lessThan">
      <formula>0</formula>
    </cfRule>
  </conditionalFormatting>
  <conditionalFormatting sqref="H182:I182">
    <cfRule type="cellIs" dxfId="795" priority="756" operator="lessThan">
      <formula>0</formula>
    </cfRule>
  </conditionalFormatting>
  <conditionalFormatting sqref="H181:I181">
    <cfRule type="cellIs" dxfId="794" priority="755" operator="lessThan">
      <formula>0</formula>
    </cfRule>
  </conditionalFormatting>
  <conditionalFormatting sqref="H180:I180">
    <cfRule type="cellIs" dxfId="793" priority="754" operator="lessThan">
      <formula>0</formula>
    </cfRule>
  </conditionalFormatting>
  <conditionalFormatting sqref="H179:I179">
    <cfRule type="cellIs" dxfId="792" priority="753" operator="lessThan">
      <formula>0</formula>
    </cfRule>
  </conditionalFormatting>
  <conditionalFormatting sqref="H178:I178">
    <cfRule type="cellIs" dxfId="791" priority="752" operator="lessThan">
      <formula>0</formula>
    </cfRule>
  </conditionalFormatting>
  <conditionalFormatting sqref="H177:I177">
    <cfRule type="cellIs" dxfId="790" priority="751" operator="lessThan">
      <formula>0</formula>
    </cfRule>
  </conditionalFormatting>
  <conditionalFormatting sqref="H176:I176">
    <cfRule type="cellIs" dxfId="789" priority="750" operator="lessThan">
      <formula>0</formula>
    </cfRule>
  </conditionalFormatting>
  <conditionalFormatting sqref="H175:I175">
    <cfRule type="cellIs" dxfId="788" priority="749" operator="lessThan">
      <formula>0</formula>
    </cfRule>
  </conditionalFormatting>
  <conditionalFormatting sqref="H174:I174">
    <cfRule type="cellIs" dxfId="787" priority="748" operator="lessThan">
      <formula>0</formula>
    </cfRule>
  </conditionalFormatting>
  <conditionalFormatting sqref="H173:I173">
    <cfRule type="cellIs" dxfId="786" priority="747" operator="lessThan">
      <formula>0</formula>
    </cfRule>
  </conditionalFormatting>
  <conditionalFormatting sqref="H172:I172">
    <cfRule type="cellIs" dxfId="785" priority="746" operator="lessThan">
      <formula>0</formula>
    </cfRule>
  </conditionalFormatting>
  <conditionalFormatting sqref="H171:I171">
    <cfRule type="cellIs" dxfId="784" priority="745" operator="lessThan">
      <formula>0</formula>
    </cfRule>
  </conditionalFormatting>
  <conditionalFormatting sqref="H170:I170">
    <cfRule type="cellIs" dxfId="783" priority="744" operator="lessThan">
      <formula>0</formula>
    </cfRule>
  </conditionalFormatting>
  <conditionalFormatting sqref="H169:I169">
    <cfRule type="cellIs" dxfId="782" priority="743" operator="lessThan">
      <formula>0</formula>
    </cfRule>
  </conditionalFormatting>
  <conditionalFormatting sqref="H168:I168">
    <cfRule type="cellIs" dxfId="781" priority="742" operator="lessThan">
      <formula>0</formula>
    </cfRule>
  </conditionalFormatting>
  <conditionalFormatting sqref="H167:I167">
    <cfRule type="cellIs" dxfId="780" priority="741" operator="lessThan">
      <formula>0</formula>
    </cfRule>
  </conditionalFormatting>
  <conditionalFormatting sqref="H166:I166">
    <cfRule type="cellIs" dxfId="779" priority="740" operator="lessThan">
      <formula>0</formula>
    </cfRule>
  </conditionalFormatting>
  <conditionalFormatting sqref="H165:I165">
    <cfRule type="cellIs" dxfId="778" priority="739" operator="lessThan">
      <formula>0</formula>
    </cfRule>
  </conditionalFormatting>
  <conditionalFormatting sqref="H164:I164">
    <cfRule type="cellIs" dxfId="777" priority="738" operator="lessThan">
      <formula>0</formula>
    </cfRule>
  </conditionalFormatting>
  <conditionalFormatting sqref="H163:I163">
    <cfRule type="cellIs" dxfId="776" priority="737" operator="lessThan">
      <formula>0</formula>
    </cfRule>
  </conditionalFormatting>
  <conditionalFormatting sqref="H162:I162">
    <cfRule type="cellIs" dxfId="775" priority="736" operator="lessThan">
      <formula>0</formula>
    </cfRule>
  </conditionalFormatting>
  <conditionalFormatting sqref="H161:I161">
    <cfRule type="cellIs" dxfId="774" priority="735" operator="lessThan">
      <formula>0</formula>
    </cfRule>
  </conditionalFormatting>
  <conditionalFormatting sqref="H160:I160">
    <cfRule type="cellIs" dxfId="773" priority="734" operator="lessThan">
      <formula>0</formula>
    </cfRule>
  </conditionalFormatting>
  <conditionalFormatting sqref="H159:I159">
    <cfRule type="cellIs" dxfId="772" priority="733" operator="lessThan">
      <formula>0</formula>
    </cfRule>
  </conditionalFormatting>
  <conditionalFormatting sqref="H158:I158">
    <cfRule type="cellIs" dxfId="771" priority="732" operator="lessThan">
      <formula>0</formula>
    </cfRule>
  </conditionalFormatting>
  <conditionalFormatting sqref="H157:I157">
    <cfRule type="cellIs" dxfId="770" priority="731" operator="lessThan">
      <formula>0</formula>
    </cfRule>
  </conditionalFormatting>
  <conditionalFormatting sqref="H156:I156">
    <cfRule type="cellIs" dxfId="769" priority="730" operator="lessThan">
      <formula>0</formula>
    </cfRule>
  </conditionalFormatting>
  <conditionalFormatting sqref="H155:I155">
    <cfRule type="cellIs" dxfId="768" priority="729" operator="lessThan">
      <formula>0</formula>
    </cfRule>
  </conditionalFormatting>
  <conditionalFormatting sqref="I141">
    <cfRule type="cellIs" dxfId="767" priority="724" operator="lessThan">
      <formula>0</formula>
    </cfRule>
  </conditionalFormatting>
  <conditionalFormatting sqref="I144">
    <cfRule type="cellIs" dxfId="766" priority="720" operator="lessThan">
      <formula>0</formula>
    </cfRule>
  </conditionalFormatting>
  <conditionalFormatting sqref="I142">
    <cfRule type="cellIs" dxfId="765" priority="722" operator="lessThan">
      <formula>0</formula>
    </cfRule>
  </conditionalFormatting>
  <conditionalFormatting sqref="I143">
    <cfRule type="cellIs" dxfId="764" priority="721" operator="lessThan">
      <formula>0</formula>
    </cfRule>
  </conditionalFormatting>
  <conditionalFormatting sqref="I145">
    <cfRule type="cellIs" dxfId="763" priority="719" operator="lessThan">
      <formula>0</formula>
    </cfRule>
  </conditionalFormatting>
  <conditionalFormatting sqref="I146">
    <cfRule type="cellIs" dxfId="762" priority="718" operator="lessThan">
      <formula>0</formula>
    </cfRule>
  </conditionalFormatting>
  <conditionalFormatting sqref="I148">
    <cfRule type="cellIs" dxfId="761" priority="716" operator="lessThan">
      <formula>0</formula>
    </cfRule>
  </conditionalFormatting>
  <conditionalFormatting sqref="I150">
    <cfRule type="cellIs" dxfId="760" priority="711" operator="lessThan">
      <formula>0</formula>
    </cfRule>
  </conditionalFormatting>
  <conditionalFormatting sqref="I147">
    <cfRule type="cellIs" dxfId="759" priority="715" operator="lessThan">
      <formula>0</formula>
    </cfRule>
  </conditionalFormatting>
  <conditionalFormatting sqref="I151">
    <cfRule type="cellIs" dxfId="758" priority="710" operator="lessThan">
      <formula>0</formula>
    </cfRule>
  </conditionalFormatting>
  <conditionalFormatting sqref="I149">
    <cfRule type="cellIs" dxfId="757" priority="713" operator="lessThan">
      <formula>0</formula>
    </cfRule>
  </conditionalFormatting>
  <conditionalFormatting sqref="I152">
    <cfRule type="cellIs" dxfId="756" priority="709" operator="lessThan">
      <formula>0</formula>
    </cfRule>
  </conditionalFormatting>
  <conditionalFormatting sqref="I153">
    <cfRule type="cellIs" dxfId="755" priority="708" operator="lessThan">
      <formula>0</formula>
    </cfRule>
  </conditionalFormatting>
  <conditionalFormatting sqref="I139:I140">
    <cfRule type="cellIs" dxfId="754" priority="707" operator="lessThan">
      <formula>0</formula>
    </cfRule>
  </conditionalFormatting>
  <conditionalFormatting sqref="I137">
    <cfRule type="cellIs" dxfId="753" priority="706" operator="lessThan">
      <formula>0</formula>
    </cfRule>
  </conditionalFormatting>
  <conditionalFormatting sqref="I138">
    <cfRule type="cellIs" dxfId="752" priority="705" operator="lessThan">
      <formula>0</formula>
    </cfRule>
  </conditionalFormatting>
  <conditionalFormatting sqref="I136">
    <cfRule type="cellIs" dxfId="751" priority="704" operator="lessThan">
      <formula>0</formula>
    </cfRule>
  </conditionalFormatting>
  <conditionalFormatting sqref="I135">
    <cfRule type="cellIs" dxfId="750" priority="703" operator="lessThan">
      <formula>0</formula>
    </cfRule>
  </conditionalFormatting>
  <conditionalFormatting sqref="H136">
    <cfRule type="cellIs" dxfId="749" priority="702" operator="lessThan">
      <formula>0</formula>
    </cfRule>
  </conditionalFormatting>
  <conditionalFormatting sqref="I136">
    <cfRule type="cellIs" dxfId="748" priority="701" operator="lessThan">
      <formula>0</formula>
    </cfRule>
  </conditionalFormatting>
  <conditionalFormatting sqref="I135">
    <cfRule type="cellIs" dxfId="747" priority="700" operator="lessThan">
      <formula>0</formula>
    </cfRule>
  </conditionalFormatting>
  <conditionalFormatting sqref="H135">
    <cfRule type="cellIs" dxfId="746" priority="699" operator="lessThan">
      <formula>0</formula>
    </cfRule>
  </conditionalFormatting>
  <conditionalFormatting sqref="I135">
    <cfRule type="cellIs" dxfId="745" priority="698" operator="lessThan">
      <formula>0</formula>
    </cfRule>
  </conditionalFormatting>
  <conditionalFormatting sqref="I135">
    <cfRule type="cellIs" dxfId="744" priority="697" operator="lessThan">
      <formula>0</formula>
    </cfRule>
  </conditionalFormatting>
  <conditionalFormatting sqref="I135">
    <cfRule type="cellIs" dxfId="743" priority="696" operator="lessThan">
      <formula>0</formula>
    </cfRule>
  </conditionalFormatting>
  <conditionalFormatting sqref="I134">
    <cfRule type="cellIs" dxfId="742" priority="695" operator="lessThan">
      <formula>0</formula>
    </cfRule>
  </conditionalFormatting>
  <conditionalFormatting sqref="I134">
    <cfRule type="cellIs" dxfId="741" priority="694" operator="lessThan">
      <formula>0</formula>
    </cfRule>
  </conditionalFormatting>
  <conditionalFormatting sqref="H134">
    <cfRule type="cellIs" dxfId="740" priority="693" operator="lessThan">
      <formula>0</formula>
    </cfRule>
  </conditionalFormatting>
  <conditionalFormatting sqref="I134">
    <cfRule type="cellIs" dxfId="739" priority="692" operator="lessThan">
      <formula>0</formula>
    </cfRule>
  </conditionalFormatting>
  <conditionalFormatting sqref="I134">
    <cfRule type="cellIs" dxfId="738" priority="691" operator="lessThan">
      <formula>0</formula>
    </cfRule>
  </conditionalFormatting>
  <conditionalFormatting sqref="I134">
    <cfRule type="cellIs" dxfId="737" priority="690" operator="lessThan">
      <formula>0</formula>
    </cfRule>
  </conditionalFormatting>
  <conditionalFormatting sqref="I133">
    <cfRule type="cellIs" dxfId="736" priority="689" operator="lessThan">
      <formula>0</formula>
    </cfRule>
  </conditionalFormatting>
  <conditionalFormatting sqref="I133">
    <cfRule type="cellIs" dxfId="735" priority="688" operator="lessThan">
      <formula>0</formula>
    </cfRule>
  </conditionalFormatting>
  <conditionalFormatting sqref="H133">
    <cfRule type="cellIs" dxfId="734" priority="687" operator="lessThan">
      <formula>0</formula>
    </cfRule>
  </conditionalFormatting>
  <conditionalFormatting sqref="I133">
    <cfRule type="cellIs" dxfId="733" priority="686" operator="lessThan">
      <formula>0</formula>
    </cfRule>
  </conditionalFormatting>
  <conditionalFormatting sqref="I133">
    <cfRule type="cellIs" dxfId="732" priority="685" operator="lessThan">
      <formula>0</formula>
    </cfRule>
  </conditionalFormatting>
  <conditionalFormatting sqref="I133">
    <cfRule type="cellIs" dxfId="731" priority="684" operator="lessThan">
      <formula>0</formula>
    </cfRule>
  </conditionalFormatting>
  <conditionalFormatting sqref="I132">
    <cfRule type="cellIs" dxfId="730" priority="683" operator="lessThan">
      <formula>0</formula>
    </cfRule>
  </conditionalFormatting>
  <conditionalFormatting sqref="I132">
    <cfRule type="cellIs" dxfId="729" priority="682" operator="lessThan">
      <formula>0</formula>
    </cfRule>
  </conditionalFormatting>
  <conditionalFormatting sqref="H132">
    <cfRule type="cellIs" dxfId="728" priority="681" operator="lessThan">
      <formula>0</formula>
    </cfRule>
  </conditionalFormatting>
  <conditionalFormatting sqref="I132">
    <cfRule type="cellIs" dxfId="727" priority="680" operator="lessThan">
      <formula>0</formula>
    </cfRule>
  </conditionalFormatting>
  <conditionalFormatting sqref="I132">
    <cfRule type="cellIs" dxfId="726" priority="679" operator="lessThan">
      <formula>0</formula>
    </cfRule>
  </conditionalFormatting>
  <conditionalFormatting sqref="I132">
    <cfRule type="cellIs" dxfId="725" priority="678" operator="lessThan">
      <formula>0</formula>
    </cfRule>
  </conditionalFormatting>
  <conditionalFormatting sqref="I131">
    <cfRule type="cellIs" dxfId="724" priority="677" operator="lessThan">
      <formula>0</formula>
    </cfRule>
  </conditionalFormatting>
  <conditionalFormatting sqref="I131">
    <cfRule type="cellIs" dxfId="723" priority="676" operator="lessThan">
      <formula>0</formula>
    </cfRule>
  </conditionalFormatting>
  <conditionalFormatting sqref="H131">
    <cfRule type="cellIs" dxfId="722" priority="675" operator="lessThan">
      <formula>0</formula>
    </cfRule>
  </conditionalFormatting>
  <conditionalFormatting sqref="I131">
    <cfRule type="cellIs" dxfId="721" priority="674" operator="lessThan">
      <formula>0</formula>
    </cfRule>
  </conditionalFormatting>
  <conditionalFormatting sqref="I131">
    <cfRule type="cellIs" dxfId="720" priority="673" operator="lessThan">
      <formula>0</formula>
    </cfRule>
  </conditionalFormatting>
  <conditionalFormatting sqref="I131">
    <cfRule type="cellIs" dxfId="719" priority="672" operator="lessThan">
      <formula>0</formula>
    </cfRule>
  </conditionalFormatting>
  <conditionalFormatting sqref="I129">
    <cfRule type="cellIs" dxfId="718" priority="671" operator="lessThan">
      <formula>0</formula>
    </cfRule>
  </conditionalFormatting>
  <conditionalFormatting sqref="I129">
    <cfRule type="cellIs" dxfId="717" priority="670" operator="lessThan">
      <formula>0</formula>
    </cfRule>
  </conditionalFormatting>
  <conditionalFormatting sqref="H129">
    <cfRule type="cellIs" dxfId="716" priority="669" operator="lessThan">
      <formula>0</formula>
    </cfRule>
  </conditionalFormatting>
  <conditionalFormatting sqref="I129">
    <cfRule type="cellIs" dxfId="715" priority="668" operator="lessThan">
      <formula>0</formula>
    </cfRule>
  </conditionalFormatting>
  <conditionalFormatting sqref="I129">
    <cfRule type="cellIs" dxfId="714" priority="667" operator="lessThan">
      <formula>0</formula>
    </cfRule>
  </conditionalFormatting>
  <conditionalFormatting sqref="I129">
    <cfRule type="cellIs" dxfId="713" priority="666" operator="lessThan">
      <formula>0</formula>
    </cfRule>
  </conditionalFormatting>
  <conditionalFormatting sqref="I128">
    <cfRule type="cellIs" dxfId="712" priority="659" operator="lessThan">
      <formula>0</formula>
    </cfRule>
  </conditionalFormatting>
  <conditionalFormatting sqref="I128">
    <cfRule type="cellIs" dxfId="711" priority="658" operator="lessThan">
      <formula>0</formula>
    </cfRule>
  </conditionalFormatting>
  <conditionalFormatting sqref="H128">
    <cfRule type="cellIs" dxfId="710" priority="657" operator="lessThan">
      <formula>0</formula>
    </cfRule>
  </conditionalFormatting>
  <conditionalFormatting sqref="I128">
    <cfRule type="cellIs" dxfId="709" priority="656" operator="lessThan">
      <formula>0</formula>
    </cfRule>
  </conditionalFormatting>
  <conditionalFormatting sqref="I128">
    <cfRule type="cellIs" dxfId="708" priority="655" operator="lessThan">
      <formula>0</formula>
    </cfRule>
  </conditionalFormatting>
  <conditionalFormatting sqref="I128">
    <cfRule type="cellIs" dxfId="707" priority="654" operator="lessThan">
      <formula>0</formula>
    </cfRule>
  </conditionalFormatting>
  <conditionalFormatting sqref="I127">
    <cfRule type="cellIs" dxfId="706" priority="653" operator="lessThan">
      <formula>0</formula>
    </cfRule>
  </conditionalFormatting>
  <conditionalFormatting sqref="I127">
    <cfRule type="cellIs" dxfId="705" priority="652" operator="lessThan">
      <formula>0</formula>
    </cfRule>
  </conditionalFormatting>
  <conditionalFormatting sqref="H127">
    <cfRule type="cellIs" dxfId="704" priority="651" operator="lessThan">
      <formula>0</formula>
    </cfRule>
  </conditionalFormatting>
  <conditionalFormatting sqref="I127">
    <cfRule type="cellIs" dxfId="703" priority="650" operator="lessThan">
      <formula>0</formula>
    </cfRule>
  </conditionalFormatting>
  <conditionalFormatting sqref="I127">
    <cfRule type="cellIs" dxfId="702" priority="649" operator="lessThan">
      <formula>0</formula>
    </cfRule>
  </conditionalFormatting>
  <conditionalFormatting sqref="I127">
    <cfRule type="cellIs" dxfId="701" priority="648" operator="lessThan">
      <formula>0</formula>
    </cfRule>
  </conditionalFormatting>
  <conditionalFormatting sqref="I126">
    <cfRule type="cellIs" dxfId="700" priority="647" operator="lessThan">
      <formula>0</formula>
    </cfRule>
  </conditionalFormatting>
  <conditionalFormatting sqref="I126">
    <cfRule type="cellIs" dxfId="699" priority="646" operator="lessThan">
      <formula>0</formula>
    </cfRule>
  </conditionalFormatting>
  <conditionalFormatting sqref="H126">
    <cfRule type="cellIs" dxfId="698" priority="645" operator="lessThan">
      <formula>0</formula>
    </cfRule>
  </conditionalFormatting>
  <conditionalFormatting sqref="I126">
    <cfRule type="cellIs" dxfId="697" priority="644" operator="lessThan">
      <formula>0</formula>
    </cfRule>
  </conditionalFormatting>
  <conditionalFormatting sqref="I126">
    <cfRule type="cellIs" dxfId="696" priority="643" operator="lessThan">
      <formula>0</formula>
    </cfRule>
  </conditionalFormatting>
  <conditionalFormatting sqref="I126">
    <cfRule type="cellIs" dxfId="695" priority="642" operator="lessThan">
      <formula>0</formula>
    </cfRule>
  </conditionalFormatting>
  <conditionalFormatting sqref="I126">
    <cfRule type="cellIs" dxfId="694" priority="641" operator="lessThan">
      <formula>0</formula>
    </cfRule>
  </conditionalFormatting>
  <conditionalFormatting sqref="I126">
    <cfRule type="cellIs" dxfId="693" priority="640" operator="lessThan">
      <formula>0</formula>
    </cfRule>
  </conditionalFormatting>
  <conditionalFormatting sqref="H126">
    <cfRule type="cellIs" dxfId="692" priority="639" operator="lessThan">
      <formula>0</formula>
    </cfRule>
  </conditionalFormatting>
  <conditionalFormatting sqref="I126">
    <cfRule type="cellIs" dxfId="691" priority="638" operator="lessThan">
      <formula>0</formula>
    </cfRule>
  </conditionalFormatting>
  <conditionalFormatting sqref="I126">
    <cfRule type="cellIs" dxfId="690" priority="637" operator="lessThan">
      <formula>0</formula>
    </cfRule>
  </conditionalFormatting>
  <conditionalFormatting sqref="I126">
    <cfRule type="cellIs" dxfId="689" priority="636" operator="lessThan">
      <formula>0</formula>
    </cfRule>
  </conditionalFormatting>
  <conditionalFormatting sqref="I125">
    <cfRule type="cellIs" dxfId="688" priority="635" operator="lessThan">
      <formula>0</formula>
    </cfRule>
  </conditionalFormatting>
  <conditionalFormatting sqref="I125">
    <cfRule type="cellIs" dxfId="687" priority="634" operator="lessThan">
      <formula>0</formula>
    </cfRule>
  </conditionalFormatting>
  <conditionalFormatting sqref="H125">
    <cfRule type="cellIs" dxfId="686" priority="633" operator="lessThan">
      <formula>0</formula>
    </cfRule>
  </conditionalFormatting>
  <conditionalFormatting sqref="I125">
    <cfRule type="cellIs" dxfId="685" priority="632" operator="lessThan">
      <formula>0</formula>
    </cfRule>
  </conditionalFormatting>
  <conditionalFormatting sqref="I125">
    <cfRule type="cellIs" dxfId="684" priority="631" operator="lessThan">
      <formula>0</formula>
    </cfRule>
  </conditionalFormatting>
  <conditionalFormatting sqref="I125">
    <cfRule type="cellIs" dxfId="683" priority="630" operator="lessThan">
      <formula>0</formula>
    </cfRule>
  </conditionalFormatting>
  <conditionalFormatting sqref="I124">
    <cfRule type="cellIs" dxfId="682" priority="629" operator="lessThan">
      <formula>0</formula>
    </cfRule>
  </conditionalFormatting>
  <conditionalFormatting sqref="I124">
    <cfRule type="cellIs" dxfId="681" priority="628" operator="lessThan">
      <formula>0</formula>
    </cfRule>
  </conditionalFormatting>
  <conditionalFormatting sqref="H124">
    <cfRule type="cellIs" dxfId="680" priority="627" operator="lessThan">
      <formula>0</formula>
    </cfRule>
  </conditionalFormatting>
  <conditionalFormatting sqref="I124">
    <cfRule type="cellIs" dxfId="679" priority="626" operator="lessThan">
      <formula>0</formula>
    </cfRule>
  </conditionalFormatting>
  <conditionalFormatting sqref="I124">
    <cfRule type="cellIs" dxfId="678" priority="625" operator="lessThan">
      <formula>0</formula>
    </cfRule>
  </conditionalFormatting>
  <conditionalFormatting sqref="I124">
    <cfRule type="cellIs" dxfId="677" priority="624" operator="lessThan">
      <formula>0</formula>
    </cfRule>
  </conditionalFormatting>
  <conditionalFormatting sqref="I123">
    <cfRule type="cellIs" dxfId="676" priority="623" operator="lessThan">
      <formula>0</formula>
    </cfRule>
  </conditionalFormatting>
  <conditionalFormatting sqref="I123">
    <cfRule type="cellIs" dxfId="675" priority="622" operator="lessThan">
      <formula>0</formula>
    </cfRule>
  </conditionalFormatting>
  <conditionalFormatting sqref="H123">
    <cfRule type="cellIs" dxfId="674" priority="621" operator="lessThan">
      <formula>0</formula>
    </cfRule>
  </conditionalFormatting>
  <conditionalFormatting sqref="I123">
    <cfRule type="cellIs" dxfId="673" priority="620" operator="lessThan">
      <formula>0</formula>
    </cfRule>
  </conditionalFormatting>
  <conditionalFormatting sqref="I123">
    <cfRule type="cellIs" dxfId="672" priority="619" operator="lessThan">
      <formula>0</formula>
    </cfRule>
  </conditionalFormatting>
  <conditionalFormatting sqref="I123">
    <cfRule type="cellIs" dxfId="671" priority="618" operator="lessThan">
      <formula>0</formula>
    </cfRule>
  </conditionalFormatting>
  <conditionalFormatting sqref="I122">
    <cfRule type="cellIs" dxfId="670" priority="617" operator="lessThan">
      <formula>0</formula>
    </cfRule>
  </conditionalFormatting>
  <conditionalFormatting sqref="I122">
    <cfRule type="cellIs" dxfId="669" priority="616" operator="lessThan">
      <formula>0</formula>
    </cfRule>
  </conditionalFormatting>
  <conditionalFormatting sqref="H122">
    <cfRule type="cellIs" dxfId="668" priority="615" operator="lessThan">
      <formula>0</formula>
    </cfRule>
  </conditionalFormatting>
  <conditionalFormatting sqref="I122">
    <cfRule type="cellIs" dxfId="667" priority="614" operator="lessThan">
      <formula>0</formula>
    </cfRule>
  </conditionalFormatting>
  <conditionalFormatting sqref="I122">
    <cfRule type="cellIs" dxfId="666" priority="613" operator="lessThan">
      <formula>0</formula>
    </cfRule>
  </conditionalFormatting>
  <conditionalFormatting sqref="I122">
    <cfRule type="cellIs" dxfId="665" priority="612" operator="lessThan">
      <formula>0</formula>
    </cfRule>
  </conditionalFormatting>
  <conditionalFormatting sqref="I121">
    <cfRule type="cellIs" dxfId="664" priority="611" operator="lessThan">
      <formula>0</formula>
    </cfRule>
  </conditionalFormatting>
  <conditionalFormatting sqref="I121">
    <cfRule type="cellIs" dxfId="663" priority="610" operator="lessThan">
      <formula>0</formula>
    </cfRule>
  </conditionalFormatting>
  <conditionalFormatting sqref="H121">
    <cfRule type="cellIs" dxfId="662" priority="609" operator="lessThan">
      <formula>0</formula>
    </cfRule>
  </conditionalFormatting>
  <conditionalFormatting sqref="I121">
    <cfRule type="cellIs" dxfId="661" priority="608" operator="lessThan">
      <formula>0</formula>
    </cfRule>
  </conditionalFormatting>
  <conditionalFormatting sqref="I121">
    <cfRule type="cellIs" dxfId="660" priority="607" operator="lessThan">
      <formula>0</formula>
    </cfRule>
  </conditionalFormatting>
  <conditionalFormatting sqref="I121">
    <cfRule type="cellIs" dxfId="659" priority="606" operator="lessThan">
      <formula>0</formula>
    </cfRule>
  </conditionalFormatting>
  <conditionalFormatting sqref="I120">
    <cfRule type="cellIs" dxfId="658" priority="605" operator="lessThan">
      <formula>0</formula>
    </cfRule>
  </conditionalFormatting>
  <conditionalFormatting sqref="I120">
    <cfRule type="cellIs" dxfId="657" priority="604" operator="lessThan">
      <formula>0</formula>
    </cfRule>
  </conditionalFormatting>
  <conditionalFormatting sqref="H120">
    <cfRule type="cellIs" dxfId="656" priority="603" operator="lessThan">
      <formula>0</formula>
    </cfRule>
  </conditionalFormatting>
  <conditionalFormatting sqref="I120">
    <cfRule type="cellIs" dxfId="655" priority="602" operator="lessThan">
      <formula>0</formula>
    </cfRule>
  </conditionalFormatting>
  <conditionalFormatting sqref="I120">
    <cfRule type="cellIs" dxfId="654" priority="601" operator="lessThan">
      <formula>0</formula>
    </cfRule>
  </conditionalFormatting>
  <conditionalFormatting sqref="I120">
    <cfRule type="cellIs" dxfId="653" priority="600" operator="lessThan">
      <formula>0</formula>
    </cfRule>
  </conditionalFormatting>
  <conditionalFormatting sqref="I119">
    <cfRule type="cellIs" dxfId="652" priority="599" operator="lessThan">
      <formula>0</formula>
    </cfRule>
  </conditionalFormatting>
  <conditionalFormatting sqref="I119">
    <cfRule type="cellIs" dxfId="651" priority="598" operator="lessThan">
      <formula>0</formula>
    </cfRule>
  </conditionalFormatting>
  <conditionalFormatting sqref="H119">
    <cfRule type="cellIs" dxfId="650" priority="597" operator="lessThan">
      <formula>0</formula>
    </cfRule>
  </conditionalFormatting>
  <conditionalFormatting sqref="I119">
    <cfRule type="cellIs" dxfId="649" priority="596" operator="lessThan">
      <formula>0</formula>
    </cfRule>
  </conditionalFormatting>
  <conditionalFormatting sqref="I119">
    <cfRule type="cellIs" dxfId="648" priority="595" operator="lessThan">
      <formula>0</formula>
    </cfRule>
  </conditionalFormatting>
  <conditionalFormatting sqref="I119">
    <cfRule type="cellIs" dxfId="647" priority="594" operator="lessThan">
      <formula>0</formula>
    </cfRule>
  </conditionalFormatting>
  <conditionalFormatting sqref="I118">
    <cfRule type="cellIs" dxfId="646" priority="593" operator="lessThan">
      <formula>0</formula>
    </cfRule>
  </conditionalFormatting>
  <conditionalFormatting sqref="I118">
    <cfRule type="cellIs" dxfId="645" priority="592" operator="lessThan">
      <formula>0</formula>
    </cfRule>
  </conditionalFormatting>
  <conditionalFormatting sqref="H118">
    <cfRule type="cellIs" dxfId="644" priority="591" operator="lessThan">
      <formula>0</formula>
    </cfRule>
  </conditionalFormatting>
  <conditionalFormatting sqref="I118">
    <cfRule type="cellIs" dxfId="643" priority="590" operator="lessThan">
      <formula>0</formula>
    </cfRule>
  </conditionalFormatting>
  <conditionalFormatting sqref="I118">
    <cfRule type="cellIs" dxfId="642" priority="589" operator="lessThan">
      <formula>0</formula>
    </cfRule>
  </conditionalFormatting>
  <conditionalFormatting sqref="I118">
    <cfRule type="cellIs" dxfId="641" priority="588" operator="lessThan">
      <formula>0</formula>
    </cfRule>
  </conditionalFormatting>
  <conditionalFormatting sqref="I117">
    <cfRule type="cellIs" dxfId="640" priority="587" operator="lessThan">
      <formula>0</formula>
    </cfRule>
  </conditionalFormatting>
  <conditionalFormatting sqref="I117">
    <cfRule type="cellIs" dxfId="639" priority="586" operator="lessThan">
      <formula>0</formula>
    </cfRule>
  </conditionalFormatting>
  <conditionalFormatting sqref="H117">
    <cfRule type="cellIs" dxfId="638" priority="585" operator="lessThan">
      <formula>0</formula>
    </cfRule>
  </conditionalFormatting>
  <conditionalFormatting sqref="I117">
    <cfRule type="cellIs" dxfId="637" priority="584" operator="lessThan">
      <formula>0</formula>
    </cfRule>
  </conditionalFormatting>
  <conditionalFormatting sqref="I117">
    <cfRule type="cellIs" dxfId="636" priority="583" operator="lessThan">
      <formula>0</formula>
    </cfRule>
  </conditionalFormatting>
  <conditionalFormatting sqref="I117">
    <cfRule type="cellIs" dxfId="635" priority="582" operator="lessThan">
      <formula>0</formula>
    </cfRule>
  </conditionalFormatting>
  <conditionalFormatting sqref="I116">
    <cfRule type="cellIs" dxfId="634" priority="581" operator="lessThan">
      <formula>0</formula>
    </cfRule>
  </conditionalFormatting>
  <conditionalFormatting sqref="I116">
    <cfRule type="cellIs" dxfId="633" priority="580" operator="lessThan">
      <formula>0</formula>
    </cfRule>
  </conditionalFormatting>
  <conditionalFormatting sqref="H116">
    <cfRule type="cellIs" dxfId="632" priority="579" operator="lessThan">
      <formula>0</formula>
    </cfRule>
  </conditionalFormatting>
  <conditionalFormatting sqref="I116">
    <cfRule type="cellIs" dxfId="631" priority="578" operator="lessThan">
      <formula>0</formula>
    </cfRule>
  </conditionalFormatting>
  <conditionalFormatting sqref="I116">
    <cfRule type="cellIs" dxfId="630" priority="577" operator="lessThan">
      <formula>0</formula>
    </cfRule>
  </conditionalFormatting>
  <conditionalFormatting sqref="I116">
    <cfRule type="cellIs" dxfId="629" priority="576" operator="lessThan">
      <formula>0</formula>
    </cfRule>
  </conditionalFormatting>
  <conditionalFormatting sqref="I115">
    <cfRule type="cellIs" dxfId="628" priority="575" operator="lessThan">
      <formula>0</formula>
    </cfRule>
  </conditionalFormatting>
  <conditionalFormatting sqref="I115">
    <cfRule type="cellIs" dxfId="627" priority="574" operator="lessThan">
      <formula>0</formula>
    </cfRule>
  </conditionalFormatting>
  <conditionalFormatting sqref="H115">
    <cfRule type="cellIs" dxfId="626" priority="573" operator="lessThan">
      <formula>0</formula>
    </cfRule>
  </conditionalFormatting>
  <conditionalFormatting sqref="I115">
    <cfRule type="cellIs" dxfId="625" priority="572" operator="lessThan">
      <formula>0</formula>
    </cfRule>
  </conditionalFormatting>
  <conditionalFormatting sqref="I115">
    <cfRule type="cellIs" dxfId="624" priority="571" operator="lessThan">
      <formula>0</formula>
    </cfRule>
  </conditionalFormatting>
  <conditionalFormatting sqref="I115">
    <cfRule type="cellIs" dxfId="623" priority="570" operator="lessThan">
      <formula>0</formula>
    </cfRule>
  </conditionalFormatting>
  <conditionalFormatting sqref="I114">
    <cfRule type="cellIs" dxfId="622" priority="569" operator="lessThan">
      <formula>0</formula>
    </cfRule>
  </conditionalFormatting>
  <conditionalFormatting sqref="I114">
    <cfRule type="cellIs" dxfId="621" priority="568" operator="lessThan">
      <formula>0</formula>
    </cfRule>
  </conditionalFormatting>
  <conditionalFormatting sqref="H114">
    <cfRule type="cellIs" dxfId="620" priority="567" operator="lessThan">
      <formula>0</formula>
    </cfRule>
  </conditionalFormatting>
  <conditionalFormatting sqref="I114">
    <cfRule type="cellIs" dxfId="619" priority="566" operator="lessThan">
      <formula>0</formula>
    </cfRule>
  </conditionalFormatting>
  <conditionalFormatting sqref="I114">
    <cfRule type="cellIs" dxfId="618" priority="565" operator="lessThan">
      <formula>0</formula>
    </cfRule>
  </conditionalFormatting>
  <conditionalFormatting sqref="I114">
    <cfRule type="cellIs" dxfId="617" priority="564" operator="lessThan">
      <formula>0</formula>
    </cfRule>
  </conditionalFormatting>
  <conditionalFormatting sqref="I113">
    <cfRule type="cellIs" dxfId="616" priority="563" operator="lessThan">
      <formula>0</formula>
    </cfRule>
  </conditionalFormatting>
  <conditionalFormatting sqref="I113">
    <cfRule type="cellIs" dxfId="615" priority="562" operator="lessThan">
      <formula>0</formula>
    </cfRule>
  </conditionalFormatting>
  <conditionalFormatting sqref="H113">
    <cfRule type="cellIs" dxfId="614" priority="561" operator="lessThan">
      <formula>0</formula>
    </cfRule>
  </conditionalFormatting>
  <conditionalFormatting sqref="I113">
    <cfRule type="cellIs" dxfId="613" priority="560" operator="lessThan">
      <formula>0</formula>
    </cfRule>
  </conditionalFormatting>
  <conditionalFormatting sqref="I113">
    <cfRule type="cellIs" dxfId="612" priority="559" operator="lessThan">
      <formula>0</formula>
    </cfRule>
  </conditionalFormatting>
  <conditionalFormatting sqref="I113">
    <cfRule type="cellIs" dxfId="611" priority="558" operator="lessThan">
      <formula>0</formula>
    </cfRule>
  </conditionalFormatting>
  <conditionalFormatting sqref="I110:I111">
    <cfRule type="cellIs" dxfId="610" priority="557" operator="lessThan">
      <formula>0</formula>
    </cfRule>
  </conditionalFormatting>
  <conditionalFormatting sqref="I110:I111">
    <cfRule type="cellIs" dxfId="609" priority="556" operator="lessThan">
      <formula>0</formula>
    </cfRule>
  </conditionalFormatting>
  <conditionalFormatting sqref="H110:H111">
    <cfRule type="cellIs" dxfId="608" priority="555" operator="lessThan">
      <formula>0</formula>
    </cfRule>
  </conditionalFormatting>
  <conditionalFormatting sqref="I110:I111">
    <cfRule type="cellIs" dxfId="607" priority="554" operator="lessThan">
      <formula>0</formula>
    </cfRule>
  </conditionalFormatting>
  <conditionalFormatting sqref="I110:I111">
    <cfRule type="cellIs" dxfId="606" priority="553" operator="lessThan">
      <formula>0</formula>
    </cfRule>
  </conditionalFormatting>
  <conditionalFormatting sqref="I110:I111">
    <cfRule type="cellIs" dxfId="605" priority="552" operator="lessThan">
      <formula>0</formula>
    </cfRule>
  </conditionalFormatting>
  <conditionalFormatting sqref="I109">
    <cfRule type="cellIs" dxfId="604" priority="551" operator="lessThan">
      <formula>0</formula>
    </cfRule>
  </conditionalFormatting>
  <conditionalFormatting sqref="I109">
    <cfRule type="cellIs" dxfId="603" priority="550" operator="lessThan">
      <formula>0</formula>
    </cfRule>
  </conditionalFormatting>
  <conditionalFormatting sqref="H109">
    <cfRule type="cellIs" dxfId="602" priority="549" operator="lessThan">
      <formula>0</formula>
    </cfRule>
  </conditionalFormatting>
  <conditionalFormatting sqref="I109">
    <cfRule type="cellIs" dxfId="601" priority="548" operator="lessThan">
      <formula>0</formula>
    </cfRule>
  </conditionalFormatting>
  <conditionalFormatting sqref="I109">
    <cfRule type="cellIs" dxfId="600" priority="547" operator="lessThan">
      <formula>0</formula>
    </cfRule>
  </conditionalFormatting>
  <conditionalFormatting sqref="I109">
    <cfRule type="cellIs" dxfId="599" priority="546" operator="lessThan">
      <formula>0</formula>
    </cfRule>
  </conditionalFormatting>
  <conditionalFormatting sqref="I105">
    <cfRule type="cellIs" dxfId="598" priority="545" operator="lessThan">
      <formula>0</formula>
    </cfRule>
  </conditionalFormatting>
  <conditionalFormatting sqref="I105">
    <cfRule type="cellIs" dxfId="597" priority="544" operator="lessThan">
      <formula>0</formula>
    </cfRule>
  </conditionalFormatting>
  <conditionalFormatting sqref="H105">
    <cfRule type="cellIs" dxfId="596" priority="543" operator="lessThan">
      <formula>0</formula>
    </cfRule>
  </conditionalFormatting>
  <conditionalFormatting sqref="I105">
    <cfRule type="cellIs" dxfId="595" priority="542" operator="lessThan">
      <formula>0</formula>
    </cfRule>
  </conditionalFormatting>
  <conditionalFormatting sqref="I105">
    <cfRule type="cellIs" dxfId="594" priority="541" operator="lessThan">
      <formula>0</formula>
    </cfRule>
  </conditionalFormatting>
  <conditionalFormatting sqref="I105">
    <cfRule type="cellIs" dxfId="593" priority="540" operator="lessThan">
      <formula>0</formula>
    </cfRule>
  </conditionalFormatting>
  <conditionalFormatting sqref="I106">
    <cfRule type="cellIs" dxfId="592" priority="539" operator="lessThan">
      <formula>0</formula>
    </cfRule>
  </conditionalFormatting>
  <conditionalFormatting sqref="I106">
    <cfRule type="cellIs" dxfId="591" priority="538" operator="lessThan">
      <formula>0</formula>
    </cfRule>
  </conditionalFormatting>
  <conditionalFormatting sqref="H106">
    <cfRule type="cellIs" dxfId="590" priority="537" operator="lessThan">
      <formula>0</formula>
    </cfRule>
  </conditionalFormatting>
  <conditionalFormatting sqref="I106">
    <cfRule type="cellIs" dxfId="589" priority="536" operator="lessThan">
      <formula>0</formula>
    </cfRule>
  </conditionalFormatting>
  <conditionalFormatting sqref="I106">
    <cfRule type="cellIs" dxfId="588" priority="535" operator="lessThan">
      <formula>0</formula>
    </cfRule>
  </conditionalFormatting>
  <conditionalFormatting sqref="I106">
    <cfRule type="cellIs" dxfId="587" priority="534" operator="lessThan">
      <formula>0</formula>
    </cfRule>
  </conditionalFormatting>
  <conditionalFormatting sqref="I107">
    <cfRule type="cellIs" dxfId="586" priority="533" operator="lessThan">
      <formula>0</formula>
    </cfRule>
  </conditionalFormatting>
  <conditionalFormatting sqref="I107">
    <cfRule type="cellIs" dxfId="585" priority="532" operator="lessThan">
      <formula>0</formula>
    </cfRule>
  </conditionalFormatting>
  <conditionalFormatting sqref="H107">
    <cfRule type="cellIs" dxfId="584" priority="531" operator="lessThan">
      <formula>0</formula>
    </cfRule>
  </conditionalFormatting>
  <conditionalFormatting sqref="I107">
    <cfRule type="cellIs" dxfId="583" priority="530" operator="lessThan">
      <formula>0</formula>
    </cfRule>
  </conditionalFormatting>
  <conditionalFormatting sqref="I107">
    <cfRule type="cellIs" dxfId="582" priority="529" operator="lessThan">
      <formula>0</formula>
    </cfRule>
  </conditionalFormatting>
  <conditionalFormatting sqref="I107">
    <cfRule type="cellIs" dxfId="581" priority="528" operator="lessThan">
      <formula>0</formula>
    </cfRule>
  </conditionalFormatting>
  <conditionalFormatting sqref="I108">
    <cfRule type="cellIs" dxfId="580" priority="527" operator="lessThan">
      <formula>0</formula>
    </cfRule>
  </conditionalFormatting>
  <conditionalFormatting sqref="I108">
    <cfRule type="cellIs" dxfId="579" priority="526" operator="lessThan">
      <formula>0</formula>
    </cfRule>
  </conditionalFormatting>
  <conditionalFormatting sqref="H108">
    <cfRule type="cellIs" dxfId="578" priority="525" operator="lessThan">
      <formula>0</formula>
    </cfRule>
  </conditionalFormatting>
  <conditionalFormatting sqref="I108">
    <cfRule type="cellIs" dxfId="577" priority="524" operator="lessThan">
      <formula>0</formula>
    </cfRule>
  </conditionalFormatting>
  <conditionalFormatting sqref="I108">
    <cfRule type="cellIs" dxfId="576" priority="523" operator="lessThan">
      <formula>0</formula>
    </cfRule>
  </conditionalFormatting>
  <conditionalFormatting sqref="I108">
    <cfRule type="cellIs" dxfId="575" priority="522" operator="lessThan">
      <formula>0</formula>
    </cfRule>
  </conditionalFormatting>
  <conditionalFormatting sqref="I103:I104">
    <cfRule type="cellIs" dxfId="574" priority="521" operator="lessThan">
      <formula>0</formula>
    </cfRule>
  </conditionalFormatting>
  <conditionalFormatting sqref="I103:I104">
    <cfRule type="cellIs" dxfId="573" priority="520" operator="lessThan">
      <formula>0</formula>
    </cfRule>
  </conditionalFormatting>
  <conditionalFormatting sqref="H103:H104">
    <cfRule type="cellIs" dxfId="572" priority="519" operator="lessThan">
      <formula>0</formula>
    </cfRule>
  </conditionalFormatting>
  <conditionalFormatting sqref="I103:I104">
    <cfRule type="cellIs" dxfId="571" priority="518" operator="lessThan">
      <formula>0</formula>
    </cfRule>
  </conditionalFormatting>
  <conditionalFormatting sqref="I103:I104">
    <cfRule type="cellIs" dxfId="570" priority="517" operator="lessThan">
      <formula>0</formula>
    </cfRule>
  </conditionalFormatting>
  <conditionalFormatting sqref="I103:I104">
    <cfRule type="cellIs" dxfId="569" priority="516" operator="lessThan">
      <formula>0</formula>
    </cfRule>
  </conditionalFormatting>
  <conditionalFormatting sqref="I102">
    <cfRule type="cellIs" dxfId="568" priority="515" operator="lessThan">
      <formula>0</formula>
    </cfRule>
  </conditionalFormatting>
  <conditionalFormatting sqref="I102">
    <cfRule type="cellIs" dxfId="567" priority="514" operator="lessThan">
      <formula>0</formula>
    </cfRule>
  </conditionalFormatting>
  <conditionalFormatting sqref="H102">
    <cfRule type="cellIs" dxfId="566" priority="513" operator="lessThan">
      <formula>0</formula>
    </cfRule>
  </conditionalFormatting>
  <conditionalFormatting sqref="I102">
    <cfRule type="cellIs" dxfId="565" priority="512" operator="lessThan">
      <formula>0</formula>
    </cfRule>
  </conditionalFormatting>
  <conditionalFormatting sqref="I102">
    <cfRule type="cellIs" dxfId="564" priority="511" operator="lessThan">
      <formula>0</formula>
    </cfRule>
  </conditionalFormatting>
  <conditionalFormatting sqref="I102">
    <cfRule type="cellIs" dxfId="563" priority="510" operator="lessThan">
      <formula>0</formula>
    </cfRule>
  </conditionalFormatting>
  <conditionalFormatting sqref="I101">
    <cfRule type="cellIs" dxfId="562" priority="503" operator="lessThan">
      <formula>0</formula>
    </cfRule>
  </conditionalFormatting>
  <conditionalFormatting sqref="I101">
    <cfRule type="cellIs" dxfId="561" priority="502" operator="lessThan">
      <formula>0</formula>
    </cfRule>
  </conditionalFormatting>
  <conditionalFormatting sqref="H101">
    <cfRule type="cellIs" dxfId="560" priority="501" operator="lessThan">
      <formula>0</formula>
    </cfRule>
  </conditionalFormatting>
  <conditionalFormatting sqref="I101">
    <cfRule type="cellIs" dxfId="559" priority="500" operator="lessThan">
      <formula>0</formula>
    </cfRule>
  </conditionalFormatting>
  <conditionalFormatting sqref="I101">
    <cfRule type="cellIs" dxfId="558" priority="499" operator="lessThan">
      <formula>0</formula>
    </cfRule>
  </conditionalFormatting>
  <conditionalFormatting sqref="I101">
    <cfRule type="cellIs" dxfId="557" priority="498" operator="lessThan">
      <formula>0</formula>
    </cfRule>
  </conditionalFormatting>
  <conditionalFormatting sqref="I100">
    <cfRule type="cellIs" dxfId="556" priority="497" operator="lessThan">
      <formula>0</formula>
    </cfRule>
  </conditionalFormatting>
  <conditionalFormatting sqref="I100">
    <cfRule type="cellIs" dxfId="555" priority="496" operator="lessThan">
      <formula>0</formula>
    </cfRule>
  </conditionalFormatting>
  <conditionalFormatting sqref="H100">
    <cfRule type="cellIs" dxfId="554" priority="495" operator="lessThan">
      <formula>0</formula>
    </cfRule>
  </conditionalFormatting>
  <conditionalFormatting sqref="I100">
    <cfRule type="cellIs" dxfId="553" priority="494" operator="lessThan">
      <formula>0</formula>
    </cfRule>
  </conditionalFormatting>
  <conditionalFormatting sqref="I100">
    <cfRule type="cellIs" dxfId="552" priority="493" operator="lessThan">
      <formula>0</formula>
    </cfRule>
  </conditionalFormatting>
  <conditionalFormatting sqref="I100">
    <cfRule type="cellIs" dxfId="551" priority="492" operator="lessThan">
      <formula>0</formula>
    </cfRule>
  </conditionalFormatting>
  <conditionalFormatting sqref="I99">
    <cfRule type="cellIs" dxfId="550" priority="491" operator="lessThan">
      <formula>0</formula>
    </cfRule>
  </conditionalFormatting>
  <conditionalFormatting sqref="I99">
    <cfRule type="cellIs" dxfId="549" priority="490" operator="lessThan">
      <formula>0</formula>
    </cfRule>
  </conditionalFormatting>
  <conditionalFormatting sqref="H99">
    <cfRule type="cellIs" dxfId="548" priority="489" operator="lessThan">
      <formula>0</formula>
    </cfRule>
  </conditionalFormatting>
  <conditionalFormatting sqref="I99">
    <cfRule type="cellIs" dxfId="547" priority="488" operator="lessThan">
      <formula>0</formula>
    </cfRule>
  </conditionalFormatting>
  <conditionalFormatting sqref="I99">
    <cfRule type="cellIs" dxfId="546" priority="487" operator="lessThan">
      <formula>0</formula>
    </cfRule>
  </conditionalFormatting>
  <conditionalFormatting sqref="I99">
    <cfRule type="cellIs" dxfId="545" priority="486" operator="lessThan">
      <formula>0</formula>
    </cfRule>
  </conditionalFormatting>
  <conditionalFormatting sqref="I95">
    <cfRule type="cellIs" dxfId="544" priority="467" operator="lessThan">
      <formula>0</formula>
    </cfRule>
  </conditionalFormatting>
  <conditionalFormatting sqref="I95">
    <cfRule type="cellIs" dxfId="543" priority="466" operator="lessThan">
      <formula>0</formula>
    </cfRule>
  </conditionalFormatting>
  <conditionalFormatting sqref="H95">
    <cfRule type="cellIs" dxfId="542" priority="465" operator="lessThan">
      <formula>0</formula>
    </cfRule>
  </conditionalFormatting>
  <conditionalFormatting sqref="I95">
    <cfRule type="cellIs" dxfId="541" priority="464" operator="lessThan">
      <formula>0</formula>
    </cfRule>
  </conditionalFormatting>
  <conditionalFormatting sqref="I95">
    <cfRule type="cellIs" dxfId="540" priority="463" operator="lessThan">
      <formula>0</formula>
    </cfRule>
  </conditionalFormatting>
  <conditionalFormatting sqref="I95">
    <cfRule type="cellIs" dxfId="539" priority="462" operator="lessThan">
      <formula>0</formula>
    </cfRule>
  </conditionalFormatting>
  <conditionalFormatting sqref="I98">
    <cfRule type="cellIs" dxfId="538" priority="455" operator="lessThan">
      <formula>0</formula>
    </cfRule>
  </conditionalFormatting>
  <conditionalFormatting sqref="I98">
    <cfRule type="cellIs" dxfId="537" priority="454" operator="lessThan">
      <formula>0</formula>
    </cfRule>
  </conditionalFormatting>
  <conditionalFormatting sqref="H98">
    <cfRule type="cellIs" dxfId="536" priority="453" operator="lessThan">
      <formula>0</formula>
    </cfRule>
  </conditionalFormatting>
  <conditionalFormatting sqref="I98">
    <cfRule type="cellIs" dxfId="535" priority="452" operator="lessThan">
      <formula>0</formula>
    </cfRule>
  </conditionalFormatting>
  <conditionalFormatting sqref="I98">
    <cfRule type="cellIs" dxfId="534" priority="451" operator="lessThan">
      <formula>0</formula>
    </cfRule>
  </conditionalFormatting>
  <conditionalFormatting sqref="I98">
    <cfRule type="cellIs" dxfId="533" priority="450" operator="lessThan">
      <formula>0</formula>
    </cfRule>
  </conditionalFormatting>
  <conditionalFormatting sqref="I97">
    <cfRule type="cellIs" dxfId="532" priority="449" operator="lessThan">
      <formula>0</formula>
    </cfRule>
  </conditionalFormatting>
  <conditionalFormatting sqref="I97">
    <cfRule type="cellIs" dxfId="531" priority="448" operator="lessThan">
      <formula>0</formula>
    </cfRule>
  </conditionalFormatting>
  <conditionalFormatting sqref="H97">
    <cfRule type="cellIs" dxfId="530" priority="447" operator="lessThan">
      <formula>0</formula>
    </cfRule>
  </conditionalFormatting>
  <conditionalFormatting sqref="I97">
    <cfRule type="cellIs" dxfId="529" priority="446" operator="lessThan">
      <formula>0</formula>
    </cfRule>
  </conditionalFormatting>
  <conditionalFormatting sqref="I97">
    <cfRule type="cellIs" dxfId="528" priority="445" operator="lessThan">
      <formula>0</formula>
    </cfRule>
  </conditionalFormatting>
  <conditionalFormatting sqref="I97">
    <cfRule type="cellIs" dxfId="527" priority="444" operator="lessThan">
      <formula>0</formula>
    </cfRule>
  </conditionalFormatting>
  <conditionalFormatting sqref="I94">
    <cfRule type="cellIs" dxfId="526" priority="443" operator="lessThan">
      <formula>0</formula>
    </cfRule>
  </conditionalFormatting>
  <conditionalFormatting sqref="I94">
    <cfRule type="cellIs" dxfId="525" priority="442" operator="lessThan">
      <formula>0</formula>
    </cfRule>
  </conditionalFormatting>
  <conditionalFormatting sqref="H94">
    <cfRule type="cellIs" dxfId="524" priority="441" operator="lessThan">
      <formula>0</formula>
    </cfRule>
  </conditionalFormatting>
  <conditionalFormatting sqref="I94">
    <cfRule type="cellIs" dxfId="523" priority="440" operator="lessThan">
      <formula>0</formula>
    </cfRule>
  </conditionalFormatting>
  <conditionalFormatting sqref="I94">
    <cfRule type="cellIs" dxfId="522" priority="439" operator="lessThan">
      <formula>0</formula>
    </cfRule>
  </conditionalFormatting>
  <conditionalFormatting sqref="I94">
    <cfRule type="cellIs" dxfId="521" priority="438" operator="lessThan">
      <formula>0</formula>
    </cfRule>
  </conditionalFormatting>
  <conditionalFormatting sqref="I96">
    <cfRule type="cellIs" dxfId="520" priority="437" operator="lessThan">
      <formula>0</formula>
    </cfRule>
  </conditionalFormatting>
  <conditionalFormatting sqref="I96">
    <cfRule type="cellIs" dxfId="519" priority="436" operator="lessThan">
      <formula>0</formula>
    </cfRule>
  </conditionalFormatting>
  <conditionalFormatting sqref="H96">
    <cfRule type="cellIs" dxfId="518" priority="435" operator="lessThan">
      <formula>0</formula>
    </cfRule>
  </conditionalFormatting>
  <conditionalFormatting sqref="I96">
    <cfRule type="cellIs" dxfId="517" priority="434" operator="lessThan">
      <formula>0</formula>
    </cfRule>
  </conditionalFormatting>
  <conditionalFormatting sqref="I96">
    <cfRule type="cellIs" dxfId="516" priority="433" operator="lessThan">
      <formula>0</formula>
    </cfRule>
  </conditionalFormatting>
  <conditionalFormatting sqref="I96">
    <cfRule type="cellIs" dxfId="515" priority="432" operator="lessThan">
      <formula>0</formula>
    </cfRule>
  </conditionalFormatting>
  <conditionalFormatting sqref="I92:I93">
    <cfRule type="cellIs" dxfId="514" priority="431" operator="lessThan">
      <formula>0</formula>
    </cfRule>
  </conditionalFormatting>
  <conditionalFormatting sqref="I92:I93">
    <cfRule type="cellIs" dxfId="513" priority="430" operator="lessThan">
      <formula>0</formula>
    </cfRule>
  </conditionalFormatting>
  <conditionalFormatting sqref="H92:H93">
    <cfRule type="cellIs" dxfId="512" priority="429" operator="lessThan">
      <formula>0</formula>
    </cfRule>
  </conditionalFormatting>
  <conditionalFormatting sqref="I92:I93">
    <cfRule type="cellIs" dxfId="511" priority="428" operator="lessThan">
      <formula>0</formula>
    </cfRule>
  </conditionalFormatting>
  <conditionalFormatting sqref="I92:I93">
    <cfRule type="cellIs" dxfId="510" priority="427" operator="lessThan">
      <formula>0</formula>
    </cfRule>
  </conditionalFormatting>
  <conditionalFormatting sqref="I92:I93">
    <cfRule type="cellIs" dxfId="509" priority="426" operator="lessThan">
      <formula>0</formula>
    </cfRule>
  </conditionalFormatting>
  <conditionalFormatting sqref="I91">
    <cfRule type="cellIs" dxfId="508" priority="425" operator="lessThan">
      <formula>0</formula>
    </cfRule>
  </conditionalFormatting>
  <conditionalFormatting sqref="I91">
    <cfRule type="cellIs" dxfId="507" priority="424" operator="lessThan">
      <formula>0</formula>
    </cfRule>
  </conditionalFormatting>
  <conditionalFormatting sqref="H91">
    <cfRule type="cellIs" dxfId="506" priority="423" operator="lessThan">
      <formula>0</formula>
    </cfRule>
  </conditionalFormatting>
  <conditionalFormatting sqref="I91">
    <cfRule type="cellIs" dxfId="505" priority="422" operator="lessThan">
      <formula>0</formula>
    </cfRule>
  </conditionalFormatting>
  <conditionalFormatting sqref="I91">
    <cfRule type="cellIs" dxfId="504" priority="421" operator="lessThan">
      <formula>0</formula>
    </cfRule>
  </conditionalFormatting>
  <conditionalFormatting sqref="I91">
    <cfRule type="cellIs" dxfId="503" priority="420" operator="lessThan">
      <formula>0</formula>
    </cfRule>
  </conditionalFormatting>
  <conditionalFormatting sqref="I90">
    <cfRule type="cellIs" dxfId="502" priority="419" operator="lessThan">
      <formula>0</formula>
    </cfRule>
  </conditionalFormatting>
  <conditionalFormatting sqref="I90">
    <cfRule type="cellIs" dxfId="501" priority="418" operator="lessThan">
      <formula>0</formula>
    </cfRule>
  </conditionalFormatting>
  <conditionalFormatting sqref="H90">
    <cfRule type="cellIs" dxfId="500" priority="417" operator="lessThan">
      <formula>0</formula>
    </cfRule>
  </conditionalFormatting>
  <conditionalFormatting sqref="I90">
    <cfRule type="cellIs" dxfId="499" priority="416" operator="lessThan">
      <formula>0</formula>
    </cfRule>
  </conditionalFormatting>
  <conditionalFormatting sqref="I90">
    <cfRule type="cellIs" dxfId="498" priority="415" operator="lessThan">
      <formula>0</formula>
    </cfRule>
  </conditionalFormatting>
  <conditionalFormatting sqref="I90">
    <cfRule type="cellIs" dxfId="497" priority="414" operator="lessThan">
      <formula>0</formula>
    </cfRule>
  </conditionalFormatting>
  <conditionalFormatting sqref="I89">
    <cfRule type="cellIs" dxfId="496" priority="413" operator="lessThan">
      <formula>0</formula>
    </cfRule>
  </conditionalFormatting>
  <conditionalFormatting sqref="I89">
    <cfRule type="cellIs" dxfId="495" priority="412" operator="lessThan">
      <formula>0</formula>
    </cfRule>
  </conditionalFormatting>
  <conditionalFormatting sqref="H89">
    <cfRule type="cellIs" dxfId="494" priority="411" operator="lessThan">
      <formula>0</formula>
    </cfRule>
  </conditionalFormatting>
  <conditionalFormatting sqref="I89">
    <cfRule type="cellIs" dxfId="493" priority="410" operator="lessThan">
      <formula>0</formula>
    </cfRule>
  </conditionalFormatting>
  <conditionalFormatting sqref="I89">
    <cfRule type="cellIs" dxfId="492" priority="409" operator="lessThan">
      <formula>0</formula>
    </cfRule>
  </conditionalFormatting>
  <conditionalFormatting sqref="I89">
    <cfRule type="cellIs" dxfId="491" priority="408" operator="lessThan">
      <formula>0</formula>
    </cfRule>
  </conditionalFormatting>
  <conditionalFormatting sqref="I88">
    <cfRule type="cellIs" dxfId="490" priority="407" operator="lessThan">
      <formula>0</formula>
    </cfRule>
  </conditionalFormatting>
  <conditionalFormatting sqref="I88">
    <cfRule type="cellIs" dxfId="489" priority="406" operator="lessThan">
      <formula>0</formula>
    </cfRule>
  </conditionalFormatting>
  <conditionalFormatting sqref="H88">
    <cfRule type="cellIs" dxfId="488" priority="405" operator="lessThan">
      <formula>0</formula>
    </cfRule>
  </conditionalFormatting>
  <conditionalFormatting sqref="I88">
    <cfRule type="cellIs" dxfId="487" priority="404" operator="lessThan">
      <formula>0</formula>
    </cfRule>
  </conditionalFormatting>
  <conditionalFormatting sqref="I88">
    <cfRule type="cellIs" dxfId="486" priority="403" operator="lessThan">
      <formula>0</formula>
    </cfRule>
  </conditionalFormatting>
  <conditionalFormatting sqref="I88">
    <cfRule type="cellIs" dxfId="485" priority="402" operator="lessThan">
      <formula>0</formula>
    </cfRule>
  </conditionalFormatting>
  <conditionalFormatting sqref="I87">
    <cfRule type="cellIs" dxfId="484" priority="401" operator="lessThan">
      <formula>0</formula>
    </cfRule>
  </conditionalFormatting>
  <conditionalFormatting sqref="I87">
    <cfRule type="cellIs" dxfId="483" priority="400" operator="lessThan">
      <formula>0</formula>
    </cfRule>
  </conditionalFormatting>
  <conditionalFormatting sqref="H87">
    <cfRule type="cellIs" dxfId="482" priority="399" operator="lessThan">
      <formula>0</formula>
    </cfRule>
  </conditionalFormatting>
  <conditionalFormatting sqref="I87">
    <cfRule type="cellIs" dxfId="481" priority="398" operator="lessThan">
      <formula>0</formula>
    </cfRule>
  </conditionalFormatting>
  <conditionalFormatting sqref="I87">
    <cfRule type="cellIs" dxfId="480" priority="397" operator="lessThan">
      <formula>0</formula>
    </cfRule>
  </conditionalFormatting>
  <conditionalFormatting sqref="I87">
    <cfRule type="cellIs" dxfId="479" priority="396" operator="lessThan">
      <formula>0</formula>
    </cfRule>
  </conditionalFormatting>
  <conditionalFormatting sqref="I86">
    <cfRule type="cellIs" dxfId="478" priority="395" operator="lessThan">
      <formula>0</formula>
    </cfRule>
  </conditionalFormatting>
  <conditionalFormatting sqref="I86">
    <cfRule type="cellIs" dxfId="477" priority="394" operator="lessThan">
      <formula>0</formula>
    </cfRule>
  </conditionalFormatting>
  <conditionalFormatting sqref="H86">
    <cfRule type="cellIs" dxfId="476" priority="393" operator="lessThan">
      <formula>0</formula>
    </cfRule>
  </conditionalFormatting>
  <conditionalFormatting sqref="I86">
    <cfRule type="cellIs" dxfId="475" priority="392" operator="lessThan">
      <formula>0</formula>
    </cfRule>
  </conditionalFormatting>
  <conditionalFormatting sqref="I86">
    <cfRule type="cellIs" dxfId="474" priority="391" operator="lessThan">
      <formula>0</formula>
    </cfRule>
  </conditionalFormatting>
  <conditionalFormatting sqref="I86">
    <cfRule type="cellIs" dxfId="473" priority="390" operator="lessThan">
      <formula>0</formula>
    </cfRule>
  </conditionalFormatting>
  <conditionalFormatting sqref="I85">
    <cfRule type="cellIs" dxfId="472" priority="389" operator="lessThan">
      <formula>0</formula>
    </cfRule>
  </conditionalFormatting>
  <conditionalFormatting sqref="I85">
    <cfRule type="cellIs" dxfId="471" priority="388" operator="lessThan">
      <formula>0</formula>
    </cfRule>
  </conditionalFormatting>
  <conditionalFormatting sqref="H85">
    <cfRule type="cellIs" dxfId="470" priority="387" operator="lessThan">
      <formula>0</formula>
    </cfRule>
  </conditionalFormatting>
  <conditionalFormatting sqref="I85">
    <cfRule type="cellIs" dxfId="469" priority="386" operator="lessThan">
      <formula>0</formula>
    </cfRule>
  </conditionalFormatting>
  <conditionalFormatting sqref="I85">
    <cfRule type="cellIs" dxfId="468" priority="385" operator="lessThan">
      <formula>0</formula>
    </cfRule>
  </conditionalFormatting>
  <conditionalFormatting sqref="I85">
    <cfRule type="cellIs" dxfId="467" priority="384" operator="lessThan">
      <formula>0</formula>
    </cfRule>
  </conditionalFormatting>
  <conditionalFormatting sqref="I84">
    <cfRule type="cellIs" dxfId="466" priority="383" operator="lessThan">
      <formula>0</formula>
    </cfRule>
  </conditionalFormatting>
  <conditionalFormatting sqref="I84">
    <cfRule type="cellIs" dxfId="465" priority="382" operator="lessThan">
      <formula>0</formula>
    </cfRule>
  </conditionalFormatting>
  <conditionalFormatting sqref="H84">
    <cfRule type="cellIs" dxfId="464" priority="381" operator="lessThan">
      <formula>0</formula>
    </cfRule>
  </conditionalFormatting>
  <conditionalFormatting sqref="I84">
    <cfRule type="cellIs" dxfId="463" priority="380" operator="lessThan">
      <formula>0</formula>
    </cfRule>
  </conditionalFormatting>
  <conditionalFormatting sqref="I84">
    <cfRule type="cellIs" dxfId="462" priority="379" operator="lessThan">
      <formula>0</formula>
    </cfRule>
  </conditionalFormatting>
  <conditionalFormatting sqref="I84">
    <cfRule type="cellIs" dxfId="461" priority="378" operator="lessThan">
      <formula>0</formula>
    </cfRule>
  </conditionalFormatting>
  <conditionalFormatting sqref="I83">
    <cfRule type="cellIs" dxfId="460" priority="377" operator="lessThan">
      <formula>0</formula>
    </cfRule>
  </conditionalFormatting>
  <conditionalFormatting sqref="I83">
    <cfRule type="cellIs" dxfId="459" priority="376" operator="lessThan">
      <formula>0</formula>
    </cfRule>
  </conditionalFormatting>
  <conditionalFormatting sqref="H83">
    <cfRule type="cellIs" dxfId="458" priority="375" operator="lessThan">
      <formula>0</formula>
    </cfRule>
  </conditionalFormatting>
  <conditionalFormatting sqref="I83">
    <cfRule type="cellIs" dxfId="457" priority="374" operator="lessThan">
      <formula>0</formula>
    </cfRule>
  </conditionalFormatting>
  <conditionalFormatting sqref="I83">
    <cfRule type="cellIs" dxfId="456" priority="373" operator="lessThan">
      <formula>0</formula>
    </cfRule>
  </conditionalFormatting>
  <conditionalFormatting sqref="I83">
    <cfRule type="cellIs" dxfId="455" priority="372" operator="lessThan">
      <formula>0</formula>
    </cfRule>
  </conditionalFormatting>
  <conditionalFormatting sqref="I80:I81">
    <cfRule type="cellIs" dxfId="454" priority="365" operator="lessThan">
      <formula>0</formula>
    </cfRule>
  </conditionalFormatting>
  <conditionalFormatting sqref="I80:I81">
    <cfRule type="cellIs" dxfId="453" priority="364" operator="lessThan">
      <formula>0</formula>
    </cfRule>
  </conditionalFormatting>
  <conditionalFormatting sqref="H80:H81">
    <cfRule type="cellIs" dxfId="452" priority="363" operator="lessThan">
      <formula>0</formula>
    </cfRule>
  </conditionalFormatting>
  <conditionalFormatting sqref="I80:I81">
    <cfRule type="cellIs" dxfId="451" priority="362" operator="lessThan">
      <formula>0</formula>
    </cfRule>
  </conditionalFormatting>
  <conditionalFormatting sqref="I80:I81">
    <cfRule type="cellIs" dxfId="450" priority="361" operator="lessThan">
      <formula>0</formula>
    </cfRule>
  </conditionalFormatting>
  <conditionalFormatting sqref="I80:I81">
    <cfRule type="cellIs" dxfId="449" priority="360" operator="lessThan">
      <formula>0</formula>
    </cfRule>
  </conditionalFormatting>
  <conditionalFormatting sqref="I79">
    <cfRule type="cellIs" dxfId="448" priority="359" operator="lessThan">
      <formula>0</formula>
    </cfRule>
  </conditionalFormatting>
  <conditionalFormatting sqref="I79">
    <cfRule type="cellIs" dxfId="447" priority="358" operator="lessThan">
      <formula>0</formula>
    </cfRule>
  </conditionalFormatting>
  <conditionalFormatting sqref="H79">
    <cfRule type="cellIs" dxfId="446" priority="357" operator="lessThan">
      <formula>0</formula>
    </cfRule>
  </conditionalFormatting>
  <conditionalFormatting sqref="I79">
    <cfRule type="cellIs" dxfId="445" priority="356" operator="lessThan">
      <formula>0</formula>
    </cfRule>
  </conditionalFormatting>
  <conditionalFormatting sqref="I79">
    <cfRule type="cellIs" dxfId="444" priority="355" operator="lessThan">
      <formula>0</formula>
    </cfRule>
  </conditionalFormatting>
  <conditionalFormatting sqref="I79">
    <cfRule type="cellIs" dxfId="443" priority="354" operator="lessThan">
      <formula>0</formula>
    </cfRule>
  </conditionalFormatting>
  <conditionalFormatting sqref="I82">
    <cfRule type="cellIs" dxfId="442" priority="353" operator="lessThan">
      <formula>0</formula>
    </cfRule>
  </conditionalFormatting>
  <conditionalFormatting sqref="I82">
    <cfRule type="cellIs" dxfId="441" priority="352" operator="lessThan">
      <formula>0</formula>
    </cfRule>
  </conditionalFormatting>
  <conditionalFormatting sqref="H82">
    <cfRule type="cellIs" dxfId="440" priority="351" operator="lessThan">
      <formula>0</formula>
    </cfRule>
  </conditionalFormatting>
  <conditionalFormatting sqref="I82">
    <cfRule type="cellIs" dxfId="439" priority="350" operator="lessThan">
      <formula>0</formula>
    </cfRule>
  </conditionalFormatting>
  <conditionalFormatting sqref="I82">
    <cfRule type="cellIs" dxfId="438" priority="349" operator="lessThan">
      <formula>0</formula>
    </cfRule>
  </conditionalFormatting>
  <conditionalFormatting sqref="I82">
    <cfRule type="cellIs" dxfId="437" priority="348" operator="lessThan">
      <formula>0</formula>
    </cfRule>
  </conditionalFormatting>
  <conditionalFormatting sqref="I77">
    <cfRule type="cellIs" dxfId="436" priority="347" operator="lessThan">
      <formula>0</formula>
    </cfRule>
  </conditionalFormatting>
  <conditionalFormatting sqref="I77">
    <cfRule type="cellIs" dxfId="435" priority="346" operator="lessThan">
      <formula>0</formula>
    </cfRule>
  </conditionalFormatting>
  <conditionalFormatting sqref="H77">
    <cfRule type="cellIs" dxfId="434" priority="345" operator="lessThan">
      <formula>0</formula>
    </cfRule>
  </conditionalFormatting>
  <conditionalFormatting sqref="I77">
    <cfRule type="cellIs" dxfId="433" priority="344" operator="lessThan">
      <formula>0</formula>
    </cfRule>
  </conditionalFormatting>
  <conditionalFormatting sqref="I77">
    <cfRule type="cellIs" dxfId="432" priority="343" operator="lessThan">
      <formula>0</formula>
    </cfRule>
  </conditionalFormatting>
  <conditionalFormatting sqref="I77">
    <cfRule type="cellIs" dxfId="431" priority="342" operator="lessThan">
      <formula>0</formula>
    </cfRule>
  </conditionalFormatting>
  <conditionalFormatting sqref="I76">
    <cfRule type="cellIs" dxfId="430" priority="341" operator="lessThan">
      <formula>0</formula>
    </cfRule>
  </conditionalFormatting>
  <conditionalFormatting sqref="I76">
    <cfRule type="cellIs" dxfId="429" priority="340" operator="lessThan">
      <formula>0</formula>
    </cfRule>
  </conditionalFormatting>
  <conditionalFormatting sqref="H76">
    <cfRule type="cellIs" dxfId="428" priority="339" operator="lessThan">
      <formula>0</formula>
    </cfRule>
  </conditionalFormatting>
  <conditionalFormatting sqref="I76">
    <cfRule type="cellIs" dxfId="427" priority="338" operator="lessThan">
      <formula>0</formula>
    </cfRule>
  </conditionalFormatting>
  <conditionalFormatting sqref="I76">
    <cfRule type="cellIs" dxfId="426" priority="337" operator="lessThan">
      <formula>0</formula>
    </cfRule>
  </conditionalFormatting>
  <conditionalFormatting sqref="I76">
    <cfRule type="cellIs" dxfId="425" priority="336" operator="lessThan">
      <formula>0</formula>
    </cfRule>
  </conditionalFormatting>
  <conditionalFormatting sqref="I75">
    <cfRule type="cellIs" dxfId="424" priority="335" operator="lessThan">
      <formula>0</formula>
    </cfRule>
  </conditionalFormatting>
  <conditionalFormatting sqref="I75">
    <cfRule type="cellIs" dxfId="423" priority="334" operator="lessThan">
      <formula>0</formula>
    </cfRule>
  </conditionalFormatting>
  <conditionalFormatting sqref="H75">
    <cfRule type="cellIs" dxfId="422" priority="333" operator="lessThan">
      <formula>0</formula>
    </cfRule>
  </conditionalFormatting>
  <conditionalFormatting sqref="I75">
    <cfRule type="cellIs" dxfId="421" priority="332" operator="lessThan">
      <formula>0</formula>
    </cfRule>
  </conditionalFormatting>
  <conditionalFormatting sqref="I75">
    <cfRule type="cellIs" dxfId="420" priority="331" operator="lessThan">
      <formula>0</formula>
    </cfRule>
  </conditionalFormatting>
  <conditionalFormatting sqref="I75">
    <cfRule type="cellIs" dxfId="419" priority="330" operator="lessThan">
      <formula>0</formula>
    </cfRule>
  </conditionalFormatting>
  <conditionalFormatting sqref="I74">
    <cfRule type="cellIs" dxfId="418" priority="323" operator="lessThan">
      <formula>0</formula>
    </cfRule>
  </conditionalFormatting>
  <conditionalFormatting sqref="I74">
    <cfRule type="cellIs" dxfId="417" priority="322" operator="lessThan">
      <formula>0</formula>
    </cfRule>
  </conditionalFormatting>
  <conditionalFormatting sqref="H74">
    <cfRule type="cellIs" dxfId="416" priority="321" operator="lessThan">
      <formula>0</formula>
    </cfRule>
  </conditionalFormatting>
  <conditionalFormatting sqref="I74">
    <cfRule type="cellIs" dxfId="415" priority="320" operator="lessThan">
      <formula>0</formula>
    </cfRule>
  </conditionalFormatting>
  <conditionalFormatting sqref="I74">
    <cfRule type="cellIs" dxfId="414" priority="319" operator="lessThan">
      <formula>0</formula>
    </cfRule>
  </conditionalFormatting>
  <conditionalFormatting sqref="I74">
    <cfRule type="cellIs" dxfId="413" priority="318" operator="lessThan">
      <formula>0</formula>
    </cfRule>
  </conditionalFormatting>
  <conditionalFormatting sqref="I70:I71">
    <cfRule type="cellIs" dxfId="412" priority="305" operator="lessThan">
      <formula>0</formula>
    </cfRule>
  </conditionalFormatting>
  <conditionalFormatting sqref="I70:I71">
    <cfRule type="cellIs" dxfId="411" priority="304" operator="lessThan">
      <formula>0</formula>
    </cfRule>
  </conditionalFormatting>
  <conditionalFormatting sqref="H70:H71">
    <cfRule type="cellIs" dxfId="410" priority="303" operator="lessThan">
      <formula>0</formula>
    </cfRule>
  </conditionalFormatting>
  <conditionalFormatting sqref="I70:I71">
    <cfRule type="cellIs" dxfId="409" priority="302" operator="lessThan">
      <formula>0</formula>
    </cfRule>
  </conditionalFormatting>
  <conditionalFormatting sqref="I70:I71">
    <cfRule type="cellIs" dxfId="408" priority="301" operator="lessThan">
      <formula>0</formula>
    </cfRule>
  </conditionalFormatting>
  <conditionalFormatting sqref="I70:I71">
    <cfRule type="cellIs" dxfId="407" priority="300" operator="lessThan">
      <formula>0</formula>
    </cfRule>
  </conditionalFormatting>
  <conditionalFormatting sqref="I72">
    <cfRule type="cellIs" dxfId="406" priority="317" operator="lessThan">
      <formula>0</formula>
    </cfRule>
  </conditionalFormatting>
  <conditionalFormatting sqref="I72">
    <cfRule type="cellIs" dxfId="405" priority="316" operator="lessThan">
      <formula>0</formula>
    </cfRule>
  </conditionalFormatting>
  <conditionalFormatting sqref="H72">
    <cfRule type="cellIs" dxfId="404" priority="315" operator="lessThan">
      <formula>0</formula>
    </cfRule>
  </conditionalFormatting>
  <conditionalFormatting sqref="I72">
    <cfRule type="cellIs" dxfId="403" priority="314" operator="lessThan">
      <formula>0</formula>
    </cfRule>
  </conditionalFormatting>
  <conditionalFormatting sqref="I72">
    <cfRule type="cellIs" dxfId="402" priority="313" operator="lessThan">
      <formula>0</formula>
    </cfRule>
  </conditionalFormatting>
  <conditionalFormatting sqref="I72">
    <cfRule type="cellIs" dxfId="401" priority="312" operator="lessThan">
      <formula>0</formula>
    </cfRule>
  </conditionalFormatting>
  <conditionalFormatting sqref="I73">
    <cfRule type="cellIs" dxfId="400" priority="311" operator="lessThan">
      <formula>0</formula>
    </cfRule>
  </conditionalFormatting>
  <conditionalFormatting sqref="I73">
    <cfRule type="cellIs" dxfId="399" priority="310" operator="lessThan">
      <formula>0</formula>
    </cfRule>
  </conditionalFormatting>
  <conditionalFormatting sqref="H73">
    <cfRule type="cellIs" dxfId="398" priority="309" operator="lessThan">
      <formula>0</formula>
    </cfRule>
  </conditionalFormatting>
  <conditionalFormatting sqref="I73">
    <cfRule type="cellIs" dxfId="397" priority="308" operator="lessThan">
      <formula>0</formula>
    </cfRule>
  </conditionalFormatting>
  <conditionalFormatting sqref="I73">
    <cfRule type="cellIs" dxfId="396" priority="307" operator="lessThan">
      <formula>0</formula>
    </cfRule>
  </conditionalFormatting>
  <conditionalFormatting sqref="I73">
    <cfRule type="cellIs" dxfId="395" priority="306" operator="lessThan">
      <formula>0</formula>
    </cfRule>
  </conditionalFormatting>
  <conditionalFormatting sqref="I69">
    <cfRule type="cellIs" dxfId="394" priority="299" operator="lessThan">
      <formula>0</formula>
    </cfRule>
  </conditionalFormatting>
  <conditionalFormatting sqref="I69">
    <cfRule type="cellIs" dxfId="393" priority="298" operator="lessThan">
      <formula>0</formula>
    </cfRule>
  </conditionalFormatting>
  <conditionalFormatting sqref="H69">
    <cfRule type="cellIs" dxfId="392" priority="297" operator="lessThan">
      <formula>0</formula>
    </cfRule>
  </conditionalFormatting>
  <conditionalFormatting sqref="I69">
    <cfRule type="cellIs" dxfId="391" priority="296" operator="lessThan">
      <formula>0</formula>
    </cfRule>
  </conditionalFormatting>
  <conditionalFormatting sqref="I69">
    <cfRule type="cellIs" dxfId="390" priority="295" operator="lessThan">
      <formula>0</formula>
    </cfRule>
  </conditionalFormatting>
  <conditionalFormatting sqref="I69">
    <cfRule type="cellIs" dxfId="389" priority="294" operator="lessThan">
      <formula>0</formula>
    </cfRule>
  </conditionalFormatting>
  <conditionalFormatting sqref="I68">
    <cfRule type="cellIs" dxfId="388" priority="293" operator="lessThan">
      <formula>0</formula>
    </cfRule>
  </conditionalFormatting>
  <conditionalFormatting sqref="I68">
    <cfRule type="cellIs" dxfId="387" priority="292" operator="lessThan">
      <formula>0</formula>
    </cfRule>
  </conditionalFormatting>
  <conditionalFormatting sqref="H68">
    <cfRule type="cellIs" dxfId="386" priority="291" operator="lessThan">
      <formula>0</formula>
    </cfRule>
  </conditionalFormatting>
  <conditionalFormatting sqref="I68">
    <cfRule type="cellIs" dxfId="385" priority="290" operator="lessThan">
      <formula>0</formula>
    </cfRule>
  </conditionalFormatting>
  <conditionalFormatting sqref="I68">
    <cfRule type="cellIs" dxfId="384" priority="289" operator="lessThan">
      <formula>0</formula>
    </cfRule>
  </conditionalFormatting>
  <conditionalFormatting sqref="I68">
    <cfRule type="cellIs" dxfId="383" priority="288" operator="lessThan">
      <formula>0</formula>
    </cfRule>
  </conditionalFormatting>
  <conditionalFormatting sqref="I67">
    <cfRule type="cellIs" dxfId="382" priority="287" operator="lessThan">
      <formula>0</formula>
    </cfRule>
  </conditionalFormatting>
  <conditionalFormatting sqref="I67">
    <cfRule type="cellIs" dxfId="381" priority="286" operator="lessThan">
      <formula>0</formula>
    </cfRule>
  </conditionalFormatting>
  <conditionalFormatting sqref="H67">
    <cfRule type="cellIs" dxfId="380" priority="285" operator="lessThan">
      <formula>0</formula>
    </cfRule>
  </conditionalFormatting>
  <conditionalFormatting sqref="I67">
    <cfRule type="cellIs" dxfId="379" priority="284" operator="lessThan">
      <formula>0</formula>
    </cfRule>
  </conditionalFormatting>
  <conditionalFormatting sqref="I67">
    <cfRule type="cellIs" dxfId="378" priority="283" operator="lessThan">
      <formula>0</formula>
    </cfRule>
  </conditionalFormatting>
  <conditionalFormatting sqref="I67">
    <cfRule type="cellIs" dxfId="377" priority="282" operator="lessThan">
      <formula>0</formula>
    </cfRule>
  </conditionalFormatting>
  <conditionalFormatting sqref="I66">
    <cfRule type="cellIs" dxfId="376" priority="281" operator="lessThan">
      <formula>0</formula>
    </cfRule>
  </conditionalFormatting>
  <conditionalFormatting sqref="I66">
    <cfRule type="cellIs" dxfId="375" priority="280" operator="lessThan">
      <formula>0</formula>
    </cfRule>
  </conditionalFormatting>
  <conditionalFormatting sqref="H66">
    <cfRule type="cellIs" dxfId="374" priority="279" operator="lessThan">
      <formula>0</formula>
    </cfRule>
  </conditionalFormatting>
  <conditionalFormatting sqref="I66">
    <cfRule type="cellIs" dxfId="373" priority="278" operator="lessThan">
      <formula>0</formula>
    </cfRule>
  </conditionalFormatting>
  <conditionalFormatting sqref="I66">
    <cfRule type="cellIs" dxfId="372" priority="277" operator="lessThan">
      <formula>0</formula>
    </cfRule>
  </conditionalFormatting>
  <conditionalFormatting sqref="I66">
    <cfRule type="cellIs" dxfId="371" priority="276" operator="lessThan">
      <formula>0</formula>
    </cfRule>
  </conditionalFormatting>
  <conditionalFormatting sqref="I65">
    <cfRule type="cellIs" dxfId="370" priority="275" operator="lessThan">
      <formula>0</formula>
    </cfRule>
  </conditionalFormatting>
  <conditionalFormatting sqref="I65">
    <cfRule type="cellIs" dxfId="369" priority="274" operator="lessThan">
      <formula>0</formula>
    </cfRule>
  </conditionalFormatting>
  <conditionalFormatting sqref="H65">
    <cfRule type="cellIs" dxfId="368" priority="273" operator="lessThan">
      <formula>0</formula>
    </cfRule>
  </conditionalFormatting>
  <conditionalFormatting sqref="I65">
    <cfRule type="cellIs" dxfId="367" priority="272" operator="lessThan">
      <formula>0</formula>
    </cfRule>
  </conditionalFormatting>
  <conditionalFormatting sqref="I65">
    <cfRule type="cellIs" dxfId="366" priority="271" operator="lessThan">
      <formula>0</formula>
    </cfRule>
  </conditionalFormatting>
  <conditionalFormatting sqref="I65">
    <cfRule type="cellIs" dxfId="365" priority="270" operator="lessThan">
      <formula>0</formula>
    </cfRule>
  </conditionalFormatting>
  <conditionalFormatting sqref="I64">
    <cfRule type="cellIs" dxfId="364" priority="269" operator="lessThan">
      <formula>0</formula>
    </cfRule>
  </conditionalFormatting>
  <conditionalFormatting sqref="I64">
    <cfRule type="cellIs" dxfId="363" priority="268" operator="lessThan">
      <formula>0</formula>
    </cfRule>
  </conditionalFormatting>
  <conditionalFormatting sqref="H64">
    <cfRule type="cellIs" dxfId="362" priority="267" operator="lessThan">
      <formula>0</formula>
    </cfRule>
  </conditionalFormatting>
  <conditionalFormatting sqref="I64">
    <cfRule type="cellIs" dxfId="361" priority="266" operator="lessThan">
      <formula>0</formula>
    </cfRule>
  </conditionalFormatting>
  <conditionalFormatting sqref="I64">
    <cfRule type="cellIs" dxfId="360" priority="265" operator="lessThan">
      <formula>0</formula>
    </cfRule>
  </conditionalFormatting>
  <conditionalFormatting sqref="I64">
    <cfRule type="cellIs" dxfId="359" priority="264" operator="lessThan">
      <formula>0</formula>
    </cfRule>
  </conditionalFormatting>
  <conditionalFormatting sqref="I63">
    <cfRule type="cellIs" dxfId="358" priority="257" operator="lessThan">
      <formula>0</formula>
    </cfRule>
  </conditionalFormatting>
  <conditionalFormatting sqref="I63">
    <cfRule type="cellIs" dxfId="357" priority="256" operator="lessThan">
      <formula>0</formula>
    </cfRule>
  </conditionalFormatting>
  <conditionalFormatting sqref="H63">
    <cfRule type="cellIs" dxfId="356" priority="255" operator="lessThan">
      <formula>0</formula>
    </cfRule>
  </conditionalFormatting>
  <conditionalFormatting sqref="I63">
    <cfRule type="cellIs" dxfId="355" priority="254" operator="lessThan">
      <formula>0</formula>
    </cfRule>
  </conditionalFormatting>
  <conditionalFormatting sqref="I63">
    <cfRule type="cellIs" dxfId="354" priority="253" operator="lessThan">
      <formula>0</formula>
    </cfRule>
  </conditionalFormatting>
  <conditionalFormatting sqref="I63">
    <cfRule type="cellIs" dxfId="353" priority="252" operator="lessThan">
      <formula>0</formula>
    </cfRule>
  </conditionalFormatting>
  <conditionalFormatting sqref="I61">
    <cfRule type="cellIs" dxfId="352" priority="251" operator="lessThan">
      <formula>0</formula>
    </cfRule>
  </conditionalFormatting>
  <conditionalFormatting sqref="I61">
    <cfRule type="cellIs" dxfId="351" priority="250" operator="lessThan">
      <formula>0</formula>
    </cfRule>
  </conditionalFormatting>
  <conditionalFormatting sqref="H61">
    <cfRule type="cellIs" dxfId="350" priority="249" operator="lessThan">
      <formula>0</formula>
    </cfRule>
  </conditionalFormatting>
  <conditionalFormatting sqref="I61">
    <cfRule type="cellIs" dxfId="349" priority="248" operator="lessThan">
      <formula>0</formula>
    </cfRule>
  </conditionalFormatting>
  <conditionalFormatting sqref="I61">
    <cfRule type="cellIs" dxfId="348" priority="247" operator="lessThan">
      <formula>0</formula>
    </cfRule>
  </conditionalFormatting>
  <conditionalFormatting sqref="I61">
    <cfRule type="cellIs" dxfId="347" priority="246" operator="lessThan">
      <formula>0</formula>
    </cfRule>
  </conditionalFormatting>
  <conditionalFormatting sqref="I62">
    <cfRule type="cellIs" dxfId="346" priority="245" operator="lessThan">
      <formula>0</formula>
    </cfRule>
  </conditionalFormatting>
  <conditionalFormatting sqref="I62">
    <cfRule type="cellIs" dxfId="345" priority="244" operator="lessThan">
      <formula>0</formula>
    </cfRule>
  </conditionalFormatting>
  <conditionalFormatting sqref="H62">
    <cfRule type="cellIs" dxfId="344" priority="243" operator="lessThan">
      <formula>0</formula>
    </cfRule>
  </conditionalFormatting>
  <conditionalFormatting sqref="I62">
    <cfRule type="cellIs" dxfId="343" priority="242" operator="lessThan">
      <formula>0</formula>
    </cfRule>
  </conditionalFormatting>
  <conditionalFormatting sqref="I62">
    <cfRule type="cellIs" dxfId="342" priority="241" operator="lessThan">
      <formula>0</formula>
    </cfRule>
  </conditionalFormatting>
  <conditionalFormatting sqref="I62">
    <cfRule type="cellIs" dxfId="341" priority="240" operator="lessThan">
      <formula>0</formula>
    </cfRule>
  </conditionalFormatting>
  <conditionalFormatting sqref="I59:I60">
    <cfRule type="cellIs" dxfId="340" priority="239" operator="lessThan">
      <formula>0</formula>
    </cfRule>
  </conditionalFormatting>
  <conditionalFormatting sqref="I59:I60">
    <cfRule type="cellIs" dxfId="339" priority="238" operator="lessThan">
      <formula>0</formula>
    </cfRule>
  </conditionalFormatting>
  <conditionalFormatting sqref="H59:H60">
    <cfRule type="cellIs" dxfId="338" priority="237" operator="lessThan">
      <formula>0</formula>
    </cfRule>
  </conditionalFormatting>
  <conditionalFormatting sqref="I59:I60">
    <cfRule type="cellIs" dxfId="337" priority="236" operator="lessThan">
      <formula>0</formula>
    </cfRule>
  </conditionalFormatting>
  <conditionalFormatting sqref="I59:I60">
    <cfRule type="cellIs" dxfId="336" priority="235" operator="lessThan">
      <formula>0</formula>
    </cfRule>
  </conditionalFormatting>
  <conditionalFormatting sqref="I59:I60">
    <cfRule type="cellIs" dxfId="335" priority="234" operator="lessThan">
      <formula>0</formula>
    </cfRule>
  </conditionalFormatting>
  <conditionalFormatting sqref="I57">
    <cfRule type="cellIs" dxfId="334" priority="233" operator="lessThan">
      <formula>0</formula>
    </cfRule>
  </conditionalFormatting>
  <conditionalFormatting sqref="I57">
    <cfRule type="cellIs" dxfId="333" priority="232" operator="lessThan">
      <formula>0</formula>
    </cfRule>
  </conditionalFormatting>
  <conditionalFormatting sqref="H57">
    <cfRule type="cellIs" dxfId="332" priority="231" operator="lessThan">
      <formula>0</formula>
    </cfRule>
  </conditionalFormatting>
  <conditionalFormatting sqref="I57">
    <cfRule type="cellIs" dxfId="331" priority="230" operator="lessThan">
      <formula>0</formula>
    </cfRule>
  </conditionalFormatting>
  <conditionalFormatting sqref="I57">
    <cfRule type="cellIs" dxfId="330" priority="229" operator="lessThan">
      <formula>0</formula>
    </cfRule>
  </conditionalFormatting>
  <conditionalFormatting sqref="I57">
    <cfRule type="cellIs" dxfId="329" priority="228" operator="lessThan">
      <formula>0</formula>
    </cfRule>
  </conditionalFormatting>
  <conditionalFormatting sqref="I58">
    <cfRule type="cellIs" dxfId="328" priority="227" operator="lessThan">
      <formula>0</formula>
    </cfRule>
  </conditionalFormatting>
  <conditionalFormatting sqref="I58">
    <cfRule type="cellIs" dxfId="327" priority="226" operator="lessThan">
      <formula>0</formula>
    </cfRule>
  </conditionalFormatting>
  <conditionalFormatting sqref="H58">
    <cfRule type="cellIs" dxfId="326" priority="225" operator="lessThan">
      <formula>0</formula>
    </cfRule>
  </conditionalFormatting>
  <conditionalFormatting sqref="I58">
    <cfRule type="cellIs" dxfId="325" priority="224" operator="lessThan">
      <formula>0</formula>
    </cfRule>
  </conditionalFormatting>
  <conditionalFormatting sqref="I58">
    <cfRule type="cellIs" dxfId="324" priority="223" operator="lessThan">
      <formula>0</formula>
    </cfRule>
  </conditionalFormatting>
  <conditionalFormatting sqref="I58">
    <cfRule type="cellIs" dxfId="323" priority="222" operator="lessThan">
      <formula>0</formula>
    </cfRule>
  </conditionalFormatting>
  <conditionalFormatting sqref="I55:I56">
    <cfRule type="cellIs" dxfId="322" priority="221" operator="lessThan">
      <formula>0</formula>
    </cfRule>
  </conditionalFormatting>
  <conditionalFormatting sqref="I55:I56">
    <cfRule type="cellIs" dxfId="321" priority="220" operator="lessThan">
      <formula>0</formula>
    </cfRule>
  </conditionalFormatting>
  <conditionalFormatting sqref="H55:H56">
    <cfRule type="cellIs" dxfId="320" priority="219" operator="lessThan">
      <formula>0</formula>
    </cfRule>
  </conditionalFormatting>
  <conditionalFormatting sqref="I55:I56">
    <cfRule type="cellIs" dxfId="319" priority="218" operator="lessThan">
      <formula>0</formula>
    </cfRule>
  </conditionalFormatting>
  <conditionalFormatting sqref="I55:I56">
    <cfRule type="cellIs" dxfId="318" priority="217" operator="lessThan">
      <formula>0</formula>
    </cfRule>
  </conditionalFormatting>
  <conditionalFormatting sqref="I55:I56">
    <cfRule type="cellIs" dxfId="317" priority="216" operator="lessThan">
      <formula>0</formula>
    </cfRule>
  </conditionalFormatting>
  <conditionalFormatting sqref="I53">
    <cfRule type="cellIs" dxfId="316" priority="215" operator="lessThan">
      <formula>0</formula>
    </cfRule>
  </conditionalFormatting>
  <conditionalFormatting sqref="I53">
    <cfRule type="cellIs" dxfId="315" priority="214" operator="lessThan">
      <formula>0</formula>
    </cfRule>
  </conditionalFormatting>
  <conditionalFormatting sqref="H53">
    <cfRule type="cellIs" dxfId="314" priority="213" operator="lessThan">
      <formula>0</formula>
    </cfRule>
  </conditionalFormatting>
  <conditionalFormatting sqref="I53">
    <cfRule type="cellIs" dxfId="313" priority="212" operator="lessThan">
      <formula>0</formula>
    </cfRule>
  </conditionalFormatting>
  <conditionalFormatting sqref="I53">
    <cfRule type="cellIs" dxfId="312" priority="211" operator="lessThan">
      <formula>0</formula>
    </cfRule>
  </conditionalFormatting>
  <conditionalFormatting sqref="I53">
    <cfRule type="cellIs" dxfId="311" priority="210" operator="lessThan">
      <formula>0</formula>
    </cfRule>
  </conditionalFormatting>
  <conditionalFormatting sqref="I54">
    <cfRule type="cellIs" dxfId="310" priority="209" operator="lessThan">
      <formula>0</formula>
    </cfRule>
  </conditionalFormatting>
  <conditionalFormatting sqref="I54">
    <cfRule type="cellIs" dxfId="309" priority="208" operator="lessThan">
      <formula>0</formula>
    </cfRule>
  </conditionalFormatting>
  <conditionalFormatting sqref="H54">
    <cfRule type="cellIs" dxfId="308" priority="207" operator="lessThan">
      <formula>0</formula>
    </cfRule>
  </conditionalFormatting>
  <conditionalFormatting sqref="I54">
    <cfRule type="cellIs" dxfId="307" priority="206" operator="lessThan">
      <formula>0</formula>
    </cfRule>
  </conditionalFormatting>
  <conditionalFormatting sqref="I54">
    <cfRule type="cellIs" dxfId="306" priority="205" operator="lessThan">
      <formula>0</formula>
    </cfRule>
  </conditionalFormatting>
  <conditionalFormatting sqref="I54">
    <cfRule type="cellIs" dxfId="305" priority="204" operator="lessThan">
      <formula>0</formula>
    </cfRule>
  </conditionalFormatting>
  <conditionalFormatting sqref="I52">
    <cfRule type="cellIs" dxfId="304" priority="203" operator="lessThan">
      <formula>0</formula>
    </cfRule>
  </conditionalFormatting>
  <conditionalFormatting sqref="I52">
    <cfRule type="cellIs" dxfId="303" priority="202" operator="lessThan">
      <formula>0</formula>
    </cfRule>
  </conditionalFormatting>
  <conditionalFormatting sqref="H52">
    <cfRule type="cellIs" dxfId="302" priority="201" operator="lessThan">
      <formula>0</formula>
    </cfRule>
  </conditionalFormatting>
  <conditionalFormatting sqref="I52">
    <cfRule type="cellIs" dxfId="301" priority="200" operator="lessThan">
      <formula>0</formula>
    </cfRule>
  </conditionalFormatting>
  <conditionalFormatting sqref="I52">
    <cfRule type="cellIs" dxfId="300" priority="199" operator="lessThan">
      <formula>0</formula>
    </cfRule>
  </conditionalFormatting>
  <conditionalFormatting sqref="I52">
    <cfRule type="cellIs" dxfId="299" priority="198" operator="lessThan">
      <formula>0</formula>
    </cfRule>
  </conditionalFormatting>
  <conditionalFormatting sqref="I51">
    <cfRule type="cellIs" dxfId="298" priority="197" operator="lessThan">
      <formula>0</formula>
    </cfRule>
  </conditionalFormatting>
  <conditionalFormatting sqref="I51">
    <cfRule type="cellIs" dxfId="297" priority="196" operator="lessThan">
      <formula>0</formula>
    </cfRule>
  </conditionalFormatting>
  <conditionalFormatting sqref="H51">
    <cfRule type="cellIs" dxfId="296" priority="195" operator="lessThan">
      <formula>0</formula>
    </cfRule>
  </conditionalFormatting>
  <conditionalFormatting sqref="I51">
    <cfRule type="cellIs" dxfId="295" priority="194" operator="lessThan">
      <formula>0</formula>
    </cfRule>
  </conditionalFormatting>
  <conditionalFormatting sqref="I51">
    <cfRule type="cellIs" dxfId="294" priority="193" operator="lessThan">
      <formula>0</formula>
    </cfRule>
  </conditionalFormatting>
  <conditionalFormatting sqref="I51">
    <cfRule type="cellIs" dxfId="293" priority="192" operator="lessThan">
      <formula>0</formula>
    </cfRule>
  </conditionalFormatting>
  <conditionalFormatting sqref="I49">
    <cfRule type="cellIs" dxfId="292" priority="185" operator="lessThan">
      <formula>0</formula>
    </cfRule>
  </conditionalFormatting>
  <conditionalFormatting sqref="I49">
    <cfRule type="cellIs" dxfId="291" priority="184" operator="lessThan">
      <formula>0</formula>
    </cfRule>
  </conditionalFormatting>
  <conditionalFormatting sqref="H49">
    <cfRule type="cellIs" dxfId="290" priority="183" operator="lessThan">
      <formula>0</formula>
    </cfRule>
  </conditionalFormatting>
  <conditionalFormatting sqref="I49">
    <cfRule type="cellIs" dxfId="289" priority="182" operator="lessThan">
      <formula>0</formula>
    </cfRule>
  </conditionalFormatting>
  <conditionalFormatting sqref="I49">
    <cfRule type="cellIs" dxfId="288" priority="181" operator="lessThan">
      <formula>0</formula>
    </cfRule>
  </conditionalFormatting>
  <conditionalFormatting sqref="I49">
    <cfRule type="cellIs" dxfId="287" priority="180" operator="lessThan">
      <formula>0</formula>
    </cfRule>
  </conditionalFormatting>
  <conditionalFormatting sqref="I50">
    <cfRule type="cellIs" dxfId="286" priority="179" operator="lessThan">
      <formula>0</formula>
    </cfRule>
  </conditionalFormatting>
  <conditionalFormatting sqref="I50">
    <cfRule type="cellIs" dxfId="285" priority="178" operator="lessThan">
      <formula>0</formula>
    </cfRule>
  </conditionalFormatting>
  <conditionalFormatting sqref="H50">
    <cfRule type="cellIs" dxfId="284" priority="177" operator="lessThan">
      <formula>0</formula>
    </cfRule>
  </conditionalFormatting>
  <conditionalFormatting sqref="I50">
    <cfRule type="cellIs" dxfId="283" priority="176" operator="lessThan">
      <formula>0</formula>
    </cfRule>
  </conditionalFormatting>
  <conditionalFormatting sqref="I50">
    <cfRule type="cellIs" dxfId="282" priority="175" operator="lessThan">
      <formula>0</formula>
    </cfRule>
  </conditionalFormatting>
  <conditionalFormatting sqref="I50">
    <cfRule type="cellIs" dxfId="281" priority="174" operator="lessThan">
      <formula>0</formula>
    </cfRule>
  </conditionalFormatting>
  <conditionalFormatting sqref="I47:I48">
    <cfRule type="cellIs" dxfId="280" priority="173" operator="lessThan">
      <formula>0</formula>
    </cfRule>
  </conditionalFormatting>
  <conditionalFormatting sqref="I47:I48">
    <cfRule type="cellIs" dxfId="279" priority="172" operator="lessThan">
      <formula>0</formula>
    </cfRule>
  </conditionalFormatting>
  <conditionalFormatting sqref="H47:H48">
    <cfRule type="cellIs" dxfId="278" priority="171" operator="lessThan">
      <formula>0</formula>
    </cfRule>
  </conditionalFormatting>
  <conditionalFormatting sqref="I47:I48">
    <cfRule type="cellIs" dxfId="277" priority="170" operator="lessThan">
      <formula>0</formula>
    </cfRule>
  </conditionalFormatting>
  <conditionalFormatting sqref="I47:I48">
    <cfRule type="cellIs" dxfId="276" priority="169" operator="lessThan">
      <formula>0</formula>
    </cfRule>
  </conditionalFormatting>
  <conditionalFormatting sqref="I47:I48">
    <cfRule type="cellIs" dxfId="275" priority="168" operator="lessThan">
      <formula>0</formula>
    </cfRule>
  </conditionalFormatting>
  <conditionalFormatting sqref="I45">
    <cfRule type="cellIs" dxfId="274" priority="167" operator="lessThan">
      <formula>0</formula>
    </cfRule>
  </conditionalFormatting>
  <conditionalFormatting sqref="I45">
    <cfRule type="cellIs" dxfId="273" priority="166" operator="lessThan">
      <formula>0</formula>
    </cfRule>
  </conditionalFormatting>
  <conditionalFormatting sqref="H45">
    <cfRule type="cellIs" dxfId="272" priority="165" operator="lessThan">
      <formula>0</formula>
    </cfRule>
  </conditionalFormatting>
  <conditionalFormatting sqref="I45">
    <cfRule type="cellIs" dxfId="271" priority="164" operator="lessThan">
      <formula>0</formula>
    </cfRule>
  </conditionalFormatting>
  <conditionalFormatting sqref="I45">
    <cfRule type="cellIs" dxfId="270" priority="163" operator="lessThan">
      <formula>0</formula>
    </cfRule>
  </conditionalFormatting>
  <conditionalFormatting sqref="I45">
    <cfRule type="cellIs" dxfId="269" priority="162" operator="lessThan">
      <formula>0</formula>
    </cfRule>
  </conditionalFormatting>
  <conditionalFormatting sqref="I46">
    <cfRule type="cellIs" dxfId="268" priority="161" operator="lessThan">
      <formula>0</formula>
    </cfRule>
  </conditionalFormatting>
  <conditionalFormatting sqref="I46">
    <cfRule type="cellIs" dxfId="267" priority="160" operator="lessThan">
      <formula>0</formula>
    </cfRule>
  </conditionalFormatting>
  <conditionalFormatting sqref="H46">
    <cfRule type="cellIs" dxfId="266" priority="159" operator="lessThan">
      <formula>0</formula>
    </cfRule>
  </conditionalFormatting>
  <conditionalFormatting sqref="I46">
    <cfRule type="cellIs" dxfId="265" priority="158" operator="lessThan">
      <formula>0</formula>
    </cfRule>
  </conditionalFormatting>
  <conditionalFormatting sqref="I46">
    <cfRule type="cellIs" dxfId="264" priority="157" operator="lessThan">
      <formula>0</formula>
    </cfRule>
  </conditionalFormatting>
  <conditionalFormatting sqref="I46">
    <cfRule type="cellIs" dxfId="263" priority="156" operator="lessThan">
      <formula>0</formula>
    </cfRule>
  </conditionalFormatting>
  <conditionalFormatting sqref="I44">
    <cfRule type="cellIs" dxfId="262" priority="155" operator="lessThan">
      <formula>0</formula>
    </cfRule>
  </conditionalFormatting>
  <conditionalFormatting sqref="I44">
    <cfRule type="cellIs" dxfId="261" priority="154" operator="lessThan">
      <formula>0</formula>
    </cfRule>
  </conditionalFormatting>
  <conditionalFormatting sqref="H44">
    <cfRule type="cellIs" dxfId="260" priority="153" operator="lessThan">
      <formula>0</formula>
    </cfRule>
  </conditionalFormatting>
  <conditionalFormatting sqref="I44">
    <cfRule type="cellIs" dxfId="259" priority="152" operator="lessThan">
      <formula>0</formula>
    </cfRule>
  </conditionalFormatting>
  <conditionalFormatting sqref="I44">
    <cfRule type="cellIs" dxfId="258" priority="151" operator="lessThan">
      <formula>0</formula>
    </cfRule>
  </conditionalFormatting>
  <conditionalFormatting sqref="I44">
    <cfRule type="cellIs" dxfId="257" priority="150" operator="lessThan">
      <formula>0</formula>
    </cfRule>
  </conditionalFormatting>
  <conditionalFormatting sqref="I42">
    <cfRule type="cellIs" dxfId="256" priority="149" operator="lessThan">
      <formula>0</formula>
    </cfRule>
  </conditionalFormatting>
  <conditionalFormatting sqref="I42">
    <cfRule type="cellIs" dxfId="255" priority="148" operator="lessThan">
      <formula>0</formula>
    </cfRule>
  </conditionalFormatting>
  <conditionalFormatting sqref="H42">
    <cfRule type="cellIs" dxfId="254" priority="147" operator="lessThan">
      <formula>0</formula>
    </cfRule>
  </conditionalFormatting>
  <conditionalFormatting sqref="I42">
    <cfRule type="cellIs" dxfId="253" priority="146" operator="lessThan">
      <formula>0</formula>
    </cfRule>
  </conditionalFormatting>
  <conditionalFormatting sqref="I42">
    <cfRule type="cellIs" dxfId="252" priority="145" operator="lessThan">
      <formula>0</formula>
    </cfRule>
  </conditionalFormatting>
  <conditionalFormatting sqref="I42">
    <cfRule type="cellIs" dxfId="251" priority="144" operator="lessThan">
      <formula>0</formula>
    </cfRule>
  </conditionalFormatting>
  <conditionalFormatting sqref="I43">
    <cfRule type="cellIs" dxfId="250" priority="137" operator="lessThan">
      <formula>0</formula>
    </cfRule>
  </conditionalFormatting>
  <conditionalFormatting sqref="I43">
    <cfRule type="cellIs" dxfId="249" priority="136" operator="lessThan">
      <formula>0</formula>
    </cfRule>
  </conditionalFormatting>
  <conditionalFormatting sqref="H43">
    <cfRule type="cellIs" dxfId="248" priority="135" operator="lessThan">
      <formula>0</formula>
    </cfRule>
  </conditionalFormatting>
  <conditionalFormatting sqref="I43">
    <cfRule type="cellIs" dxfId="247" priority="134" operator="lessThan">
      <formula>0</formula>
    </cfRule>
  </conditionalFormatting>
  <conditionalFormatting sqref="I43">
    <cfRule type="cellIs" dxfId="246" priority="133" operator="lessThan">
      <formula>0</formula>
    </cfRule>
  </conditionalFormatting>
  <conditionalFormatting sqref="I43">
    <cfRule type="cellIs" dxfId="245" priority="132" operator="lessThan">
      <formula>0</formula>
    </cfRule>
  </conditionalFormatting>
  <conditionalFormatting sqref="I40">
    <cfRule type="cellIs" dxfId="244" priority="131" operator="lessThan">
      <formula>0</formula>
    </cfRule>
  </conditionalFormatting>
  <conditionalFormatting sqref="I40">
    <cfRule type="cellIs" dxfId="243" priority="130" operator="lessThan">
      <formula>0</formula>
    </cfRule>
  </conditionalFormatting>
  <conditionalFormatting sqref="H40">
    <cfRule type="cellIs" dxfId="242" priority="129" operator="lessThan">
      <formula>0</formula>
    </cfRule>
  </conditionalFormatting>
  <conditionalFormatting sqref="I40">
    <cfRule type="cellIs" dxfId="241" priority="128" operator="lessThan">
      <formula>0</formula>
    </cfRule>
  </conditionalFormatting>
  <conditionalFormatting sqref="I40">
    <cfRule type="cellIs" dxfId="240" priority="127" operator="lessThan">
      <formula>0</formula>
    </cfRule>
  </conditionalFormatting>
  <conditionalFormatting sqref="I40">
    <cfRule type="cellIs" dxfId="239" priority="126" operator="lessThan">
      <formula>0</formula>
    </cfRule>
  </conditionalFormatting>
  <conditionalFormatting sqref="I41">
    <cfRule type="cellIs" dxfId="238" priority="125" operator="lessThan">
      <formula>0</formula>
    </cfRule>
  </conditionalFormatting>
  <conditionalFormatting sqref="I41">
    <cfRule type="cellIs" dxfId="237" priority="124" operator="lessThan">
      <formula>0</formula>
    </cfRule>
  </conditionalFormatting>
  <conditionalFormatting sqref="H41">
    <cfRule type="cellIs" dxfId="236" priority="123" operator="lessThan">
      <formula>0</formula>
    </cfRule>
  </conditionalFormatting>
  <conditionalFormatting sqref="I41">
    <cfRule type="cellIs" dxfId="235" priority="122" operator="lessThan">
      <formula>0</formula>
    </cfRule>
  </conditionalFormatting>
  <conditionalFormatting sqref="I41">
    <cfRule type="cellIs" dxfId="234" priority="121" operator="lessThan">
      <formula>0</formula>
    </cfRule>
  </conditionalFormatting>
  <conditionalFormatting sqref="I41">
    <cfRule type="cellIs" dxfId="233" priority="120" operator="lessThan">
      <formula>0</formula>
    </cfRule>
  </conditionalFormatting>
  <conditionalFormatting sqref="I38:I39">
    <cfRule type="cellIs" dxfId="232" priority="119" operator="lessThan">
      <formula>0</formula>
    </cfRule>
  </conditionalFormatting>
  <conditionalFormatting sqref="I38:I39">
    <cfRule type="cellIs" dxfId="231" priority="118" operator="lessThan">
      <formula>0</formula>
    </cfRule>
  </conditionalFormatting>
  <conditionalFormatting sqref="H38:H39">
    <cfRule type="cellIs" dxfId="230" priority="117" operator="lessThan">
      <formula>0</formula>
    </cfRule>
  </conditionalFormatting>
  <conditionalFormatting sqref="I38:I39">
    <cfRule type="cellIs" dxfId="229" priority="116" operator="lessThan">
      <formula>0</formula>
    </cfRule>
  </conditionalFormatting>
  <conditionalFormatting sqref="I38:I39">
    <cfRule type="cellIs" dxfId="228" priority="115" operator="lessThan">
      <formula>0</formula>
    </cfRule>
  </conditionalFormatting>
  <conditionalFormatting sqref="I38:I39">
    <cfRule type="cellIs" dxfId="227" priority="114" operator="lessThan">
      <formula>0</formula>
    </cfRule>
  </conditionalFormatting>
  <conditionalFormatting sqref="I36:I37">
    <cfRule type="cellIs" dxfId="226" priority="113" operator="lessThan">
      <formula>0</formula>
    </cfRule>
  </conditionalFormatting>
  <conditionalFormatting sqref="I36:I37">
    <cfRule type="cellIs" dxfId="225" priority="112" operator="lessThan">
      <formula>0</formula>
    </cfRule>
  </conditionalFormatting>
  <conditionalFormatting sqref="H36:H37">
    <cfRule type="cellIs" dxfId="224" priority="111" operator="lessThan">
      <formula>0</formula>
    </cfRule>
  </conditionalFormatting>
  <conditionalFormatting sqref="I36:I37">
    <cfRule type="cellIs" dxfId="223" priority="110" operator="lessThan">
      <formula>0</formula>
    </cfRule>
  </conditionalFormatting>
  <conditionalFormatting sqref="I36:I37">
    <cfRule type="cellIs" dxfId="222" priority="109" operator="lessThan">
      <formula>0</formula>
    </cfRule>
  </conditionalFormatting>
  <conditionalFormatting sqref="I36:I37">
    <cfRule type="cellIs" dxfId="221" priority="108" operator="lessThan">
      <formula>0</formula>
    </cfRule>
  </conditionalFormatting>
  <conditionalFormatting sqref="I34:I35">
    <cfRule type="cellIs" dxfId="220" priority="107" operator="lessThan">
      <formula>0</formula>
    </cfRule>
  </conditionalFormatting>
  <conditionalFormatting sqref="I34:I35">
    <cfRule type="cellIs" dxfId="219" priority="106" operator="lessThan">
      <formula>0</formula>
    </cfRule>
  </conditionalFormatting>
  <conditionalFormatting sqref="H34:H35">
    <cfRule type="cellIs" dxfId="218" priority="105" operator="lessThan">
      <formula>0</formula>
    </cfRule>
  </conditionalFormatting>
  <conditionalFormatting sqref="I34:I35">
    <cfRule type="cellIs" dxfId="217" priority="104" operator="lessThan">
      <formula>0</formula>
    </cfRule>
  </conditionalFormatting>
  <conditionalFormatting sqref="I34:I35">
    <cfRule type="cellIs" dxfId="216" priority="103" operator="lessThan">
      <formula>0</formula>
    </cfRule>
  </conditionalFormatting>
  <conditionalFormatting sqref="I34:I35">
    <cfRule type="cellIs" dxfId="215" priority="102" operator="lessThan">
      <formula>0</formula>
    </cfRule>
  </conditionalFormatting>
  <conditionalFormatting sqref="I33">
    <cfRule type="cellIs" dxfId="214" priority="101" operator="lessThan">
      <formula>0</formula>
    </cfRule>
  </conditionalFormatting>
  <conditionalFormatting sqref="I33">
    <cfRule type="cellIs" dxfId="213" priority="100" operator="lessThan">
      <formula>0</formula>
    </cfRule>
  </conditionalFormatting>
  <conditionalFormatting sqref="H33">
    <cfRule type="cellIs" dxfId="212" priority="99" operator="lessThan">
      <formula>0</formula>
    </cfRule>
  </conditionalFormatting>
  <conditionalFormatting sqref="I33">
    <cfRule type="cellIs" dxfId="211" priority="98" operator="lessThan">
      <formula>0</formula>
    </cfRule>
  </conditionalFormatting>
  <conditionalFormatting sqref="I33">
    <cfRule type="cellIs" dxfId="210" priority="97" operator="lessThan">
      <formula>0</formula>
    </cfRule>
  </conditionalFormatting>
  <conditionalFormatting sqref="I33">
    <cfRule type="cellIs" dxfId="209" priority="96" operator="lessThan">
      <formula>0</formula>
    </cfRule>
  </conditionalFormatting>
  <conditionalFormatting sqref="I30">
    <cfRule type="cellIs" dxfId="208" priority="89" operator="lessThan">
      <formula>0</formula>
    </cfRule>
  </conditionalFormatting>
  <conditionalFormatting sqref="I30">
    <cfRule type="cellIs" dxfId="207" priority="88" operator="lessThan">
      <formula>0</formula>
    </cfRule>
  </conditionalFormatting>
  <conditionalFormatting sqref="H30">
    <cfRule type="cellIs" dxfId="206" priority="87" operator="lessThan">
      <formula>0</formula>
    </cfRule>
  </conditionalFormatting>
  <conditionalFormatting sqref="I30">
    <cfRule type="cellIs" dxfId="205" priority="86" operator="lessThan">
      <formula>0</formula>
    </cfRule>
  </conditionalFormatting>
  <conditionalFormatting sqref="I30">
    <cfRule type="cellIs" dxfId="204" priority="85" operator="lessThan">
      <formula>0</formula>
    </cfRule>
  </conditionalFormatting>
  <conditionalFormatting sqref="I30">
    <cfRule type="cellIs" dxfId="203" priority="84" operator="lessThan">
      <formula>0</formula>
    </cfRule>
  </conditionalFormatting>
  <conditionalFormatting sqref="I29">
    <cfRule type="cellIs" dxfId="202" priority="83" operator="lessThan">
      <formula>0</formula>
    </cfRule>
  </conditionalFormatting>
  <conditionalFormatting sqref="I29">
    <cfRule type="cellIs" dxfId="201" priority="82" operator="lessThan">
      <formula>0</formula>
    </cfRule>
  </conditionalFormatting>
  <conditionalFormatting sqref="H29">
    <cfRule type="cellIs" dxfId="200" priority="81" operator="lessThan">
      <formula>0</formula>
    </cfRule>
  </conditionalFormatting>
  <conditionalFormatting sqref="I29">
    <cfRule type="cellIs" dxfId="199" priority="80" operator="lessThan">
      <formula>0</formula>
    </cfRule>
  </conditionalFormatting>
  <conditionalFormatting sqref="I29">
    <cfRule type="cellIs" dxfId="198" priority="79" operator="lessThan">
      <formula>0</formula>
    </cfRule>
  </conditionalFormatting>
  <conditionalFormatting sqref="I29">
    <cfRule type="cellIs" dxfId="197" priority="78" operator="lessThan">
      <formula>0</formula>
    </cfRule>
  </conditionalFormatting>
  <conditionalFormatting sqref="I31">
    <cfRule type="cellIs" dxfId="196" priority="77" operator="lessThan">
      <formula>0</formula>
    </cfRule>
  </conditionalFormatting>
  <conditionalFormatting sqref="I31">
    <cfRule type="cellIs" dxfId="195" priority="76" operator="lessThan">
      <formula>0</formula>
    </cfRule>
  </conditionalFormatting>
  <conditionalFormatting sqref="H31">
    <cfRule type="cellIs" dxfId="194" priority="75" operator="lessThan">
      <formula>0</formula>
    </cfRule>
  </conditionalFormatting>
  <conditionalFormatting sqref="I31">
    <cfRule type="cellIs" dxfId="193" priority="74" operator="lessThan">
      <formula>0</formula>
    </cfRule>
  </conditionalFormatting>
  <conditionalFormatting sqref="I31">
    <cfRule type="cellIs" dxfId="192" priority="73" operator="lessThan">
      <formula>0</formula>
    </cfRule>
  </conditionalFormatting>
  <conditionalFormatting sqref="I31">
    <cfRule type="cellIs" dxfId="191" priority="72" operator="lessThan">
      <formula>0</formula>
    </cfRule>
  </conditionalFormatting>
  <conditionalFormatting sqref="I26:I28">
    <cfRule type="cellIs" dxfId="190" priority="71" operator="lessThan">
      <formula>0</formula>
    </cfRule>
  </conditionalFormatting>
  <conditionalFormatting sqref="I26:I28">
    <cfRule type="cellIs" dxfId="189" priority="70" operator="lessThan">
      <formula>0</formula>
    </cfRule>
  </conditionalFormatting>
  <conditionalFormatting sqref="H26:H28">
    <cfRule type="cellIs" dxfId="188" priority="69" operator="lessThan">
      <formula>0</formula>
    </cfRule>
  </conditionalFormatting>
  <conditionalFormatting sqref="I26:I28">
    <cfRule type="cellIs" dxfId="187" priority="68" operator="lessThan">
      <formula>0</formula>
    </cfRule>
  </conditionalFormatting>
  <conditionalFormatting sqref="I26:I28">
    <cfRule type="cellIs" dxfId="186" priority="67" operator="lessThan">
      <formula>0</formula>
    </cfRule>
  </conditionalFormatting>
  <conditionalFormatting sqref="I26:I28">
    <cfRule type="cellIs" dxfId="185" priority="66" operator="lessThan">
      <formula>0</formula>
    </cfRule>
  </conditionalFormatting>
  <conditionalFormatting sqref="I24:I25">
    <cfRule type="cellIs" dxfId="184" priority="65" operator="lessThan">
      <formula>0</formula>
    </cfRule>
  </conditionalFormatting>
  <conditionalFormatting sqref="I24:I25">
    <cfRule type="cellIs" dxfId="183" priority="64" operator="lessThan">
      <formula>0</formula>
    </cfRule>
  </conditionalFormatting>
  <conditionalFormatting sqref="H24:H25">
    <cfRule type="cellIs" dxfId="182" priority="63" operator="lessThan">
      <formula>0</formula>
    </cfRule>
  </conditionalFormatting>
  <conditionalFormatting sqref="I24:I25">
    <cfRule type="cellIs" dxfId="181" priority="62" operator="lessThan">
      <formula>0</formula>
    </cfRule>
  </conditionalFormatting>
  <conditionalFormatting sqref="I24:I25">
    <cfRule type="cellIs" dxfId="180" priority="61" operator="lessThan">
      <formula>0</formula>
    </cfRule>
  </conditionalFormatting>
  <conditionalFormatting sqref="I24:I25">
    <cfRule type="cellIs" dxfId="179" priority="60" operator="lessThan">
      <formula>0</formula>
    </cfRule>
  </conditionalFormatting>
  <conditionalFormatting sqref="I23">
    <cfRule type="cellIs" dxfId="178" priority="59" operator="lessThan">
      <formula>0</formula>
    </cfRule>
  </conditionalFormatting>
  <conditionalFormatting sqref="I23">
    <cfRule type="cellIs" dxfId="177" priority="58" operator="lessThan">
      <formula>0</formula>
    </cfRule>
  </conditionalFormatting>
  <conditionalFormatting sqref="H23">
    <cfRule type="cellIs" dxfId="176" priority="57" operator="lessThan">
      <formula>0</formula>
    </cfRule>
  </conditionalFormatting>
  <conditionalFormatting sqref="I23">
    <cfRule type="cellIs" dxfId="175" priority="56" operator="lessThan">
      <formula>0</formula>
    </cfRule>
  </conditionalFormatting>
  <conditionalFormatting sqref="I23">
    <cfRule type="cellIs" dxfId="174" priority="55" operator="lessThan">
      <formula>0</formula>
    </cfRule>
  </conditionalFormatting>
  <conditionalFormatting sqref="I23">
    <cfRule type="cellIs" dxfId="173" priority="54" operator="lessThan">
      <formula>0</formula>
    </cfRule>
  </conditionalFormatting>
  <conditionalFormatting sqref="I21">
    <cfRule type="cellIs" dxfId="172" priority="53" operator="lessThan">
      <formula>0</formula>
    </cfRule>
  </conditionalFormatting>
  <conditionalFormatting sqref="I21">
    <cfRule type="cellIs" dxfId="171" priority="52" operator="lessThan">
      <formula>0</formula>
    </cfRule>
  </conditionalFormatting>
  <conditionalFormatting sqref="H21">
    <cfRule type="cellIs" dxfId="170" priority="51" operator="lessThan">
      <formula>0</formula>
    </cfRule>
  </conditionalFormatting>
  <conditionalFormatting sqref="I21">
    <cfRule type="cellIs" dxfId="169" priority="50" operator="lessThan">
      <formula>0</formula>
    </cfRule>
  </conditionalFormatting>
  <conditionalFormatting sqref="I21">
    <cfRule type="cellIs" dxfId="168" priority="49" operator="lessThan">
      <formula>0</formula>
    </cfRule>
  </conditionalFormatting>
  <conditionalFormatting sqref="I21">
    <cfRule type="cellIs" dxfId="167" priority="48" operator="lessThan">
      <formula>0</formula>
    </cfRule>
  </conditionalFormatting>
  <conditionalFormatting sqref="I22">
    <cfRule type="cellIs" dxfId="166" priority="47" operator="lessThan">
      <formula>0</formula>
    </cfRule>
  </conditionalFormatting>
  <conditionalFormatting sqref="I22">
    <cfRule type="cellIs" dxfId="165" priority="46" operator="lessThan">
      <formula>0</formula>
    </cfRule>
  </conditionalFormatting>
  <conditionalFormatting sqref="H22">
    <cfRule type="cellIs" dxfId="164" priority="45" operator="lessThan">
      <formula>0</formula>
    </cfRule>
  </conditionalFormatting>
  <conditionalFormatting sqref="I22">
    <cfRule type="cellIs" dxfId="163" priority="44" operator="lessThan">
      <formula>0</formula>
    </cfRule>
  </conditionalFormatting>
  <conditionalFormatting sqref="I22">
    <cfRule type="cellIs" dxfId="162" priority="43" operator="lessThan">
      <formula>0</formula>
    </cfRule>
  </conditionalFormatting>
  <conditionalFormatting sqref="I22">
    <cfRule type="cellIs" dxfId="161" priority="42" operator="lessThan">
      <formula>0</formula>
    </cfRule>
  </conditionalFormatting>
  <conditionalFormatting sqref="H20">
    <cfRule type="cellIs" dxfId="160" priority="41" operator="lessThan">
      <formula>0</formula>
    </cfRule>
  </conditionalFormatting>
  <conditionalFormatting sqref="H19">
    <cfRule type="cellIs" dxfId="159" priority="40" operator="lessThan">
      <formula>0</formula>
    </cfRule>
  </conditionalFormatting>
  <conditionalFormatting sqref="H18">
    <cfRule type="cellIs" dxfId="158" priority="39" operator="lessThan">
      <formula>0</formula>
    </cfRule>
  </conditionalFormatting>
  <conditionalFormatting sqref="H17">
    <cfRule type="cellIs" dxfId="157" priority="38" operator="lessThan">
      <formula>0</formula>
    </cfRule>
  </conditionalFormatting>
  <conditionalFormatting sqref="I17">
    <cfRule type="cellIs" dxfId="156" priority="37" operator="lessThan">
      <formula>0</formula>
    </cfRule>
  </conditionalFormatting>
  <conditionalFormatting sqref="I17">
    <cfRule type="cellIs" dxfId="155" priority="36" operator="lessThan">
      <formula>0</formula>
    </cfRule>
  </conditionalFormatting>
  <conditionalFormatting sqref="I17">
    <cfRule type="cellIs" dxfId="154" priority="35" operator="lessThan">
      <formula>0</formula>
    </cfRule>
  </conditionalFormatting>
  <conditionalFormatting sqref="I17">
    <cfRule type="cellIs" dxfId="153" priority="34" operator="lessThan">
      <formula>0</formula>
    </cfRule>
  </conditionalFormatting>
  <conditionalFormatting sqref="I17">
    <cfRule type="cellIs" dxfId="152" priority="33" operator="lessThan">
      <formula>0</formula>
    </cfRule>
  </conditionalFormatting>
  <conditionalFormatting sqref="H16">
    <cfRule type="cellIs" dxfId="151" priority="32" operator="lessThan">
      <formula>0</formula>
    </cfRule>
  </conditionalFormatting>
  <conditionalFormatting sqref="H15">
    <cfRule type="cellIs" dxfId="150" priority="31" operator="lessThan">
      <formula>0</formula>
    </cfRule>
  </conditionalFormatting>
  <conditionalFormatting sqref="H14">
    <cfRule type="cellIs" dxfId="149" priority="30" operator="lessThan">
      <formula>0</formula>
    </cfRule>
  </conditionalFormatting>
  <conditionalFormatting sqref="H13">
    <cfRule type="cellIs" dxfId="148" priority="29" operator="lessThan">
      <formula>0</formula>
    </cfRule>
  </conditionalFormatting>
  <conditionalFormatting sqref="I13">
    <cfRule type="cellIs" dxfId="147" priority="28" operator="lessThan">
      <formula>0</formula>
    </cfRule>
  </conditionalFormatting>
  <conditionalFormatting sqref="I13">
    <cfRule type="cellIs" dxfId="146" priority="27" operator="lessThan">
      <formula>0</formula>
    </cfRule>
  </conditionalFormatting>
  <conditionalFormatting sqref="I13">
    <cfRule type="cellIs" dxfId="145" priority="26" operator="lessThan">
      <formula>0</formula>
    </cfRule>
  </conditionalFormatting>
  <conditionalFormatting sqref="I13">
    <cfRule type="cellIs" dxfId="144" priority="25" operator="lessThan">
      <formula>0</formula>
    </cfRule>
  </conditionalFormatting>
  <conditionalFormatting sqref="I13">
    <cfRule type="cellIs" dxfId="143" priority="24" operator="lessThan">
      <formula>0</formula>
    </cfRule>
  </conditionalFormatting>
  <conditionalFormatting sqref="H12">
    <cfRule type="cellIs" dxfId="142" priority="23" operator="lessThan">
      <formula>0</formula>
    </cfRule>
  </conditionalFormatting>
  <conditionalFormatting sqref="H11">
    <cfRule type="cellIs" dxfId="141" priority="22" operator="lessThan">
      <formula>0</formula>
    </cfRule>
  </conditionalFormatting>
  <conditionalFormatting sqref="H10">
    <cfRule type="cellIs" dxfId="140" priority="21" operator="lessThan">
      <formula>0</formula>
    </cfRule>
  </conditionalFormatting>
  <conditionalFormatting sqref="H9">
    <cfRule type="cellIs" dxfId="139" priority="20" operator="lessThan">
      <formula>0</formula>
    </cfRule>
  </conditionalFormatting>
  <conditionalFormatting sqref="H8">
    <cfRule type="cellIs" dxfId="138" priority="19" operator="lessThan">
      <formula>0</formula>
    </cfRule>
  </conditionalFormatting>
  <conditionalFormatting sqref="I8">
    <cfRule type="cellIs" dxfId="137" priority="18" operator="lessThan">
      <formula>0</formula>
    </cfRule>
  </conditionalFormatting>
  <conditionalFormatting sqref="I8">
    <cfRule type="cellIs" dxfId="136" priority="17" operator="lessThan">
      <formula>0</formula>
    </cfRule>
  </conditionalFormatting>
  <conditionalFormatting sqref="I8">
    <cfRule type="cellIs" dxfId="135" priority="16" operator="lessThan">
      <formula>0</formula>
    </cfRule>
  </conditionalFormatting>
  <conditionalFormatting sqref="I8">
    <cfRule type="cellIs" dxfId="134" priority="15" operator="lessThan">
      <formula>0</formula>
    </cfRule>
  </conditionalFormatting>
  <conditionalFormatting sqref="I8">
    <cfRule type="cellIs" dxfId="133" priority="14" operator="lessThan">
      <formula>0</formula>
    </cfRule>
  </conditionalFormatting>
  <conditionalFormatting sqref="H7">
    <cfRule type="cellIs" dxfId="132" priority="13" operator="lessThan">
      <formula>0</formula>
    </cfRule>
  </conditionalFormatting>
  <conditionalFormatting sqref="H6">
    <cfRule type="cellIs" dxfId="131" priority="12" operator="lessThan">
      <formula>0</formula>
    </cfRule>
  </conditionalFormatting>
  <conditionalFormatting sqref="H5">
    <cfRule type="cellIs" dxfId="130" priority="11" operator="lessThan">
      <formula>0</formula>
    </cfRule>
  </conditionalFormatting>
  <conditionalFormatting sqref="I5">
    <cfRule type="cellIs" dxfId="129" priority="10" operator="lessThan">
      <formula>0</formula>
    </cfRule>
  </conditionalFormatting>
  <conditionalFormatting sqref="I5">
    <cfRule type="cellIs" dxfId="128" priority="9" operator="lessThan">
      <formula>0</formula>
    </cfRule>
  </conditionalFormatting>
  <conditionalFormatting sqref="I5">
    <cfRule type="cellIs" dxfId="127" priority="8" operator="lessThan">
      <formula>0</formula>
    </cfRule>
  </conditionalFormatting>
  <conditionalFormatting sqref="I5">
    <cfRule type="cellIs" dxfId="126" priority="7" operator="lessThan">
      <formula>0</formula>
    </cfRule>
  </conditionalFormatting>
  <conditionalFormatting sqref="I5">
    <cfRule type="cellIs" dxfId="125" priority="6" operator="lessThan">
      <formula>0</formula>
    </cfRule>
  </conditionalFormatting>
  <conditionalFormatting sqref="I5">
    <cfRule type="cellIs" dxfId="124" priority="5" operator="lessThan">
      <formula>0</formula>
    </cfRule>
  </conditionalFormatting>
  <conditionalFormatting sqref="I5">
    <cfRule type="cellIs" dxfId="123" priority="4" operator="lessThan">
      <formula>0</formula>
    </cfRule>
  </conditionalFormatting>
  <conditionalFormatting sqref="I5">
    <cfRule type="cellIs" dxfId="122" priority="3" operator="lessThan">
      <formula>0</formula>
    </cfRule>
  </conditionalFormatting>
  <conditionalFormatting sqref="I5">
    <cfRule type="cellIs" dxfId="121" priority="2" operator="lessThan">
      <formula>0</formula>
    </cfRule>
  </conditionalFormatting>
  <conditionalFormatting sqref="I5">
    <cfRule type="cellIs" dxfId="120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5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22.5" customHeight="1">
      <c r="A2" s="112" t="s">
        <v>63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spans="1:11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>
      <c r="A5" s="24">
        <v>43700</v>
      </c>
      <c r="B5" s="21" t="s">
        <v>60</v>
      </c>
      <c r="C5" s="21">
        <v>8000</v>
      </c>
      <c r="D5" s="21">
        <v>6</v>
      </c>
      <c r="E5" s="21" t="s">
        <v>26</v>
      </c>
      <c r="F5" s="22">
        <v>50</v>
      </c>
      <c r="G5" s="22">
        <v>48.5</v>
      </c>
      <c r="H5" s="22">
        <v>0</v>
      </c>
      <c r="I5" s="7">
        <f t="shared" ref="I5:I17" si="0">IF(E5="SELL", F5-G5, G5-F5)*(C5*D5)</f>
        <v>72000</v>
      </c>
      <c r="J5" s="23">
        <v>0</v>
      </c>
      <c r="K5" s="2">
        <f t="shared" ref="K5:K16" si="1">+J5+I5</f>
        <v>72000</v>
      </c>
    </row>
    <row r="6" spans="1:11">
      <c r="A6" s="24">
        <v>43699</v>
      </c>
      <c r="B6" s="21" t="s">
        <v>60</v>
      </c>
      <c r="C6" s="21">
        <v>8000</v>
      </c>
      <c r="D6" s="21">
        <v>6</v>
      </c>
      <c r="E6" s="21" t="s">
        <v>26</v>
      </c>
      <c r="F6" s="22">
        <v>53</v>
      </c>
      <c r="G6" s="22">
        <v>51.15</v>
      </c>
      <c r="H6" s="22">
        <v>0</v>
      </c>
      <c r="I6" s="7">
        <f t="shared" si="0"/>
        <v>88800.000000000073</v>
      </c>
      <c r="J6" s="23">
        <v>0</v>
      </c>
      <c r="K6" s="2">
        <f t="shared" si="1"/>
        <v>88800.000000000073</v>
      </c>
    </row>
    <row r="7" spans="1:11">
      <c r="A7" s="24">
        <v>43698</v>
      </c>
      <c r="B7" s="21" t="s">
        <v>339</v>
      </c>
      <c r="C7" s="21">
        <v>20000</v>
      </c>
      <c r="D7" s="21">
        <v>6</v>
      </c>
      <c r="E7" s="21" t="s">
        <v>26</v>
      </c>
      <c r="F7" s="22">
        <v>58</v>
      </c>
      <c r="G7" s="22">
        <v>57.3</v>
      </c>
      <c r="H7" s="22">
        <v>0</v>
      </c>
      <c r="I7" s="7">
        <f t="shared" si="0"/>
        <v>84000.000000000335</v>
      </c>
      <c r="J7" s="23">
        <v>0</v>
      </c>
      <c r="K7" s="2">
        <f t="shared" si="1"/>
        <v>84000.000000000335</v>
      </c>
    </row>
    <row r="8" spans="1:11">
      <c r="A8" s="24">
        <v>43698</v>
      </c>
      <c r="B8" s="21" t="s">
        <v>60</v>
      </c>
      <c r="C8" s="21">
        <v>8000</v>
      </c>
      <c r="D8" s="21">
        <v>6</v>
      </c>
      <c r="E8" s="21" t="s">
        <v>26</v>
      </c>
      <c r="F8" s="22">
        <v>57</v>
      </c>
      <c r="G8" s="22">
        <v>55</v>
      </c>
      <c r="H8" s="22">
        <v>0</v>
      </c>
      <c r="I8" s="7">
        <f t="shared" si="0"/>
        <v>96000</v>
      </c>
      <c r="J8" s="23">
        <v>0</v>
      </c>
      <c r="K8" s="2">
        <f t="shared" si="1"/>
        <v>96000</v>
      </c>
    </row>
    <row r="9" spans="1:11">
      <c r="A9" s="24">
        <v>43697</v>
      </c>
      <c r="B9" s="21" t="s">
        <v>60</v>
      </c>
      <c r="C9" s="21">
        <v>8000</v>
      </c>
      <c r="D9" s="21">
        <v>6</v>
      </c>
      <c r="E9" s="21" t="s">
        <v>26</v>
      </c>
      <c r="F9" s="22">
        <v>60</v>
      </c>
      <c r="G9" s="22">
        <v>58</v>
      </c>
      <c r="H9" s="22">
        <v>0</v>
      </c>
      <c r="I9" s="7">
        <f t="shared" si="0"/>
        <v>96000</v>
      </c>
      <c r="J9" s="23">
        <v>0</v>
      </c>
      <c r="K9" s="2">
        <f t="shared" si="1"/>
        <v>96000</v>
      </c>
    </row>
    <row r="10" spans="1:11">
      <c r="A10" s="24">
        <v>43696</v>
      </c>
      <c r="B10" s="21" t="s">
        <v>60</v>
      </c>
      <c r="C10" s="21">
        <v>8000</v>
      </c>
      <c r="D10" s="21">
        <v>6</v>
      </c>
      <c r="E10" s="21" t="s">
        <v>26</v>
      </c>
      <c r="F10" s="22">
        <v>62</v>
      </c>
      <c r="G10" s="22">
        <v>60</v>
      </c>
      <c r="H10" s="22">
        <v>0</v>
      </c>
      <c r="I10" s="7">
        <f t="shared" si="0"/>
        <v>96000</v>
      </c>
      <c r="J10" s="23">
        <v>0</v>
      </c>
      <c r="K10" s="2">
        <f t="shared" si="1"/>
        <v>96000</v>
      </c>
    </row>
    <row r="11" spans="1:11">
      <c r="A11" s="24">
        <v>43693</v>
      </c>
      <c r="B11" s="21" t="s">
        <v>60</v>
      </c>
      <c r="C11" s="21">
        <v>8000</v>
      </c>
      <c r="D11" s="21">
        <v>6</v>
      </c>
      <c r="E11" s="21" t="s">
        <v>26</v>
      </c>
      <c r="F11" s="22">
        <v>93</v>
      </c>
      <c r="G11" s="22">
        <v>92.3</v>
      </c>
      <c r="H11" s="22">
        <v>0</v>
      </c>
      <c r="I11" s="7">
        <f t="shared" si="0"/>
        <v>33600.000000000138</v>
      </c>
      <c r="J11" s="23">
        <v>0</v>
      </c>
      <c r="K11" s="2">
        <f t="shared" si="1"/>
        <v>33600.000000000138</v>
      </c>
    </row>
    <row r="12" spans="1:11">
      <c r="A12" s="24">
        <v>43693</v>
      </c>
      <c r="B12" s="21" t="s">
        <v>276</v>
      </c>
      <c r="C12" s="21">
        <v>6000</v>
      </c>
      <c r="D12" s="21">
        <v>6</v>
      </c>
      <c r="E12" s="21" t="s">
        <v>33</v>
      </c>
      <c r="F12" s="22">
        <v>94.5</v>
      </c>
      <c r="G12" s="22">
        <v>94.8</v>
      </c>
      <c r="H12" s="22">
        <v>0</v>
      </c>
      <c r="I12" s="7">
        <f t="shared" si="0"/>
        <v>10799.999999999898</v>
      </c>
      <c r="J12" s="23">
        <v>0</v>
      </c>
      <c r="K12" s="2">
        <f t="shared" si="1"/>
        <v>10799.999999999898</v>
      </c>
    </row>
    <row r="13" spans="1:11">
      <c r="A13" s="24">
        <v>43691</v>
      </c>
      <c r="B13" s="21" t="s">
        <v>339</v>
      </c>
      <c r="C13" s="21">
        <v>20000</v>
      </c>
      <c r="D13" s="21">
        <v>6</v>
      </c>
      <c r="E13" s="21" t="s">
        <v>33</v>
      </c>
      <c r="F13" s="22">
        <v>59</v>
      </c>
      <c r="G13" s="22">
        <v>59.4</v>
      </c>
      <c r="H13" s="22">
        <v>0</v>
      </c>
      <c r="I13" s="7">
        <f t="shared" si="0"/>
        <v>47999.999999999833</v>
      </c>
      <c r="J13" s="23">
        <v>0</v>
      </c>
      <c r="K13" s="2">
        <f t="shared" si="1"/>
        <v>47999.999999999833</v>
      </c>
    </row>
    <row r="14" spans="1:11">
      <c r="A14" s="24">
        <v>43691</v>
      </c>
      <c r="B14" s="21" t="s">
        <v>179</v>
      </c>
      <c r="C14" s="21">
        <v>3500</v>
      </c>
      <c r="D14" s="21">
        <v>6</v>
      </c>
      <c r="E14" s="21" t="s">
        <v>33</v>
      </c>
      <c r="F14" s="22">
        <v>179</v>
      </c>
      <c r="G14" s="22">
        <v>181</v>
      </c>
      <c r="H14" s="22">
        <v>0</v>
      </c>
      <c r="I14" s="7">
        <f t="shared" si="0"/>
        <v>42000</v>
      </c>
      <c r="J14" s="7">
        <v>0</v>
      </c>
      <c r="K14" s="2">
        <f t="shared" si="1"/>
        <v>42000</v>
      </c>
    </row>
    <row r="15" spans="1:11">
      <c r="A15" s="24">
        <v>43690</v>
      </c>
      <c r="B15" s="21" t="s">
        <v>179</v>
      </c>
      <c r="C15" s="21">
        <v>3500</v>
      </c>
      <c r="D15" s="21">
        <v>6</v>
      </c>
      <c r="E15" s="21" t="s">
        <v>33</v>
      </c>
      <c r="F15" s="22">
        <v>176</v>
      </c>
      <c r="G15" s="22">
        <v>179.2</v>
      </c>
      <c r="H15" s="22">
        <v>0</v>
      </c>
      <c r="I15" s="7">
        <f t="shared" si="0"/>
        <v>67199.999999999767</v>
      </c>
      <c r="J15" s="23">
        <v>0</v>
      </c>
      <c r="K15" s="2">
        <f t="shared" si="1"/>
        <v>67199.999999999767</v>
      </c>
    </row>
    <row r="16" spans="1:11">
      <c r="A16" s="24">
        <v>43690</v>
      </c>
      <c r="B16" s="21" t="s">
        <v>339</v>
      </c>
      <c r="C16" s="21">
        <v>20000</v>
      </c>
      <c r="D16" s="21">
        <v>6</v>
      </c>
      <c r="E16" s="21" t="s">
        <v>33</v>
      </c>
      <c r="F16" s="22">
        <v>61</v>
      </c>
      <c r="G16" s="22">
        <v>60.5</v>
      </c>
      <c r="H16" s="22">
        <v>0</v>
      </c>
      <c r="I16" s="7">
        <f t="shared" ref="I16:I18" si="2">IF(E16="SELL", F16-G16, G16-F16)*(C16*D16)</f>
        <v>-60000</v>
      </c>
      <c r="J16" s="23">
        <v>0</v>
      </c>
      <c r="K16" s="2">
        <f t="shared" si="1"/>
        <v>-60000</v>
      </c>
    </row>
    <row r="17" spans="1:11">
      <c r="A17" s="24">
        <v>43686</v>
      </c>
      <c r="B17" s="43" t="s">
        <v>60</v>
      </c>
      <c r="C17" s="68">
        <v>8000</v>
      </c>
      <c r="D17" s="68">
        <v>6</v>
      </c>
      <c r="E17" s="45" t="s">
        <v>33</v>
      </c>
      <c r="F17" s="28">
        <v>72.3</v>
      </c>
      <c r="G17" s="28">
        <v>73.5</v>
      </c>
      <c r="H17" s="28">
        <v>0</v>
      </c>
      <c r="I17" s="7">
        <f t="shared" si="0"/>
        <v>57600.000000000138</v>
      </c>
      <c r="J17" s="28">
        <v>0</v>
      </c>
      <c r="K17" s="2">
        <f t="shared" ref="K17" si="3">+J17+I17</f>
        <v>57600.000000000138</v>
      </c>
    </row>
    <row r="18" spans="1:11">
      <c r="A18" s="24">
        <v>43685</v>
      </c>
      <c r="B18" s="43" t="s">
        <v>60</v>
      </c>
      <c r="C18" s="68">
        <v>8000</v>
      </c>
      <c r="D18" s="68">
        <v>6</v>
      </c>
      <c r="E18" s="45" t="s">
        <v>26</v>
      </c>
      <c r="F18" s="28">
        <v>71</v>
      </c>
      <c r="G18" s="28">
        <v>69.5</v>
      </c>
      <c r="H18" s="28">
        <v>0</v>
      </c>
      <c r="I18" s="7">
        <f t="shared" si="2"/>
        <v>72000</v>
      </c>
      <c r="J18" s="7">
        <v>0</v>
      </c>
      <c r="K18" s="2">
        <f t="shared" ref="K18" si="4">+J18+I18</f>
        <v>72000</v>
      </c>
    </row>
    <row r="19" spans="1:11">
      <c r="A19" s="24">
        <v>43684</v>
      </c>
      <c r="B19" s="43" t="s">
        <v>60</v>
      </c>
      <c r="C19" s="68">
        <v>8000</v>
      </c>
      <c r="D19" s="68">
        <v>6</v>
      </c>
      <c r="E19" s="45" t="s">
        <v>33</v>
      </c>
      <c r="F19" s="28">
        <v>75.5</v>
      </c>
      <c r="G19" s="28">
        <v>73.5</v>
      </c>
      <c r="H19" s="28">
        <v>0</v>
      </c>
      <c r="I19" s="7">
        <f t="shared" ref="I19" si="5">IF(E19="SELL", F19-G19, G19-F19)*(C19*D19)</f>
        <v>-96000</v>
      </c>
      <c r="J19" s="28">
        <v>0</v>
      </c>
      <c r="K19" s="2">
        <f t="shared" ref="K19" si="6">+J19+I19</f>
        <v>-96000</v>
      </c>
    </row>
    <row r="20" spans="1:11">
      <c r="A20" s="24">
        <v>43683</v>
      </c>
      <c r="B20" s="43" t="s">
        <v>339</v>
      </c>
      <c r="C20" s="68">
        <v>20000</v>
      </c>
      <c r="D20" s="68">
        <v>6</v>
      </c>
      <c r="E20" s="45" t="s">
        <v>33</v>
      </c>
      <c r="F20" s="28">
        <v>59.5</v>
      </c>
      <c r="G20" s="28">
        <v>60.25</v>
      </c>
      <c r="H20" s="28">
        <v>0</v>
      </c>
      <c r="I20" s="7">
        <f t="shared" ref="I20" si="7">IF(E20="SELL", F20-G20, G20-F20)*(C20*D20)</f>
        <v>90000</v>
      </c>
      <c r="J20" s="28">
        <v>0</v>
      </c>
      <c r="K20" s="2">
        <f t="shared" ref="K20" si="8">+J20+I20</f>
        <v>90000</v>
      </c>
    </row>
    <row r="21" spans="1:11">
      <c r="A21" s="24">
        <v>43679</v>
      </c>
      <c r="B21" s="43" t="s">
        <v>60</v>
      </c>
      <c r="C21" s="68">
        <v>8000</v>
      </c>
      <c r="D21" s="68">
        <v>6</v>
      </c>
      <c r="E21" s="45" t="s">
        <v>33</v>
      </c>
      <c r="F21" s="28">
        <v>71</v>
      </c>
      <c r="G21" s="28">
        <v>72.75</v>
      </c>
      <c r="H21" s="28">
        <v>0</v>
      </c>
      <c r="I21" s="7">
        <f t="shared" ref="I21" si="9">IF(E21="SELL", F21-G21, G21-F21)*(C21*D21)</f>
        <v>84000</v>
      </c>
      <c r="J21" s="28">
        <v>0</v>
      </c>
      <c r="K21" s="2">
        <f t="shared" ref="K21" si="10">+J21+I21</f>
        <v>84000</v>
      </c>
    </row>
    <row r="22" spans="1:11">
      <c r="A22" s="24">
        <v>43678</v>
      </c>
      <c r="B22" s="43" t="s">
        <v>246</v>
      </c>
      <c r="C22" s="68">
        <v>1400</v>
      </c>
      <c r="D22" s="68">
        <v>6</v>
      </c>
      <c r="E22" s="45" t="s">
        <v>33</v>
      </c>
      <c r="F22" s="28">
        <v>670</v>
      </c>
      <c r="G22" s="28">
        <v>675</v>
      </c>
      <c r="H22" s="28">
        <v>0</v>
      </c>
      <c r="I22" s="7">
        <f t="shared" ref="I22" si="11">IF(E22="SELL", F22-G22, G22-F22)*(C22*D22)</f>
        <v>42000</v>
      </c>
      <c r="J22" s="28">
        <v>0</v>
      </c>
      <c r="K22" s="2">
        <f t="shared" ref="K22" si="12">+J22+I22</f>
        <v>42000</v>
      </c>
    </row>
    <row r="23" spans="1:11">
      <c r="A23" s="70"/>
      <c r="B23" s="71"/>
      <c r="C23" s="71"/>
      <c r="D23" s="71"/>
      <c r="E23" s="71"/>
      <c r="F23" s="72"/>
      <c r="G23" s="72"/>
      <c r="H23" s="72"/>
      <c r="I23" s="73"/>
      <c r="J23" s="73"/>
      <c r="K23" s="74"/>
    </row>
    <row r="24" spans="1:11">
      <c r="A24" s="24">
        <v>43677</v>
      </c>
      <c r="B24" s="43" t="s">
        <v>288</v>
      </c>
      <c r="C24" s="68">
        <v>6000</v>
      </c>
      <c r="D24" s="68">
        <v>6</v>
      </c>
      <c r="E24" s="45" t="s">
        <v>33</v>
      </c>
      <c r="F24" s="28">
        <v>138</v>
      </c>
      <c r="G24" s="28">
        <v>140</v>
      </c>
      <c r="H24" s="28">
        <v>0</v>
      </c>
      <c r="I24" s="7">
        <f t="shared" ref="I24:I25" si="13">IF(E24="SELL", F24-G24, G24-F24)*(C24*D24)</f>
        <v>72000</v>
      </c>
      <c r="J24" s="28">
        <v>0</v>
      </c>
      <c r="K24" s="2">
        <f t="shared" ref="K24:K25" si="14">+J24+I24</f>
        <v>72000</v>
      </c>
    </row>
    <row r="25" spans="1:11">
      <c r="A25" s="24">
        <v>43677</v>
      </c>
      <c r="B25" s="43" t="s">
        <v>317</v>
      </c>
      <c r="C25" s="68">
        <v>1000</v>
      </c>
      <c r="D25" s="68">
        <v>6</v>
      </c>
      <c r="E25" s="45" t="s">
        <v>33</v>
      </c>
      <c r="F25" s="28">
        <v>630</v>
      </c>
      <c r="G25" s="28">
        <v>640</v>
      </c>
      <c r="H25" s="28">
        <v>0</v>
      </c>
      <c r="I25" s="7">
        <f t="shared" si="13"/>
        <v>60000</v>
      </c>
      <c r="J25" s="28">
        <v>0</v>
      </c>
      <c r="K25" s="2">
        <f t="shared" si="14"/>
        <v>60000</v>
      </c>
    </row>
    <row r="26" spans="1:11">
      <c r="A26" s="24">
        <v>43676</v>
      </c>
      <c r="B26" s="43" t="s">
        <v>288</v>
      </c>
      <c r="C26" s="68">
        <v>6000</v>
      </c>
      <c r="D26" s="68">
        <v>6</v>
      </c>
      <c r="E26" s="45" t="s">
        <v>33</v>
      </c>
      <c r="F26" s="28">
        <v>139</v>
      </c>
      <c r="G26" s="28">
        <v>137</v>
      </c>
      <c r="H26" s="28">
        <v>0</v>
      </c>
      <c r="I26" s="7">
        <f t="shared" ref="I26:I27" si="15">IF(E26="SELL", F26-G26, G26-F26)*(C26*D26)</f>
        <v>-72000</v>
      </c>
      <c r="J26" s="28">
        <v>0</v>
      </c>
      <c r="K26" s="2">
        <f t="shared" ref="K26:K27" si="16">+J26+I26</f>
        <v>-72000</v>
      </c>
    </row>
    <row r="27" spans="1:11">
      <c r="A27" s="24">
        <v>43676</v>
      </c>
      <c r="B27" s="43" t="s">
        <v>335</v>
      </c>
      <c r="C27" s="68">
        <v>1200</v>
      </c>
      <c r="D27" s="68">
        <v>6</v>
      </c>
      <c r="E27" s="45" t="s">
        <v>33</v>
      </c>
      <c r="F27" s="28">
        <v>712</v>
      </c>
      <c r="G27" s="28">
        <v>713</v>
      </c>
      <c r="H27" s="28">
        <v>0</v>
      </c>
      <c r="I27" s="7">
        <f t="shared" si="15"/>
        <v>7200</v>
      </c>
      <c r="J27" s="28">
        <v>0</v>
      </c>
      <c r="K27" s="2">
        <f t="shared" si="16"/>
        <v>7200</v>
      </c>
    </row>
    <row r="28" spans="1:11">
      <c r="A28" s="24">
        <v>43675</v>
      </c>
      <c r="B28" s="43" t="s">
        <v>204</v>
      </c>
      <c r="C28" s="68">
        <v>600</v>
      </c>
      <c r="D28" s="68">
        <v>6</v>
      </c>
      <c r="E28" s="45" t="s">
        <v>26</v>
      </c>
      <c r="F28" s="28">
        <v>1520</v>
      </c>
      <c r="G28" s="28">
        <v>1520</v>
      </c>
      <c r="H28" s="28">
        <v>0</v>
      </c>
      <c r="I28" s="7">
        <f t="shared" ref="I28:I29" si="17">IF(E28="SELL", F28-G28, G28-F28)*(C28*D28)</f>
        <v>0</v>
      </c>
      <c r="J28" s="7">
        <v>0</v>
      </c>
      <c r="K28" s="2">
        <f t="shared" ref="K28:K29" si="18">+J28+I28</f>
        <v>0</v>
      </c>
    </row>
    <row r="29" spans="1:11">
      <c r="A29" s="24">
        <v>43675</v>
      </c>
      <c r="B29" s="43" t="s">
        <v>259</v>
      </c>
      <c r="C29" s="68">
        <v>2500</v>
      </c>
      <c r="D29" s="68">
        <v>6</v>
      </c>
      <c r="E29" s="45" t="s">
        <v>33</v>
      </c>
      <c r="F29" s="28">
        <v>377</v>
      </c>
      <c r="G29" s="28">
        <v>377</v>
      </c>
      <c r="H29" s="28">
        <v>0</v>
      </c>
      <c r="I29" s="7">
        <f t="shared" si="17"/>
        <v>0</v>
      </c>
      <c r="J29" s="28">
        <v>0</v>
      </c>
      <c r="K29" s="2">
        <f t="shared" si="18"/>
        <v>0</v>
      </c>
    </row>
    <row r="30" spans="1:11">
      <c r="A30" s="24">
        <v>43675</v>
      </c>
      <c r="B30" s="43" t="s">
        <v>298</v>
      </c>
      <c r="C30" s="68">
        <v>600</v>
      </c>
      <c r="D30" s="68">
        <v>6</v>
      </c>
      <c r="E30" s="45" t="s">
        <v>33</v>
      </c>
      <c r="F30" s="28">
        <v>985</v>
      </c>
      <c r="G30" s="28">
        <v>965</v>
      </c>
      <c r="H30" s="28">
        <v>0</v>
      </c>
      <c r="I30" s="7">
        <f t="shared" ref="I30" si="19">IF(E30="SELL", F30-G30, G30-F30)*(C30*D30)</f>
        <v>-72000</v>
      </c>
      <c r="J30" s="28">
        <v>0</v>
      </c>
      <c r="K30" s="2">
        <f t="shared" ref="K30" si="20">+J30+I30</f>
        <v>-72000</v>
      </c>
    </row>
    <row r="31" spans="1:11">
      <c r="A31" s="24">
        <v>43672</v>
      </c>
      <c r="B31" s="43" t="s">
        <v>333</v>
      </c>
      <c r="C31" s="68">
        <v>1500</v>
      </c>
      <c r="D31" s="68">
        <v>6</v>
      </c>
      <c r="E31" s="45" t="s">
        <v>33</v>
      </c>
      <c r="F31" s="28">
        <v>594</v>
      </c>
      <c r="G31" s="28">
        <v>597</v>
      </c>
      <c r="H31" s="28">
        <v>0</v>
      </c>
      <c r="I31" s="7">
        <f t="shared" ref="I31:I32" si="21">IF(E31="SELL", F31-G31, G31-F31)*(C31*D31)</f>
        <v>27000</v>
      </c>
      <c r="J31" s="28">
        <v>0</v>
      </c>
      <c r="K31" s="2">
        <f t="shared" ref="K31:K32" si="22">+J31+I31</f>
        <v>27000</v>
      </c>
    </row>
    <row r="32" spans="1:11">
      <c r="A32" s="24">
        <v>43672</v>
      </c>
      <c r="B32" s="43" t="s">
        <v>259</v>
      </c>
      <c r="C32" s="68">
        <v>2500</v>
      </c>
      <c r="D32" s="68">
        <v>6</v>
      </c>
      <c r="E32" s="45" t="s">
        <v>33</v>
      </c>
      <c r="F32" s="28">
        <v>385</v>
      </c>
      <c r="G32" s="28">
        <v>385</v>
      </c>
      <c r="H32" s="28">
        <v>0</v>
      </c>
      <c r="I32" s="7">
        <f t="shared" si="21"/>
        <v>0</v>
      </c>
      <c r="J32" s="28">
        <v>0</v>
      </c>
      <c r="K32" s="2">
        <f t="shared" si="22"/>
        <v>0</v>
      </c>
    </row>
    <row r="33" spans="1:11">
      <c r="A33" s="24">
        <v>43671</v>
      </c>
      <c r="B33" s="43" t="s">
        <v>50</v>
      </c>
      <c r="C33" s="68">
        <v>2500</v>
      </c>
      <c r="D33" s="68">
        <v>6</v>
      </c>
      <c r="E33" s="45" t="s">
        <v>33</v>
      </c>
      <c r="F33" s="28">
        <v>242</v>
      </c>
      <c r="G33" s="28">
        <v>250</v>
      </c>
      <c r="H33" s="28">
        <v>0</v>
      </c>
      <c r="I33" s="7">
        <f t="shared" ref="I33:I34" si="23">IF(E33="SELL", F33-G33, G33-F33)*(C33*D33)</f>
        <v>120000</v>
      </c>
      <c r="J33" s="28">
        <v>0</v>
      </c>
      <c r="K33" s="2">
        <f t="shared" ref="K33:K34" si="24">+J33+I33</f>
        <v>120000</v>
      </c>
    </row>
    <row r="34" spans="1:11">
      <c r="A34" s="24">
        <v>43671</v>
      </c>
      <c r="B34" s="43" t="s">
        <v>298</v>
      </c>
      <c r="C34" s="68">
        <v>600</v>
      </c>
      <c r="D34" s="68">
        <v>6</v>
      </c>
      <c r="E34" s="45" t="s">
        <v>33</v>
      </c>
      <c r="F34" s="28">
        <v>1000</v>
      </c>
      <c r="G34" s="28">
        <v>980</v>
      </c>
      <c r="H34" s="28">
        <v>0</v>
      </c>
      <c r="I34" s="7">
        <f t="shared" si="23"/>
        <v>-72000</v>
      </c>
      <c r="J34" s="28">
        <v>0</v>
      </c>
      <c r="K34" s="2">
        <f t="shared" si="24"/>
        <v>-72000</v>
      </c>
    </row>
    <row r="35" spans="1:11">
      <c r="A35" s="24">
        <v>43670</v>
      </c>
      <c r="B35" s="43" t="s">
        <v>237</v>
      </c>
      <c r="C35" s="68">
        <v>700</v>
      </c>
      <c r="D35" s="68">
        <v>6</v>
      </c>
      <c r="E35" s="45" t="s">
        <v>26</v>
      </c>
      <c r="F35" s="28">
        <v>1375</v>
      </c>
      <c r="G35" s="28">
        <v>1361</v>
      </c>
      <c r="H35" s="28">
        <v>0</v>
      </c>
      <c r="I35" s="7">
        <f t="shared" ref="I35" si="25">IF(E35="SELL", F35-G35, G35-F35)*(C35*D35)</f>
        <v>58800</v>
      </c>
      <c r="J35" s="7">
        <v>0</v>
      </c>
      <c r="K35" s="2">
        <f t="shared" ref="K35" si="26">+J35+I35</f>
        <v>58800</v>
      </c>
    </row>
    <row r="36" spans="1:11">
      <c r="A36" s="24">
        <v>43669</v>
      </c>
      <c r="B36" s="43" t="s">
        <v>331</v>
      </c>
      <c r="C36" s="68">
        <v>5334</v>
      </c>
      <c r="D36" s="68">
        <v>6</v>
      </c>
      <c r="E36" s="45" t="s">
        <v>33</v>
      </c>
      <c r="F36" s="28">
        <v>139</v>
      </c>
      <c r="G36" s="28">
        <v>140.25</v>
      </c>
      <c r="H36" s="28">
        <v>0</v>
      </c>
      <c r="I36" s="7">
        <f t="shared" ref="I36" si="27">IF(E36="SELL", F36-G36, G36-F36)*(C36*D36)</f>
        <v>40005</v>
      </c>
      <c r="J36" s="28">
        <v>0</v>
      </c>
      <c r="K36" s="2">
        <f t="shared" ref="K36" si="28">+J36+I36</f>
        <v>40005</v>
      </c>
    </row>
    <row r="37" spans="1:11">
      <c r="A37" s="24">
        <v>43668</v>
      </c>
      <c r="B37" s="43" t="s">
        <v>317</v>
      </c>
      <c r="C37" s="68">
        <v>1000</v>
      </c>
      <c r="D37" s="68">
        <v>6</v>
      </c>
      <c r="E37" s="45" t="s">
        <v>33</v>
      </c>
      <c r="F37" s="28">
        <v>715</v>
      </c>
      <c r="G37" s="28">
        <v>725</v>
      </c>
      <c r="H37" s="28">
        <v>0</v>
      </c>
      <c r="I37" s="7">
        <f t="shared" ref="I37" si="29">IF(E37="SELL", F37-G37, G37-F37)*(C37*D37)</f>
        <v>60000</v>
      </c>
      <c r="J37" s="28">
        <v>0</v>
      </c>
      <c r="K37" s="2">
        <f t="shared" ref="K37" si="30">+J37+I37</f>
        <v>60000</v>
      </c>
    </row>
    <row r="38" spans="1:11">
      <c r="A38" s="24">
        <v>43665</v>
      </c>
      <c r="B38" s="43" t="s">
        <v>246</v>
      </c>
      <c r="C38" s="68">
        <v>1400</v>
      </c>
      <c r="D38" s="68">
        <v>6</v>
      </c>
      <c r="E38" s="45" t="s">
        <v>33</v>
      </c>
      <c r="F38" s="28">
        <v>733</v>
      </c>
      <c r="G38" s="28">
        <v>743</v>
      </c>
      <c r="H38" s="28">
        <v>0</v>
      </c>
      <c r="I38" s="7">
        <f t="shared" ref="I38" si="31">IF(E38="SELL", F38-G38, G38-F38)*(C38*D38)</f>
        <v>84000</v>
      </c>
      <c r="J38" s="28">
        <v>0</v>
      </c>
      <c r="K38" s="2">
        <f t="shared" ref="K38" si="32">+J38+I38</f>
        <v>84000</v>
      </c>
    </row>
    <row r="39" spans="1:11">
      <c r="A39" s="24">
        <v>43664</v>
      </c>
      <c r="B39" s="43" t="s">
        <v>298</v>
      </c>
      <c r="C39" s="68">
        <v>600</v>
      </c>
      <c r="D39" s="68">
        <v>6</v>
      </c>
      <c r="E39" s="45" t="s">
        <v>33</v>
      </c>
      <c r="F39" s="28">
        <v>1065</v>
      </c>
      <c r="G39" s="28">
        <v>1075</v>
      </c>
      <c r="H39" s="28">
        <v>0</v>
      </c>
      <c r="I39" s="7">
        <v>0</v>
      </c>
      <c r="J39" s="7">
        <v>0</v>
      </c>
      <c r="K39" s="2" t="s">
        <v>240</v>
      </c>
    </row>
    <row r="40" spans="1:11">
      <c r="A40" s="24">
        <v>43664</v>
      </c>
      <c r="B40" s="43" t="s">
        <v>50</v>
      </c>
      <c r="C40" s="68">
        <v>2500</v>
      </c>
      <c r="D40" s="68">
        <v>6</v>
      </c>
      <c r="E40" s="45" t="s">
        <v>33</v>
      </c>
      <c r="F40" s="28">
        <v>274</v>
      </c>
      <c r="G40" s="28">
        <v>280</v>
      </c>
      <c r="H40" s="28">
        <v>0</v>
      </c>
      <c r="I40" s="7">
        <v>0</v>
      </c>
      <c r="J40" s="7">
        <v>0</v>
      </c>
      <c r="K40" s="2" t="s">
        <v>240</v>
      </c>
    </row>
    <row r="41" spans="1:11">
      <c r="A41" s="24">
        <v>43664</v>
      </c>
      <c r="B41" s="43" t="s">
        <v>246</v>
      </c>
      <c r="C41" s="68">
        <v>1400</v>
      </c>
      <c r="D41" s="68">
        <v>6</v>
      </c>
      <c r="E41" s="45" t="s">
        <v>33</v>
      </c>
      <c r="F41" s="28">
        <v>732</v>
      </c>
      <c r="G41" s="28">
        <v>742</v>
      </c>
      <c r="H41" s="28">
        <v>0</v>
      </c>
      <c r="I41" s="7">
        <f t="shared" ref="I41" si="33">IF(E41="SELL", F41-G41, G41-F41)*(C41*D41)</f>
        <v>84000</v>
      </c>
      <c r="J41" s="28">
        <v>0</v>
      </c>
      <c r="K41" s="2">
        <f t="shared" ref="K41" si="34">+J41+I41</f>
        <v>84000</v>
      </c>
    </row>
    <row r="42" spans="1:11">
      <c r="A42" s="24">
        <v>43663</v>
      </c>
      <c r="B42" s="43" t="s">
        <v>294</v>
      </c>
      <c r="C42" s="68">
        <v>1250</v>
      </c>
      <c r="D42" s="68">
        <v>6</v>
      </c>
      <c r="E42" s="45" t="s">
        <v>33</v>
      </c>
      <c r="F42" s="28">
        <v>600</v>
      </c>
      <c r="G42" s="28">
        <v>610</v>
      </c>
      <c r="H42" s="28">
        <v>0</v>
      </c>
      <c r="I42" s="7">
        <v>0</v>
      </c>
      <c r="J42" s="7">
        <v>0</v>
      </c>
      <c r="K42" s="2" t="s">
        <v>240</v>
      </c>
    </row>
    <row r="43" spans="1:11">
      <c r="A43" s="24">
        <v>43663</v>
      </c>
      <c r="B43" s="43" t="s">
        <v>212</v>
      </c>
      <c r="C43" s="68">
        <v>3000</v>
      </c>
      <c r="D43" s="68">
        <v>6</v>
      </c>
      <c r="E43" s="45" t="s">
        <v>33</v>
      </c>
      <c r="F43" s="28">
        <v>311</v>
      </c>
      <c r="G43" s="28">
        <v>311.5</v>
      </c>
      <c r="H43" s="28">
        <v>0</v>
      </c>
      <c r="I43" s="7">
        <f t="shared" ref="I43" si="35">IF(E43="SELL", F43-G43, G43-F43)*(C43*D43)</f>
        <v>9000</v>
      </c>
      <c r="J43" s="28">
        <v>0</v>
      </c>
      <c r="K43" s="2">
        <f t="shared" ref="K43" si="36">+J43+I43</f>
        <v>9000</v>
      </c>
    </row>
    <row r="44" spans="1:11">
      <c r="A44" s="24">
        <v>43662</v>
      </c>
      <c r="B44" s="43" t="s">
        <v>259</v>
      </c>
      <c r="C44" s="68">
        <v>2500</v>
      </c>
      <c r="D44" s="68">
        <v>6</v>
      </c>
      <c r="E44" s="45" t="s">
        <v>33</v>
      </c>
      <c r="F44" s="28">
        <v>414</v>
      </c>
      <c r="G44" s="28">
        <v>420</v>
      </c>
      <c r="H44" s="28">
        <v>0</v>
      </c>
      <c r="I44" s="7">
        <f t="shared" ref="I44:I45" si="37">IF(E44="SELL", F44-G44, G44-F44)*(C44*D44)</f>
        <v>90000</v>
      </c>
      <c r="J44" s="28">
        <v>0</v>
      </c>
      <c r="K44" s="2">
        <f t="shared" ref="K44:K45" si="38">+J44+I44</f>
        <v>90000</v>
      </c>
    </row>
    <row r="45" spans="1:11">
      <c r="A45" s="24">
        <v>43662</v>
      </c>
      <c r="B45" s="43" t="s">
        <v>237</v>
      </c>
      <c r="C45" s="68">
        <v>700</v>
      </c>
      <c r="D45" s="68">
        <v>6</v>
      </c>
      <c r="E45" s="45" t="s">
        <v>33</v>
      </c>
      <c r="F45" s="28">
        <v>1370</v>
      </c>
      <c r="G45" s="28">
        <v>1377</v>
      </c>
      <c r="H45" s="28">
        <v>0</v>
      </c>
      <c r="I45" s="7">
        <f t="shared" si="37"/>
        <v>29400</v>
      </c>
      <c r="J45" s="28">
        <v>0</v>
      </c>
      <c r="K45" s="2">
        <f t="shared" si="38"/>
        <v>29400</v>
      </c>
    </row>
    <row r="46" spans="1:11">
      <c r="A46" s="24">
        <v>43661</v>
      </c>
      <c r="B46" s="43" t="s">
        <v>322</v>
      </c>
      <c r="C46" s="68">
        <v>500</v>
      </c>
      <c r="D46" s="68">
        <v>6</v>
      </c>
      <c r="E46" s="45" t="s">
        <v>33</v>
      </c>
      <c r="F46" s="28">
        <v>1205</v>
      </c>
      <c r="G46" s="28">
        <v>1225</v>
      </c>
      <c r="H46" s="28">
        <v>0</v>
      </c>
      <c r="I46" s="7">
        <f>IF(E46="SELL", F46-G46, G46-F46)*(C46*D46)</f>
        <v>60000</v>
      </c>
      <c r="J46" s="28">
        <v>0</v>
      </c>
      <c r="K46" s="2">
        <f>+J46+I46</f>
        <v>60000</v>
      </c>
    </row>
    <row r="47" spans="1:11">
      <c r="A47" s="24">
        <v>43658</v>
      </c>
      <c r="B47" s="43" t="s">
        <v>310</v>
      </c>
      <c r="C47" s="68">
        <v>750</v>
      </c>
      <c r="D47" s="68">
        <v>6</v>
      </c>
      <c r="E47" s="45" t="s">
        <v>33</v>
      </c>
      <c r="F47" s="28">
        <v>1105</v>
      </c>
      <c r="G47" s="28">
        <v>1105</v>
      </c>
      <c r="H47" s="28">
        <v>0</v>
      </c>
      <c r="I47" s="7">
        <f>IF(E47="SELL", F47-G47, G47-F47)*(C47*D47)</f>
        <v>0</v>
      </c>
      <c r="J47" s="28">
        <v>0</v>
      </c>
      <c r="K47" s="2" t="s">
        <v>324</v>
      </c>
    </row>
    <row r="48" spans="1:11">
      <c r="A48" s="24">
        <v>43657</v>
      </c>
      <c r="B48" s="43" t="s">
        <v>246</v>
      </c>
      <c r="C48" s="68">
        <v>1400</v>
      </c>
      <c r="D48" s="68">
        <v>6</v>
      </c>
      <c r="E48" s="45" t="s">
        <v>26</v>
      </c>
      <c r="F48" s="28">
        <v>742</v>
      </c>
      <c r="G48" s="28">
        <v>734.5</v>
      </c>
      <c r="H48" s="28">
        <v>0</v>
      </c>
      <c r="I48" s="7">
        <f t="shared" ref="I48" si="39">IF(E48="SELL", F48-G48, G48-F48)*(C48*D48)</f>
        <v>63000</v>
      </c>
      <c r="J48" s="7">
        <v>0</v>
      </c>
      <c r="K48" s="2">
        <f t="shared" ref="K48" si="40">+J48+I48</f>
        <v>63000</v>
      </c>
    </row>
    <row r="49" spans="1:11">
      <c r="A49" s="24">
        <v>43657</v>
      </c>
      <c r="B49" s="43" t="s">
        <v>288</v>
      </c>
      <c r="C49" s="68">
        <v>6000</v>
      </c>
      <c r="D49" s="68">
        <v>6</v>
      </c>
      <c r="E49" s="45" t="s">
        <v>33</v>
      </c>
      <c r="F49" s="28">
        <v>143</v>
      </c>
      <c r="G49" s="28">
        <v>145</v>
      </c>
      <c r="H49" s="28">
        <v>0</v>
      </c>
      <c r="I49" s="7">
        <f>IF(E49="SELL", F49-G49, G49-F49)*(C49*D49)</f>
        <v>72000</v>
      </c>
      <c r="J49" s="28">
        <v>0</v>
      </c>
      <c r="K49" s="2">
        <f>+J49+I49</f>
        <v>72000</v>
      </c>
    </row>
    <row r="50" spans="1:11">
      <c r="A50" s="24">
        <v>43656</v>
      </c>
      <c r="B50" s="43" t="s">
        <v>319</v>
      </c>
      <c r="C50" s="68">
        <v>1000</v>
      </c>
      <c r="D50" s="68">
        <v>6</v>
      </c>
      <c r="E50" s="45" t="s">
        <v>33</v>
      </c>
      <c r="F50" s="28">
        <v>1020</v>
      </c>
      <c r="G50" s="28">
        <v>1030</v>
      </c>
      <c r="H50" s="28">
        <v>0</v>
      </c>
      <c r="I50" s="7">
        <f>IF(E50="SELL", F50-G50, G50-F50)*(C50*D50)</f>
        <v>60000</v>
      </c>
      <c r="J50" s="28">
        <v>0</v>
      </c>
      <c r="K50" s="2">
        <f>+J50+I50</f>
        <v>60000</v>
      </c>
    </row>
    <row r="51" spans="1:11">
      <c r="A51" s="24">
        <v>43656</v>
      </c>
      <c r="B51" s="43" t="s">
        <v>310</v>
      </c>
      <c r="C51" s="68">
        <v>750</v>
      </c>
      <c r="D51" s="68">
        <v>6</v>
      </c>
      <c r="E51" s="45" t="s">
        <v>33</v>
      </c>
      <c r="F51" s="28">
        <v>1115</v>
      </c>
      <c r="G51" s="28">
        <v>1122</v>
      </c>
      <c r="H51" s="28">
        <v>0</v>
      </c>
      <c r="I51" s="7">
        <f>IF(E51="SELL", F51-G51, G51-F51)*(C51*D51)</f>
        <v>31500</v>
      </c>
      <c r="J51" s="28">
        <v>0</v>
      </c>
      <c r="K51" s="2">
        <f>+J51+I51</f>
        <v>31500</v>
      </c>
    </row>
    <row r="52" spans="1:11">
      <c r="A52" s="24">
        <v>43655</v>
      </c>
      <c r="B52" s="43" t="s">
        <v>283</v>
      </c>
      <c r="C52" s="68">
        <v>1000</v>
      </c>
      <c r="D52" s="68">
        <v>6</v>
      </c>
      <c r="E52" s="45" t="s">
        <v>33</v>
      </c>
      <c r="F52" s="28">
        <v>593</v>
      </c>
      <c r="G52" s="28">
        <v>605</v>
      </c>
      <c r="H52" s="28">
        <v>0</v>
      </c>
      <c r="I52" s="7">
        <f>IF(E52="SELL", F52-G52, G52-F52)*(C52*D52)</f>
        <v>72000</v>
      </c>
      <c r="J52" s="28">
        <v>0</v>
      </c>
      <c r="K52" s="2">
        <f>+J52+I52</f>
        <v>72000</v>
      </c>
    </row>
    <row r="53" spans="1:11">
      <c r="A53" s="24">
        <v>43654</v>
      </c>
      <c r="B53" s="43" t="s">
        <v>317</v>
      </c>
      <c r="C53" s="68">
        <v>1000</v>
      </c>
      <c r="D53" s="68">
        <v>6</v>
      </c>
      <c r="E53" s="45" t="s">
        <v>33</v>
      </c>
      <c r="F53" s="28">
        <v>753</v>
      </c>
      <c r="G53" s="28">
        <v>741</v>
      </c>
      <c r="H53" s="28">
        <v>0</v>
      </c>
      <c r="I53" s="7">
        <f>IF(E53="SELL", F53-G53, G53-F53)*(C53*D53)</f>
        <v>-72000</v>
      </c>
      <c r="J53" s="28">
        <v>0</v>
      </c>
      <c r="K53" s="2">
        <f>+J53+I53</f>
        <v>-72000</v>
      </c>
    </row>
    <row r="54" spans="1:11">
      <c r="A54" s="24">
        <v>43654</v>
      </c>
      <c r="B54" s="43" t="s">
        <v>246</v>
      </c>
      <c r="C54" s="68">
        <v>1400</v>
      </c>
      <c r="D54" s="68">
        <v>6</v>
      </c>
      <c r="E54" s="45" t="s">
        <v>26</v>
      </c>
      <c r="F54" s="28">
        <v>751</v>
      </c>
      <c r="G54" s="28">
        <v>741</v>
      </c>
      <c r="H54" s="28">
        <v>0</v>
      </c>
      <c r="I54" s="7">
        <v>0</v>
      </c>
      <c r="J54" s="7">
        <v>0</v>
      </c>
      <c r="K54" s="2" t="s">
        <v>240</v>
      </c>
    </row>
    <row r="55" spans="1:11">
      <c r="A55" s="24">
        <v>43651</v>
      </c>
      <c r="B55" s="43" t="s">
        <v>291</v>
      </c>
      <c r="C55" s="68">
        <v>1300</v>
      </c>
      <c r="D55" s="68">
        <v>6</v>
      </c>
      <c r="E55" s="45" t="s">
        <v>33</v>
      </c>
      <c r="F55" s="28">
        <v>573</v>
      </c>
      <c r="G55" s="28">
        <v>583</v>
      </c>
      <c r="H55" s="28">
        <v>0</v>
      </c>
      <c r="I55" s="7">
        <f t="shared" ref="I55:I61" si="41">IF(E55="SELL", F55-G55, G55-F55)*(C55*D55)</f>
        <v>78000</v>
      </c>
      <c r="J55" s="28">
        <v>0</v>
      </c>
      <c r="K55" s="2">
        <f t="shared" ref="K55:K61" si="42">+J55+I55</f>
        <v>78000</v>
      </c>
    </row>
    <row r="56" spans="1:11">
      <c r="A56" s="24">
        <v>43650</v>
      </c>
      <c r="B56" s="43" t="s">
        <v>312</v>
      </c>
      <c r="C56" s="68">
        <v>6000</v>
      </c>
      <c r="D56" s="68">
        <v>6</v>
      </c>
      <c r="E56" s="45" t="s">
        <v>33</v>
      </c>
      <c r="F56" s="28">
        <v>113.5</v>
      </c>
      <c r="G56" s="28">
        <v>114.25</v>
      </c>
      <c r="H56" s="28">
        <v>0</v>
      </c>
      <c r="I56" s="7">
        <f t="shared" si="41"/>
        <v>27000</v>
      </c>
      <c r="J56" s="28">
        <v>0</v>
      </c>
      <c r="K56" s="2">
        <f t="shared" si="42"/>
        <v>27000</v>
      </c>
    </row>
    <row r="57" spans="1:11">
      <c r="A57" s="24">
        <v>43649</v>
      </c>
      <c r="B57" s="43" t="s">
        <v>259</v>
      </c>
      <c r="C57" s="68">
        <v>2500</v>
      </c>
      <c r="D57" s="68">
        <v>6</v>
      </c>
      <c r="E57" s="45" t="s">
        <v>33</v>
      </c>
      <c r="F57" s="28">
        <v>417</v>
      </c>
      <c r="G57" s="28">
        <v>419</v>
      </c>
      <c r="H57" s="28">
        <v>0</v>
      </c>
      <c r="I57" s="7">
        <f t="shared" si="41"/>
        <v>30000</v>
      </c>
      <c r="J57" s="28">
        <v>0</v>
      </c>
      <c r="K57" s="2">
        <f t="shared" si="42"/>
        <v>30000</v>
      </c>
    </row>
    <row r="58" spans="1:11">
      <c r="A58" s="24">
        <v>43649</v>
      </c>
      <c r="B58" s="43" t="s">
        <v>314</v>
      </c>
      <c r="C58" s="68">
        <v>500</v>
      </c>
      <c r="D58" s="68">
        <v>6</v>
      </c>
      <c r="E58" s="45" t="s">
        <v>33</v>
      </c>
      <c r="F58" s="28">
        <v>2270</v>
      </c>
      <c r="G58" s="28">
        <v>2272</v>
      </c>
      <c r="H58" s="28">
        <v>0</v>
      </c>
      <c r="I58" s="7">
        <f t="shared" si="41"/>
        <v>6000</v>
      </c>
      <c r="J58" s="28">
        <v>0</v>
      </c>
      <c r="K58" s="2">
        <f t="shared" si="42"/>
        <v>6000</v>
      </c>
    </row>
    <row r="59" spans="1:11">
      <c r="A59" s="24">
        <v>43648</v>
      </c>
      <c r="B59" s="43" t="s">
        <v>60</v>
      </c>
      <c r="C59" s="68">
        <v>8000</v>
      </c>
      <c r="D59" s="68">
        <v>6</v>
      </c>
      <c r="E59" s="45" t="s">
        <v>33</v>
      </c>
      <c r="F59" s="28">
        <v>97</v>
      </c>
      <c r="G59" s="28">
        <v>98.65</v>
      </c>
      <c r="H59" s="28">
        <v>0</v>
      </c>
      <c r="I59" s="7">
        <f t="shared" si="41"/>
        <v>79200.000000000276</v>
      </c>
      <c r="J59" s="28">
        <v>0</v>
      </c>
      <c r="K59" s="2">
        <f t="shared" si="42"/>
        <v>79200.000000000276</v>
      </c>
    </row>
    <row r="60" spans="1:11">
      <c r="A60" s="24">
        <v>43648</v>
      </c>
      <c r="B60" s="43" t="s">
        <v>294</v>
      </c>
      <c r="C60" s="68">
        <v>1250</v>
      </c>
      <c r="D60" s="68">
        <v>6</v>
      </c>
      <c r="E60" s="45" t="s">
        <v>26</v>
      </c>
      <c r="F60" s="28">
        <v>587</v>
      </c>
      <c r="G60" s="28">
        <v>597</v>
      </c>
      <c r="H60" s="28">
        <v>0</v>
      </c>
      <c r="I60" s="7">
        <f t="shared" si="41"/>
        <v>-75000</v>
      </c>
      <c r="J60" s="7">
        <v>0</v>
      </c>
      <c r="K60" s="2">
        <f t="shared" si="42"/>
        <v>-75000</v>
      </c>
    </row>
    <row r="61" spans="1:11">
      <c r="A61" s="24">
        <v>43647</v>
      </c>
      <c r="B61" s="43" t="s">
        <v>138</v>
      </c>
      <c r="C61" s="68">
        <v>1200</v>
      </c>
      <c r="D61" s="68">
        <v>6</v>
      </c>
      <c r="E61" s="45" t="s">
        <v>33</v>
      </c>
      <c r="F61" s="28">
        <v>698</v>
      </c>
      <c r="G61" s="28">
        <v>702</v>
      </c>
      <c r="H61" s="28">
        <v>0</v>
      </c>
      <c r="I61" s="7">
        <f t="shared" si="41"/>
        <v>28800</v>
      </c>
      <c r="J61" s="28">
        <v>0</v>
      </c>
      <c r="K61" s="2">
        <f t="shared" si="42"/>
        <v>28800</v>
      </c>
    </row>
    <row r="62" spans="1:11">
      <c r="A62" s="24">
        <v>43647</v>
      </c>
      <c r="B62" s="43" t="s">
        <v>308</v>
      </c>
      <c r="C62" s="68">
        <v>800</v>
      </c>
      <c r="D62" s="68">
        <v>6</v>
      </c>
      <c r="E62" s="45" t="s">
        <v>33</v>
      </c>
      <c r="F62" s="28">
        <v>800</v>
      </c>
      <c r="G62" s="28">
        <v>815</v>
      </c>
      <c r="H62" s="28">
        <v>0</v>
      </c>
      <c r="I62" s="7">
        <v>0</v>
      </c>
      <c r="J62" s="28">
        <v>0</v>
      </c>
      <c r="K62" s="2" t="s">
        <v>240</v>
      </c>
    </row>
    <row r="63" spans="1:11">
      <c r="A63" s="70"/>
      <c r="B63" s="71"/>
      <c r="C63" s="71"/>
      <c r="D63" s="71"/>
      <c r="E63" s="71"/>
      <c r="F63" s="72"/>
      <c r="G63" s="72"/>
      <c r="H63" s="72"/>
      <c r="I63" s="73"/>
      <c r="J63" s="73"/>
      <c r="K63" s="74"/>
    </row>
    <row r="64" spans="1:11">
      <c r="A64" s="24">
        <v>43644</v>
      </c>
      <c r="B64" s="43" t="s">
        <v>294</v>
      </c>
      <c r="C64" s="68">
        <v>1250</v>
      </c>
      <c r="D64" s="68">
        <v>6</v>
      </c>
      <c r="E64" s="45" t="s">
        <v>33</v>
      </c>
      <c r="F64" s="28">
        <v>585</v>
      </c>
      <c r="G64" s="28">
        <v>594</v>
      </c>
      <c r="H64" s="7">
        <f t="shared" ref="H64:H92" si="43">IF(C64="SELL",IF(F64="-","0",E64-F64),IF(C64="LONG",IF(F64="-","0",F64-E64)))*A64</f>
        <v>0</v>
      </c>
      <c r="I64" s="7">
        <f t="shared" ref="I64:I71" si="44">IF(E64="SELL", F64-G64, G64-F64)*(C64*D64)</f>
        <v>67500</v>
      </c>
      <c r="J64" s="7">
        <v>0</v>
      </c>
      <c r="K64" s="2">
        <f t="shared" ref="K64:K71" si="45">+J64+I64</f>
        <v>67500</v>
      </c>
    </row>
    <row r="65" spans="1:11">
      <c r="A65" s="24">
        <v>43643</v>
      </c>
      <c r="B65" s="43" t="s">
        <v>44</v>
      </c>
      <c r="C65" s="68">
        <v>12000</v>
      </c>
      <c r="D65" s="68">
        <v>6</v>
      </c>
      <c r="E65" s="45" t="s">
        <v>33</v>
      </c>
      <c r="F65" s="28">
        <v>52</v>
      </c>
      <c r="G65" s="28">
        <v>52.5</v>
      </c>
      <c r="H65" s="7">
        <f t="shared" si="43"/>
        <v>0</v>
      </c>
      <c r="I65" s="7">
        <f t="shared" si="44"/>
        <v>36000</v>
      </c>
      <c r="J65" s="7">
        <v>0</v>
      </c>
      <c r="K65" s="2">
        <f t="shared" si="45"/>
        <v>36000</v>
      </c>
    </row>
    <row r="66" spans="1:11">
      <c r="A66" s="24">
        <v>43642</v>
      </c>
      <c r="B66" s="43" t="s">
        <v>306</v>
      </c>
      <c r="C66" s="68">
        <v>700</v>
      </c>
      <c r="D66" s="68">
        <v>6</v>
      </c>
      <c r="E66" s="45" t="s">
        <v>33</v>
      </c>
      <c r="F66" s="28">
        <v>875</v>
      </c>
      <c r="G66" s="28">
        <v>900</v>
      </c>
      <c r="H66" s="7">
        <f t="shared" si="43"/>
        <v>0</v>
      </c>
      <c r="I66" s="7">
        <f t="shared" si="44"/>
        <v>105000</v>
      </c>
      <c r="J66" s="7">
        <v>0</v>
      </c>
      <c r="K66" s="2">
        <f t="shared" si="45"/>
        <v>105000</v>
      </c>
    </row>
    <row r="67" spans="1:11">
      <c r="A67" s="24">
        <v>43641</v>
      </c>
      <c r="B67" s="43" t="s">
        <v>60</v>
      </c>
      <c r="C67" s="68">
        <v>8000</v>
      </c>
      <c r="D67" s="68">
        <v>6</v>
      </c>
      <c r="E67" s="45" t="s">
        <v>33</v>
      </c>
      <c r="F67" s="28">
        <v>100.5</v>
      </c>
      <c r="G67" s="28">
        <v>102</v>
      </c>
      <c r="H67" s="7">
        <f t="shared" si="43"/>
        <v>0</v>
      </c>
      <c r="I67" s="7">
        <f t="shared" si="44"/>
        <v>72000</v>
      </c>
      <c r="J67" s="7">
        <v>0</v>
      </c>
      <c r="K67" s="2">
        <f t="shared" si="45"/>
        <v>72000</v>
      </c>
    </row>
    <row r="68" spans="1:11">
      <c r="A68" s="24">
        <v>43641</v>
      </c>
      <c r="B68" s="43" t="s">
        <v>291</v>
      </c>
      <c r="C68" s="68">
        <v>1300</v>
      </c>
      <c r="D68" s="68">
        <v>6</v>
      </c>
      <c r="E68" s="45" t="s">
        <v>26</v>
      </c>
      <c r="F68" s="28">
        <v>568</v>
      </c>
      <c r="G68" s="28">
        <v>578</v>
      </c>
      <c r="H68" s="7">
        <f t="shared" si="43"/>
        <v>0</v>
      </c>
      <c r="I68" s="7">
        <f t="shared" si="44"/>
        <v>-78000</v>
      </c>
      <c r="J68" s="7">
        <v>0</v>
      </c>
      <c r="K68" s="2">
        <f t="shared" si="45"/>
        <v>-78000</v>
      </c>
    </row>
    <row r="69" spans="1:11">
      <c r="A69" s="24">
        <v>43640</v>
      </c>
      <c r="B69" s="43" t="s">
        <v>101</v>
      </c>
      <c r="C69" s="68">
        <v>302</v>
      </c>
      <c r="D69" s="68">
        <v>6</v>
      </c>
      <c r="E69" s="45" t="s">
        <v>33</v>
      </c>
      <c r="F69" s="28">
        <v>1950</v>
      </c>
      <c r="G69" s="28">
        <v>1960</v>
      </c>
      <c r="H69" s="7">
        <f t="shared" si="43"/>
        <v>0</v>
      </c>
      <c r="I69" s="7">
        <f t="shared" si="44"/>
        <v>18120</v>
      </c>
      <c r="J69" s="7">
        <v>0</v>
      </c>
      <c r="K69" s="2">
        <f t="shared" si="45"/>
        <v>18120</v>
      </c>
    </row>
    <row r="70" spans="1:11">
      <c r="A70" s="24">
        <v>43637</v>
      </c>
      <c r="B70" s="43" t="s">
        <v>245</v>
      </c>
      <c r="C70" s="68">
        <v>1500</v>
      </c>
      <c r="D70" s="68">
        <v>6</v>
      </c>
      <c r="E70" s="45" t="s">
        <v>33</v>
      </c>
      <c r="F70" s="28">
        <v>456</v>
      </c>
      <c r="G70" s="28">
        <v>448</v>
      </c>
      <c r="H70" s="7">
        <f t="shared" si="43"/>
        <v>0</v>
      </c>
      <c r="I70" s="7">
        <f t="shared" si="44"/>
        <v>-72000</v>
      </c>
      <c r="J70" s="7">
        <v>0</v>
      </c>
      <c r="K70" s="2">
        <f t="shared" si="45"/>
        <v>-72000</v>
      </c>
    </row>
    <row r="71" spans="1:11">
      <c r="A71" s="24">
        <v>43637</v>
      </c>
      <c r="B71" s="43" t="s">
        <v>44</v>
      </c>
      <c r="C71" s="68">
        <v>12000</v>
      </c>
      <c r="D71" s="68">
        <v>6</v>
      </c>
      <c r="E71" s="45" t="s">
        <v>26</v>
      </c>
      <c r="F71" s="28">
        <v>49.75</v>
      </c>
      <c r="G71" s="28">
        <v>50.25</v>
      </c>
      <c r="H71" s="7">
        <f t="shared" si="43"/>
        <v>0</v>
      </c>
      <c r="I71" s="7">
        <f t="shared" si="44"/>
        <v>-36000</v>
      </c>
      <c r="J71" s="7">
        <v>0</v>
      </c>
      <c r="K71" s="2">
        <f t="shared" si="45"/>
        <v>-36000</v>
      </c>
    </row>
    <row r="72" spans="1:11">
      <c r="A72" s="24">
        <v>43637</v>
      </c>
      <c r="B72" s="43" t="s">
        <v>245</v>
      </c>
      <c r="C72" s="68">
        <v>1500</v>
      </c>
      <c r="D72" s="68">
        <v>6</v>
      </c>
      <c r="E72" s="45" t="s">
        <v>26</v>
      </c>
      <c r="F72" s="28">
        <v>461</v>
      </c>
      <c r="G72" s="28">
        <v>451</v>
      </c>
      <c r="H72" s="7">
        <f t="shared" si="43"/>
        <v>0</v>
      </c>
      <c r="I72" s="7">
        <v>0</v>
      </c>
      <c r="J72" s="7">
        <v>0</v>
      </c>
      <c r="K72" s="2" t="s">
        <v>240</v>
      </c>
    </row>
    <row r="73" spans="1:11">
      <c r="A73" s="24">
        <v>43636</v>
      </c>
      <c r="B73" s="43" t="s">
        <v>294</v>
      </c>
      <c r="C73" s="68">
        <v>1250</v>
      </c>
      <c r="D73" s="68">
        <v>6</v>
      </c>
      <c r="E73" s="45" t="s">
        <v>33</v>
      </c>
      <c r="F73" s="28">
        <v>523</v>
      </c>
      <c r="G73" s="28">
        <v>533</v>
      </c>
      <c r="H73" s="7">
        <f t="shared" si="43"/>
        <v>0</v>
      </c>
      <c r="I73" s="7">
        <f t="shared" ref="I73:I80" si="46">IF(E73="SELL", F73-G73, G73-F73)*(C73*D73)</f>
        <v>75000</v>
      </c>
      <c r="J73" s="7">
        <v>0</v>
      </c>
      <c r="K73" s="2">
        <f t="shared" ref="K73:K80" si="47">+J73+I73</f>
        <v>75000</v>
      </c>
    </row>
    <row r="74" spans="1:11">
      <c r="A74" s="24">
        <v>43635</v>
      </c>
      <c r="B74" s="43" t="s">
        <v>60</v>
      </c>
      <c r="C74" s="68">
        <v>8000</v>
      </c>
      <c r="D74" s="68">
        <v>6</v>
      </c>
      <c r="E74" s="45" t="s">
        <v>33</v>
      </c>
      <c r="F74" s="28">
        <v>101</v>
      </c>
      <c r="G74" s="28">
        <v>102.75</v>
      </c>
      <c r="H74" s="7">
        <f t="shared" si="43"/>
        <v>0</v>
      </c>
      <c r="I74" s="7">
        <f t="shared" si="46"/>
        <v>84000</v>
      </c>
      <c r="J74" s="7">
        <v>0</v>
      </c>
      <c r="K74" s="2">
        <f t="shared" si="47"/>
        <v>84000</v>
      </c>
    </row>
    <row r="75" spans="1:11">
      <c r="A75" s="24">
        <v>43634</v>
      </c>
      <c r="B75" s="43" t="s">
        <v>294</v>
      </c>
      <c r="C75" s="68">
        <v>1250</v>
      </c>
      <c r="D75" s="68">
        <v>6</v>
      </c>
      <c r="E75" s="45" t="s">
        <v>26</v>
      </c>
      <c r="F75" s="28">
        <v>536</v>
      </c>
      <c r="G75" s="28">
        <v>534</v>
      </c>
      <c r="H75" s="7">
        <f t="shared" si="43"/>
        <v>0</v>
      </c>
      <c r="I75" s="7">
        <f t="shared" si="46"/>
        <v>15000</v>
      </c>
      <c r="J75" s="7">
        <v>0</v>
      </c>
      <c r="K75" s="2">
        <f t="shared" si="47"/>
        <v>15000</v>
      </c>
    </row>
    <row r="76" spans="1:11">
      <c r="A76" s="24">
        <v>43633</v>
      </c>
      <c r="B76" s="43" t="s">
        <v>138</v>
      </c>
      <c r="C76" s="68">
        <v>1200</v>
      </c>
      <c r="D76" s="68">
        <v>6</v>
      </c>
      <c r="E76" s="45" t="s">
        <v>33</v>
      </c>
      <c r="F76" s="28">
        <v>740</v>
      </c>
      <c r="G76" s="28">
        <v>741</v>
      </c>
      <c r="H76" s="7">
        <f t="shared" si="43"/>
        <v>0</v>
      </c>
      <c r="I76" s="7">
        <f t="shared" si="46"/>
        <v>7200</v>
      </c>
      <c r="J76" s="7">
        <v>0</v>
      </c>
      <c r="K76" s="2">
        <f t="shared" si="47"/>
        <v>7200</v>
      </c>
    </row>
    <row r="77" spans="1:11">
      <c r="A77" s="24">
        <v>43630</v>
      </c>
      <c r="B77" s="43" t="s">
        <v>182</v>
      </c>
      <c r="C77" s="68">
        <v>1500</v>
      </c>
      <c r="D77" s="68">
        <v>6</v>
      </c>
      <c r="E77" s="45" t="s">
        <v>33</v>
      </c>
      <c r="F77" s="28">
        <v>645</v>
      </c>
      <c r="G77" s="28">
        <v>635</v>
      </c>
      <c r="H77" s="7">
        <f t="shared" si="43"/>
        <v>0</v>
      </c>
      <c r="I77" s="7">
        <f t="shared" si="46"/>
        <v>-90000</v>
      </c>
      <c r="J77" s="7">
        <v>0</v>
      </c>
      <c r="K77" s="2">
        <f t="shared" si="47"/>
        <v>-90000</v>
      </c>
    </row>
    <row r="78" spans="1:11">
      <c r="A78" s="24">
        <v>43630</v>
      </c>
      <c r="B78" s="43" t="s">
        <v>297</v>
      </c>
      <c r="C78" s="68">
        <v>500</v>
      </c>
      <c r="D78" s="68">
        <v>6</v>
      </c>
      <c r="E78" s="45" t="s">
        <v>33</v>
      </c>
      <c r="F78" s="28">
        <v>900</v>
      </c>
      <c r="G78" s="28">
        <v>905</v>
      </c>
      <c r="H78" s="7">
        <f t="shared" si="43"/>
        <v>0</v>
      </c>
      <c r="I78" s="7">
        <f t="shared" si="46"/>
        <v>15000</v>
      </c>
      <c r="J78" s="7">
        <v>0</v>
      </c>
      <c r="K78" s="2">
        <f t="shared" si="47"/>
        <v>15000</v>
      </c>
    </row>
    <row r="79" spans="1:11">
      <c r="A79" s="24">
        <v>43629</v>
      </c>
      <c r="B79" s="43" t="s">
        <v>294</v>
      </c>
      <c r="C79" s="68">
        <v>1250</v>
      </c>
      <c r="D79" s="68">
        <v>6</v>
      </c>
      <c r="E79" s="45" t="s">
        <v>26</v>
      </c>
      <c r="F79" s="28">
        <v>570</v>
      </c>
      <c r="G79" s="28">
        <v>566</v>
      </c>
      <c r="H79" s="7">
        <f t="shared" si="43"/>
        <v>0</v>
      </c>
      <c r="I79" s="7">
        <f t="shared" si="46"/>
        <v>30000</v>
      </c>
      <c r="J79" s="7">
        <v>0</v>
      </c>
      <c r="K79" s="2">
        <f t="shared" si="47"/>
        <v>30000</v>
      </c>
    </row>
    <row r="80" spans="1:11">
      <c r="A80" s="24">
        <v>43629</v>
      </c>
      <c r="B80" s="43" t="s">
        <v>246</v>
      </c>
      <c r="C80" s="68">
        <v>1400</v>
      </c>
      <c r="D80" s="68">
        <v>6</v>
      </c>
      <c r="E80" s="45" t="s">
        <v>33</v>
      </c>
      <c r="F80" s="28">
        <v>715</v>
      </c>
      <c r="G80" s="28">
        <v>721</v>
      </c>
      <c r="H80" s="7">
        <f t="shared" si="43"/>
        <v>0</v>
      </c>
      <c r="I80" s="7">
        <f t="shared" si="46"/>
        <v>50400</v>
      </c>
      <c r="J80" s="7">
        <v>0</v>
      </c>
      <c r="K80" s="2">
        <f t="shared" si="47"/>
        <v>50400</v>
      </c>
    </row>
    <row r="81" spans="1:11">
      <c r="A81" s="24">
        <v>43628</v>
      </c>
      <c r="B81" s="43" t="s">
        <v>237</v>
      </c>
      <c r="C81" s="68">
        <v>700</v>
      </c>
      <c r="D81" s="68">
        <v>6</v>
      </c>
      <c r="E81" s="45" t="s">
        <v>33</v>
      </c>
      <c r="F81" s="28">
        <v>1360</v>
      </c>
      <c r="G81" s="28">
        <v>1380</v>
      </c>
      <c r="H81" s="7">
        <f t="shared" si="43"/>
        <v>0</v>
      </c>
      <c r="I81" s="7">
        <v>0</v>
      </c>
      <c r="J81" s="7">
        <v>0</v>
      </c>
      <c r="K81" s="2" t="s">
        <v>240</v>
      </c>
    </row>
    <row r="82" spans="1:11">
      <c r="A82" s="24">
        <v>43628</v>
      </c>
      <c r="B82" s="43" t="s">
        <v>246</v>
      </c>
      <c r="C82" s="68">
        <v>1400</v>
      </c>
      <c r="D82" s="68">
        <v>6</v>
      </c>
      <c r="E82" s="45" t="s">
        <v>26</v>
      </c>
      <c r="F82" s="28">
        <v>732</v>
      </c>
      <c r="G82" s="28">
        <v>726.5</v>
      </c>
      <c r="H82" s="7">
        <f t="shared" si="43"/>
        <v>0</v>
      </c>
      <c r="I82" s="7">
        <f>IF(E82="SELL", F82-G82, G82-F82)*(C82*D82)</f>
        <v>46200</v>
      </c>
      <c r="J82" s="7">
        <v>0</v>
      </c>
      <c r="K82" s="2">
        <f>+J82+I82</f>
        <v>46200</v>
      </c>
    </row>
    <row r="83" spans="1:11">
      <c r="A83" s="24">
        <v>43627</v>
      </c>
      <c r="B83" s="43" t="s">
        <v>291</v>
      </c>
      <c r="C83" s="68">
        <v>1300</v>
      </c>
      <c r="D83" s="68">
        <v>6</v>
      </c>
      <c r="E83" s="45" t="s">
        <v>33</v>
      </c>
      <c r="F83" s="28">
        <v>620</v>
      </c>
      <c r="G83" s="28">
        <v>625</v>
      </c>
      <c r="H83" s="7">
        <f t="shared" si="43"/>
        <v>0</v>
      </c>
      <c r="I83" s="7">
        <f>IF(E83="SELL", F83-G83, G83-F83)*(C83*D83)</f>
        <v>39000</v>
      </c>
      <c r="J83" s="7">
        <v>0</v>
      </c>
      <c r="K83" s="2">
        <f>+J83+I83</f>
        <v>39000</v>
      </c>
    </row>
    <row r="84" spans="1:11">
      <c r="A84" s="24">
        <v>43626</v>
      </c>
      <c r="B84" s="43" t="s">
        <v>42</v>
      </c>
      <c r="C84" s="68">
        <v>12000</v>
      </c>
      <c r="D84" s="68">
        <v>6</v>
      </c>
      <c r="E84" s="45" t="s">
        <v>33</v>
      </c>
      <c r="F84" s="28">
        <v>31.5</v>
      </c>
      <c r="G84" s="28">
        <v>32.4</v>
      </c>
      <c r="H84" s="7">
        <f t="shared" si="43"/>
        <v>0</v>
      </c>
      <c r="I84" s="7">
        <f>IF(E84="SELL", F84-G84, G84-F84)*(C84*D84)</f>
        <v>64799.999999999898</v>
      </c>
      <c r="J84" s="7">
        <v>0</v>
      </c>
      <c r="K84" s="2">
        <f>+J84+I84</f>
        <v>64799.999999999898</v>
      </c>
    </row>
    <row r="85" spans="1:11">
      <c r="A85" s="24">
        <v>43626</v>
      </c>
      <c r="B85" s="43" t="s">
        <v>60</v>
      </c>
      <c r="C85" s="68">
        <v>8000</v>
      </c>
      <c r="D85" s="68">
        <v>6</v>
      </c>
      <c r="E85" s="45" t="s">
        <v>33</v>
      </c>
      <c r="F85" s="28">
        <v>98</v>
      </c>
      <c r="G85" s="28">
        <v>100</v>
      </c>
      <c r="H85" s="7">
        <f t="shared" si="43"/>
        <v>0</v>
      </c>
      <c r="I85" s="7">
        <v>0</v>
      </c>
      <c r="J85" s="7">
        <v>0</v>
      </c>
      <c r="K85" s="2" t="s">
        <v>240</v>
      </c>
    </row>
    <row r="86" spans="1:11">
      <c r="A86" s="24">
        <v>43623</v>
      </c>
      <c r="B86" s="43" t="s">
        <v>60</v>
      </c>
      <c r="C86" s="68">
        <v>8000</v>
      </c>
      <c r="D86" s="68">
        <v>6</v>
      </c>
      <c r="E86" s="45" t="s">
        <v>33</v>
      </c>
      <c r="F86" s="28">
        <v>96.5</v>
      </c>
      <c r="G86" s="28">
        <v>98.5</v>
      </c>
      <c r="H86" s="7">
        <f t="shared" si="43"/>
        <v>0</v>
      </c>
      <c r="I86" s="7">
        <f>IF(E86="SELL", F86-G86, G86-F86)*(C86*D86)</f>
        <v>96000</v>
      </c>
      <c r="J86" s="7">
        <v>0</v>
      </c>
      <c r="K86" s="2">
        <f>+J86+I86</f>
        <v>96000</v>
      </c>
    </row>
    <row r="87" spans="1:11">
      <c r="A87" s="24">
        <v>43623</v>
      </c>
      <c r="B87" s="43" t="s">
        <v>246</v>
      </c>
      <c r="C87" s="68">
        <v>1400</v>
      </c>
      <c r="D87" s="68">
        <v>6</v>
      </c>
      <c r="E87" s="45" t="s">
        <v>33</v>
      </c>
      <c r="F87" s="28">
        <v>725</v>
      </c>
      <c r="G87" s="28">
        <v>735</v>
      </c>
      <c r="H87" s="7">
        <f t="shared" si="43"/>
        <v>0</v>
      </c>
      <c r="I87" s="7">
        <f>IF(E87="SELL", F87-G87, G87-F87)*(C87*D87)</f>
        <v>84000</v>
      </c>
      <c r="J87" s="7">
        <v>0</v>
      </c>
      <c r="K87" s="2">
        <f>+J87+I87</f>
        <v>84000</v>
      </c>
    </row>
    <row r="88" spans="1:11">
      <c r="A88" s="24">
        <v>43622</v>
      </c>
      <c r="B88" s="43" t="s">
        <v>283</v>
      </c>
      <c r="C88" s="68">
        <v>1000</v>
      </c>
      <c r="D88" s="68">
        <v>6</v>
      </c>
      <c r="E88" s="45" t="s">
        <v>26</v>
      </c>
      <c r="F88" s="28">
        <v>644.5</v>
      </c>
      <c r="G88" s="28">
        <v>642</v>
      </c>
      <c r="H88" s="7">
        <f t="shared" si="43"/>
        <v>0</v>
      </c>
      <c r="I88" s="7">
        <f>IF(E88="SELL", F88-G88, G88-F88)*(C88*D88)</f>
        <v>15000</v>
      </c>
      <c r="J88" s="7">
        <v>0</v>
      </c>
      <c r="K88" s="2">
        <f>+J88+I88</f>
        <v>15000</v>
      </c>
    </row>
    <row r="89" spans="1:11">
      <c r="A89" s="24">
        <v>43620</v>
      </c>
      <c r="B89" s="43" t="s">
        <v>284</v>
      </c>
      <c r="C89" s="68">
        <v>4800</v>
      </c>
      <c r="D89" s="68">
        <v>6</v>
      </c>
      <c r="E89" s="45" t="s">
        <v>33</v>
      </c>
      <c r="F89" s="28">
        <v>136.80000000000001</v>
      </c>
      <c r="G89" s="28">
        <v>136.80000000000001</v>
      </c>
      <c r="H89" s="7">
        <f t="shared" si="43"/>
        <v>0</v>
      </c>
      <c r="I89" s="7">
        <f>IF(E89="SELL", F89-G89, G89-F89)*(C89*D89)</f>
        <v>0</v>
      </c>
      <c r="J89" s="7">
        <v>0</v>
      </c>
      <c r="K89" s="2">
        <f>+J89+I89</f>
        <v>0</v>
      </c>
    </row>
    <row r="90" spans="1:11">
      <c r="A90" s="24">
        <v>43619</v>
      </c>
      <c r="B90" s="43" t="s">
        <v>278</v>
      </c>
      <c r="C90" s="68">
        <v>6500</v>
      </c>
      <c r="D90" s="68">
        <v>6</v>
      </c>
      <c r="E90" s="45" t="s">
        <v>26</v>
      </c>
      <c r="F90" s="28">
        <v>63.5</v>
      </c>
      <c r="G90" s="28">
        <v>61.5</v>
      </c>
      <c r="H90" s="7">
        <f t="shared" si="43"/>
        <v>0</v>
      </c>
      <c r="I90" s="7">
        <v>0</v>
      </c>
      <c r="J90" s="7">
        <v>0</v>
      </c>
      <c r="K90" s="2" t="s">
        <v>240</v>
      </c>
    </row>
    <row r="91" spans="1:11">
      <c r="A91" s="24">
        <v>43619</v>
      </c>
      <c r="B91" s="43" t="s">
        <v>279</v>
      </c>
      <c r="C91" s="68">
        <v>600</v>
      </c>
      <c r="D91" s="68">
        <v>6</v>
      </c>
      <c r="E91" s="45" t="s">
        <v>33</v>
      </c>
      <c r="F91" s="28">
        <v>1445</v>
      </c>
      <c r="G91" s="28">
        <v>1453</v>
      </c>
      <c r="H91" s="7">
        <f t="shared" si="43"/>
        <v>0</v>
      </c>
      <c r="I91" s="7">
        <f>IF(E91="SELL", F91-G91, G91-F91)*(C91*D91)</f>
        <v>28800</v>
      </c>
      <c r="J91" s="7">
        <v>0</v>
      </c>
      <c r="K91" s="2">
        <f>+J91+I91</f>
        <v>28800</v>
      </c>
    </row>
    <row r="92" spans="1:11">
      <c r="A92" s="24">
        <v>43619</v>
      </c>
      <c r="B92" s="43" t="s">
        <v>280</v>
      </c>
      <c r="C92" s="68">
        <v>8000</v>
      </c>
      <c r="D92" s="68">
        <v>6</v>
      </c>
      <c r="E92" s="45" t="s">
        <v>33</v>
      </c>
      <c r="F92" s="28">
        <v>99</v>
      </c>
      <c r="G92" s="28">
        <v>100.75</v>
      </c>
      <c r="H92" s="7">
        <f t="shared" si="43"/>
        <v>0</v>
      </c>
      <c r="I92" s="7">
        <f>IF(E92="SELL", F92-G92, G92-F92)*(C92*D92)</f>
        <v>84000</v>
      </c>
      <c r="J92" s="7">
        <v>0</v>
      </c>
      <c r="K92" s="2">
        <f>+J92+I92</f>
        <v>84000</v>
      </c>
    </row>
    <row r="93" spans="1:11">
      <c r="A93" s="70"/>
      <c r="B93" s="71"/>
      <c r="C93" s="71"/>
      <c r="D93" s="71"/>
      <c r="E93" s="71"/>
      <c r="F93" s="72"/>
      <c r="G93" s="72"/>
      <c r="H93" s="72"/>
      <c r="I93" s="73"/>
      <c r="J93" s="73"/>
      <c r="K93" s="74"/>
    </row>
    <row r="94" spans="1:11">
      <c r="A94" s="24">
        <v>43609</v>
      </c>
      <c r="B94" s="43" t="s">
        <v>173</v>
      </c>
      <c r="C94" s="68">
        <v>750</v>
      </c>
      <c r="D94" s="68"/>
      <c r="E94" s="45" t="s">
        <v>26</v>
      </c>
      <c r="F94" s="28">
        <v>1205</v>
      </c>
      <c r="G94" s="28">
        <v>1198.5</v>
      </c>
      <c r="H94" s="28" t="s">
        <v>14</v>
      </c>
      <c r="I94" s="7">
        <f t="shared" ref="I94:I107" si="48">IF(E94="SELL", F94-G94, G94-F94)*C94</f>
        <v>4875</v>
      </c>
      <c r="J94" s="7">
        <f t="shared" ref="J94:J107" si="49">IF(E94="SELL",IF(H94="-","0",G94-H94),IF(E94="LONG",IF(H94="-","0",H94-G94)))*C94</f>
        <v>0</v>
      </c>
      <c r="K94" s="2">
        <f t="shared" ref="K94:K109" si="50">+J94+I94</f>
        <v>4875</v>
      </c>
    </row>
    <row r="95" spans="1:11">
      <c r="A95" s="24">
        <v>43608</v>
      </c>
      <c r="B95" s="43" t="s">
        <v>91</v>
      </c>
      <c r="C95" s="68">
        <v>1250</v>
      </c>
      <c r="D95" s="68"/>
      <c r="E95" s="45" t="s">
        <v>33</v>
      </c>
      <c r="F95" s="28">
        <v>414</v>
      </c>
      <c r="G95" s="28">
        <v>417.5</v>
      </c>
      <c r="H95" s="28" t="s">
        <v>14</v>
      </c>
      <c r="I95" s="7">
        <f t="shared" si="48"/>
        <v>4375</v>
      </c>
      <c r="J95" s="7">
        <f t="shared" si="49"/>
        <v>0</v>
      </c>
      <c r="K95" s="2">
        <f t="shared" si="50"/>
        <v>4375</v>
      </c>
    </row>
    <row r="96" spans="1:11">
      <c r="A96" s="24">
        <v>43607</v>
      </c>
      <c r="B96" s="43" t="s">
        <v>159</v>
      </c>
      <c r="C96" s="68">
        <v>700</v>
      </c>
      <c r="D96" s="68"/>
      <c r="E96" s="45" t="s">
        <v>26</v>
      </c>
      <c r="F96" s="28">
        <v>616</v>
      </c>
      <c r="G96" s="28">
        <v>610</v>
      </c>
      <c r="H96" s="28">
        <v>606</v>
      </c>
      <c r="I96" s="7">
        <f t="shared" si="48"/>
        <v>4200</v>
      </c>
      <c r="J96" s="7">
        <f t="shared" si="49"/>
        <v>2800</v>
      </c>
      <c r="K96" s="2">
        <f t="shared" si="50"/>
        <v>7000</v>
      </c>
    </row>
    <row r="97" spans="1:11">
      <c r="A97" s="24">
        <v>43606</v>
      </c>
      <c r="B97" s="43" t="s">
        <v>130</v>
      </c>
      <c r="C97" s="68">
        <v>200</v>
      </c>
      <c r="D97" s="68"/>
      <c r="E97" s="45" t="s">
        <v>33</v>
      </c>
      <c r="F97" s="28">
        <v>2856</v>
      </c>
      <c r="G97" s="28">
        <v>2876</v>
      </c>
      <c r="H97" s="28" t="s">
        <v>14</v>
      </c>
      <c r="I97" s="7">
        <f t="shared" si="48"/>
        <v>4000</v>
      </c>
      <c r="J97" s="7">
        <f t="shared" si="49"/>
        <v>0</v>
      </c>
      <c r="K97" s="2">
        <f t="shared" si="50"/>
        <v>4000</v>
      </c>
    </row>
    <row r="98" spans="1:11">
      <c r="A98" s="24">
        <v>43605</v>
      </c>
      <c r="B98" s="43" t="s">
        <v>189</v>
      </c>
      <c r="C98" s="68">
        <v>3000</v>
      </c>
      <c r="D98" s="68"/>
      <c r="E98" s="45" t="s">
        <v>33</v>
      </c>
      <c r="F98" s="28">
        <v>341</v>
      </c>
      <c r="G98" s="28">
        <v>343.5</v>
      </c>
      <c r="H98" s="28">
        <v>347</v>
      </c>
      <c r="I98" s="7">
        <f t="shared" si="48"/>
        <v>7500</v>
      </c>
      <c r="J98" s="7">
        <f t="shared" si="49"/>
        <v>10500</v>
      </c>
      <c r="K98" s="2">
        <f t="shared" si="50"/>
        <v>18000</v>
      </c>
    </row>
    <row r="99" spans="1:11">
      <c r="A99" s="24">
        <v>43602</v>
      </c>
      <c r="B99" s="43" t="s">
        <v>266</v>
      </c>
      <c r="C99" s="68">
        <v>400</v>
      </c>
      <c r="D99" s="68"/>
      <c r="E99" s="45" t="s">
        <v>33</v>
      </c>
      <c r="F99" s="28">
        <v>1760</v>
      </c>
      <c r="G99" s="28">
        <v>1772</v>
      </c>
      <c r="H99" s="28" t="s">
        <v>14</v>
      </c>
      <c r="I99" s="7">
        <f t="shared" si="48"/>
        <v>4800</v>
      </c>
      <c r="J99" s="7">
        <f t="shared" si="49"/>
        <v>0</v>
      </c>
      <c r="K99" s="2">
        <f t="shared" si="50"/>
        <v>4800</v>
      </c>
    </row>
    <row r="100" spans="1:11">
      <c r="A100" s="24">
        <v>43600</v>
      </c>
      <c r="B100" s="43" t="s">
        <v>59</v>
      </c>
      <c r="C100" s="68">
        <v>1100</v>
      </c>
      <c r="D100" s="68"/>
      <c r="E100" s="45" t="s">
        <v>26</v>
      </c>
      <c r="F100" s="28">
        <v>568</v>
      </c>
      <c r="G100" s="28">
        <v>564</v>
      </c>
      <c r="H100" s="28">
        <v>558</v>
      </c>
      <c r="I100" s="7">
        <f t="shared" si="48"/>
        <v>4400</v>
      </c>
      <c r="J100" s="7">
        <f t="shared" si="49"/>
        <v>6600</v>
      </c>
      <c r="K100" s="2">
        <f t="shared" si="50"/>
        <v>11000</v>
      </c>
    </row>
    <row r="101" spans="1:11">
      <c r="A101" s="24">
        <v>43600</v>
      </c>
      <c r="B101" s="43" t="s">
        <v>89</v>
      </c>
      <c r="C101" s="68">
        <v>1000</v>
      </c>
      <c r="D101" s="68"/>
      <c r="E101" s="45" t="s">
        <v>33</v>
      </c>
      <c r="F101" s="28">
        <v>735</v>
      </c>
      <c r="G101" s="28">
        <v>730</v>
      </c>
      <c r="H101" s="28" t="s">
        <v>14</v>
      </c>
      <c r="I101" s="7">
        <f t="shared" si="48"/>
        <v>-5000</v>
      </c>
      <c r="J101" s="7">
        <f t="shared" si="49"/>
        <v>0</v>
      </c>
      <c r="K101" s="2">
        <f t="shared" si="50"/>
        <v>-5000</v>
      </c>
    </row>
    <row r="102" spans="1:11">
      <c r="A102" s="24">
        <v>43599</v>
      </c>
      <c r="B102" s="43" t="s">
        <v>263</v>
      </c>
      <c r="C102" s="68">
        <v>750</v>
      </c>
      <c r="D102" s="68"/>
      <c r="E102" s="45" t="s">
        <v>26</v>
      </c>
      <c r="F102" s="28">
        <v>830</v>
      </c>
      <c r="G102" s="28">
        <v>823</v>
      </c>
      <c r="H102" s="28" t="s">
        <v>14</v>
      </c>
      <c r="I102" s="7">
        <f t="shared" si="48"/>
        <v>5250</v>
      </c>
      <c r="J102" s="7">
        <f t="shared" si="49"/>
        <v>0</v>
      </c>
      <c r="K102" s="2">
        <f t="shared" si="50"/>
        <v>5250</v>
      </c>
    </row>
    <row r="103" spans="1:11">
      <c r="A103" s="24">
        <v>43598</v>
      </c>
      <c r="B103" s="43" t="s">
        <v>273</v>
      </c>
      <c r="C103" s="68">
        <v>900</v>
      </c>
      <c r="D103" s="68"/>
      <c r="E103" s="45" t="s">
        <v>26</v>
      </c>
      <c r="F103" s="28">
        <v>369</v>
      </c>
      <c r="G103" s="28">
        <v>363</v>
      </c>
      <c r="H103" s="28" t="s">
        <v>14</v>
      </c>
      <c r="I103" s="7">
        <f t="shared" si="48"/>
        <v>5400</v>
      </c>
      <c r="J103" s="7">
        <f t="shared" si="49"/>
        <v>0</v>
      </c>
      <c r="K103" s="2">
        <f t="shared" si="50"/>
        <v>5400</v>
      </c>
    </row>
    <row r="104" spans="1:11">
      <c r="A104" s="24">
        <v>43595</v>
      </c>
      <c r="B104" s="43" t="s">
        <v>144</v>
      </c>
      <c r="C104" s="68">
        <v>500</v>
      </c>
      <c r="D104" s="68"/>
      <c r="E104" s="45" t="s">
        <v>33</v>
      </c>
      <c r="F104" s="28">
        <v>703</v>
      </c>
      <c r="G104" s="28">
        <v>710.5</v>
      </c>
      <c r="H104" s="28" t="s">
        <v>14</v>
      </c>
      <c r="I104" s="7">
        <f t="shared" si="48"/>
        <v>3750</v>
      </c>
      <c r="J104" s="7">
        <f t="shared" si="49"/>
        <v>0</v>
      </c>
      <c r="K104" s="2">
        <f t="shared" si="50"/>
        <v>3750</v>
      </c>
    </row>
    <row r="105" spans="1:11">
      <c r="A105" s="24">
        <v>43594</v>
      </c>
      <c r="B105" s="43" t="s">
        <v>108</v>
      </c>
      <c r="C105" s="68">
        <v>2200</v>
      </c>
      <c r="D105" s="68"/>
      <c r="E105" s="45" t="s">
        <v>26</v>
      </c>
      <c r="F105" s="28">
        <v>245.5</v>
      </c>
      <c r="G105" s="28">
        <v>243</v>
      </c>
      <c r="H105" s="28" t="s">
        <v>14</v>
      </c>
      <c r="I105" s="7">
        <f t="shared" si="48"/>
        <v>5500</v>
      </c>
      <c r="J105" s="7">
        <f t="shared" si="49"/>
        <v>0</v>
      </c>
      <c r="K105" s="2">
        <f t="shared" si="50"/>
        <v>5500</v>
      </c>
    </row>
    <row r="106" spans="1:11">
      <c r="A106" s="24">
        <v>43593</v>
      </c>
      <c r="B106" s="43" t="s">
        <v>110</v>
      </c>
      <c r="C106" s="68">
        <v>700</v>
      </c>
      <c r="D106" s="68"/>
      <c r="E106" s="45" t="s">
        <v>26</v>
      </c>
      <c r="F106" s="28">
        <v>1370</v>
      </c>
      <c r="G106" s="28">
        <v>1362</v>
      </c>
      <c r="H106" s="28" t="s">
        <v>14</v>
      </c>
      <c r="I106" s="7">
        <f t="shared" si="48"/>
        <v>5600</v>
      </c>
      <c r="J106" s="7">
        <f t="shared" si="49"/>
        <v>0</v>
      </c>
      <c r="K106" s="2">
        <f t="shared" si="50"/>
        <v>5600</v>
      </c>
    </row>
    <row r="107" spans="1:11">
      <c r="A107" s="24">
        <v>43591</v>
      </c>
      <c r="B107" s="43" t="s">
        <v>158</v>
      </c>
      <c r="C107" s="68">
        <v>700</v>
      </c>
      <c r="D107" s="68"/>
      <c r="E107" s="45" t="s">
        <v>33</v>
      </c>
      <c r="F107" s="28">
        <v>868</v>
      </c>
      <c r="G107" s="28">
        <v>872.5</v>
      </c>
      <c r="H107" s="28" t="s">
        <v>14</v>
      </c>
      <c r="I107" s="7">
        <f t="shared" si="48"/>
        <v>3150</v>
      </c>
      <c r="J107" s="7">
        <f t="shared" si="49"/>
        <v>0</v>
      </c>
      <c r="K107" s="2">
        <f t="shared" si="50"/>
        <v>3150</v>
      </c>
    </row>
    <row r="108" spans="1:11">
      <c r="A108" s="69">
        <v>43588</v>
      </c>
      <c r="B108" s="25" t="s">
        <v>267</v>
      </c>
      <c r="C108" s="25">
        <v>4800</v>
      </c>
      <c r="D108" s="25"/>
      <c r="E108" s="25" t="s">
        <v>33</v>
      </c>
      <c r="F108" s="26">
        <v>136</v>
      </c>
      <c r="G108" s="26">
        <v>137.30000000000001</v>
      </c>
      <c r="H108" s="76" t="s">
        <v>14</v>
      </c>
      <c r="I108" s="28">
        <f>(G108-F108)*C108</f>
        <v>6240.0000000000546</v>
      </c>
      <c r="J108" s="28">
        <v>0</v>
      </c>
      <c r="K108" s="2">
        <f t="shared" si="50"/>
        <v>6240.0000000000546</v>
      </c>
    </row>
    <row r="109" spans="1:11">
      <c r="A109" s="69">
        <v>43587</v>
      </c>
      <c r="B109" s="25" t="s">
        <v>228</v>
      </c>
      <c r="C109" s="25">
        <v>250</v>
      </c>
      <c r="D109" s="25"/>
      <c r="E109" s="25" t="s">
        <v>33</v>
      </c>
      <c r="F109" s="26">
        <v>2346.5</v>
      </c>
      <c r="G109" s="26">
        <v>2358.5</v>
      </c>
      <c r="H109" s="76" t="s">
        <v>14</v>
      </c>
      <c r="I109" s="28">
        <f>(G109-F109)*C109</f>
        <v>3000</v>
      </c>
      <c r="J109" s="28">
        <v>0</v>
      </c>
      <c r="K109" s="2">
        <f t="shared" si="50"/>
        <v>3000</v>
      </c>
    </row>
    <row r="110" spans="1:11">
      <c r="A110" s="77"/>
      <c r="B110" s="84"/>
      <c r="C110" s="84"/>
      <c r="D110" s="84"/>
      <c r="E110" s="84"/>
      <c r="F110" s="85"/>
      <c r="G110" s="85"/>
      <c r="H110" s="86"/>
      <c r="I110" s="87"/>
      <c r="J110" s="87"/>
      <c r="K110" s="80"/>
    </row>
    <row r="111" spans="1:11">
      <c r="A111" s="69">
        <v>43585</v>
      </c>
      <c r="B111" s="25" t="s">
        <v>144</v>
      </c>
      <c r="C111" s="25">
        <v>500</v>
      </c>
      <c r="D111" s="25"/>
      <c r="E111" s="25" t="s">
        <v>26</v>
      </c>
      <c r="F111" s="26">
        <v>696</v>
      </c>
      <c r="G111" s="26">
        <v>686</v>
      </c>
      <c r="H111" s="76">
        <v>670</v>
      </c>
      <c r="I111" s="28">
        <f>(F111-G111)*C111</f>
        <v>5000</v>
      </c>
      <c r="J111" s="2">
        <f>(G111-H111)*C111</f>
        <v>8000</v>
      </c>
      <c r="K111" s="2">
        <f t="shared" ref="K111:K118" si="51">+J111+I111</f>
        <v>13000</v>
      </c>
    </row>
    <row r="112" spans="1:11">
      <c r="A112" s="69">
        <v>43581</v>
      </c>
      <c r="B112" s="25" t="s">
        <v>167</v>
      </c>
      <c r="C112" s="25">
        <v>1200</v>
      </c>
      <c r="D112" s="25"/>
      <c r="E112" s="25" t="s">
        <v>33</v>
      </c>
      <c r="F112" s="26">
        <v>744</v>
      </c>
      <c r="G112" s="26">
        <v>744</v>
      </c>
      <c r="H112" s="76" t="s">
        <v>14</v>
      </c>
      <c r="I112" s="28">
        <f>(G112-F112)*C112</f>
        <v>0</v>
      </c>
      <c r="J112" s="28">
        <v>0</v>
      </c>
      <c r="K112" s="2">
        <f t="shared" si="51"/>
        <v>0</v>
      </c>
    </row>
    <row r="113" spans="1:11">
      <c r="A113" s="69">
        <v>43580</v>
      </c>
      <c r="B113" s="25" t="s">
        <v>67</v>
      </c>
      <c r="C113" s="25">
        <v>1200</v>
      </c>
      <c r="D113" s="25"/>
      <c r="E113" s="25" t="s">
        <v>33</v>
      </c>
      <c r="F113" s="26">
        <v>660</v>
      </c>
      <c r="G113" s="26">
        <v>665</v>
      </c>
      <c r="H113" s="31">
        <v>672</v>
      </c>
      <c r="I113" s="28">
        <f>(G113-F113)*C113</f>
        <v>6000</v>
      </c>
      <c r="J113" s="28">
        <f>(H113-G113)*C113</f>
        <v>8400</v>
      </c>
      <c r="K113" s="2">
        <f t="shared" si="51"/>
        <v>14400</v>
      </c>
    </row>
    <row r="114" spans="1:11">
      <c r="A114" s="69">
        <v>43579</v>
      </c>
      <c r="B114" s="25" t="s">
        <v>264</v>
      </c>
      <c r="C114" s="25">
        <v>800</v>
      </c>
      <c r="D114" s="25"/>
      <c r="E114" s="25" t="s">
        <v>26</v>
      </c>
      <c r="F114" s="26">
        <v>680</v>
      </c>
      <c r="G114" s="26">
        <v>675</v>
      </c>
      <c r="H114" s="31">
        <v>0</v>
      </c>
      <c r="I114" s="28">
        <f>(F114-G114)*C114</f>
        <v>4000</v>
      </c>
      <c r="J114" s="28">
        <v>0</v>
      </c>
      <c r="K114" s="2">
        <f t="shared" si="51"/>
        <v>4000</v>
      </c>
    </row>
    <row r="115" spans="1:11">
      <c r="A115" s="69">
        <v>43577</v>
      </c>
      <c r="B115" s="25" t="s">
        <v>254</v>
      </c>
      <c r="C115" s="25">
        <v>800</v>
      </c>
      <c r="D115" s="25"/>
      <c r="E115" s="25" t="s">
        <v>26</v>
      </c>
      <c r="F115" s="26">
        <v>680</v>
      </c>
      <c r="G115" s="26">
        <v>675</v>
      </c>
      <c r="H115" s="31">
        <v>0</v>
      </c>
      <c r="I115" s="28">
        <f>(F115-G115)*C115</f>
        <v>4000</v>
      </c>
      <c r="J115" s="28">
        <v>0</v>
      </c>
      <c r="K115" s="2">
        <f t="shared" si="51"/>
        <v>4000</v>
      </c>
    </row>
    <row r="116" spans="1:11">
      <c r="A116" s="69">
        <v>43567</v>
      </c>
      <c r="B116" s="25" t="s">
        <v>259</v>
      </c>
      <c r="C116" s="25">
        <v>2500</v>
      </c>
      <c r="D116" s="25"/>
      <c r="E116" s="25" t="s">
        <v>33</v>
      </c>
      <c r="F116" s="26">
        <v>386</v>
      </c>
      <c r="G116" s="26">
        <v>387.5</v>
      </c>
      <c r="H116" s="31">
        <v>0</v>
      </c>
      <c r="I116" s="2">
        <f>(G116-F116)*C116</f>
        <v>3750</v>
      </c>
      <c r="J116" s="28">
        <v>0</v>
      </c>
      <c r="K116" s="2">
        <f t="shared" si="51"/>
        <v>3750</v>
      </c>
    </row>
    <row r="117" spans="1:11">
      <c r="A117" s="69">
        <v>43567</v>
      </c>
      <c r="B117" s="25" t="s">
        <v>127</v>
      </c>
      <c r="C117" s="25">
        <v>2400</v>
      </c>
      <c r="D117" s="25"/>
      <c r="E117" s="25" t="s">
        <v>33</v>
      </c>
      <c r="F117" s="26">
        <v>303</v>
      </c>
      <c r="G117" s="26">
        <v>306</v>
      </c>
      <c r="H117" s="31">
        <v>0</v>
      </c>
      <c r="I117" s="2">
        <f>(G117-F117)*C117</f>
        <v>7200</v>
      </c>
      <c r="J117" s="28">
        <v>0</v>
      </c>
      <c r="K117" s="2">
        <f t="shared" si="51"/>
        <v>7200</v>
      </c>
    </row>
    <row r="118" spans="1:11">
      <c r="A118" s="69">
        <v>43566</v>
      </c>
      <c r="B118" s="25" t="s">
        <v>233</v>
      </c>
      <c r="C118" s="25">
        <v>1200</v>
      </c>
      <c r="D118" s="25"/>
      <c r="E118" s="30" t="s">
        <v>34</v>
      </c>
      <c r="F118" s="31">
        <v>933</v>
      </c>
      <c r="G118" s="31">
        <v>926</v>
      </c>
      <c r="H118" s="31">
        <v>0</v>
      </c>
      <c r="I118" s="2">
        <f>(F118-G118)*C118</f>
        <v>8400</v>
      </c>
      <c r="J118" s="2">
        <v>0</v>
      </c>
      <c r="K118" s="2">
        <f t="shared" si="51"/>
        <v>8400</v>
      </c>
    </row>
    <row r="119" spans="1:11">
      <c r="A119" s="69">
        <v>43565</v>
      </c>
      <c r="B119" s="25" t="s">
        <v>233</v>
      </c>
      <c r="C119" s="25">
        <v>1200</v>
      </c>
      <c r="D119" s="25"/>
      <c r="E119" s="25" t="s">
        <v>33</v>
      </c>
      <c r="F119" s="26">
        <v>948</v>
      </c>
      <c r="G119" s="26">
        <v>948</v>
      </c>
      <c r="H119" s="31">
        <v>0</v>
      </c>
      <c r="I119" s="2">
        <f>(G119-F119)*C119</f>
        <v>0</v>
      </c>
      <c r="J119" s="28">
        <v>0</v>
      </c>
      <c r="K119" s="2" t="s">
        <v>234</v>
      </c>
    </row>
    <row r="120" spans="1:11">
      <c r="A120" s="69">
        <v>43565</v>
      </c>
      <c r="B120" s="25" t="s">
        <v>181</v>
      </c>
      <c r="C120" s="25">
        <v>500</v>
      </c>
      <c r="D120" s="25"/>
      <c r="E120" s="25" t="s">
        <v>33</v>
      </c>
      <c r="F120" s="26">
        <v>1430</v>
      </c>
      <c r="G120" s="26">
        <v>1420</v>
      </c>
      <c r="H120" s="31">
        <v>0</v>
      </c>
      <c r="I120" s="2">
        <f>(G120-F120)*C120</f>
        <v>-5000</v>
      </c>
      <c r="J120" s="28">
        <v>0</v>
      </c>
      <c r="K120" s="2">
        <f>+J120+I120</f>
        <v>-5000</v>
      </c>
    </row>
    <row r="121" spans="1:11">
      <c r="A121" s="69">
        <v>43564</v>
      </c>
      <c r="B121" s="25" t="s">
        <v>235</v>
      </c>
      <c r="C121" s="25">
        <v>700</v>
      </c>
      <c r="D121" s="25"/>
      <c r="E121" s="30" t="s">
        <v>34</v>
      </c>
      <c r="F121" s="31">
        <v>1115</v>
      </c>
      <c r="G121" s="31">
        <v>1112</v>
      </c>
      <c r="H121" s="31">
        <v>0</v>
      </c>
      <c r="I121" s="2">
        <f>(F121-G121)*C121</f>
        <v>2100</v>
      </c>
      <c r="J121" s="2">
        <v>0</v>
      </c>
      <c r="K121" s="2">
        <f>+J121+I121</f>
        <v>2100</v>
      </c>
    </row>
    <row r="122" spans="1:11">
      <c r="A122" s="69">
        <v>43564</v>
      </c>
      <c r="B122" s="25" t="s">
        <v>237</v>
      </c>
      <c r="C122" s="25">
        <v>700</v>
      </c>
      <c r="D122" s="25"/>
      <c r="E122" s="25" t="s">
        <v>33</v>
      </c>
      <c r="F122" s="26">
        <v>1415</v>
      </c>
      <c r="G122" s="26">
        <v>1430</v>
      </c>
      <c r="H122" s="31">
        <v>0</v>
      </c>
      <c r="I122" s="2">
        <f>(G122-F122)*C122</f>
        <v>10500</v>
      </c>
      <c r="J122" s="28">
        <v>0</v>
      </c>
      <c r="K122" s="2">
        <f>+J122+I122</f>
        <v>10500</v>
      </c>
    </row>
    <row r="123" spans="1:11">
      <c r="A123" s="69">
        <v>43563</v>
      </c>
      <c r="B123" s="25" t="s">
        <v>44</v>
      </c>
      <c r="C123" s="25">
        <v>12000</v>
      </c>
      <c r="D123" s="25"/>
      <c r="E123" s="25" t="s">
        <v>33</v>
      </c>
      <c r="F123" s="26">
        <v>60</v>
      </c>
      <c r="G123" s="26">
        <v>59</v>
      </c>
      <c r="H123" s="31">
        <v>0</v>
      </c>
      <c r="I123" s="2">
        <f>(G123-F123)*C123</f>
        <v>-12000</v>
      </c>
      <c r="J123" s="28">
        <v>0</v>
      </c>
      <c r="K123" s="2">
        <f>+J123+I123</f>
        <v>-12000</v>
      </c>
    </row>
    <row r="124" spans="1:11">
      <c r="A124" s="69">
        <v>43560</v>
      </c>
      <c r="B124" s="25" t="s">
        <v>242</v>
      </c>
      <c r="C124" s="25">
        <v>700</v>
      </c>
      <c r="D124" s="25"/>
      <c r="E124" s="25" t="s">
        <v>33</v>
      </c>
      <c r="F124" s="26">
        <v>1350</v>
      </c>
      <c r="G124" s="26">
        <v>1347</v>
      </c>
      <c r="H124" s="31">
        <v>0</v>
      </c>
      <c r="I124" s="2">
        <f>(G124-F124)*C124</f>
        <v>-2100</v>
      </c>
      <c r="J124" s="28">
        <v>0</v>
      </c>
      <c r="K124" s="2">
        <f>+J124+I124</f>
        <v>-2100</v>
      </c>
    </row>
    <row r="125" spans="1:11">
      <c r="A125" s="69">
        <v>43560</v>
      </c>
      <c r="B125" s="25" t="s">
        <v>137</v>
      </c>
      <c r="C125" s="25">
        <v>500</v>
      </c>
      <c r="D125" s="25"/>
      <c r="E125" s="25" t="s">
        <v>33</v>
      </c>
      <c r="F125" s="26">
        <v>1500</v>
      </c>
      <c r="G125" s="26">
        <v>1525</v>
      </c>
      <c r="H125" s="31">
        <v>0</v>
      </c>
      <c r="I125" s="2">
        <v>0</v>
      </c>
      <c r="J125" s="28">
        <v>0</v>
      </c>
      <c r="K125" s="2" t="s">
        <v>234</v>
      </c>
    </row>
    <row r="126" spans="1:11">
      <c r="A126" s="69">
        <v>43559</v>
      </c>
      <c r="B126" s="25" t="s">
        <v>84</v>
      </c>
      <c r="C126" s="25">
        <v>500</v>
      </c>
      <c r="D126" s="25"/>
      <c r="E126" s="25" t="s">
        <v>33</v>
      </c>
      <c r="F126" s="26">
        <v>2445</v>
      </c>
      <c r="G126" s="26">
        <v>2470</v>
      </c>
      <c r="H126" s="31">
        <v>0</v>
      </c>
      <c r="I126" s="2">
        <f>(G126-F126)*C126</f>
        <v>12500</v>
      </c>
      <c r="J126" s="28">
        <v>0</v>
      </c>
      <c r="K126" s="2">
        <f>+J126+I126</f>
        <v>12500</v>
      </c>
    </row>
    <row r="127" spans="1:11">
      <c r="A127" s="69">
        <v>43558</v>
      </c>
      <c r="B127" s="25" t="s">
        <v>245</v>
      </c>
      <c r="C127" s="25">
        <v>1500</v>
      </c>
      <c r="D127" s="25"/>
      <c r="E127" s="25" t="s">
        <v>33</v>
      </c>
      <c r="F127" s="26">
        <v>474</v>
      </c>
      <c r="G127" s="26">
        <v>475</v>
      </c>
      <c r="H127" s="31">
        <v>0</v>
      </c>
      <c r="I127" s="2">
        <f>(G127-F127)*C127</f>
        <v>1500</v>
      </c>
      <c r="J127" s="28">
        <v>0</v>
      </c>
      <c r="K127" s="2">
        <f>+J127+I127</f>
        <v>1500</v>
      </c>
    </row>
    <row r="128" spans="1:11">
      <c r="A128" s="69">
        <v>43557</v>
      </c>
      <c r="B128" s="25" t="s">
        <v>118</v>
      </c>
      <c r="C128" s="25">
        <v>1500</v>
      </c>
      <c r="D128" s="25"/>
      <c r="E128" s="25" t="s">
        <v>33</v>
      </c>
      <c r="F128" s="26">
        <v>1360</v>
      </c>
      <c r="G128" s="26">
        <v>1365</v>
      </c>
      <c r="H128" s="31">
        <v>0</v>
      </c>
      <c r="I128" s="2">
        <f>(G128-F128)*C128</f>
        <v>7500</v>
      </c>
      <c r="J128" s="28">
        <v>0</v>
      </c>
      <c r="K128" s="2">
        <f>+J128+I128</f>
        <v>7500</v>
      </c>
    </row>
    <row r="129" spans="1:11">
      <c r="A129" s="69">
        <v>43556</v>
      </c>
      <c r="B129" s="25" t="s">
        <v>250</v>
      </c>
      <c r="C129" s="25">
        <v>1100</v>
      </c>
      <c r="D129" s="25"/>
      <c r="E129" s="25" t="s">
        <v>33</v>
      </c>
      <c r="F129" s="26">
        <v>485.5</v>
      </c>
      <c r="G129" s="26">
        <v>483.5</v>
      </c>
      <c r="H129" s="31">
        <v>0</v>
      </c>
      <c r="I129" s="2">
        <f>(G129-F129)*C129</f>
        <v>-2200</v>
      </c>
      <c r="J129" s="28">
        <v>0</v>
      </c>
      <c r="K129" s="2">
        <f>+J129+I129</f>
        <v>-2200</v>
      </c>
    </row>
    <row r="130" spans="1:11">
      <c r="A130" s="69">
        <v>43556</v>
      </c>
      <c r="B130" s="25" t="s">
        <v>254</v>
      </c>
      <c r="C130" s="25">
        <v>700</v>
      </c>
      <c r="D130" s="25"/>
      <c r="E130" s="25" t="s">
        <v>33</v>
      </c>
      <c r="F130" s="26">
        <v>735</v>
      </c>
      <c r="G130" s="26">
        <v>743</v>
      </c>
      <c r="H130" s="31">
        <v>0</v>
      </c>
      <c r="I130" s="2">
        <v>0</v>
      </c>
      <c r="J130" s="28">
        <v>0</v>
      </c>
      <c r="K130" s="2" t="s">
        <v>255</v>
      </c>
    </row>
    <row r="131" spans="1:11">
      <c r="A131" s="70"/>
      <c r="B131" s="71"/>
      <c r="C131" s="71"/>
      <c r="D131" s="71"/>
      <c r="E131" s="71"/>
      <c r="F131" s="72"/>
      <c r="G131" s="72"/>
      <c r="H131" s="72"/>
      <c r="I131" s="73"/>
      <c r="J131" s="73"/>
      <c r="K131" s="74"/>
    </row>
    <row r="132" spans="1:11">
      <c r="A132" s="3">
        <v>43496</v>
      </c>
      <c r="B132" s="59" t="s">
        <v>153</v>
      </c>
      <c r="C132" s="59">
        <v>500</v>
      </c>
      <c r="D132" s="59"/>
      <c r="E132" s="37" t="s">
        <v>33</v>
      </c>
      <c r="F132" s="38">
        <v>2005</v>
      </c>
      <c r="G132" s="38">
        <v>2015</v>
      </c>
      <c r="H132" s="38" t="s">
        <v>14</v>
      </c>
      <c r="I132" s="28">
        <f>(G132-F132)*C132</f>
        <v>5000</v>
      </c>
      <c r="J132" s="2">
        <v>0</v>
      </c>
      <c r="K132" s="2">
        <f t="shared" ref="K132:K163" si="52">+J132+I132</f>
        <v>5000</v>
      </c>
    </row>
    <row r="133" spans="1:11">
      <c r="A133" s="3">
        <v>43495</v>
      </c>
      <c r="B133" s="59" t="s">
        <v>101</v>
      </c>
      <c r="C133" s="59">
        <v>302</v>
      </c>
      <c r="D133" s="59"/>
      <c r="E133" s="37" t="s">
        <v>34</v>
      </c>
      <c r="F133" s="38">
        <v>2050</v>
      </c>
      <c r="G133" s="38">
        <v>2020</v>
      </c>
      <c r="H133" s="38" t="s">
        <v>14</v>
      </c>
      <c r="I133" s="28">
        <f>(F133-G133)*C133</f>
        <v>9060</v>
      </c>
      <c r="J133" s="2">
        <v>0</v>
      </c>
      <c r="K133" s="2">
        <f t="shared" si="52"/>
        <v>9060</v>
      </c>
    </row>
    <row r="134" spans="1:11">
      <c r="A134" s="3">
        <v>43494</v>
      </c>
      <c r="B134" s="59" t="s">
        <v>72</v>
      </c>
      <c r="C134" s="59">
        <v>500</v>
      </c>
      <c r="D134" s="59"/>
      <c r="E134" s="37" t="s">
        <v>34</v>
      </c>
      <c r="F134" s="38">
        <v>1209</v>
      </c>
      <c r="G134" s="38">
        <v>1204</v>
      </c>
      <c r="H134" s="38" t="s">
        <v>14</v>
      </c>
      <c r="I134" s="28">
        <f>(F134-G134)*C134</f>
        <v>2500</v>
      </c>
      <c r="J134" s="2">
        <v>0</v>
      </c>
      <c r="K134" s="2">
        <f t="shared" si="52"/>
        <v>2500</v>
      </c>
    </row>
    <row r="135" spans="1:11">
      <c r="A135" s="3">
        <v>43490</v>
      </c>
      <c r="B135" s="59" t="s">
        <v>227</v>
      </c>
      <c r="C135" s="59">
        <v>400</v>
      </c>
      <c r="D135" s="59"/>
      <c r="E135" s="37" t="s">
        <v>34</v>
      </c>
      <c r="F135" s="38">
        <v>1404</v>
      </c>
      <c r="G135" s="38">
        <v>1390</v>
      </c>
      <c r="H135" s="38">
        <v>1375</v>
      </c>
      <c r="I135" s="28">
        <f>(F135-G135)*C135</f>
        <v>5600</v>
      </c>
      <c r="J135" s="2">
        <f>(G135-H135)*C135</f>
        <v>6000</v>
      </c>
      <c r="K135" s="2">
        <f t="shared" si="52"/>
        <v>11600</v>
      </c>
    </row>
    <row r="136" spans="1:11">
      <c r="A136" s="3">
        <v>43488</v>
      </c>
      <c r="B136" s="59" t="s">
        <v>219</v>
      </c>
      <c r="C136" s="59">
        <v>600</v>
      </c>
      <c r="D136" s="59"/>
      <c r="E136" s="37" t="s">
        <v>33</v>
      </c>
      <c r="F136" s="38">
        <v>1332</v>
      </c>
      <c r="G136" s="38">
        <v>1322</v>
      </c>
      <c r="H136" s="38" t="s">
        <v>14</v>
      </c>
      <c r="I136" s="28">
        <f>(G136-F136)*C136</f>
        <v>-6000</v>
      </c>
      <c r="J136" s="2">
        <v>0</v>
      </c>
      <c r="K136" s="2">
        <f t="shared" si="52"/>
        <v>-6000</v>
      </c>
    </row>
    <row r="137" spans="1:11">
      <c r="A137" s="3">
        <v>43487</v>
      </c>
      <c r="B137" s="59" t="s">
        <v>74</v>
      </c>
      <c r="C137" s="59">
        <v>2250</v>
      </c>
      <c r="D137" s="59"/>
      <c r="E137" s="37" t="s">
        <v>34</v>
      </c>
      <c r="F137" s="38">
        <v>139</v>
      </c>
      <c r="G137" s="38">
        <v>136</v>
      </c>
      <c r="H137" s="38" t="s">
        <v>14</v>
      </c>
      <c r="I137" s="28">
        <f>(F137-G137)*C137</f>
        <v>6750</v>
      </c>
      <c r="J137" s="2">
        <v>0</v>
      </c>
      <c r="K137" s="2">
        <f t="shared" si="52"/>
        <v>6750</v>
      </c>
    </row>
    <row r="138" spans="1:11">
      <c r="A138" s="3">
        <v>43486</v>
      </c>
      <c r="B138" s="59" t="s">
        <v>200</v>
      </c>
      <c r="C138" s="59">
        <v>200</v>
      </c>
      <c r="D138" s="59"/>
      <c r="E138" s="37" t="s">
        <v>34</v>
      </c>
      <c r="F138" s="38">
        <v>2835</v>
      </c>
      <c r="G138" s="38">
        <v>2800</v>
      </c>
      <c r="H138" s="38">
        <v>2795</v>
      </c>
      <c r="I138" s="28">
        <f>(F138-G138)*C138</f>
        <v>7000</v>
      </c>
      <c r="J138" s="2">
        <f>(G138-H138)*C138</f>
        <v>1000</v>
      </c>
      <c r="K138" s="2">
        <f t="shared" si="52"/>
        <v>8000</v>
      </c>
    </row>
    <row r="139" spans="1:11">
      <c r="A139" s="36">
        <v>43483</v>
      </c>
      <c r="B139" s="59" t="s">
        <v>145</v>
      </c>
      <c r="C139" s="59">
        <v>375</v>
      </c>
      <c r="D139" s="59"/>
      <c r="E139" s="37" t="s">
        <v>34</v>
      </c>
      <c r="F139" s="38">
        <v>1330</v>
      </c>
      <c r="G139" s="38">
        <v>1322</v>
      </c>
      <c r="H139" s="38">
        <v>1315</v>
      </c>
      <c r="I139" s="28">
        <f>(F139-G139)*C139</f>
        <v>3000</v>
      </c>
      <c r="J139" s="2">
        <f>(G139-H139)*C139</f>
        <v>2625</v>
      </c>
      <c r="K139" s="2">
        <f t="shared" si="52"/>
        <v>5625</v>
      </c>
    </row>
    <row r="140" spans="1:11">
      <c r="A140" s="36">
        <v>43482</v>
      </c>
      <c r="B140" s="59" t="s">
        <v>49</v>
      </c>
      <c r="C140" s="59">
        <v>600</v>
      </c>
      <c r="D140" s="59"/>
      <c r="E140" s="37" t="s">
        <v>33</v>
      </c>
      <c r="F140" s="38">
        <v>692</v>
      </c>
      <c r="G140" s="38">
        <v>699</v>
      </c>
      <c r="H140" s="38" t="s">
        <v>14</v>
      </c>
      <c r="I140" s="28">
        <f>(G140-F140)*C140</f>
        <v>4200</v>
      </c>
      <c r="J140" s="28">
        <v>0</v>
      </c>
      <c r="K140" s="2">
        <f t="shared" si="52"/>
        <v>4200</v>
      </c>
    </row>
    <row r="141" spans="1:11">
      <c r="A141" s="36">
        <v>43481</v>
      </c>
      <c r="B141" s="59" t="s">
        <v>220</v>
      </c>
      <c r="C141" s="59">
        <v>1100</v>
      </c>
      <c r="D141" s="59"/>
      <c r="E141" s="37" t="s">
        <v>33</v>
      </c>
      <c r="F141" s="38">
        <v>440</v>
      </c>
      <c r="G141" s="38">
        <v>443.2</v>
      </c>
      <c r="H141" s="38" t="s">
        <v>14</v>
      </c>
      <c r="I141" s="28">
        <f>(G141-F141)*C141</f>
        <v>3519.9999999999873</v>
      </c>
      <c r="J141" s="28">
        <v>0</v>
      </c>
      <c r="K141" s="2">
        <f t="shared" si="52"/>
        <v>3519.9999999999873</v>
      </c>
    </row>
    <row r="142" spans="1:11">
      <c r="A142" s="36">
        <v>43480</v>
      </c>
      <c r="B142" s="59" t="s">
        <v>219</v>
      </c>
      <c r="C142" s="59">
        <v>700</v>
      </c>
      <c r="D142" s="59"/>
      <c r="E142" s="37" t="s">
        <v>33</v>
      </c>
      <c r="F142" s="38">
        <v>1335</v>
      </c>
      <c r="G142" s="38">
        <v>1335</v>
      </c>
      <c r="H142" s="38" t="s">
        <v>14</v>
      </c>
      <c r="I142" s="28">
        <f>(F142-G142)*C142</f>
        <v>0</v>
      </c>
      <c r="J142" s="28">
        <v>0</v>
      </c>
      <c r="K142" s="2">
        <f t="shared" si="52"/>
        <v>0</v>
      </c>
    </row>
    <row r="143" spans="1:11">
      <c r="A143" s="36">
        <v>43479</v>
      </c>
      <c r="B143" s="59" t="s">
        <v>171</v>
      </c>
      <c r="C143" s="59">
        <v>2000</v>
      </c>
      <c r="D143" s="59"/>
      <c r="E143" s="37" t="s">
        <v>34</v>
      </c>
      <c r="F143" s="38">
        <v>254</v>
      </c>
      <c r="G143" s="38">
        <v>251</v>
      </c>
      <c r="H143" s="38" t="s">
        <v>14</v>
      </c>
      <c r="I143" s="28">
        <f>(F143-G143)*C143</f>
        <v>6000</v>
      </c>
      <c r="J143" s="28">
        <v>0</v>
      </c>
      <c r="K143" s="2">
        <f t="shared" si="52"/>
        <v>6000</v>
      </c>
    </row>
    <row r="144" spans="1:11">
      <c r="A144" s="36">
        <v>43476</v>
      </c>
      <c r="B144" s="59" t="s">
        <v>67</v>
      </c>
      <c r="C144" s="59">
        <v>1200</v>
      </c>
      <c r="D144" s="59"/>
      <c r="E144" s="37" t="s">
        <v>33</v>
      </c>
      <c r="F144" s="38">
        <v>686</v>
      </c>
      <c r="G144" s="38">
        <v>688</v>
      </c>
      <c r="H144" s="38" t="s">
        <v>14</v>
      </c>
      <c r="I144" s="28">
        <f t="shared" ref="I144:I154" si="53">(G144-F144)*C144</f>
        <v>2400</v>
      </c>
      <c r="J144" s="28">
        <v>0</v>
      </c>
      <c r="K144" s="2">
        <f t="shared" si="52"/>
        <v>2400</v>
      </c>
    </row>
    <row r="145" spans="1:11">
      <c r="A145" s="36">
        <v>43475</v>
      </c>
      <c r="B145" s="59" t="s">
        <v>43</v>
      </c>
      <c r="C145" s="59">
        <v>250</v>
      </c>
      <c r="D145" s="59"/>
      <c r="E145" s="37" t="s">
        <v>33</v>
      </c>
      <c r="F145" s="38">
        <v>2735</v>
      </c>
      <c r="G145" s="38">
        <v>2730</v>
      </c>
      <c r="H145" s="38" t="s">
        <v>14</v>
      </c>
      <c r="I145" s="28">
        <f t="shared" si="53"/>
        <v>-1250</v>
      </c>
      <c r="J145" s="28">
        <v>0</v>
      </c>
      <c r="K145" s="2">
        <f t="shared" si="52"/>
        <v>-1250</v>
      </c>
    </row>
    <row r="146" spans="1:11">
      <c r="A146" s="36">
        <v>43474</v>
      </c>
      <c r="B146" s="59" t="s">
        <v>146</v>
      </c>
      <c r="C146" s="59">
        <v>1500</v>
      </c>
      <c r="D146" s="59"/>
      <c r="E146" s="37" t="s">
        <v>33</v>
      </c>
      <c r="F146" s="38">
        <v>333</v>
      </c>
      <c r="G146" s="38">
        <v>337</v>
      </c>
      <c r="H146" s="38">
        <v>340</v>
      </c>
      <c r="I146" s="28">
        <f t="shared" si="53"/>
        <v>6000</v>
      </c>
      <c r="J146" s="28">
        <f>(H146-G146)*C146</f>
        <v>4500</v>
      </c>
      <c r="K146" s="2">
        <f t="shared" si="52"/>
        <v>10500</v>
      </c>
    </row>
    <row r="147" spans="1:11">
      <c r="A147" s="36">
        <v>43473</v>
      </c>
      <c r="B147" s="59" t="s">
        <v>209</v>
      </c>
      <c r="C147" s="59">
        <v>2000</v>
      </c>
      <c r="D147" s="59"/>
      <c r="E147" s="37" t="s">
        <v>33</v>
      </c>
      <c r="F147" s="38">
        <v>252</v>
      </c>
      <c r="G147" s="38">
        <v>255</v>
      </c>
      <c r="H147" s="38">
        <v>259</v>
      </c>
      <c r="I147" s="28">
        <f t="shared" si="53"/>
        <v>6000</v>
      </c>
      <c r="J147" s="28">
        <f>(H147-G147)*C147</f>
        <v>8000</v>
      </c>
      <c r="K147" s="2">
        <f t="shared" si="52"/>
        <v>14000</v>
      </c>
    </row>
    <row r="148" spans="1:11">
      <c r="A148" s="36">
        <v>43469</v>
      </c>
      <c r="B148" s="59" t="s">
        <v>214</v>
      </c>
      <c r="C148" s="59">
        <v>7000</v>
      </c>
      <c r="D148" s="59"/>
      <c r="E148" s="37" t="s">
        <v>33</v>
      </c>
      <c r="F148" s="38">
        <v>79.5</v>
      </c>
      <c r="G148" s="38">
        <v>80.5</v>
      </c>
      <c r="H148" s="38">
        <v>82</v>
      </c>
      <c r="I148" s="28">
        <f t="shared" si="53"/>
        <v>7000</v>
      </c>
      <c r="J148" s="28">
        <f>(H148-G148)*C148</f>
        <v>10500</v>
      </c>
      <c r="K148" s="2">
        <f t="shared" si="52"/>
        <v>17500</v>
      </c>
    </row>
    <row r="149" spans="1:11">
      <c r="A149" s="36">
        <v>43468</v>
      </c>
      <c r="B149" s="59" t="s">
        <v>212</v>
      </c>
      <c r="C149" s="59">
        <v>3000</v>
      </c>
      <c r="D149" s="59"/>
      <c r="E149" s="37" t="s">
        <v>33</v>
      </c>
      <c r="F149" s="38">
        <v>262</v>
      </c>
      <c r="G149" s="38">
        <v>264</v>
      </c>
      <c r="H149" s="38" t="s">
        <v>14</v>
      </c>
      <c r="I149" s="28">
        <f t="shared" si="53"/>
        <v>6000</v>
      </c>
      <c r="J149" s="28">
        <v>0</v>
      </c>
      <c r="K149" s="2">
        <f t="shared" si="52"/>
        <v>6000</v>
      </c>
    </row>
    <row r="150" spans="1:11">
      <c r="A150" s="36">
        <v>43467</v>
      </c>
      <c r="B150" s="59" t="s">
        <v>118</v>
      </c>
      <c r="C150" s="59">
        <v>750</v>
      </c>
      <c r="D150" s="59"/>
      <c r="E150" s="37" t="s">
        <v>33</v>
      </c>
      <c r="F150" s="38">
        <v>1177</v>
      </c>
      <c r="G150" s="38">
        <v>1167</v>
      </c>
      <c r="H150" s="38" t="s">
        <v>14</v>
      </c>
      <c r="I150" s="28">
        <f t="shared" si="53"/>
        <v>-7500</v>
      </c>
      <c r="J150" s="28">
        <v>0</v>
      </c>
      <c r="K150" s="2">
        <f t="shared" si="52"/>
        <v>-7500</v>
      </c>
    </row>
    <row r="151" spans="1:11">
      <c r="A151" s="36">
        <v>43466</v>
      </c>
      <c r="B151" s="59" t="s">
        <v>105</v>
      </c>
      <c r="C151" s="59">
        <v>6000</v>
      </c>
      <c r="D151" s="59"/>
      <c r="E151" s="37" t="s">
        <v>33</v>
      </c>
      <c r="F151" s="38">
        <v>106.2</v>
      </c>
      <c r="G151" s="38">
        <v>107</v>
      </c>
      <c r="H151" s="38">
        <v>107.5</v>
      </c>
      <c r="I151" s="28">
        <f t="shared" si="53"/>
        <v>4799.9999999999827</v>
      </c>
      <c r="J151" s="28">
        <f>(H151-G151)*C151</f>
        <v>3000</v>
      </c>
      <c r="K151" s="2">
        <f t="shared" si="52"/>
        <v>7799.9999999999827</v>
      </c>
    </row>
    <row r="152" spans="1:11">
      <c r="A152" s="36">
        <v>43465</v>
      </c>
      <c r="B152" s="59" t="s">
        <v>207</v>
      </c>
      <c r="C152" s="59">
        <v>1800</v>
      </c>
      <c r="D152" s="59"/>
      <c r="E152" s="37" t="s">
        <v>33</v>
      </c>
      <c r="F152" s="38">
        <v>294.5</v>
      </c>
      <c r="G152" s="38">
        <v>296.89999999999998</v>
      </c>
      <c r="H152" s="38" t="s">
        <v>14</v>
      </c>
      <c r="I152" s="28">
        <f t="shared" si="53"/>
        <v>4319.9999999999591</v>
      </c>
      <c r="J152" s="28">
        <v>0</v>
      </c>
      <c r="K152" s="2">
        <f t="shared" si="52"/>
        <v>4319.9999999999591</v>
      </c>
    </row>
    <row r="153" spans="1:11">
      <c r="A153" s="36">
        <v>43462</v>
      </c>
      <c r="B153" s="59" t="s">
        <v>67</v>
      </c>
      <c r="C153" s="59">
        <v>1200</v>
      </c>
      <c r="D153" s="59"/>
      <c r="E153" s="37" t="s">
        <v>33</v>
      </c>
      <c r="F153" s="38">
        <v>772</v>
      </c>
      <c r="G153" s="38">
        <v>766</v>
      </c>
      <c r="H153" s="38" t="s">
        <v>14</v>
      </c>
      <c r="I153" s="28">
        <f t="shared" si="53"/>
        <v>-7200</v>
      </c>
      <c r="J153" s="28">
        <v>0</v>
      </c>
      <c r="K153" s="2">
        <f t="shared" si="52"/>
        <v>-7200</v>
      </c>
    </row>
    <row r="154" spans="1:11">
      <c r="A154" s="36">
        <v>43461</v>
      </c>
      <c r="B154" s="59" t="s">
        <v>71</v>
      </c>
      <c r="C154" s="59">
        <v>6000</v>
      </c>
      <c r="D154" s="59"/>
      <c r="E154" s="37" t="s">
        <v>33</v>
      </c>
      <c r="F154" s="38">
        <v>118</v>
      </c>
      <c r="G154" s="38">
        <v>119</v>
      </c>
      <c r="H154" s="38" t="s">
        <v>14</v>
      </c>
      <c r="I154" s="28">
        <f t="shared" si="53"/>
        <v>6000</v>
      </c>
      <c r="J154" s="28">
        <v>0</v>
      </c>
      <c r="K154" s="2">
        <f t="shared" si="52"/>
        <v>6000</v>
      </c>
    </row>
    <row r="155" spans="1:11">
      <c r="A155" s="36">
        <v>43460</v>
      </c>
      <c r="B155" s="59" t="s">
        <v>153</v>
      </c>
      <c r="C155" s="59">
        <v>250</v>
      </c>
      <c r="D155" s="59"/>
      <c r="E155" s="37" t="s">
        <v>34</v>
      </c>
      <c r="F155" s="38">
        <v>1178</v>
      </c>
      <c r="G155" s="38">
        <v>1194</v>
      </c>
      <c r="H155" s="38" t="s">
        <v>14</v>
      </c>
      <c r="I155" s="28">
        <f>(F155-G155)*C155</f>
        <v>-4000</v>
      </c>
      <c r="J155" s="28">
        <v>0</v>
      </c>
      <c r="K155" s="2">
        <f t="shared" si="52"/>
        <v>-4000</v>
      </c>
    </row>
    <row r="156" spans="1:11">
      <c r="A156" s="36">
        <v>43458</v>
      </c>
      <c r="B156" s="59" t="s">
        <v>71</v>
      </c>
      <c r="C156" s="59">
        <v>6000</v>
      </c>
      <c r="D156" s="59"/>
      <c r="E156" s="37" t="s">
        <v>33</v>
      </c>
      <c r="F156" s="38">
        <v>112.1</v>
      </c>
      <c r="G156" s="38">
        <v>113</v>
      </c>
      <c r="H156" s="38">
        <v>114.2</v>
      </c>
      <c r="I156" s="28">
        <f>(G156-F156)*C156</f>
        <v>5400.0000000000346</v>
      </c>
      <c r="J156" s="28">
        <f>(H156-G156)*C156</f>
        <v>7200.0000000000173</v>
      </c>
      <c r="K156" s="2">
        <f t="shared" si="52"/>
        <v>12600.000000000051</v>
      </c>
    </row>
    <row r="157" spans="1:11">
      <c r="A157" s="36">
        <v>43455</v>
      </c>
      <c r="B157" s="59" t="s">
        <v>41</v>
      </c>
      <c r="C157" s="59">
        <v>600</v>
      </c>
      <c r="D157" s="59"/>
      <c r="E157" s="37" t="s">
        <v>34</v>
      </c>
      <c r="F157" s="38">
        <v>1400</v>
      </c>
      <c r="G157" s="38">
        <v>1390</v>
      </c>
      <c r="H157" s="38">
        <v>1384</v>
      </c>
      <c r="I157" s="28">
        <f>(F157-G157)*C157</f>
        <v>6000</v>
      </c>
      <c r="J157" s="2">
        <f>(G157-H157)*C157</f>
        <v>3600</v>
      </c>
      <c r="K157" s="2">
        <f t="shared" si="52"/>
        <v>9600</v>
      </c>
    </row>
    <row r="158" spans="1:11">
      <c r="A158" s="36">
        <v>43454</v>
      </c>
      <c r="B158" s="59" t="s">
        <v>165</v>
      </c>
      <c r="C158" s="59">
        <v>1600</v>
      </c>
      <c r="D158" s="59"/>
      <c r="E158" s="37" t="s">
        <v>33</v>
      </c>
      <c r="F158" s="38">
        <v>272</v>
      </c>
      <c r="G158" s="38">
        <v>276</v>
      </c>
      <c r="H158" s="38">
        <v>279</v>
      </c>
      <c r="I158" s="28">
        <f>(G158-F158)*C158</f>
        <v>6400</v>
      </c>
      <c r="J158" s="28">
        <f>(H158-G158)*C158</f>
        <v>4800</v>
      </c>
      <c r="K158" s="2">
        <f t="shared" si="52"/>
        <v>11200</v>
      </c>
    </row>
    <row r="159" spans="1:11">
      <c r="A159" s="36">
        <v>43453</v>
      </c>
      <c r="B159" s="59" t="s">
        <v>204</v>
      </c>
      <c r="C159" s="59">
        <v>600</v>
      </c>
      <c r="D159" s="59"/>
      <c r="E159" s="37" t="s">
        <v>33</v>
      </c>
      <c r="F159" s="38">
        <v>1405</v>
      </c>
      <c r="G159" s="38">
        <v>1411</v>
      </c>
      <c r="H159" s="38" t="s">
        <v>14</v>
      </c>
      <c r="I159" s="28">
        <f>(G159-F159)*C159</f>
        <v>3600</v>
      </c>
      <c r="J159" s="28">
        <v>0</v>
      </c>
      <c r="K159" s="2">
        <f t="shared" si="52"/>
        <v>3600</v>
      </c>
    </row>
    <row r="160" spans="1:11">
      <c r="A160" s="36">
        <v>43452</v>
      </c>
      <c r="B160" s="59" t="s">
        <v>67</v>
      </c>
      <c r="C160" s="59">
        <v>1200</v>
      </c>
      <c r="D160" s="59"/>
      <c r="E160" s="37" t="s">
        <v>34</v>
      </c>
      <c r="F160" s="38">
        <v>747</v>
      </c>
      <c r="G160" s="38">
        <v>741</v>
      </c>
      <c r="H160" s="38" t="s">
        <v>14</v>
      </c>
      <c r="I160" s="28">
        <f>(F160-G160)*C160</f>
        <v>7200</v>
      </c>
      <c r="J160" s="28">
        <v>0</v>
      </c>
      <c r="K160" s="2">
        <f t="shared" si="52"/>
        <v>7200</v>
      </c>
    </row>
    <row r="161" spans="1:11">
      <c r="A161" s="36">
        <v>43451</v>
      </c>
      <c r="B161" s="59" t="s">
        <v>99</v>
      </c>
      <c r="C161" s="59">
        <v>900</v>
      </c>
      <c r="D161" s="59"/>
      <c r="E161" s="37" t="s">
        <v>33</v>
      </c>
      <c r="F161" s="38">
        <v>532</v>
      </c>
      <c r="G161" s="38">
        <v>537.29999999999995</v>
      </c>
      <c r="H161" s="38" t="s">
        <v>14</v>
      </c>
      <c r="I161" s="28">
        <f t="shared" ref="I161:I167" si="54">(G161-F161)*C161</f>
        <v>4769.9999999999591</v>
      </c>
      <c r="J161" s="28">
        <v>0</v>
      </c>
      <c r="K161" s="2">
        <f t="shared" si="52"/>
        <v>4769.9999999999591</v>
      </c>
    </row>
    <row r="162" spans="1:11">
      <c r="A162" s="36">
        <v>43448</v>
      </c>
      <c r="B162" s="59" t="s">
        <v>200</v>
      </c>
      <c r="C162" s="59">
        <v>200</v>
      </c>
      <c r="D162" s="59"/>
      <c r="E162" s="37" t="s">
        <v>33</v>
      </c>
      <c r="F162" s="38">
        <v>3320</v>
      </c>
      <c r="G162" s="38">
        <v>3356</v>
      </c>
      <c r="H162" s="38" t="s">
        <v>14</v>
      </c>
      <c r="I162" s="28">
        <f t="shared" si="54"/>
        <v>7200</v>
      </c>
      <c r="J162" s="28">
        <v>0</v>
      </c>
      <c r="K162" s="2">
        <f t="shared" si="52"/>
        <v>7200</v>
      </c>
    </row>
    <row r="163" spans="1:11">
      <c r="A163" s="36">
        <v>43447</v>
      </c>
      <c r="B163" s="59" t="s">
        <v>130</v>
      </c>
      <c r="C163" s="59">
        <v>200</v>
      </c>
      <c r="D163" s="59"/>
      <c r="E163" s="37" t="s">
        <v>33</v>
      </c>
      <c r="F163" s="38">
        <v>3140</v>
      </c>
      <c r="G163" s="38">
        <v>3163.95</v>
      </c>
      <c r="H163" s="38" t="s">
        <v>14</v>
      </c>
      <c r="I163" s="28">
        <f t="shared" si="54"/>
        <v>4789.9999999999636</v>
      </c>
      <c r="J163" s="28">
        <v>0</v>
      </c>
      <c r="K163" s="2">
        <f t="shared" si="52"/>
        <v>4789.9999999999636</v>
      </c>
    </row>
    <row r="164" spans="1:11">
      <c r="A164" s="36">
        <v>43446</v>
      </c>
      <c r="B164" s="59" t="s">
        <v>85</v>
      </c>
      <c r="C164" s="59">
        <v>1000</v>
      </c>
      <c r="D164" s="59"/>
      <c r="E164" s="37" t="s">
        <v>33</v>
      </c>
      <c r="F164" s="38">
        <v>521</v>
      </c>
      <c r="G164" s="38">
        <v>523</v>
      </c>
      <c r="H164" s="38" t="s">
        <v>14</v>
      </c>
      <c r="I164" s="28">
        <f t="shared" si="54"/>
        <v>2000</v>
      </c>
      <c r="J164" s="28">
        <v>0</v>
      </c>
      <c r="K164" s="2">
        <f t="shared" ref="K164:K180" si="55">+J164+I164</f>
        <v>2000</v>
      </c>
    </row>
    <row r="165" spans="1:11">
      <c r="A165" s="36">
        <v>43446</v>
      </c>
      <c r="B165" s="59" t="s">
        <v>67</v>
      </c>
      <c r="C165" s="59">
        <v>1200</v>
      </c>
      <c r="D165" s="59"/>
      <c r="E165" s="37" t="s">
        <v>33</v>
      </c>
      <c r="F165" s="38">
        <v>770</v>
      </c>
      <c r="G165" s="38">
        <v>775</v>
      </c>
      <c r="H165" s="38">
        <v>780</v>
      </c>
      <c r="I165" s="28">
        <f t="shared" si="54"/>
        <v>6000</v>
      </c>
      <c r="J165" s="28">
        <f>(H165-G165)*C165</f>
        <v>6000</v>
      </c>
      <c r="K165" s="2">
        <f t="shared" si="55"/>
        <v>12000</v>
      </c>
    </row>
    <row r="166" spans="1:11">
      <c r="A166" s="36">
        <v>43445</v>
      </c>
      <c r="B166" s="59" t="s">
        <v>197</v>
      </c>
      <c r="C166" s="59">
        <v>1500</v>
      </c>
      <c r="D166" s="59"/>
      <c r="E166" s="37" t="s">
        <v>33</v>
      </c>
      <c r="F166" s="38">
        <v>330</v>
      </c>
      <c r="G166" s="38">
        <v>334</v>
      </c>
      <c r="H166" s="38" t="s">
        <v>14</v>
      </c>
      <c r="I166" s="28">
        <f t="shared" si="54"/>
        <v>6000</v>
      </c>
      <c r="J166" s="2">
        <v>0</v>
      </c>
      <c r="K166" s="2">
        <f t="shared" si="55"/>
        <v>6000</v>
      </c>
    </row>
    <row r="167" spans="1:11">
      <c r="A167" s="36">
        <v>43444</v>
      </c>
      <c r="B167" s="59" t="s">
        <v>196</v>
      </c>
      <c r="C167" s="59">
        <v>500</v>
      </c>
      <c r="D167" s="59"/>
      <c r="E167" s="37" t="s">
        <v>33</v>
      </c>
      <c r="F167" s="38">
        <v>1702</v>
      </c>
      <c r="G167" s="38">
        <v>1700</v>
      </c>
      <c r="H167" s="38" t="s">
        <v>14</v>
      </c>
      <c r="I167" s="28">
        <f t="shared" si="54"/>
        <v>-1000</v>
      </c>
      <c r="J167" s="2">
        <v>0</v>
      </c>
      <c r="K167" s="2">
        <f t="shared" si="55"/>
        <v>-1000</v>
      </c>
    </row>
    <row r="168" spans="1:11">
      <c r="A168" s="36">
        <v>43441</v>
      </c>
      <c r="B168" s="59" t="s">
        <v>78</v>
      </c>
      <c r="C168" s="59">
        <v>2667</v>
      </c>
      <c r="D168" s="59"/>
      <c r="E168" s="37" t="s">
        <v>34</v>
      </c>
      <c r="F168" s="38">
        <v>335</v>
      </c>
      <c r="G168" s="38">
        <v>333</v>
      </c>
      <c r="H168" s="38">
        <v>332</v>
      </c>
      <c r="I168" s="28">
        <f>(F168-G168)*C168</f>
        <v>5334</v>
      </c>
      <c r="J168" s="2">
        <f>(G168-H168)*C168</f>
        <v>2667</v>
      </c>
      <c r="K168" s="2">
        <f t="shared" si="55"/>
        <v>8001</v>
      </c>
    </row>
    <row r="169" spans="1:11">
      <c r="A169" s="36">
        <v>43440</v>
      </c>
      <c r="B169" s="59" t="s">
        <v>79</v>
      </c>
      <c r="C169" s="59">
        <v>1000</v>
      </c>
      <c r="D169" s="59"/>
      <c r="E169" s="37" t="s">
        <v>33</v>
      </c>
      <c r="F169" s="38">
        <v>594</v>
      </c>
      <c r="G169" s="38">
        <v>598</v>
      </c>
      <c r="H169" s="38" t="s">
        <v>14</v>
      </c>
      <c r="I169" s="28">
        <f>(G169-F169)*C169</f>
        <v>4000</v>
      </c>
      <c r="J169" s="2">
        <v>0</v>
      </c>
      <c r="K169" s="2">
        <f t="shared" si="55"/>
        <v>4000</v>
      </c>
    </row>
    <row r="170" spans="1:11">
      <c r="A170" s="36">
        <v>43439</v>
      </c>
      <c r="B170" s="59" t="s">
        <v>91</v>
      </c>
      <c r="C170" s="59">
        <v>1250</v>
      </c>
      <c r="D170" s="59"/>
      <c r="E170" s="37" t="s">
        <v>34</v>
      </c>
      <c r="F170" s="38">
        <v>427</v>
      </c>
      <c r="G170" s="38">
        <v>423</v>
      </c>
      <c r="H170" s="38">
        <v>419</v>
      </c>
      <c r="I170" s="28">
        <f>(F170-G170)*C170</f>
        <v>5000</v>
      </c>
      <c r="J170" s="2">
        <f>(G170-H170)*C170</f>
        <v>5000</v>
      </c>
      <c r="K170" s="2">
        <f t="shared" si="55"/>
        <v>10000</v>
      </c>
    </row>
    <row r="171" spans="1:11">
      <c r="A171" s="36">
        <v>43438</v>
      </c>
      <c r="B171" s="59" t="s">
        <v>119</v>
      </c>
      <c r="C171" s="59">
        <v>1000</v>
      </c>
      <c r="D171" s="59"/>
      <c r="E171" s="37" t="s">
        <v>33</v>
      </c>
      <c r="F171" s="38">
        <v>703</v>
      </c>
      <c r="G171" s="38">
        <v>698</v>
      </c>
      <c r="H171" s="38" t="s">
        <v>14</v>
      </c>
      <c r="I171" s="28">
        <f>(G171-F171)*C171</f>
        <v>-5000</v>
      </c>
      <c r="J171" s="2">
        <v>0</v>
      </c>
      <c r="K171" s="2">
        <f t="shared" si="55"/>
        <v>-5000</v>
      </c>
    </row>
    <row r="172" spans="1:11">
      <c r="A172" s="36">
        <v>43437</v>
      </c>
      <c r="B172" s="59" t="s">
        <v>172</v>
      </c>
      <c r="C172" s="59">
        <v>550</v>
      </c>
      <c r="D172" s="59"/>
      <c r="E172" s="37" t="s">
        <v>33</v>
      </c>
      <c r="F172" s="38">
        <v>1058</v>
      </c>
      <c r="G172" s="38">
        <v>1066</v>
      </c>
      <c r="H172" s="38" t="s">
        <v>14</v>
      </c>
      <c r="I172" s="28">
        <f>(G172-F172)*C172</f>
        <v>4400</v>
      </c>
      <c r="J172" s="2">
        <v>0</v>
      </c>
      <c r="K172" s="2">
        <f t="shared" si="55"/>
        <v>4400</v>
      </c>
    </row>
    <row r="173" spans="1:11">
      <c r="A173" s="36">
        <v>43434</v>
      </c>
      <c r="B173" s="59" t="s">
        <v>158</v>
      </c>
      <c r="C173" s="59">
        <v>700</v>
      </c>
      <c r="D173" s="59"/>
      <c r="E173" s="37" t="s">
        <v>33</v>
      </c>
      <c r="F173" s="38">
        <v>729</v>
      </c>
      <c r="G173" s="38">
        <v>735</v>
      </c>
      <c r="H173" s="38" t="s">
        <v>14</v>
      </c>
      <c r="I173" s="28">
        <f>(G173-F173)*C173</f>
        <v>4200</v>
      </c>
      <c r="J173" s="2">
        <v>0</v>
      </c>
      <c r="K173" s="2">
        <f t="shared" si="55"/>
        <v>4200</v>
      </c>
    </row>
    <row r="174" spans="1:11">
      <c r="A174" s="36">
        <v>43433</v>
      </c>
      <c r="B174" s="59" t="s">
        <v>156</v>
      </c>
      <c r="C174" s="59">
        <v>1300</v>
      </c>
      <c r="D174" s="59"/>
      <c r="E174" s="37" t="s">
        <v>34</v>
      </c>
      <c r="F174" s="38">
        <v>345.5</v>
      </c>
      <c r="G174" s="38">
        <v>343</v>
      </c>
      <c r="H174" s="38" t="s">
        <v>14</v>
      </c>
      <c r="I174" s="28">
        <f>(F174-G174)*C174</f>
        <v>3250</v>
      </c>
      <c r="J174" s="2">
        <v>0</v>
      </c>
      <c r="K174" s="2">
        <f t="shared" si="55"/>
        <v>3250</v>
      </c>
    </row>
    <row r="175" spans="1:11">
      <c r="A175" s="36">
        <v>43431</v>
      </c>
      <c r="B175" s="59" t="s">
        <v>179</v>
      </c>
      <c r="C175" s="59">
        <v>3500</v>
      </c>
      <c r="D175" s="59"/>
      <c r="E175" s="37" t="s">
        <v>34</v>
      </c>
      <c r="F175" s="38">
        <v>214.5</v>
      </c>
      <c r="G175" s="38">
        <v>213.2</v>
      </c>
      <c r="H175" s="38" t="s">
        <v>14</v>
      </c>
      <c r="I175" s="28">
        <f>(F175-G175)*C175</f>
        <v>4550.00000000004</v>
      </c>
      <c r="J175" s="2">
        <v>0</v>
      </c>
      <c r="K175" s="2">
        <f t="shared" si="55"/>
        <v>4550.00000000004</v>
      </c>
    </row>
    <row r="176" spans="1:11">
      <c r="A176" s="36">
        <v>43430</v>
      </c>
      <c r="B176" s="59" t="s">
        <v>156</v>
      </c>
      <c r="C176" s="59">
        <v>1300</v>
      </c>
      <c r="D176" s="59"/>
      <c r="E176" s="37" t="s">
        <v>34</v>
      </c>
      <c r="F176" s="38">
        <v>348</v>
      </c>
      <c r="G176" s="38">
        <v>346</v>
      </c>
      <c r="H176" s="38" t="s">
        <v>14</v>
      </c>
      <c r="I176" s="28">
        <f>(F176-G176)*C176</f>
        <v>2600</v>
      </c>
      <c r="J176" s="28">
        <v>0</v>
      </c>
      <c r="K176" s="2">
        <f t="shared" si="55"/>
        <v>2600</v>
      </c>
    </row>
    <row r="177" spans="1:11">
      <c r="A177" s="36">
        <v>43426</v>
      </c>
      <c r="B177" s="59" t="s">
        <v>79</v>
      </c>
      <c r="C177" s="59">
        <v>1000</v>
      </c>
      <c r="D177" s="59"/>
      <c r="E177" s="37" t="s">
        <v>34</v>
      </c>
      <c r="F177" s="38">
        <v>609.5</v>
      </c>
      <c r="G177" s="38">
        <v>605</v>
      </c>
      <c r="H177" s="38">
        <v>598</v>
      </c>
      <c r="I177" s="28">
        <f>(F177-G177)*C177</f>
        <v>4500</v>
      </c>
      <c r="J177" s="2">
        <f>(G177-H177)*C177</f>
        <v>7000</v>
      </c>
      <c r="K177" s="2">
        <f t="shared" si="55"/>
        <v>11500</v>
      </c>
    </row>
    <row r="178" spans="1:11">
      <c r="A178" s="36">
        <v>43425</v>
      </c>
      <c r="B178" s="59" t="s">
        <v>180</v>
      </c>
      <c r="C178" s="59">
        <v>700</v>
      </c>
      <c r="D178" s="59"/>
      <c r="E178" s="37" t="s">
        <v>33</v>
      </c>
      <c r="F178" s="38">
        <v>807</v>
      </c>
      <c r="G178" s="38">
        <v>811</v>
      </c>
      <c r="H178" s="38" t="s">
        <v>14</v>
      </c>
      <c r="I178" s="28">
        <f>(G178-F178)*C178</f>
        <v>2800</v>
      </c>
      <c r="J178" s="28">
        <v>0</v>
      </c>
      <c r="K178" s="2">
        <f t="shared" si="55"/>
        <v>2800</v>
      </c>
    </row>
    <row r="179" spans="1:11">
      <c r="A179" s="36">
        <v>43424</v>
      </c>
      <c r="B179" s="59" t="s">
        <v>184</v>
      </c>
      <c r="C179" s="59">
        <v>1000</v>
      </c>
      <c r="D179" s="59"/>
      <c r="E179" s="37" t="s">
        <v>34</v>
      </c>
      <c r="F179" s="38">
        <v>636</v>
      </c>
      <c r="G179" s="38">
        <v>632</v>
      </c>
      <c r="H179" s="38">
        <v>628</v>
      </c>
      <c r="I179" s="28">
        <f>(F179-G179)*C179</f>
        <v>4000</v>
      </c>
      <c r="J179" s="2">
        <f>(G179-H179)*C179</f>
        <v>4000</v>
      </c>
      <c r="K179" s="2">
        <f t="shared" si="55"/>
        <v>8000</v>
      </c>
    </row>
    <row r="180" spans="1:11">
      <c r="A180" s="36">
        <v>43424</v>
      </c>
      <c r="B180" s="59" t="s">
        <v>127</v>
      </c>
      <c r="C180" s="59">
        <v>2400</v>
      </c>
      <c r="D180" s="59"/>
      <c r="E180" s="37" t="s">
        <v>33</v>
      </c>
      <c r="F180" s="38">
        <v>285.5</v>
      </c>
      <c r="G180" s="38">
        <v>283.5</v>
      </c>
      <c r="H180" s="38" t="s">
        <v>14</v>
      </c>
      <c r="I180" s="28">
        <f>(G180-F180)*C180</f>
        <v>-4800</v>
      </c>
      <c r="J180" s="28">
        <v>0</v>
      </c>
      <c r="K180" s="2">
        <f t="shared" si="55"/>
        <v>-4800</v>
      </c>
    </row>
    <row r="181" spans="1:11">
      <c r="A181" s="36">
        <v>43423</v>
      </c>
      <c r="B181" s="59" t="s">
        <v>179</v>
      </c>
      <c r="C181" s="59">
        <v>3500</v>
      </c>
      <c r="D181" s="59"/>
      <c r="E181" s="37" t="s">
        <v>33</v>
      </c>
      <c r="F181" s="38">
        <v>235</v>
      </c>
      <c r="G181" s="38">
        <v>236</v>
      </c>
      <c r="H181" s="38">
        <v>238</v>
      </c>
      <c r="I181" s="28">
        <f>(G181-F181)*C181</f>
        <v>3500</v>
      </c>
      <c r="J181" s="28">
        <f>(H181-G181)*C181</f>
        <v>7000</v>
      </c>
      <c r="K181" s="2">
        <f t="shared" ref="K181:K189" si="56">+J181+I181</f>
        <v>10500</v>
      </c>
    </row>
    <row r="182" spans="1:11">
      <c r="A182" s="36">
        <v>43420</v>
      </c>
      <c r="B182" s="59" t="s">
        <v>180</v>
      </c>
      <c r="C182" s="59">
        <v>800</v>
      </c>
      <c r="D182" s="59"/>
      <c r="E182" s="37" t="s">
        <v>33</v>
      </c>
      <c r="F182" s="38">
        <v>787</v>
      </c>
      <c r="G182" s="38">
        <v>781</v>
      </c>
      <c r="H182" s="38" t="s">
        <v>14</v>
      </c>
      <c r="I182" s="28">
        <f>(G182-F182)*C182</f>
        <v>-4800</v>
      </c>
      <c r="J182" s="28">
        <v>0</v>
      </c>
      <c r="K182" s="2">
        <f t="shared" si="56"/>
        <v>-4800</v>
      </c>
    </row>
    <row r="183" spans="1:11">
      <c r="A183" s="36">
        <v>43419</v>
      </c>
      <c r="B183" s="59" t="s">
        <v>181</v>
      </c>
      <c r="C183" s="59">
        <v>500</v>
      </c>
      <c r="D183" s="59"/>
      <c r="E183" s="37" t="s">
        <v>33</v>
      </c>
      <c r="F183" s="38">
        <v>1183</v>
      </c>
      <c r="G183" s="38">
        <v>1192</v>
      </c>
      <c r="H183" s="38">
        <v>1197</v>
      </c>
      <c r="I183" s="28">
        <f>(G183-F183)*C183</f>
        <v>4500</v>
      </c>
      <c r="J183" s="28">
        <f>(H183-G183)*C183</f>
        <v>2500</v>
      </c>
      <c r="K183" s="2">
        <f t="shared" si="56"/>
        <v>7000</v>
      </c>
    </row>
    <row r="184" spans="1:11">
      <c r="A184" s="36">
        <v>43418</v>
      </c>
      <c r="B184" s="59" t="s">
        <v>80</v>
      </c>
      <c r="C184" s="59">
        <v>3500</v>
      </c>
      <c r="D184" s="59"/>
      <c r="E184" s="37" t="s">
        <v>33</v>
      </c>
      <c r="F184" s="38">
        <v>92</v>
      </c>
      <c r="G184" s="38">
        <v>92</v>
      </c>
      <c r="H184" s="38" t="s">
        <v>14</v>
      </c>
      <c r="I184" s="28">
        <v>0</v>
      </c>
      <c r="J184" s="28">
        <v>0</v>
      </c>
      <c r="K184" s="2">
        <f t="shared" si="56"/>
        <v>0</v>
      </c>
    </row>
    <row r="185" spans="1:11">
      <c r="A185" s="36">
        <v>43417</v>
      </c>
      <c r="B185" s="59" t="s">
        <v>168</v>
      </c>
      <c r="C185" s="59">
        <v>1100</v>
      </c>
      <c r="D185" s="59"/>
      <c r="E185" s="37" t="s">
        <v>34</v>
      </c>
      <c r="F185" s="38">
        <v>570</v>
      </c>
      <c r="G185" s="38">
        <v>566</v>
      </c>
      <c r="H185" s="38">
        <v>560</v>
      </c>
      <c r="I185" s="28">
        <f>(F185-G185)*C185</f>
        <v>4400</v>
      </c>
      <c r="J185" s="2">
        <f>(G185-H185)*C185</f>
        <v>6600</v>
      </c>
      <c r="K185" s="2">
        <f t="shared" si="56"/>
        <v>11000</v>
      </c>
    </row>
    <row r="186" spans="1:11">
      <c r="A186" s="36">
        <v>43416</v>
      </c>
      <c r="B186" s="59" t="s">
        <v>138</v>
      </c>
      <c r="C186" s="59">
        <v>1200</v>
      </c>
      <c r="D186" s="59"/>
      <c r="E186" s="37" t="s">
        <v>33</v>
      </c>
      <c r="F186" s="38">
        <v>730</v>
      </c>
      <c r="G186" s="38">
        <v>734</v>
      </c>
      <c r="H186" s="38" t="s">
        <v>14</v>
      </c>
      <c r="I186" s="28">
        <f>(G186-F186)*C186</f>
        <v>4800</v>
      </c>
      <c r="J186" s="28">
        <v>0</v>
      </c>
      <c r="K186" s="2">
        <f>+J186+I186</f>
        <v>4800</v>
      </c>
    </row>
    <row r="187" spans="1:11">
      <c r="A187" s="36">
        <v>43409</v>
      </c>
      <c r="B187" s="59" t="s">
        <v>182</v>
      </c>
      <c r="C187" s="59">
        <v>1500</v>
      </c>
      <c r="D187" s="59"/>
      <c r="E187" s="37" t="s">
        <v>33</v>
      </c>
      <c r="F187" s="38">
        <v>451</v>
      </c>
      <c r="G187" s="38">
        <v>453.5</v>
      </c>
      <c r="H187" s="38" t="s">
        <v>14</v>
      </c>
      <c r="I187" s="28">
        <f>(G187-F187)*C187</f>
        <v>3750</v>
      </c>
      <c r="J187" s="2">
        <v>0</v>
      </c>
      <c r="K187" s="2">
        <f>+J187+I187</f>
        <v>3750</v>
      </c>
    </row>
    <row r="188" spans="1:11">
      <c r="A188" s="36">
        <v>43406</v>
      </c>
      <c r="B188" s="59" t="s">
        <v>131</v>
      </c>
      <c r="C188" s="59">
        <v>2500</v>
      </c>
      <c r="D188" s="59"/>
      <c r="E188" s="37" t="s">
        <v>33</v>
      </c>
      <c r="F188" s="38">
        <v>205.5</v>
      </c>
      <c r="G188" s="38">
        <v>207.5</v>
      </c>
      <c r="H188" s="38">
        <v>210</v>
      </c>
      <c r="I188" s="28">
        <f>(G188-F188)*C188</f>
        <v>5000</v>
      </c>
      <c r="J188" s="28">
        <f>(H188-G188)*C188</f>
        <v>6250</v>
      </c>
      <c r="K188" s="2">
        <f t="shared" si="56"/>
        <v>11250</v>
      </c>
    </row>
    <row r="189" spans="1:11">
      <c r="A189" s="36">
        <v>43405</v>
      </c>
      <c r="B189" s="59" t="s">
        <v>183</v>
      </c>
      <c r="C189" s="59">
        <v>350</v>
      </c>
      <c r="D189" s="59"/>
      <c r="E189" s="37" t="s">
        <v>33</v>
      </c>
      <c r="F189" s="38">
        <v>1185</v>
      </c>
      <c r="G189" s="38">
        <v>1194</v>
      </c>
      <c r="H189" s="38" t="s">
        <v>14</v>
      </c>
      <c r="I189" s="28">
        <f>(G189-F189)*C189</f>
        <v>3150</v>
      </c>
      <c r="J189" s="28">
        <v>0</v>
      </c>
      <c r="K189" s="2">
        <f t="shared" si="56"/>
        <v>3150</v>
      </c>
    </row>
    <row r="190" spans="1:11">
      <c r="A190" s="36">
        <v>43404</v>
      </c>
      <c r="B190" s="59" t="s">
        <v>176</v>
      </c>
      <c r="C190" s="59">
        <v>1700</v>
      </c>
      <c r="D190" s="59"/>
      <c r="E190" s="37" t="s">
        <v>34</v>
      </c>
      <c r="F190" s="38">
        <v>280</v>
      </c>
      <c r="G190" s="38">
        <v>277.25</v>
      </c>
      <c r="H190" s="38" t="s">
        <v>14</v>
      </c>
      <c r="I190" s="28">
        <f>(F190-G190)*C190</f>
        <v>4675</v>
      </c>
      <c r="J190" s="28">
        <v>0</v>
      </c>
      <c r="K190" s="2">
        <f t="shared" ref="K190:K234" si="57">+J190+I190</f>
        <v>4675</v>
      </c>
    </row>
    <row r="191" spans="1:11">
      <c r="A191" s="36">
        <v>43403</v>
      </c>
      <c r="B191" s="59" t="s">
        <v>171</v>
      </c>
      <c r="C191" s="59">
        <v>2000</v>
      </c>
      <c r="D191" s="59"/>
      <c r="E191" s="37" t="s">
        <v>33</v>
      </c>
      <c r="F191" s="38">
        <v>260</v>
      </c>
      <c r="G191" s="38">
        <v>262</v>
      </c>
      <c r="H191" s="38">
        <v>263.8</v>
      </c>
      <c r="I191" s="28">
        <f>(G191-F191)*C191</f>
        <v>4000</v>
      </c>
      <c r="J191" s="28">
        <f>(H191-G191)*C191</f>
        <v>3600.0000000000227</v>
      </c>
      <c r="K191" s="2">
        <f t="shared" si="57"/>
        <v>7600.0000000000227</v>
      </c>
    </row>
    <row r="192" spans="1:11">
      <c r="A192" s="36">
        <v>43402</v>
      </c>
      <c r="B192" s="59" t="s">
        <v>122</v>
      </c>
      <c r="C192" s="59">
        <v>2000</v>
      </c>
      <c r="D192" s="59"/>
      <c r="E192" s="37" t="s">
        <v>33</v>
      </c>
      <c r="F192" s="38">
        <v>223.5</v>
      </c>
      <c r="G192" s="38">
        <v>225</v>
      </c>
      <c r="H192" s="38">
        <v>228</v>
      </c>
      <c r="I192" s="28">
        <f>(G192-F192)*C192</f>
        <v>3000</v>
      </c>
      <c r="J192" s="28">
        <f>(H192-G192)*C192</f>
        <v>6000</v>
      </c>
      <c r="K192" s="2">
        <f t="shared" si="57"/>
        <v>9000</v>
      </c>
    </row>
    <row r="193" spans="1:11">
      <c r="A193" s="36">
        <v>43399</v>
      </c>
      <c r="B193" s="59" t="s">
        <v>59</v>
      </c>
      <c r="C193" s="59">
        <v>1100</v>
      </c>
      <c r="D193" s="59"/>
      <c r="E193" s="37" t="s">
        <v>34</v>
      </c>
      <c r="F193" s="38">
        <v>558</v>
      </c>
      <c r="G193" s="38">
        <v>554</v>
      </c>
      <c r="H193" s="38" t="s">
        <v>14</v>
      </c>
      <c r="I193" s="28">
        <f>(F193-G193)*C193</f>
        <v>4400</v>
      </c>
      <c r="J193" s="28">
        <v>0</v>
      </c>
      <c r="K193" s="2">
        <f t="shared" si="57"/>
        <v>4400</v>
      </c>
    </row>
    <row r="194" spans="1:11">
      <c r="A194" s="36">
        <v>43398</v>
      </c>
      <c r="B194" s="59" t="s">
        <v>172</v>
      </c>
      <c r="C194" s="59">
        <v>1100</v>
      </c>
      <c r="D194" s="59"/>
      <c r="E194" s="37" t="s">
        <v>33</v>
      </c>
      <c r="F194" s="38">
        <v>907</v>
      </c>
      <c r="G194" s="38">
        <v>911</v>
      </c>
      <c r="H194" s="38">
        <v>916</v>
      </c>
      <c r="I194" s="28">
        <f>(G194-F194)*C194</f>
        <v>4400</v>
      </c>
      <c r="J194" s="28">
        <f>(H194-G194)*C194</f>
        <v>5500</v>
      </c>
      <c r="K194" s="2">
        <f t="shared" si="57"/>
        <v>9900</v>
      </c>
    </row>
    <row r="195" spans="1:11">
      <c r="A195" s="36">
        <v>43396</v>
      </c>
      <c r="B195" s="59" t="s">
        <v>79</v>
      </c>
      <c r="C195" s="59">
        <v>1000</v>
      </c>
      <c r="D195" s="59"/>
      <c r="E195" s="37" t="s">
        <v>34</v>
      </c>
      <c r="F195" s="38">
        <v>627</v>
      </c>
      <c r="G195" s="38">
        <v>623</v>
      </c>
      <c r="H195" s="38" t="s">
        <v>14</v>
      </c>
      <c r="I195" s="28">
        <f>(F195-G195)*C195</f>
        <v>4000</v>
      </c>
      <c r="J195" s="28">
        <v>0</v>
      </c>
      <c r="K195" s="2">
        <f t="shared" si="57"/>
        <v>4000</v>
      </c>
    </row>
    <row r="196" spans="1:11">
      <c r="A196" s="36">
        <v>43395</v>
      </c>
      <c r="B196" s="59" t="s">
        <v>165</v>
      </c>
      <c r="C196" s="59">
        <v>1600</v>
      </c>
      <c r="D196" s="59"/>
      <c r="E196" s="37" t="s">
        <v>34</v>
      </c>
      <c r="F196" s="38">
        <v>224.5</v>
      </c>
      <c r="G196" s="38">
        <v>227.5</v>
      </c>
      <c r="H196" s="38" t="s">
        <v>14</v>
      </c>
      <c r="I196" s="28">
        <f>(F196-G196)*C196</f>
        <v>-4800</v>
      </c>
      <c r="J196" s="28">
        <v>0</v>
      </c>
      <c r="K196" s="2">
        <f t="shared" si="57"/>
        <v>-4800</v>
      </c>
    </row>
    <row r="197" spans="1:11">
      <c r="A197" s="36">
        <v>43392</v>
      </c>
      <c r="B197" s="59" t="s">
        <v>163</v>
      </c>
      <c r="C197" s="59">
        <v>1200</v>
      </c>
      <c r="D197" s="59"/>
      <c r="E197" s="37" t="s">
        <v>33</v>
      </c>
      <c r="F197" s="38">
        <v>230.5</v>
      </c>
      <c r="G197" s="38">
        <v>233.5</v>
      </c>
      <c r="H197" s="38" t="s">
        <v>14</v>
      </c>
      <c r="I197" s="28">
        <f t="shared" ref="I197:I202" si="58">(G197-F197)*C197</f>
        <v>3600</v>
      </c>
      <c r="J197" s="28">
        <v>0</v>
      </c>
      <c r="K197" s="2">
        <f t="shared" si="57"/>
        <v>3600</v>
      </c>
    </row>
    <row r="198" spans="1:11">
      <c r="A198" s="36">
        <v>43390</v>
      </c>
      <c r="B198" s="59" t="s">
        <v>108</v>
      </c>
      <c r="C198" s="59">
        <v>2200</v>
      </c>
      <c r="D198" s="59"/>
      <c r="E198" s="37" t="s">
        <v>33</v>
      </c>
      <c r="F198" s="38">
        <v>282.5</v>
      </c>
      <c r="G198" s="38">
        <v>284</v>
      </c>
      <c r="H198" s="38" t="s">
        <v>14</v>
      </c>
      <c r="I198" s="28">
        <f t="shared" si="58"/>
        <v>3300</v>
      </c>
      <c r="J198" s="28">
        <v>0</v>
      </c>
      <c r="K198" s="2">
        <f t="shared" si="57"/>
        <v>3300</v>
      </c>
    </row>
    <row r="199" spans="1:11">
      <c r="A199" s="36">
        <v>43389</v>
      </c>
      <c r="B199" s="59" t="s">
        <v>158</v>
      </c>
      <c r="C199" s="59">
        <v>700</v>
      </c>
      <c r="D199" s="59"/>
      <c r="E199" s="37" t="s">
        <v>33</v>
      </c>
      <c r="F199" s="38">
        <v>763</v>
      </c>
      <c r="G199" s="38">
        <v>770</v>
      </c>
      <c r="H199" s="38">
        <v>780</v>
      </c>
      <c r="I199" s="28">
        <f t="shared" si="58"/>
        <v>4900</v>
      </c>
      <c r="J199" s="28">
        <f>(H199-G199)*C199</f>
        <v>7000</v>
      </c>
      <c r="K199" s="2">
        <f t="shared" si="57"/>
        <v>11900</v>
      </c>
    </row>
    <row r="200" spans="1:11">
      <c r="A200" s="36">
        <v>43388</v>
      </c>
      <c r="B200" s="59" t="s">
        <v>159</v>
      </c>
      <c r="C200" s="59">
        <v>700</v>
      </c>
      <c r="D200" s="59"/>
      <c r="E200" s="37" t="s">
        <v>33</v>
      </c>
      <c r="F200" s="38">
        <v>750</v>
      </c>
      <c r="G200" s="38">
        <v>757</v>
      </c>
      <c r="H200" s="38">
        <v>765</v>
      </c>
      <c r="I200" s="28">
        <f t="shared" si="58"/>
        <v>4900</v>
      </c>
      <c r="J200" s="28">
        <f>(H200-G200)*C200</f>
        <v>5600</v>
      </c>
      <c r="K200" s="2">
        <f t="shared" si="57"/>
        <v>10500</v>
      </c>
    </row>
    <row r="201" spans="1:11">
      <c r="A201" s="36">
        <v>43385</v>
      </c>
      <c r="B201" s="59" t="s">
        <v>75</v>
      </c>
      <c r="C201" s="59">
        <v>1100</v>
      </c>
      <c r="D201" s="59"/>
      <c r="E201" s="37" t="s">
        <v>33</v>
      </c>
      <c r="F201" s="38">
        <v>426</v>
      </c>
      <c r="G201" s="38">
        <v>431</v>
      </c>
      <c r="H201" s="38">
        <v>435</v>
      </c>
      <c r="I201" s="28">
        <f t="shared" si="58"/>
        <v>5500</v>
      </c>
      <c r="J201" s="28">
        <f>(H201-G201)*C201</f>
        <v>4400</v>
      </c>
      <c r="K201" s="2">
        <f t="shared" si="57"/>
        <v>9900</v>
      </c>
    </row>
    <row r="202" spans="1:11">
      <c r="A202" s="36">
        <v>43383</v>
      </c>
      <c r="B202" s="59" t="s">
        <v>154</v>
      </c>
      <c r="C202" s="59">
        <v>1000</v>
      </c>
      <c r="D202" s="59"/>
      <c r="E202" s="37" t="s">
        <v>33</v>
      </c>
      <c r="F202" s="38">
        <v>514</v>
      </c>
      <c r="G202" s="38">
        <v>519.5</v>
      </c>
      <c r="H202" s="38">
        <v>526</v>
      </c>
      <c r="I202" s="28">
        <f t="shared" si="58"/>
        <v>5500</v>
      </c>
      <c r="J202" s="28">
        <f>(H202-G202)*C202</f>
        <v>6500</v>
      </c>
      <c r="K202" s="2">
        <f t="shared" si="57"/>
        <v>12000</v>
      </c>
    </row>
    <row r="203" spans="1:11">
      <c r="A203" s="36">
        <v>43382</v>
      </c>
      <c r="B203" s="59" t="s">
        <v>87</v>
      </c>
      <c r="C203" s="59">
        <v>1500</v>
      </c>
      <c r="D203" s="59"/>
      <c r="E203" s="37" t="s">
        <v>34</v>
      </c>
      <c r="F203" s="38">
        <v>203.5</v>
      </c>
      <c r="G203" s="38">
        <v>200.5</v>
      </c>
      <c r="H203" s="38">
        <v>195</v>
      </c>
      <c r="I203" s="28">
        <f t="shared" ref="I203:I212" si="59">(F203-G203)*C203</f>
        <v>4500</v>
      </c>
      <c r="J203" s="2">
        <f>(G203-H203)*C203</f>
        <v>8250</v>
      </c>
      <c r="K203" s="2">
        <f t="shared" si="57"/>
        <v>12750</v>
      </c>
    </row>
    <row r="204" spans="1:11">
      <c r="A204" s="36">
        <v>43381</v>
      </c>
      <c r="B204" s="59" t="s">
        <v>91</v>
      </c>
      <c r="C204" s="59">
        <v>1250</v>
      </c>
      <c r="D204" s="59"/>
      <c r="E204" s="37" t="s">
        <v>34</v>
      </c>
      <c r="F204" s="38">
        <v>378</v>
      </c>
      <c r="G204" s="38">
        <v>375</v>
      </c>
      <c r="H204" s="38">
        <v>371</v>
      </c>
      <c r="I204" s="28">
        <f t="shared" si="59"/>
        <v>3750</v>
      </c>
      <c r="J204" s="2">
        <f>(G204-H204)*C204</f>
        <v>5000</v>
      </c>
      <c r="K204" s="2">
        <f t="shared" si="57"/>
        <v>8750</v>
      </c>
    </row>
    <row r="205" spans="1:11">
      <c r="A205" s="36">
        <v>43378</v>
      </c>
      <c r="B205" s="59" t="s">
        <v>79</v>
      </c>
      <c r="C205" s="59">
        <v>1000</v>
      </c>
      <c r="D205" s="59"/>
      <c r="E205" s="37" t="s">
        <v>34</v>
      </c>
      <c r="F205" s="38">
        <v>615</v>
      </c>
      <c r="G205" s="38">
        <v>620</v>
      </c>
      <c r="H205" s="38" t="s">
        <v>14</v>
      </c>
      <c r="I205" s="28">
        <f t="shared" si="59"/>
        <v>-5000</v>
      </c>
      <c r="J205" s="2">
        <v>0</v>
      </c>
      <c r="K205" s="2">
        <f t="shared" si="57"/>
        <v>-5000</v>
      </c>
    </row>
    <row r="206" spans="1:11">
      <c r="A206" s="36">
        <v>43377</v>
      </c>
      <c r="B206" s="59" t="s">
        <v>153</v>
      </c>
      <c r="C206" s="59">
        <v>500</v>
      </c>
      <c r="D206" s="59"/>
      <c r="E206" s="37" t="s">
        <v>34</v>
      </c>
      <c r="F206" s="38">
        <v>2092</v>
      </c>
      <c r="G206" s="38">
        <v>2083</v>
      </c>
      <c r="H206" s="38">
        <v>2070</v>
      </c>
      <c r="I206" s="28">
        <f t="shared" si="59"/>
        <v>4500</v>
      </c>
      <c r="J206" s="2">
        <f>(G206-H206)*C206</f>
        <v>6500</v>
      </c>
      <c r="K206" s="2">
        <f t="shared" si="57"/>
        <v>11000</v>
      </c>
    </row>
    <row r="207" spans="1:11">
      <c r="A207" s="36">
        <v>43376</v>
      </c>
      <c r="B207" s="59" t="s">
        <v>152</v>
      </c>
      <c r="C207" s="59">
        <v>1000</v>
      </c>
      <c r="D207" s="59"/>
      <c r="E207" s="37" t="s">
        <v>34</v>
      </c>
      <c r="F207" s="38">
        <v>830</v>
      </c>
      <c r="G207" s="38">
        <v>826</v>
      </c>
      <c r="H207" s="38" t="s">
        <v>14</v>
      </c>
      <c r="I207" s="28">
        <f t="shared" si="59"/>
        <v>4000</v>
      </c>
      <c r="J207" s="2">
        <v>0</v>
      </c>
      <c r="K207" s="2">
        <f t="shared" si="57"/>
        <v>4000</v>
      </c>
    </row>
    <row r="208" spans="1:11">
      <c r="A208" s="36">
        <v>43374</v>
      </c>
      <c r="B208" s="59" t="s">
        <v>113</v>
      </c>
      <c r="C208" s="59">
        <v>1250</v>
      </c>
      <c r="D208" s="59"/>
      <c r="E208" s="37" t="s">
        <v>34</v>
      </c>
      <c r="F208" s="38">
        <v>500</v>
      </c>
      <c r="G208" s="38">
        <v>497</v>
      </c>
      <c r="H208" s="38" t="s">
        <v>14</v>
      </c>
      <c r="I208" s="28">
        <f t="shared" si="59"/>
        <v>3750</v>
      </c>
      <c r="J208" s="2">
        <v>0</v>
      </c>
      <c r="K208" s="2">
        <f t="shared" si="57"/>
        <v>3750</v>
      </c>
    </row>
    <row r="209" spans="1:11">
      <c r="A209" s="36">
        <v>43371</v>
      </c>
      <c r="B209" s="59" t="s">
        <v>145</v>
      </c>
      <c r="C209" s="59">
        <v>750</v>
      </c>
      <c r="D209" s="59"/>
      <c r="E209" s="37" t="s">
        <v>34</v>
      </c>
      <c r="F209" s="38">
        <v>1304</v>
      </c>
      <c r="G209" s="38">
        <v>1296</v>
      </c>
      <c r="H209" s="38">
        <v>1290</v>
      </c>
      <c r="I209" s="28">
        <f t="shared" si="59"/>
        <v>6000</v>
      </c>
      <c r="J209" s="2">
        <f>(G209-H209)*C209</f>
        <v>4500</v>
      </c>
      <c r="K209" s="2">
        <f t="shared" si="57"/>
        <v>10500</v>
      </c>
    </row>
    <row r="210" spans="1:11">
      <c r="A210" s="36">
        <v>43369</v>
      </c>
      <c r="B210" s="59" t="s">
        <v>143</v>
      </c>
      <c r="C210" s="59">
        <v>1600</v>
      </c>
      <c r="D210" s="59"/>
      <c r="E210" s="37" t="s">
        <v>34</v>
      </c>
      <c r="F210" s="38">
        <v>254</v>
      </c>
      <c r="G210" s="38">
        <v>252</v>
      </c>
      <c r="H210" s="38" t="s">
        <v>14</v>
      </c>
      <c r="I210" s="28">
        <f t="shared" si="59"/>
        <v>3200</v>
      </c>
      <c r="J210" s="2">
        <v>0</v>
      </c>
      <c r="K210" s="2">
        <f t="shared" si="57"/>
        <v>3200</v>
      </c>
    </row>
    <row r="211" spans="1:11">
      <c r="A211" s="36">
        <v>43367</v>
      </c>
      <c r="B211" s="59" t="s">
        <v>143</v>
      </c>
      <c r="C211" s="59">
        <v>1600</v>
      </c>
      <c r="D211" s="59"/>
      <c r="E211" s="37" t="s">
        <v>34</v>
      </c>
      <c r="F211" s="38">
        <v>260</v>
      </c>
      <c r="G211" s="38">
        <v>257</v>
      </c>
      <c r="H211" s="38">
        <v>252</v>
      </c>
      <c r="I211" s="28">
        <f t="shared" si="59"/>
        <v>4800</v>
      </c>
      <c r="J211" s="2">
        <f>(G211-H211)*C211</f>
        <v>8000</v>
      </c>
      <c r="K211" s="2">
        <f t="shared" si="57"/>
        <v>12800</v>
      </c>
    </row>
    <row r="212" spans="1:11">
      <c r="A212" s="36">
        <v>43364</v>
      </c>
      <c r="B212" s="59" t="s">
        <v>130</v>
      </c>
      <c r="C212" s="59">
        <v>200</v>
      </c>
      <c r="D212" s="59"/>
      <c r="E212" s="37" t="s">
        <v>34</v>
      </c>
      <c r="F212" s="38">
        <v>5840</v>
      </c>
      <c r="G212" s="38">
        <v>5810</v>
      </c>
      <c r="H212" s="38">
        <v>5780</v>
      </c>
      <c r="I212" s="28">
        <f t="shared" si="59"/>
        <v>6000</v>
      </c>
      <c r="J212" s="2">
        <f>(G212-H212)*C212</f>
        <v>6000</v>
      </c>
      <c r="K212" s="2">
        <f t="shared" si="57"/>
        <v>12000</v>
      </c>
    </row>
    <row r="213" spans="1:11">
      <c r="A213" s="36">
        <v>43360</v>
      </c>
      <c r="B213" s="59" t="s">
        <v>103</v>
      </c>
      <c r="C213" s="59">
        <v>2600</v>
      </c>
      <c r="D213" s="59"/>
      <c r="E213" s="37" t="s">
        <v>33</v>
      </c>
      <c r="F213" s="38">
        <v>350.5</v>
      </c>
      <c r="G213" s="38">
        <v>353</v>
      </c>
      <c r="H213" s="38" t="s">
        <v>14</v>
      </c>
      <c r="I213" s="28">
        <f>(G213-F213)*C213</f>
        <v>6500</v>
      </c>
      <c r="J213" s="28">
        <v>0</v>
      </c>
      <c r="K213" s="2">
        <f t="shared" si="57"/>
        <v>6500</v>
      </c>
    </row>
    <row r="214" spans="1:11">
      <c r="A214" s="36">
        <v>43360</v>
      </c>
      <c r="B214" s="59" t="s">
        <v>133</v>
      </c>
      <c r="C214" s="59">
        <v>800</v>
      </c>
      <c r="D214" s="59"/>
      <c r="E214" s="37" t="s">
        <v>33</v>
      </c>
      <c r="F214" s="38">
        <v>1068</v>
      </c>
      <c r="G214" s="38">
        <v>1074</v>
      </c>
      <c r="H214" s="38">
        <v>1096</v>
      </c>
      <c r="I214" s="28">
        <f>(G214-F214)*C214</f>
        <v>4800</v>
      </c>
      <c r="J214" s="28">
        <f>(H214-G214)*C214</f>
        <v>17600</v>
      </c>
      <c r="K214" s="2">
        <f t="shared" si="57"/>
        <v>22400</v>
      </c>
    </row>
    <row r="215" spans="1:11">
      <c r="A215" s="36">
        <v>43357</v>
      </c>
      <c r="B215" s="59" t="s">
        <v>67</v>
      </c>
      <c r="C215" s="59">
        <v>1200</v>
      </c>
      <c r="D215" s="59"/>
      <c r="E215" s="37" t="s">
        <v>33</v>
      </c>
      <c r="F215" s="38">
        <v>732</v>
      </c>
      <c r="G215" s="38">
        <v>736</v>
      </c>
      <c r="H215" s="38">
        <v>740</v>
      </c>
      <c r="I215" s="28">
        <f>(G215-F215)*C215</f>
        <v>4800</v>
      </c>
      <c r="J215" s="28">
        <f>(H215-G215)*C215</f>
        <v>4800</v>
      </c>
      <c r="K215" s="2">
        <f t="shared" si="57"/>
        <v>9600</v>
      </c>
    </row>
    <row r="216" spans="1:11">
      <c r="A216" s="36">
        <v>43355</v>
      </c>
      <c r="B216" s="59" t="s">
        <v>47</v>
      </c>
      <c r="C216" s="59">
        <v>1200</v>
      </c>
      <c r="D216" s="59"/>
      <c r="E216" s="37" t="s">
        <v>33</v>
      </c>
      <c r="F216" s="38">
        <v>1172</v>
      </c>
      <c r="G216" s="38">
        <v>1175</v>
      </c>
      <c r="H216" s="38" t="s">
        <v>14</v>
      </c>
      <c r="I216" s="28">
        <f>(G216-F216)*C216</f>
        <v>3600</v>
      </c>
      <c r="J216" s="2">
        <v>0</v>
      </c>
      <c r="K216" s="2">
        <f t="shared" si="57"/>
        <v>3600</v>
      </c>
    </row>
    <row r="217" spans="1:11">
      <c r="A217" s="36">
        <v>43354</v>
      </c>
      <c r="B217" s="59" t="s">
        <v>138</v>
      </c>
      <c r="C217" s="59">
        <v>1200</v>
      </c>
      <c r="D217" s="59"/>
      <c r="E217" s="37" t="s">
        <v>34</v>
      </c>
      <c r="F217" s="38">
        <v>758</v>
      </c>
      <c r="G217" s="38">
        <v>754</v>
      </c>
      <c r="H217" s="38">
        <v>748</v>
      </c>
      <c r="I217" s="28">
        <f>(F217-G217)*C217</f>
        <v>4800</v>
      </c>
      <c r="J217" s="2">
        <f>(G217-H217)*C217</f>
        <v>7200</v>
      </c>
      <c r="K217" s="2">
        <f t="shared" si="57"/>
        <v>12000</v>
      </c>
    </row>
    <row r="218" spans="1:11">
      <c r="A218" s="36">
        <v>43353</v>
      </c>
      <c r="B218" s="59" t="s">
        <v>119</v>
      </c>
      <c r="C218" s="59">
        <v>1000</v>
      </c>
      <c r="D218" s="59"/>
      <c r="E218" s="37" t="s">
        <v>34</v>
      </c>
      <c r="F218" s="38">
        <v>655</v>
      </c>
      <c r="G218" s="38">
        <v>650</v>
      </c>
      <c r="H218" s="38">
        <v>644</v>
      </c>
      <c r="I218" s="28">
        <f>(F218-G218)*C218</f>
        <v>5000</v>
      </c>
      <c r="J218" s="2">
        <f>(G218-H218)*C218</f>
        <v>6000</v>
      </c>
      <c r="K218" s="2">
        <f t="shared" si="57"/>
        <v>11000</v>
      </c>
    </row>
    <row r="219" spans="1:11">
      <c r="A219" s="36">
        <v>43349</v>
      </c>
      <c r="B219" s="59" t="s">
        <v>132</v>
      </c>
      <c r="C219" s="59">
        <v>2500</v>
      </c>
      <c r="D219" s="59"/>
      <c r="E219" s="37" t="s">
        <v>33</v>
      </c>
      <c r="F219" s="38">
        <v>359</v>
      </c>
      <c r="G219" s="38">
        <v>361</v>
      </c>
      <c r="H219" s="38">
        <v>365</v>
      </c>
      <c r="I219" s="28">
        <f>(G219-F219)*C219</f>
        <v>5000</v>
      </c>
      <c r="J219" s="28">
        <f>(H219-G219)*C219</f>
        <v>10000</v>
      </c>
      <c r="K219" s="2">
        <f t="shared" si="57"/>
        <v>15000</v>
      </c>
    </row>
    <row r="220" spans="1:11">
      <c r="A220" s="36">
        <v>43348</v>
      </c>
      <c r="B220" s="59" t="s">
        <v>130</v>
      </c>
      <c r="C220" s="59">
        <v>200</v>
      </c>
      <c r="D220" s="59"/>
      <c r="E220" s="37" t="s">
        <v>34</v>
      </c>
      <c r="F220" s="38">
        <v>3665</v>
      </c>
      <c r="G220" s="38">
        <v>3640</v>
      </c>
      <c r="H220" s="38">
        <v>3600</v>
      </c>
      <c r="I220" s="28">
        <f>(F220-G220)*C220</f>
        <v>5000</v>
      </c>
      <c r="J220" s="2">
        <f>(G220-H220)*C220</f>
        <v>8000</v>
      </c>
      <c r="K220" s="2">
        <f t="shared" si="57"/>
        <v>13000</v>
      </c>
    </row>
    <row r="221" spans="1:11">
      <c r="A221" s="36">
        <v>43347</v>
      </c>
      <c r="B221" s="59" t="s">
        <v>103</v>
      </c>
      <c r="C221" s="59">
        <v>2600</v>
      </c>
      <c r="D221" s="59"/>
      <c r="E221" s="37" t="s">
        <v>34</v>
      </c>
      <c r="F221" s="38">
        <v>357</v>
      </c>
      <c r="G221" s="38">
        <v>355</v>
      </c>
      <c r="H221" s="38" t="s">
        <v>14</v>
      </c>
      <c r="I221" s="28">
        <f>(F221-G221)*C221</f>
        <v>5200</v>
      </c>
      <c r="J221" s="28">
        <v>0</v>
      </c>
      <c r="K221" s="2">
        <f t="shared" si="57"/>
        <v>5200</v>
      </c>
    </row>
    <row r="222" spans="1:11">
      <c r="A222" s="36">
        <v>43346</v>
      </c>
      <c r="B222" s="59" t="s">
        <v>89</v>
      </c>
      <c r="C222" s="59">
        <v>1000</v>
      </c>
      <c r="D222" s="59"/>
      <c r="E222" s="37" t="s">
        <v>33</v>
      </c>
      <c r="F222" s="38">
        <v>723</v>
      </c>
      <c r="G222" s="38">
        <v>728</v>
      </c>
      <c r="H222" s="38">
        <v>730</v>
      </c>
      <c r="I222" s="28">
        <f t="shared" ref="I222:I234" si="60">(G222-F222)*C222</f>
        <v>5000</v>
      </c>
      <c r="J222" s="28">
        <f>(H222-G222)*C222</f>
        <v>2000</v>
      </c>
      <c r="K222" s="2">
        <f t="shared" si="57"/>
        <v>7000</v>
      </c>
    </row>
    <row r="223" spans="1:11">
      <c r="A223" s="36">
        <v>43343</v>
      </c>
      <c r="B223" s="59" t="s">
        <v>127</v>
      </c>
      <c r="C223" s="59">
        <v>2400</v>
      </c>
      <c r="D223" s="59"/>
      <c r="E223" s="37" t="s">
        <v>33</v>
      </c>
      <c r="F223" s="38">
        <v>322.5</v>
      </c>
      <c r="G223" s="38">
        <v>321</v>
      </c>
      <c r="H223" s="38" t="s">
        <v>14</v>
      </c>
      <c r="I223" s="28">
        <f t="shared" si="60"/>
        <v>-3600</v>
      </c>
      <c r="J223" s="28">
        <v>0</v>
      </c>
      <c r="K223" s="2">
        <f t="shared" si="57"/>
        <v>-3600</v>
      </c>
    </row>
    <row r="224" spans="1:11">
      <c r="A224" s="36">
        <v>43342</v>
      </c>
      <c r="B224" s="59" t="s">
        <v>74</v>
      </c>
      <c r="C224" s="59">
        <v>2250</v>
      </c>
      <c r="D224" s="59"/>
      <c r="E224" s="37" t="s">
        <v>33</v>
      </c>
      <c r="F224" s="38">
        <v>219.5</v>
      </c>
      <c r="G224" s="38">
        <v>221.5</v>
      </c>
      <c r="H224" s="38">
        <v>225</v>
      </c>
      <c r="I224" s="28">
        <f t="shared" si="60"/>
        <v>4500</v>
      </c>
      <c r="J224" s="28">
        <f>(H224-G224)*C224</f>
        <v>7875</v>
      </c>
      <c r="K224" s="2">
        <f t="shared" si="57"/>
        <v>12375</v>
      </c>
    </row>
    <row r="225" spans="1:11">
      <c r="A225" s="36">
        <v>43340</v>
      </c>
      <c r="B225" s="59" t="s">
        <v>119</v>
      </c>
      <c r="C225" s="59">
        <v>1000</v>
      </c>
      <c r="D225" s="59"/>
      <c r="E225" s="37" t="s">
        <v>33</v>
      </c>
      <c r="F225" s="38">
        <v>716</v>
      </c>
      <c r="G225" s="38">
        <v>721</v>
      </c>
      <c r="H225" s="38" t="s">
        <v>14</v>
      </c>
      <c r="I225" s="28">
        <f t="shared" si="60"/>
        <v>5000</v>
      </c>
      <c r="J225" s="28">
        <v>0</v>
      </c>
      <c r="K225" s="2">
        <f t="shared" si="57"/>
        <v>5000</v>
      </c>
    </row>
    <row r="226" spans="1:11">
      <c r="A226" s="36">
        <v>43339</v>
      </c>
      <c r="B226" s="59" t="s">
        <v>119</v>
      </c>
      <c r="C226" s="59">
        <v>1000</v>
      </c>
      <c r="D226" s="59"/>
      <c r="E226" s="37" t="s">
        <v>33</v>
      </c>
      <c r="F226" s="38">
        <v>716</v>
      </c>
      <c r="G226" s="38">
        <v>721</v>
      </c>
      <c r="H226" s="38" t="s">
        <v>14</v>
      </c>
      <c r="I226" s="28">
        <f t="shared" si="60"/>
        <v>5000</v>
      </c>
      <c r="J226" s="28">
        <v>0</v>
      </c>
      <c r="K226" s="2">
        <f t="shared" si="57"/>
        <v>5000</v>
      </c>
    </row>
    <row r="227" spans="1:11">
      <c r="A227" s="36">
        <v>43336</v>
      </c>
      <c r="B227" s="59" t="s">
        <v>67</v>
      </c>
      <c r="C227" s="59">
        <v>1200</v>
      </c>
      <c r="D227" s="59"/>
      <c r="E227" s="37" t="s">
        <v>33</v>
      </c>
      <c r="F227" s="38">
        <v>669.5</v>
      </c>
      <c r="G227" s="38">
        <v>673.5</v>
      </c>
      <c r="H227" s="38" t="s">
        <v>14</v>
      </c>
      <c r="I227" s="28">
        <f t="shared" si="60"/>
        <v>4800</v>
      </c>
      <c r="J227" s="28">
        <v>0</v>
      </c>
      <c r="K227" s="2">
        <f t="shared" si="57"/>
        <v>4800</v>
      </c>
    </row>
    <row r="228" spans="1:11">
      <c r="A228" s="36">
        <v>43335</v>
      </c>
      <c r="B228" s="59" t="s">
        <v>119</v>
      </c>
      <c r="C228" s="59">
        <v>1000</v>
      </c>
      <c r="D228" s="59"/>
      <c r="E228" s="37" t="s">
        <v>33</v>
      </c>
      <c r="F228" s="38">
        <v>701</v>
      </c>
      <c r="G228" s="38">
        <v>706</v>
      </c>
      <c r="H228" s="38">
        <v>711</v>
      </c>
      <c r="I228" s="28">
        <f t="shared" si="60"/>
        <v>5000</v>
      </c>
      <c r="J228" s="28">
        <f>(H228-G228)*C228</f>
        <v>5000</v>
      </c>
      <c r="K228" s="2">
        <f t="shared" si="57"/>
        <v>10000</v>
      </c>
    </row>
    <row r="229" spans="1:11">
      <c r="A229" s="36">
        <v>43333</v>
      </c>
      <c r="B229" s="59" t="s">
        <v>118</v>
      </c>
      <c r="C229" s="59">
        <v>750</v>
      </c>
      <c r="D229" s="59"/>
      <c r="E229" s="37" t="s">
        <v>33</v>
      </c>
      <c r="F229" s="38">
        <v>1344</v>
      </c>
      <c r="G229" s="38">
        <v>1351</v>
      </c>
      <c r="H229" s="38">
        <v>1365</v>
      </c>
      <c r="I229" s="28">
        <f t="shared" si="60"/>
        <v>5250</v>
      </c>
      <c r="J229" s="28">
        <f>(H229-G229)*C229</f>
        <v>10500</v>
      </c>
      <c r="K229" s="2">
        <f t="shared" si="57"/>
        <v>15750</v>
      </c>
    </row>
    <row r="230" spans="1:11">
      <c r="A230" s="36">
        <v>43332</v>
      </c>
      <c r="B230" s="59" t="s">
        <v>117</v>
      </c>
      <c r="C230" s="59">
        <v>2500</v>
      </c>
      <c r="D230" s="59"/>
      <c r="E230" s="37" t="s">
        <v>33</v>
      </c>
      <c r="F230" s="38">
        <v>215</v>
      </c>
      <c r="G230" s="38">
        <v>213</v>
      </c>
      <c r="H230" s="38" t="s">
        <v>14</v>
      </c>
      <c r="I230" s="28">
        <f t="shared" si="60"/>
        <v>-5000</v>
      </c>
      <c r="J230" s="28">
        <v>0</v>
      </c>
      <c r="K230" s="2">
        <f t="shared" si="57"/>
        <v>-5000</v>
      </c>
    </row>
    <row r="231" spans="1:11">
      <c r="A231" s="36">
        <v>43329</v>
      </c>
      <c r="B231" s="59" t="s">
        <v>103</v>
      </c>
      <c r="C231" s="59">
        <v>2600</v>
      </c>
      <c r="D231" s="59"/>
      <c r="E231" s="37" t="s">
        <v>33</v>
      </c>
      <c r="F231" s="38">
        <v>368</v>
      </c>
      <c r="G231" s="38">
        <v>370</v>
      </c>
      <c r="H231" s="38">
        <v>372</v>
      </c>
      <c r="I231" s="28">
        <f t="shared" si="60"/>
        <v>5200</v>
      </c>
      <c r="J231" s="28">
        <f>(H231-G231)*C231</f>
        <v>5200</v>
      </c>
      <c r="K231" s="2">
        <f t="shared" si="57"/>
        <v>10400</v>
      </c>
    </row>
    <row r="232" spans="1:11">
      <c r="A232" s="36">
        <v>43328</v>
      </c>
      <c r="B232" s="59" t="s">
        <v>78</v>
      </c>
      <c r="C232" s="59">
        <v>2667</v>
      </c>
      <c r="D232" s="59"/>
      <c r="E232" s="37" t="s">
        <v>33</v>
      </c>
      <c r="F232" s="38">
        <v>396</v>
      </c>
      <c r="G232" s="38">
        <v>398</v>
      </c>
      <c r="H232" s="38" t="s">
        <v>14</v>
      </c>
      <c r="I232" s="28">
        <f t="shared" si="60"/>
        <v>5334</v>
      </c>
      <c r="J232" s="28">
        <v>0</v>
      </c>
      <c r="K232" s="2">
        <f t="shared" si="57"/>
        <v>5334</v>
      </c>
    </row>
    <row r="233" spans="1:11">
      <c r="A233" s="36">
        <v>43326</v>
      </c>
      <c r="B233" s="59" t="s">
        <v>113</v>
      </c>
      <c r="C233" s="59">
        <v>1250</v>
      </c>
      <c r="D233" s="59"/>
      <c r="E233" s="37" t="s">
        <v>33</v>
      </c>
      <c r="F233" s="38">
        <v>621</v>
      </c>
      <c r="G233" s="38">
        <v>625</v>
      </c>
      <c r="H233" s="38">
        <v>630</v>
      </c>
      <c r="I233" s="28">
        <f t="shared" si="60"/>
        <v>5000</v>
      </c>
      <c r="J233" s="28">
        <f>(H233-G233)*C233</f>
        <v>6250</v>
      </c>
      <c r="K233" s="2">
        <f t="shared" si="57"/>
        <v>11250</v>
      </c>
    </row>
    <row r="234" spans="1:11">
      <c r="A234" s="36">
        <v>43325</v>
      </c>
      <c r="B234" s="59" t="s">
        <v>110</v>
      </c>
      <c r="C234" s="59">
        <v>700</v>
      </c>
      <c r="D234" s="59"/>
      <c r="E234" s="37" t="s">
        <v>33</v>
      </c>
      <c r="F234" s="38">
        <v>1263</v>
      </c>
      <c r="G234" s="38">
        <v>1270</v>
      </c>
      <c r="H234" s="38">
        <v>1290</v>
      </c>
      <c r="I234" s="28">
        <f t="shared" si="60"/>
        <v>4900</v>
      </c>
      <c r="J234" s="28">
        <f>(H234-G234)*C234</f>
        <v>14000</v>
      </c>
      <c r="K234" s="2">
        <f t="shared" si="57"/>
        <v>18900</v>
      </c>
    </row>
    <row r="235" spans="1:11" ht="15.75" customHeight="1">
      <c r="A235" s="36">
        <v>43319</v>
      </c>
      <c r="B235" s="59" t="s">
        <v>75</v>
      </c>
      <c r="C235" s="59">
        <v>1100</v>
      </c>
      <c r="D235" s="59"/>
      <c r="E235" s="37" t="s">
        <v>33</v>
      </c>
      <c r="F235" s="38">
        <v>554</v>
      </c>
      <c r="G235" s="38">
        <v>558</v>
      </c>
      <c r="H235" s="38">
        <v>562</v>
      </c>
      <c r="I235" s="28">
        <f t="shared" ref="I235:I240" si="61">(G235-F235)*C235</f>
        <v>4400</v>
      </c>
      <c r="J235" s="2">
        <f>(H235-G235)*C235</f>
        <v>4400</v>
      </c>
      <c r="K235" s="2">
        <f t="shared" ref="K235:K240" si="62">+J235+I235</f>
        <v>8800</v>
      </c>
    </row>
    <row r="236" spans="1:11">
      <c r="A236" s="36">
        <v>43318</v>
      </c>
      <c r="B236" s="59" t="s">
        <v>103</v>
      </c>
      <c r="C236" s="59">
        <v>2600</v>
      </c>
      <c r="D236" s="59"/>
      <c r="E236" s="37" t="s">
        <v>33</v>
      </c>
      <c r="F236" s="38">
        <v>360</v>
      </c>
      <c r="G236" s="38">
        <v>362</v>
      </c>
      <c r="H236" s="38">
        <v>364</v>
      </c>
      <c r="I236" s="28">
        <f t="shared" si="61"/>
        <v>5200</v>
      </c>
      <c r="J236" s="2">
        <f>(H236-G236)*C236</f>
        <v>5200</v>
      </c>
      <c r="K236" s="2">
        <f t="shared" si="62"/>
        <v>10400</v>
      </c>
    </row>
    <row r="237" spans="1:11">
      <c r="A237" s="36">
        <v>43315</v>
      </c>
      <c r="B237" s="59" t="s">
        <v>104</v>
      </c>
      <c r="C237" s="59">
        <v>700</v>
      </c>
      <c r="D237" s="59"/>
      <c r="E237" s="37" t="s">
        <v>33</v>
      </c>
      <c r="F237" s="38">
        <v>694</v>
      </c>
      <c r="G237" s="38">
        <v>702</v>
      </c>
      <c r="H237" s="38">
        <v>712</v>
      </c>
      <c r="I237" s="28">
        <f>(G237-F237)*C237</f>
        <v>5600</v>
      </c>
      <c r="J237" s="28">
        <v>6000</v>
      </c>
      <c r="K237" s="2">
        <f>+J237+I237</f>
        <v>11600</v>
      </c>
    </row>
    <row r="238" spans="1:11">
      <c r="A238" s="36">
        <v>43314</v>
      </c>
      <c r="B238" s="59" t="s">
        <v>101</v>
      </c>
      <c r="C238" s="59">
        <v>302</v>
      </c>
      <c r="D238" s="59"/>
      <c r="E238" s="37" t="s">
        <v>33</v>
      </c>
      <c r="F238" s="38">
        <v>2910</v>
      </c>
      <c r="G238" s="38">
        <v>2925</v>
      </c>
      <c r="H238" s="38">
        <v>2960</v>
      </c>
      <c r="I238" s="28">
        <f t="shared" si="61"/>
        <v>4530</v>
      </c>
      <c r="J238" s="28">
        <v>6000</v>
      </c>
      <c r="K238" s="2">
        <f t="shared" si="62"/>
        <v>10530</v>
      </c>
    </row>
    <row r="239" spans="1:11">
      <c r="A239" s="36">
        <v>43313</v>
      </c>
      <c r="B239" s="59" t="s">
        <v>102</v>
      </c>
      <c r="C239" s="59">
        <v>900</v>
      </c>
      <c r="D239" s="59"/>
      <c r="E239" s="37" t="s">
        <v>33</v>
      </c>
      <c r="F239" s="38">
        <v>591</v>
      </c>
      <c r="G239" s="38">
        <v>585</v>
      </c>
      <c r="H239" s="38" t="s">
        <v>14</v>
      </c>
      <c r="I239" s="28">
        <f t="shared" si="61"/>
        <v>-5400</v>
      </c>
      <c r="J239" s="28">
        <v>0</v>
      </c>
      <c r="K239" s="2">
        <f t="shared" si="62"/>
        <v>-5400</v>
      </c>
    </row>
    <row r="240" spans="1:11">
      <c r="A240" s="36">
        <v>43311</v>
      </c>
      <c r="B240" s="59" t="s">
        <v>45</v>
      </c>
      <c r="C240" s="59">
        <v>2750</v>
      </c>
      <c r="D240" s="59"/>
      <c r="E240" s="37" t="s">
        <v>33</v>
      </c>
      <c r="F240" s="38">
        <v>299</v>
      </c>
      <c r="G240" s="38">
        <v>301.5</v>
      </c>
      <c r="H240" s="38" t="s">
        <v>14</v>
      </c>
      <c r="I240" s="28">
        <f t="shared" si="61"/>
        <v>6875</v>
      </c>
      <c r="J240" s="28">
        <v>0</v>
      </c>
      <c r="K240" s="2">
        <f t="shared" si="62"/>
        <v>6875</v>
      </c>
    </row>
    <row r="241" spans="1:11">
      <c r="A241" s="36">
        <v>43307</v>
      </c>
      <c r="B241" s="59" t="s">
        <v>90</v>
      </c>
      <c r="C241" s="59">
        <v>3000</v>
      </c>
      <c r="D241" s="59"/>
      <c r="E241" s="37" t="s">
        <v>33</v>
      </c>
      <c r="F241" s="38">
        <v>230</v>
      </c>
      <c r="G241" s="38">
        <v>231.5</v>
      </c>
      <c r="H241" s="38">
        <v>234</v>
      </c>
      <c r="I241" s="28">
        <f>(G241-F241)*C241</f>
        <v>4500</v>
      </c>
      <c r="J241" s="2">
        <f>(H241-G241)*C241</f>
        <v>7500</v>
      </c>
      <c r="K241" s="2">
        <f>+J241+I241</f>
        <v>12000</v>
      </c>
    </row>
    <row r="242" spans="1:11">
      <c r="A242" s="36">
        <v>43306</v>
      </c>
      <c r="B242" s="59" t="s">
        <v>49</v>
      </c>
      <c r="C242" s="59">
        <v>800</v>
      </c>
      <c r="D242" s="59"/>
      <c r="E242" s="37" t="s">
        <v>33</v>
      </c>
      <c r="F242" s="38">
        <v>1073</v>
      </c>
      <c r="G242" s="38">
        <v>1077.9000000000001</v>
      </c>
      <c r="H242" s="38" t="s">
        <v>14</v>
      </c>
      <c r="I242" s="28">
        <f>(G242-F242)*C242</f>
        <v>3920.0000000000728</v>
      </c>
      <c r="J242" s="2">
        <v>0</v>
      </c>
      <c r="K242" s="2">
        <f>+J242+I242</f>
        <v>3920.0000000000728</v>
      </c>
    </row>
    <row r="243" spans="1:11">
      <c r="A243" s="36">
        <v>43305</v>
      </c>
      <c r="B243" s="59" t="s">
        <v>91</v>
      </c>
      <c r="C243" s="59">
        <v>1250</v>
      </c>
      <c r="D243" s="59"/>
      <c r="E243" s="37" t="s">
        <v>33</v>
      </c>
      <c r="F243" s="38">
        <v>484</v>
      </c>
      <c r="G243" s="38">
        <v>486.4</v>
      </c>
      <c r="H243" s="38" t="s">
        <v>14</v>
      </c>
      <c r="I243" s="28">
        <f>(G243-F243)*C243</f>
        <v>2999.9999999999718</v>
      </c>
      <c r="J243" s="2">
        <v>0</v>
      </c>
      <c r="K243" s="2">
        <f>+J243+I243</f>
        <v>2999.9999999999718</v>
      </c>
    </row>
    <row r="244" spans="1:11">
      <c r="A244" s="36">
        <v>43299</v>
      </c>
      <c r="B244" s="59" t="s">
        <v>84</v>
      </c>
      <c r="C244" s="59">
        <v>500</v>
      </c>
      <c r="D244" s="59"/>
      <c r="E244" s="37" t="s">
        <v>34</v>
      </c>
      <c r="F244" s="38">
        <v>1602</v>
      </c>
      <c r="G244" s="38">
        <v>1592</v>
      </c>
      <c r="H244" s="38">
        <v>1585</v>
      </c>
      <c r="I244" s="28">
        <f>(F244-G244)*C244</f>
        <v>5000</v>
      </c>
      <c r="J244" s="2">
        <f>(G244-H244)*C244</f>
        <v>3500</v>
      </c>
      <c r="K244" s="2">
        <f>+J244+I244</f>
        <v>8500</v>
      </c>
    </row>
    <row r="245" spans="1:11">
      <c r="A245" s="36">
        <v>43297</v>
      </c>
      <c r="B245" s="59" t="s">
        <v>85</v>
      </c>
      <c r="C245" s="59">
        <v>1000</v>
      </c>
      <c r="D245" s="59"/>
      <c r="E245" s="37" t="s">
        <v>34</v>
      </c>
      <c r="F245" s="38">
        <v>541</v>
      </c>
      <c r="G245" s="38">
        <v>536</v>
      </c>
      <c r="H245" s="38">
        <v>530</v>
      </c>
      <c r="I245" s="28">
        <f>(F245-G245)*C245</f>
        <v>5000</v>
      </c>
      <c r="J245" s="2">
        <f>(G245-H245)*C245</f>
        <v>6000</v>
      </c>
      <c r="K245" s="2">
        <f>+J245+I245</f>
        <v>11000</v>
      </c>
    </row>
    <row r="246" spans="1:11">
      <c r="A246" s="24">
        <v>43293</v>
      </c>
      <c r="B246" s="25" t="s">
        <v>37</v>
      </c>
      <c r="C246" s="25">
        <v>500</v>
      </c>
      <c r="D246" s="25"/>
      <c r="E246" s="25" t="s">
        <v>33</v>
      </c>
      <c r="F246" s="26">
        <v>2414</v>
      </c>
      <c r="G246" s="26">
        <v>2424</v>
      </c>
      <c r="H246" s="27">
        <v>2438</v>
      </c>
      <c r="I246" s="28">
        <f t="shared" ref="I246:I251" si="63">(G246-F246)*C246</f>
        <v>5000</v>
      </c>
      <c r="J246" s="2">
        <f>(H235-G235)*C235</f>
        <v>4400</v>
      </c>
      <c r="K246" s="2">
        <f>+J252+I246</f>
        <v>12500</v>
      </c>
    </row>
    <row r="247" spans="1:11">
      <c r="A247" s="24">
        <v>43292</v>
      </c>
      <c r="B247" s="25" t="s">
        <v>38</v>
      </c>
      <c r="C247" s="25">
        <v>2750</v>
      </c>
      <c r="D247" s="25"/>
      <c r="E247" s="25" t="s">
        <v>34</v>
      </c>
      <c r="F247" s="26">
        <v>267.5</v>
      </c>
      <c r="G247" s="26">
        <v>267.5</v>
      </c>
      <c r="H247" s="27">
        <v>0</v>
      </c>
      <c r="I247" s="28">
        <f t="shared" si="63"/>
        <v>0</v>
      </c>
      <c r="J247" s="28">
        <v>0</v>
      </c>
      <c r="K247" s="2">
        <f>+J247+I247</f>
        <v>0</v>
      </c>
    </row>
    <row r="248" spans="1:11">
      <c r="A248" s="24">
        <v>43290</v>
      </c>
      <c r="B248" s="25" t="s">
        <v>39</v>
      </c>
      <c r="C248" s="25">
        <v>1400</v>
      </c>
      <c r="D248" s="25"/>
      <c r="E248" s="25" t="s">
        <v>33</v>
      </c>
      <c r="F248" s="26">
        <v>598</v>
      </c>
      <c r="G248" s="26">
        <v>603</v>
      </c>
      <c r="H248" s="27">
        <v>0</v>
      </c>
      <c r="I248" s="28">
        <f t="shared" si="63"/>
        <v>7000</v>
      </c>
      <c r="J248" s="28">
        <v>0</v>
      </c>
      <c r="K248" s="2">
        <f>+J248+I248</f>
        <v>7000</v>
      </c>
    </row>
    <row r="249" spans="1:11">
      <c r="A249" s="24">
        <v>43287</v>
      </c>
      <c r="B249" s="25" t="s">
        <v>40</v>
      </c>
      <c r="C249" s="25">
        <v>1250</v>
      </c>
      <c r="D249" s="25"/>
      <c r="E249" s="25" t="s">
        <v>33</v>
      </c>
      <c r="F249" s="26">
        <v>658</v>
      </c>
      <c r="G249" s="26">
        <v>663.5</v>
      </c>
      <c r="H249" s="27">
        <v>0</v>
      </c>
      <c r="I249" s="28">
        <f t="shared" si="63"/>
        <v>6875</v>
      </c>
      <c r="J249" s="28">
        <v>0</v>
      </c>
      <c r="K249" s="2">
        <f>+J249+I249</f>
        <v>6875</v>
      </c>
    </row>
    <row r="250" spans="1:11">
      <c r="A250" s="24">
        <v>43286</v>
      </c>
      <c r="B250" s="25" t="s">
        <v>41</v>
      </c>
      <c r="C250" s="25">
        <v>600</v>
      </c>
      <c r="D250" s="25"/>
      <c r="E250" s="25" t="s">
        <v>33</v>
      </c>
      <c r="F250" s="26">
        <v>1320</v>
      </c>
      <c r="G250" s="26">
        <v>1330</v>
      </c>
      <c r="H250" s="27">
        <v>0</v>
      </c>
      <c r="I250" s="28">
        <f t="shared" si="63"/>
        <v>6000</v>
      </c>
      <c r="J250" s="28">
        <v>0</v>
      </c>
      <c r="K250" s="2">
        <f>+J250+I250</f>
        <v>6000</v>
      </c>
    </row>
    <row r="251" spans="1:11">
      <c r="A251" s="24">
        <v>43285</v>
      </c>
      <c r="B251" s="25" t="s">
        <v>42</v>
      </c>
      <c r="C251" s="25">
        <v>12000</v>
      </c>
      <c r="D251" s="25"/>
      <c r="E251" s="25" t="s">
        <v>33</v>
      </c>
      <c r="F251" s="26">
        <v>57.25</v>
      </c>
      <c r="G251" s="26">
        <v>58.25</v>
      </c>
      <c r="H251" s="27">
        <v>0</v>
      </c>
      <c r="I251" s="28">
        <f t="shared" si="63"/>
        <v>12000</v>
      </c>
      <c r="J251" s="28">
        <v>0</v>
      </c>
      <c r="K251" s="2">
        <f>+J251+I251</f>
        <v>12000</v>
      </c>
    </row>
    <row r="252" spans="1:11">
      <c r="A252" s="24">
        <v>43285</v>
      </c>
      <c r="B252" s="29" t="s">
        <v>43</v>
      </c>
      <c r="C252" s="30">
        <v>250</v>
      </c>
      <c r="D252" s="30"/>
      <c r="E252" s="29" t="s">
        <v>33</v>
      </c>
      <c r="F252" s="31">
        <v>2885</v>
      </c>
      <c r="G252" s="31">
        <v>2910</v>
      </c>
      <c r="H252" s="31">
        <v>2930</v>
      </c>
      <c r="I252" s="28">
        <f>(G252-F252)*C252</f>
        <v>6250</v>
      </c>
      <c r="J252" s="2">
        <f>(H241-G241)*C241</f>
        <v>7500</v>
      </c>
      <c r="K252" s="2">
        <f>+J258+I252</f>
        <v>6250</v>
      </c>
    </row>
    <row r="253" spans="1:11">
      <c r="A253" s="24">
        <v>43284</v>
      </c>
      <c r="B253" s="29" t="s">
        <v>45</v>
      </c>
      <c r="C253" s="30">
        <v>2750</v>
      </c>
      <c r="D253" s="30"/>
      <c r="E253" s="29" t="s">
        <v>33</v>
      </c>
      <c r="F253" s="31">
        <v>260.5</v>
      </c>
      <c r="G253" s="31">
        <v>262.5</v>
      </c>
      <c r="H253" s="31">
        <v>0</v>
      </c>
      <c r="I253" s="28">
        <v>5500</v>
      </c>
      <c r="J253" s="28">
        <v>0</v>
      </c>
      <c r="K253" s="2">
        <v>5500</v>
      </c>
    </row>
    <row r="254" spans="1:11">
      <c r="A254" s="24">
        <v>43284</v>
      </c>
      <c r="B254" s="30" t="s">
        <v>46</v>
      </c>
      <c r="C254" s="30">
        <v>10000</v>
      </c>
      <c r="D254" s="30"/>
      <c r="E254" s="30" t="s">
        <v>34</v>
      </c>
      <c r="F254" s="31">
        <v>53.75</v>
      </c>
      <c r="G254" s="31">
        <v>52.5</v>
      </c>
      <c r="H254" s="31">
        <v>0</v>
      </c>
      <c r="I254" s="28">
        <f>(F254-G254)*C254</f>
        <v>12500</v>
      </c>
      <c r="J254" s="28">
        <v>0</v>
      </c>
      <c r="K254" s="2">
        <f>+J254+I254</f>
        <v>12500</v>
      </c>
    </row>
    <row r="255" spans="1:11">
      <c r="A255" s="24">
        <v>43283</v>
      </c>
      <c r="B255" s="25" t="s">
        <v>46</v>
      </c>
      <c r="C255" s="25">
        <v>10000</v>
      </c>
      <c r="D255" s="25"/>
      <c r="E255" s="25" t="s">
        <v>33</v>
      </c>
      <c r="F255" s="26">
        <v>56.25</v>
      </c>
      <c r="G255" s="26">
        <v>57.5</v>
      </c>
      <c r="H255" s="27">
        <v>0</v>
      </c>
      <c r="I255" s="28">
        <f>(G255-F255)*C255</f>
        <v>12500</v>
      </c>
      <c r="J255" s="28">
        <v>0</v>
      </c>
      <c r="K255" s="2">
        <f>+J255+I255</f>
        <v>12500</v>
      </c>
    </row>
    <row r="256" spans="1:11">
      <c r="A256" s="32"/>
      <c r="B256" s="33"/>
      <c r="C256" s="33"/>
      <c r="D256" s="33"/>
      <c r="E256" s="33"/>
      <c r="F256" s="34"/>
      <c r="G256" s="34"/>
      <c r="H256" s="34"/>
      <c r="I256" s="35"/>
      <c r="J256" s="35"/>
      <c r="K256" s="15"/>
    </row>
    <row r="257" spans="1:11">
      <c r="A257" s="24">
        <v>43280</v>
      </c>
      <c r="B257" s="25" t="s">
        <v>47</v>
      </c>
      <c r="C257" s="25">
        <v>1200</v>
      </c>
      <c r="D257" s="25"/>
      <c r="E257" s="25" t="s">
        <v>33</v>
      </c>
      <c r="F257" s="26">
        <v>972</v>
      </c>
      <c r="G257" s="26">
        <v>987</v>
      </c>
      <c r="H257" s="27">
        <v>0</v>
      </c>
      <c r="I257" s="28">
        <f>(G257-F257)*C257</f>
        <v>18000</v>
      </c>
      <c r="J257" s="28">
        <v>0</v>
      </c>
      <c r="K257" s="2">
        <f t="shared" ref="K257:K278" si="64">+J257+I257</f>
        <v>18000</v>
      </c>
    </row>
    <row r="258" spans="1:11">
      <c r="A258" s="24">
        <v>43279</v>
      </c>
      <c r="B258" s="25" t="s">
        <v>48</v>
      </c>
      <c r="C258" s="25">
        <v>28000</v>
      </c>
      <c r="D258" s="25"/>
      <c r="E258" s="25" t="s">
        <v>33</v>
      </c>
      <c r="F258" s="26">
        <v>13.75</v>
      </c>
      <c r="G258" s="26">
        <v>14.4</v>
      </c>
      <c r="H258" s="27">
        <v>0</v>
      </c>
      <c r="I258" s="28">
        <f>(G258-F258)*C258</f>
        <v>18200.000000000011</v>
      </c>
      <c r="J258" s="28">
        <v>0</v>
      </c>
      <c r="K258" s="2">
        <f t="shared" si="64"/>
        <v>18200.000000000011</v>
      </c>
    </row>
    <row r="259" spans="1:11">
      <c r="A259" s="24">
        <v>43279</v>
      </c>
      <c r="B259" s="25" t="s">
        <v>49</v>
      </c>
      <c r="C259" s="25">
        <v>800</v>
      </c>
      <c r="D259" s="25"/>
      <c r="E259" s="25" t="s">
        <v>33</v>
      </c>
      <c r="F259" s="26">
        <v>1124</v>
      </c>
      <c r="G259" s="26">
        <v>1132</v>
      </c>
      <c r="H259" s="27">
        <v>0</v>
      </c>
      <c r="I259" s="28">
        <f>(G259-F259)*C259</f>
        <v>6400</v>
      </c>
      <c r="J259" s="28">
        <v>0</v>
      </c>
      <c r="K259" s="2">
        <f t="shared" si="64"/>
        <v>6400</v>
      </c>
    </row>
    <row r="260" spans="1:11">
      <c r="A260" s="36">
        <v>43277</v>
      </c>
      <c r="B260" s="30" t="s">
        <v>44</v>
      </c>
      <c r="C260" s="30">
        <v>12000</v>
      </c>
      <c r="D260" s="30"/>
      <c r="E260" s="30" t="s">
        <v>34</v>
      </c>
      <c r="F260" s="31">
        <v>82.25</v>
      </c>
      <c r="G260" s="31">
        <v>80.5</v>
      </c>
      <c r="H260" s="31">
        <v>0</v>
      </c>
      <c r="I260" s="28">
        <f>(F260-G260)*C260</f>
        <v>21000</v>
      </c>
      <c r="J260" s="28">
        <v>0</v>
      </c>
      <c r="K260" s="2">
        <f t="shared" si="64"/>
        <v>21000</v>
      </c>
    </row>
    <row r="261" spans="1:11">
      <c r="A261" s="36">
        <v>43276</v>
      </c>
      <c r="B261" s="37" t="s">
        <v>50</v>
      </c>
      <c r="C261" s="37">
        <v>500</v>
      </c>
      <c r="D261" s="37"/>
      <c r="E261" s="37" t="s">
        <v>33</v>
      </c>
      <c r="F261" s="38">
        <v>1615</v>
      </c>
      <c r="G261" s="38">
        <v>1637</v>
      </c>
      <c r="H261" s="27">
        <v>0</v>
      </c>
      <c r="I261" s="28">
        <f>(G261-F261)*C261</f>
        <v>11000</v>
      </c>
      <c r="J261" s="28">
        <v>0</v>
      </c>
      <c r="K261" s="2">
        <f t="shared" si="64"/>
        <v>11000</v>
      </c>
    </row>
    <row r="262" spans="1:11">
      <c r="A262" s="36">
        <v>43273</v>
      </c>
      <c r="B262" s="30" t="s">
        <v>47</v>
      </c>
      <c r="C262" s="30">
        <v>1200</v>
      </c>
      <c r="D262" s="30"/>
      <c r="E262" s="30" t="s">
        <v>34</v>
      </c>
      <c r="F262" s="31">
        <v>985</v>
      </c>
      <c r="G262" s="31">
        <v>980</v>
      </c>
      <c r="H262" s="31">
        <v>0</v>
      </c>
      <c r="I262" s="28">
        <f>(F262-G262)*C262</f>
        <v>6000</v>
      </c>
      <c r="J262" s="28">
        <v>0</v>
      </c>
      <c r="K262" s="2">
        <f t="shared" si="64"/>
        <v>6000</v>
      </c>
    </row>
    <row r="263" spans="1:11">
      <c r="A263" s="36">
        <v>43272</v>
      </c>
      <c r="B263" s="30" t="s">
        <v>50</v>
      </c>
      <c r="C263" s="30">
        <v>500</v>
      </c>
      <c r="D263" s="30"/>
      <c r="E263" s="30" t="s">
        <v>34</v>
      </c>
      <c r="F263" s="31">
        <v>1640</v>
      </c>
      <c r="G263" s="31">
        <v>1615</v>
      </c>
      <c r="H263" s="31">
        <v>0</v>
      </c>
      <c r="I263" s="28">
        <f>(F263-G263)*C263</f>
        <v>12500</v>
      </c>
      <c r="J263" s="28">
        <v>0</v>
      </c>
      <c r="K263" s="2">
        <f t="shared" si="64"/>
        <v>12500</v>
      </c>
    </row>
    <row r="264" spans="1:11">
      <c r="A264" s="36">
        <v>43271</v>
      </c>
      <c r="B264" s="37" t="s">
        <v>51</v>
      </c>
      <c r="C264" s="37">
        <v>7000</v>
      </c>
      <c r="D264" s="37"/>
      <c r="E264" s="37" t="s">
        <v>33</v>
      </c>
      <c r="F264" s="38">
        <v>137</v>
      </c>
      <c r="G264" s="38">
        <v>138</v>
      </c>
      <c r="H264" s="27">
        <v>0</v>
      </c>
      <c r="I264" s="28">
        <f>(G264-F264)*C264</f>
        <v>7000</v>
      </c>
      <c r="J264" s="28">
        <v>0</v>
      </c>
      <c r="K264" s="2">
        <f t="shared" si="64"/>
        <v>7000</v>
      </c>
    </row>
    <row r="265" spans="1:11">
      <c r="A265" s="36">
        <v>43269</v>
      </c>
      <c r="B265" s="37" t="s">
        <v>47</v>
      </c>
      <c r="C265" s="37">
        <v>1200</v>
      </c>
      <c r="D265" s="37"/>
      <c r="E265" s="37" t="s">
        <v>33</v>
      </c>
      <c r="F265" s="38">
        <v>1000</v>
      </c>
      <c r="G265" s="38">
        <v>1012</v>
      </c>
      <c r="H265" s="38">
        <v>0</v>
      </c>
      <c r="I265" s="2">
        <f>(G265-F265)*C265</f>
        <v>14400</v>
      </c>
      <c r="J265" s="2">
        <v>0</v>
      </c>
      <c r="K265" s="2">
        <f t="shared" si="64"/>
        <v>14400</v>
      </c>
    </row>
    <row r="266" spans="1:11">
      <c r="A266" s="36">
        <v>43269</v>
      </c>
      <c r="B266" s="37" t="s">
        <v>51</v>
      </c>
      <c r="C266" s="37">
        <v>7000</v>
      </c>
      <c r="D266" s="37"/>
      <c r="E266" s="37" t="s">
        <v>33</v>
      </c>
      <c r="F266" s="38">
        <v>140</v>
      </c>
      <c r="G266" s="38">
        <v>140.5</v>
      </c>
      <c r="H266" s="38">
        <v>0</v>
      </c>
      <c r="I266" s="2">
        <f>(G266-F266)*C266</f>
        <v>3500</v>
      </c>
      <c r="J266" s="2">
        <v>0</v>
      </c>
      <c r="K266" s="2">
        <f t="shared" si="64"/>
        <v>3500</v>
      </c>
    </row>
    <row r="267" spans="1:11">
      <c r="A267" s="36">
        <v>43266</v>
      </c>
      <c r="B267" s="37" t="s">
        <v>52</v>
      </c>
      <c r="C267" s="37">
        <v>12000</v>
      </c>
      <c r="D267" s="37"/>
      <c r="E267" s="37" t="s">
        <v>34</v>
      </c>
      <c r="F267" s="38">
        <v>87</v>
      </c>
      <c r="G267" s="38">
        <v>85</v>
      </c>
      <c r="H267" s="38">
        <v>84.25</v>
      </c>
      <c r="I267" s="2">
        <f>(F267-G267)*C267</f>
        <v>24000</v>
      </c>
      <c r="J267" s="2">
        <f>(G267-H267)*C267</f>
        <v>9000</v>
      </c>
      <c r="K267" s="2">
        <f t="shared" si="64"/>
        <v>33000</v>
      </c>
    </row>
    <row r="268" spans="1:11">
      <c r="A268" s="36">
        <v>43266</v>
      </c>
      <c r="B268" s="37" t="s">
        <v>53</v>
      </c>
      <c r="C268" s="37">
        <v>1000</v>
      </c>
      <c r="D268" s="37"/>
      <c r="E268" s="37" t="s">
        <v>34</v>
      </c>
      <c r="F268" s="38">
        <v>1087</v>
      </c>
      <c r="G268" s="38">
        <v>1075</v>
      </c>
      <c r="H268" s="38">
        <v>0</v>
      </c>
      <c r="I268" s="2">
        <f>(F268-G268)*C268</f>
        <v>12000</v>
      </c>
      <c r="J268" s="2">
        <v>0</v>
      </c>
      <c r="K268" s="2">
        <f t="shared" si="64"/>
        <v>12000</v>
      </c>
    </row>
    <row r="269" spans="1:11">
      <c r="A269" s="36">
        <v>43265</v>
      </c>
      <c r="B269" s="37" t="s">
        <v>48</v>
      </c>
      <c r="C269" s="37">
        <v>28000</v>
      </c>
      <c r="D269" s="37"/>
      <c r="E269" s="37" t="s">
        <v>33</v>
      </c>
      <c r="F269" s="38">
        <v>16</v>
      </c>
      <c r="G269" s="38">
        <v>15.4</v>
      </c>
      <c r="H269" s="38">
        <v>0</v>
      </c>
      <c r="I269" s="2">
        <f>(G269-F269)*C269</f>
        <v>-16799.999999999989</v>
      </c>
      <c r="J269" s="2">
        <v>0</v>
      </c>
      <c r="K269" s="39">
        <f t="shared" si="64"/>
        <v>-16799.999999999989</v>
      </c>
    </row>
    <row r="270" spans="1:11">
      <c r="A270" s="36">
        <v>43265</v>
      </c>
      <c r="B270" s="37" t="s">
        <v>51</v>
      </c>
      <c r="C270" s="37">
        <v>7000</v>
      </c>
      <c r="D270" s="37"/>
      <c r="E270" s="37" t="s">
        <v>33</v>
      </c>
      <c r="F270" s="38">
        <v>143.75</v>
      </c>
      <c r="G270" s="38">
        <v>145.75</v>
      </c>
      <c r="H270" s="38">
        <v>146.25</v>
      </c>
      <c r="I270" s="2">
        <f>(G270-F270)*C270</f>
        <v>14000</v>
      </c>
      <c r="J270" s="2">
        <f>(H270-G270)*C270</f>
        <v>3500</v>
      </c>
      <c r="K270" s="2">
        <f t="shared" si="64"/>
        <v>17500</v>
      </c>
    </row>
    <row r="271" spans="1:11">
      <c r="A271" s="40">
        <v>43264</v>
      </c>
      <c r="B271" s="30" t="s">
        <v>47</v>
      </c>
      <c r="C271" s="30">
        <v>1200</v>
      </c>
      <c r="D271" s="30"/>
      <c r="E271" s="30" t="s">
        <v>34</v>
      </c>
      <c r="F271" s="31">
        <v>1045</v>
      </c>
      <c r="G271" s="31">
        <v>1032</v>
      </c>
      <c r="H271" s="31">
        <v>0</v>
      </c>
      <c r="I271" s="28">
        <f>(F271-G271)*C271</f>
        <v>15600</v>
      </c>
      <c r="J271" s="28">
        <v>0</v>
      </c>
      <c r="K271" s="2">
        <f t="shared" si="64"/>
        <v>15600</v>
      </c>
    </row>
    <row r="272" spans="1:11">
      <c r="A272" s="36">
        <v>43263</v>
      </c>
      <c r="B272" s="37" t="s">
        <v>54</v>
      </c>
      <c r="C272" s="37">
        <v>1000</v>
      </c>
      <c r="D272" s="37"/>
      <c r="E272" s="37" t="s">
        <v>33</v>
      </c>
      <c r="F272" s="38">
        <v>1061</v>
      </c>
      <c r="G272" s="38">
        <v>1076</v>
      </c>
      <c r="H272" s="38">
        <v>1096</v>
      </c>
      <c r="I272" s="2">
        <f t="shared" ref="I272:I280" si="65">(G272-F272)*C272</f>
        <v>15000</v>
      </c>
      <c r="J272" s="2">
        <v>0</v>
      </c>
      <c r="K272" s="2">
        <f t="shared" si="64"/>
        <v>15000</v>
      </c>
    </row>
    <row r="273" spans="1:11">
      <c r="A273" s="36">
        <v>43262</v>
      </c>
      <c r="B273" s="37" t="s">
        <v>55</v>
      </c>
      <c r="C273" s="37">
        <v>4500</v>
      </c>
      <c r="D273" s="37"/>
      <c r="E273" s="37" t="s">
        <v>33</v>
      </c>
      <c r="F273" s="38">
        <v>273</v>
      </c>
      <c r="G273" s="38">
        <v>275.75</v>
      </c>
      <c r="H273" s="38">
        <v>0</v>
      </c>
      <c r="I273" s="2">
        <f t="shared" si="65"/>
        <v>12375</v>
      </c>
      <c r="J273" s="2">
        <v>0</v>
      </c>
      <c r="K273" s="2">
        <f t="shared" si="64"/>
        <v>12375</v>
      </c>
    </row>
    <row r="274" spans="1:11">
      <c r="A274" s="36">
        <v>43259</v>
      </c>
      <c r="B274" s="37" t="s">
        <v>47</v>
      </c>
      <c r="C274" s="37">
        <v>1200</v>
      </c>
      <c r="D274" s="37"/>
      <c r="E274" s="37" t="s">
        <v>33</v>
      </c>
      <c r="F274" s="38">
        <v>1021</v>
      </c>
      <c r="G274" s="38">
        <v>1036</v>
      </c>
      <c r="H274" s="38">
        <v>1041</v>
      </c>
      <c r="I274" s="2">
        <f t="shared" si="65"/>
        <v>18000</v>
      </c>
      <c r="J274" s="2">
        <f>(H274-G274)*C274</f>
        <v>6000</v>
      </c>
      <c r="K274" s="2">
        <f t="shared" si="64"/>
        <v>24000</v>
      </c>
    </row>
    <row r="275" spans="1:11">
      <c r="A275" s="36">
        <v>43259</v>
      </c>
      <c r="B275" s="37" t="s">
        <v>56</v>
      </c>
      <c r="C275" s="37">
        <v>4000</v>
      </c>
      <c r="D275" s="37"/>
      <c r="E275" s="37" t="s">
        <v>33</v>
      </c>
      <c r="F275" s="38">
        <v>132.75</v>
      </c>
      <c r="G275" s="38">
        <v>135.75</v>
      </c>
      <c r="H275" s="38">
        <v>0</v>
      </c>
      <c r="I275" s="2">
        <f t="shared" si="65"/>
        <v>12000</v>
      </c>
      <c r="J275" s="2">
        <v>0</v>
      </c>
      <c r="K275" s="2">
        <f t="shared" si="64"/>
        <v>12000</v>
      </c>
    </row>
    <row r="276" spans="1:11">
      <c r="A276" s="36">
        <v>43259</v>
      </c>
      <c r="B276" s="37" t="s">
        <v>57</v>
      </c>
      <c r="C276" s="37">
        <v>1400</v>
      </c>
      <c r="D276" s="37"/>
      <c r="E276" s="37" t="s">
        <v>33</v>
      </c>
      <c r="F276" s="38">
        <v>565</v>
      </c>
      <c r="G276" s="38">
        <v>575</v>
      </c>
      <c r="H276" s="38">
        <v>587</v>
      </c>
      <c r="I276" s="2">
        <f t="shared" si="65"/>
        <v>14000</v>
      </c>
      <c r="J276" s="2">
        <f>(H276-G276)*C276</f>
        <v>16800</v>
      </c>
      <c r="K276" s="2">
        <f t="shared" si="64"/>
        <v>30800</v>
      </c>
    </row>
    <row r="277" spans="1:11">
      <c r="A277" s="36">
        <v>43258</v>
      </c>
      <c r="B277" s="37" t="s">
        <v>51</v>
      </c>
      <c r="C277" s="37">
        <v>7000</v>
      </c>
      <c r="D277" s="37"/>
      <c r="E277" s="37" t="s">
        <v>33</v>
      </c>
      <c r="F277" s="38">
        <v>149</v>
      </c>
      <c r="G277" s="38">
        <v>147</v>
      </c>
      <c r="H277" s="38">
        <v>0</v>
      </c>
      <c r="I277" s="2">
        <f t="shared" si="65"/>
        <v>-14000</v>
      </c>
      <c r="J277" s="2">
        <v>0</v>
      </c>
      <c r="K277" s="39">
        <f t="shared" si="64"/>
        <v>-14000</v>
      </c>
    </row>
    <row r="278" spans="1:11">
      <c r="A278" s="36">
        <v>43258</v>
      </c>
      <c r="B278" s="41" t="s">
        <v>58</v>
      </c>
      <c r="C278" s="41">
        <v>28000</v>
      </c>
      <c r="D278" s="41"/>
      <c r="E278" s="41" t="s">
        <v>33</v>
      </c>
      <c r="F278" s="42">
        <v>16</v>
      </c>
      <c r="G278" s="38">
        <v>15.5</v>
      </c>
      <c r="H278" s="42">
        <v>0</v>
      </c>
      <c r="I278" s="2">
        <f t="shared" si="65"/>
        <v>-14000</v>
      </c>
      <c r="J278" s="2">
        <v>0</v>
      </c>
      <c r="K278" s="39">
        <f t="shared" si="64"/>
        <v>-14000</v>
      </c>
    </row>
    <row r="279" spans="1:11">
      <c r="A279" s="36">
        <v>43257</v>
      </c>
      <c r="B279" s="37" t="s">
        <v>59</v>
      </c>
      <c r="C279" s="37">
        <v>1100</v>
      </c>
      <c r="D279" s="37"/>
      <c r="E279" s="37" t="s">
        <v>33</v>
      </c>
      <c r="F279" s="38">
        <v>899</v>
      </c>
      <c r="G279" s="38">
        <v>905</v>
      </c>
      <c r="H279" s="38">
        <v>0</v>
      </c>
      <c r="I279" s="2">
        <f t="shared" si="65"/>
        <v>6600</v>
      </c>
      <c r="J279" s="2">
        <v>0</v>
      </c>
      <c r="K279" s="2">
        <f t="shared" ref="K279:K284" si="66">+J279+I279</f>
        <v>6600</v>
      </c>
    </row>
    <row r="280" spans="1:11">
      <c r="A280" s="36">
        <v>43256</v>
      </c>
      <c r="B280" s="37" t="s">
        <v>60</v>
      </c>
      <c r="C280" s="37">
        <v>8000</v>
      </c>
      <c r="D280" s="37"/>
      <c r="E280" s="37" t="s">
        <v>33</v>
      </c>
      <c r="F280" s="38">
        <v>109</v>
      </c>
      <c r="G280" s="38">
        <v>110.9</v>
      </c>
      <c r="H280" s="38">
        <v>0</v>
      </c>
      <c r="I280" s="2">
        <f t="shared" si="65"/>
        <v>15200.000000000045</v>
      </c>
      <c r="J280" s="2">
        <v>0</v>
      </c>
      <c r="K280" s="2">
        <f t="shared" si="66"/>
        <v>15200.000000000045</v>
      </c>
    </row>
    <row r="281" spans="1:11">
      <c r="A281" s="36">
        <v>43255</v>
      </c>
      <c r="B281" s="37" t="s">
        <v>50</v>
      </c>
      <c r="C281" s="37">
        <v>500</v>
      </c>
      <c r="D281" s="37"/>
      <c r="E281" s="37" t="s">
        <v>34</v>
      </c>
      <c r="F281" s="38">
        <v>1590</v>
      </c>
      <c r="G281" s="38">
        <v>1570</v>
      </c>
      <c r="H281" s="38">
        <v>0</v>
      </c>
      <c r="I281" s="2">
        <f>(F281-G281)*C281</f>
        <v>10000</v>
      </c>
      <c r="J281" s="2">
        <v>0</v>
      </c>
      <c r="K281" s="2">
        <f t="shared" si="66"/>
        <v>10000</v>
      </c>
    </row>
    <row r="282" spans="1:11">
      <c r="A282" s="36">
        <v>43255</v>
      </c>
      <c r="B282" s="37" t="s">
        <v>61</v>
      </c>
      <c r="C282" s="37">
        <v>1000</v>
      </c>
      <c r="D282" s="37"/>
      <c r="E282" s="37" t="s">
        <v>33</v>
      </c>
      <c r="F282" s="38">
        <v>923</v>
      </c>
      <c r="G282" s="38">
        <v>928</v>
      </c>
      <c r="H282" s="38">
        <v>0</v>
      </c>
      <c r="I282" s="2">
        <f>(G282-F282)*C282</f>
        <v>5000</v>
      </c>
      <c r="J282" s="2">
        <v>0</v>
      </c>
      <c r="K282" s="2">
        <f t="shared" si="66"/>
        <v>5000</v>
      </c>
    </row>
    <row r="283" spans="1:11">
      <c r="A283" s="36">
        <v>43252</v>
      </c>
      <c r="B283" s="37" t="s">
        <v>60</v>
      </c>
      <c r="C283" s="37">
        <v>8000</v>
      </c>
      <c r="D283" s="37"/>
      <c r="E283" s="37" t="s">
        <v>34</v>
      </c>
      <c r="F283" s="38">
        <v>122.5</v>
      </c>
      <c r="G283" s="38">
        <v>120.5</v>
      </c>
      <c r="H283" s="38">
        <v>0</v>
      </c>
      <c r="I283" s="2">
        <f>(F283-G283)*C283</f>
        <v>16000</v>
      </c>
      <c r="J283" s="2">
        <v>0</v>
      </c>
      <c r="K283" s="2">
        <f t="shared" si="66"/>
        <v>16000</v>
      </c>
    </row>
    <row r="284" spans="1:11">
      <c r="A284" s="36">
        <v>43252</v>
      </c>
      <c r="B284" s="37" t="s">
        <v>62</v>
      </c>
      <c r="C284" s="37">
        <v>500</v>
      </c>
      <c r="D284" s="37"/>
      <c r="E284" s="37" t="s">
        <v>33</v>
      </c>
      <c r="F284" s="38">
        <v>760</v>
      </c>
      <c r="G284" s="38">
        <v>735</v>
      </c>
      <c r="H284" s="38">
        <v>0</v>
      </c>
      <c r="I284" s="2">
        <f>(G284-F284)*C284</f>
        <v>-12500</v>
      </c>
      <c r="J284" s="2">
        <v>0</v>
      </c>
      <c r="K284" s="39">
        <f t="shared" si="66"/>
        <v>-12500</v>
      </c>
    </row>
    <row r="285" spans="1:11">
      <c r="A285" s="32"/>
      <c r="B285" s="33"/>
      <c r="C285" s="33"/>
      <c r="D285" s="33"/>
      <c r="E285" s="33"/>
      <c r="F285" s="34"/>
      <c r="G285" s="34"/>
      <c r="H285" s="34"/>
      <c r="I285" s="35"/>
      <c r="J285" s="35"/>
      <c r="K285" s="15"/>
    </row>
  </sheetData>
  <mergeCells count="2">
    <mergeCell ref="A1:K1"/>
    <mergeCell ref="A2:K2"/>
  </mergeCells>
  <conditionalFormatting sqref="J107 I104:J106">
    <cfRule type="cellIs" dxfId="119" priority="154" operator="lessThan">
      <formula>0</formula>
    </cfRule>
  </conditionalFormatting>
  <conditionalFormatting sqref="J107">
    <cfRule type="cellIs" dxfId="118" priority="153" operator="lessThan">
      <formula>0</formula>
    </cfRule>
  </conditionalFormatting>
  <conditionalFormatting sqref="I107">
    <cfRule type="cellIs" dxfId="117" priority="152" operator="lessThan">
      <formula>0</formula>
    </cfRule>
  </conditionalFormatting>
  <conditionalFormatting sqref="J107">
    <cfRule type="cellIs" dxfId="116" priority="151" operator="lessThan">
      <formula>0</formula>
    </cfRule>
  </conditionalFormatting>
  <conditionalFormatting sqref="J107">
    <cfRule type="cellIs" dxfId="115" priority="150" operator="lessThan">
      <formula>0</formula>
    </cfRule>
  </conditionalFormatting>
  <conditionalFormatting sqref="J107">
    <cfRule type="cellIs" dxfId="114" priority="149" operator="lessThan">
      <formula>0</formula>
    </cfRule>
  </conditionalFormatting>
  <conditionalFormatting sqref="I103:J103">
    <cfRule type="cellIs" dxfId="113" priority="148" operator="lessThan">
      <formula>0</formula>
    </cfRule>
  </conditionalFormatting>
  <conditionalFormatting sqref="I102:J102">
    <cfRule type="cellIs" dxfId="112" priority="147" operator="lessThan">
      <formula>0</formula>
    </cfRule>
  </conditionalFormatting>
  <conditionalFormatting sqref="I101:J101">
    <cfRule type="cellIs" dxfId="111" priority="146" operator="lessThan">
      <formula>0</formula>
    </cfRule>
  </conditionalFormatting>
  <conditionalFormatting sqref="I100:J100">
    <cfRule type="cellIs" dxfId="110" priority="145" operator="lessThan">
      <formula>0</formula>
    </cfRule>
  </conditionalFormatting>
  <conditionalFormatting sqref="I99:J99">
    <cfRule type="cellIs" dxfId="109" priority="144" operator="lessThan">
      <formula>0</formula>
    </cfRule>
  </conditionalFormatting>
  <conditionalFormatting sqref="I98:J98">
    <cfRule type="cellIs" dxfId="108" priority="143" operator="lessThan">
      <formula>0</formula>
    </cfRule>
  </conditionalFormatting>
  <conditionalFormatting sqref="I97:J97">
    <cfRule type="cellIs" dxfId="107" priority="142" operator="lessThan">
      <formula>0</formula>
    </cfRule>
  </conditionalFormatting>
  <conditionalFormatting sqref="I96:J96">
    <cfRule type="cellIs" dxfId="106" priority="141" operator="lessThan">
      <formula>0</formula>
    </cfRule>
  </conditionalFormatting>
  <conditionalFormatting sqref="I95:J95">
    <cfRule type="cellIs" dxfId="105" priority="140" operator="lessThan">
      <formula>0</formula>
    </cfRule>
  </conditionalFormatting>
  <conditionalFormatting sqref="I94:J94">
    <cfRule type="cellIs" dxfId="104" priority="139" operator="lessThan">
      <formula>0</formula>
    </cfRule>
  </conditionalFormatting>
  <conditionalFormatting sqref="I90">
    <cfRule type="cellIs" dxfId="103" priority="138" operator="lessThan">
      <formula>0</formula>
    </cfRule>
  </conditionalFormatting>
  <conditionalFormatting sqref="I85">
    <cfRule type="cellIs" dxfId="102" priority="131" operator="lessThan">
      <formula>0</formula>
    </cfRule>
  </conditionalFormatting>
  <conditionalFormatting sqref="I81">
    <cfRule type="cellIs" dxfId="101" priority="127" operator="lessThan">
      <formula>0</formula>
    </cfRule>
  </conditionalFormatting>
  <conditionalFormatting sqref="I72">
    <cfRule type="cellIs" dxfId="100" priority="116" operator="lessThan">
      <formula>0</formula>
    </cfRule>
  </conditionalFormatting>
  <conditionalFormatting sqref="I70">
    <cfRule type="cellIs" dxfId="99" priority="117" operator="lessThan">
      <formula>0</formula>
    </cfRule>
  </conditionalFormatting>
  <conditionalFormatting sqref="I71">
    <cfRule type="cellIs" dxfId="98" priority="114" operator="lessThan">
      <formula>0</formula>
    </cfRule>
  </conditionalFormatting>
  <conditionalFormatting sqref="I69:I71">
    <cfRule type="cellIs" dxfId="97" priority="113" operator="lessThan">
      <formula>0</formula>
    </cfRule>
  </conditionalFormatting>
  <conditionalFormatting sqref="I73:I80">
    <cfRule type="cellIs" dxfId="96" priority="112" operator="lessThan">
      <formula>0</formula>
    </cfRule>
  </conditionalFormatting>
  <conditionalFormatting sqref="I82:I84">
    <cfRule type="cellIs" dxfId="95" priority="111" operator="lessThan">
      <formula>0</formula>
    </cfRule>
  </conditionalFormatting>
  <conditionalFormatting sqref="I86:I89">
    <cfRule type="cellIs" dxfId="94" priority="110" operator="lessThan">
      <formula>0</formula>
    </cfRule>
  </conditionalFormatting>
  <conditionalFormatting sqref="I91:I92">
    <cfRule type="cellIs" dxfId="93" priority="109" operator="lessThan">
      <formula>0</formula>
    </cfRule>
  </conditionalFormatting>
  <conditionalFormatting sqref="I68">
    <cfRule type="cellIs" dxfId="92" priority="103" operator="lessThan">
      <formula>0</formula>
    </cfRule>
  </conditionalFormatting>
  <conditionalFormatting sqref="I68">
    <cfRule type="cellIs" dxfId="91" priority="102" operator="lessThan">
      <formula>0</formula>
    </cfRule>
  </conditionalFormatting>
  <conditionalFormatting sqref="I66">
    <cfRule type="cellIs" dxfId="90" priority="101" operator="lessThan">
      <formula>0</formula>
    </cfRule>
  </conditionalFormatting>
  <conditionalFormatting sqref="I67">
    <cfRule type="cellIs" dxfId="89" priority="100" operator="lessThan">
      <formula>0</formula>
    </cfRule>
  </conditionalFormatting>
  <conditionalFormatting sqref="I65">
    <cfRule type="cellIs" dxfId="88" priority="99" operator="lessThan">
      <formula>0</formula>
    </cfRule>
  </conditionalFormatting>
  <conditionalFormatting sqref="I64">
    <cfRule type="cellIs" dxfId="87" priority="98" operator="lessThan">
      <formula>0</formula>
    </cfRule>
  </conditionalFormatting>
  <conditionalFormatting sqref="I61">
    <cfRule type="cellIs" dxfId="86" priority="96" operator="lessThan">
      <formula>0</formula>
    </cfRule>
  </conditionalFormatting>
  <conditionalFormatting sqref="I62">
    <cfRule type="cellIs" dxfId="85" priority="95" operator="lessThan">
      <formula>0</formula>
    </cfRule>
  </conditionalFormatting>
  <conditionalFormatting sqref="I60:J60">
    <cfRule type="cellIs" dxfId="84" priority="94" operator="lessThan">
      <formula>0</formula>
    </cfRule>
  </conditionalFormatting>
  <conditionalFormatting sqref="I60">
    <cfRule type="cellIs" dxfId="83" priority="93" operator="lessThan">
      <formula>0</formula>
    </cfRule>
  </conditionalFormatting>
  <conditionalFormatting sqref="I59">
    <cfRule type="cellIs" dxfId="82" priority="92" operator="lessThan">
      <formula>0</formula>
    </cfRule>
  </conditionalFormatting>
  <conditionalFormatting sqref="I57:I58">
    <cfRule type="cellIs" dxfId="81" priority="91" operator="lessThan">
      <formula>0</formula>
    </cfRule>
  </conditionalFormatting>
  <conditionalFormatting sqref="I56">
    <cfRule type="cellIs" dxfId="80" priority="90" operator="lessThan">
      <formula>0</formula>
    </cfRule>
  </conditionalFormatting>
  <conditionalFormatting sqref="I55">
    <cfRule type="cellIs" dxfId="79" priority="89" operator="lessThan">
      <formula>0</formula>
    </cfRule>
  </conditionalFormatting>
  <conditionalFormatting sqref="I54:J54">
    <cfRule type="cellIs" dxfId="78" priority="85" operator="lessThan">
      <formula>0</formula>
    </cfRule>
  </conditionalFormatting>
  <conditionalFormatting sqref="H90">
    <cfRule type="cellIs" dxfId="77" priority="84" operator="lessThan">
      <formula>0</formula>
    </cfRule>
  </conditionalFormatting>
  <conditionalFormatting sqref="H91">
    <cfRule type="cellIs" dxfId="76" priority="83" operator="lessThan">
      <formula>0</formula>
    </cfRule>
  </conditionalFormatting>
  <conditionalFormatting sqref="H92">
    <cfRule type="cellIs" dxfId="75" priority="82" operator="lessThan">
      <formula>0</formula>
    </cfRule>
  </conditionalFormatting>
  <conditionalFormatting sqref="H86:H87">
    <cfRule type="cellIs" dxfId="74" priority="81" operator="lessThan">
      <formula>0</formula>
    </cfRule>
  </conditionalFormatting>
  <conditionalFormatting sqref="H88">
    <cfRule type="cellIs" dxfId="73" priority="80" operator="lessThan">
      <formula>0</formula>
    </cfRule>
  </conditionalFormatting>
  <conditionalFormatting sqref="H89">
    <cfRule type="cellIs" dxfId="72" priority="79" operator="lessThan">
      <formula>0</formula>
    </cfRule>
  </conditionalFormatting>
  <conditionalFormatting sqref="H84">
    <cfRule type="cellIs" dxfId="71" priority="78" operator="lessThan">
      <formula>0</formula>
    </cfRule>
  </conditionalFormatting>
  <conditionalFormatting sqref="H85">
    <cfRule type="cellIs" dxfId="70" priority="77" operator="lessThan">
      <formula>0</formula>
    </cfRule>
  </conditionalFormatting>
  <conditionalFormatting sqref="H83">
    <cfRule type="cellIs" dxfId="69" priority="76" operator="lessThan">
      <formula>0</formula>
    </cfRule>
  </conditionalFormatting>
  <conditionalFormatting sqref="H82">
    <cfRule type="cellIs" dxfId="68" priority="75" operator="lessThan">
      <formula>0</formula>
    </cfRule>
  </conditionalFormatting>
  <conditionalFormatting sqref="H81">
    <cfRule type="cellIs" dxfId="67" priority="74" operator="lessThan">
      <formula>0</formula>
    </cfRule>
  </conditionalFormatting>
  <conditionalFormatting sqref="H80">
    <cfRule type="cellIs" dxfId="66" priority="73" operator="lessThan">
      <formula>0</formula>
    </cfRule>
  </conditionalFormatting>
  <conditionalFormatting sqref="H79">
    <cfRule type="cellIs" dxfId="65" priority="72" operator="lessThan">
      <formula>0</formula>
    </cfRule>
  </conditionalFormatting>
  <conditionalFormatting sqref="H76">
    <cfRule type="cellIs" dxfId="64" priority="71" operator="lessThan">
      <formula>0</formula>
    </cfRule>
  </conditionalFormatting>
  <conditionalFormatting sqref="H77:H78">
    <cfRule type="cellIs" dxfId="63" priority="70" operator="lessThan">
      <formula>0</formula>
    </cfRule>
  </conditionalFormatting>
  <conditionalFormatting sqref="H75">
    <cfRule type="cellIs" dxfId="62" priority="69" operator="lessThan">
      <formula>0</formula>
    </cfRule>
  </conditionalFormatting>
  <conditionalFormatting sqref="H74">
    <cfRule type="cellIs" dxfId="61" priority="68" operator="lessThan">
      <formula>0</formula>
    </cfRule>
  </conditionalFormatting>
  <conditionalFormatting sqref="H73">
    <cfRule type="cellIs" dxfId="60" priority="67" operator="lessThan">
      <formula>0</formula>
    </cfRule>
  </conditionalFormatting>
  <conditionalFormatting sqref="H72">
    <cfRule type="cellIs" dxfId="59" priority="65" operator="lessThan">
      <formula>0</formula>
    </cfRule>
  </conditionalFormatting>
  <conditionalFormatting sqref="H70">
    <cfRule type="cellIs" dxfId="58" priority="66" operator="lessThan">
      <formula>0</formula>
    </cfRule>
  </conditionalFormatting>
  <conditionalFormatting sqref="H71">
    <cfRule type="cellIs" dxfId="57" priority="64" operator="lessThan">
      <formula>0</formula>
    </cfRule>
  </conditionalFormatting>
  <conditionalFormatting sqref="H69">
    <cfRule type="cellIs" dxfId="56" priority="63" operator="lessThan">
      <formula>0</formula>
    </cfRule>
  </conditionalFormatting>
  <conditionalFormatting sqref="H68">
    <cfRule type="cellIs" dxfId="55" priority="62" operator="lessThan">
      <formula>0</formula>
    </cfRule>
  </conditionalFormatting>
  <conditionalFormatting sqref="H66">
    <cfRule type="cellIs" dxfId="54" priority="61" operator="lessThan">
      <formula>0</formula>
    </cfRule>
  </conditionalFormatting>
  <conditionalFormatting sqref="H67">
    <cfRule type="cellIs" dxfId="53" priority="60" operator="lessThan">
      <formula>0</formula>
    </cfRule>
  </conditionalFormatting>
  <conditionalFormatting sqref="H65">
    <cfRule type="cellIs" dxfId="52" priority="59" operator="lessThan">
      <formula>0</formula>
    </cfRule>
  </conditionalFormatting>
  <conditionalFormatting sqref="H64">
    <cfRule type="cellIs" dxfId="51" priority="58" operator="lessThan">
      <formula>0</formula>
    </cfRule>
  </conditionalFormatting>
  <conditionalFormatting sqref="J64:J92">
    <cfRule type="cellIs" dxfId="50" priority="56" operator="lessThan">
      <formula>0</formula>
    </cfRule>
  </conditionalFormatting>
  <conditionalFormatting sqref="I53">
    <cfRule type="cellIs" dxfId="49" priority="53" operator="lessThan">
      <formula>0</formula>
    </cfRule>
  </conditionalFormatting>
  <conditionalFormatting sqref="I52">
    <cfRule type="cellIs" dxfId="48" priority="54" operator="lessThan">
      <formula>0</formula>
    </cfRule>
  </conditionalFormatting>
  <conditionalFormatting sqref="I51">
    <cfRule type="cellIs" dxfId="47" priority="52" operator="lessThan">
      <formula>0</formula>
    </cfRule>
  </conditionalFormatting>
  <conditionalFormatting sqref="I50">
    <cfRule type="cellIs" dxfId="46" priority="51" operator="lessThan">
      <formula>0</formula>
    </cfRule>
  </conditionalFormatting>
  <conditionalFormatting sqref="I49">
    <cfRule type="cellIs" dxfId="45" priority="50" operator="lessThan">
      <formula>0</formula>
    </cfRule>
  </conditionalFormatting>
  <conditionalFormatting sqref="I48:J48">
    <cfRule type="cellIs" dxfId="44" priority="47" operator="lessThan">
      <formula>0</formula>
    </cfRule>
  </conditionalFormatting>
  <conditionalFormatting sqref="I48">
    <cfRule type="cellIs" dxfId="43" priority="46" operator="lessThan">
      <formula>0</formula>
    </cfRule>
  </conditionalFormatting>
  <conditionalFormatting sqref="I47">
    <cfRule type="cellIs" dxfId="42" priority="45" operator="lessThan">
      <formula>0</formula>
    </cfRule>
  </conditionalFormatting>
  <conditionalFormatting sqref="I44:I45">
    <cfRule type="cellIs" dxfId="41" priority="42" operator="lessThan">
      <formula>0</formula>
    </cfRule>
  </conditionalFormatting>
  <conditionalFormatting sqref="I46">
    <cfRule type="cellIs" dxfId="40" priority="43" operator="lessThan">
      <formula>0</formula>
    </cfRule>
  </conditionalFormatting>
  <conditionalFormatting sqref="I43">
    <cfRule type="cellIs" dxfId="39" priority="41" operator="lessThan">
      <formula>0</formula>
    </cfRule>
  </conditionalFormatting>
  <conditionalFormatting sqref="I42:J42">
    <cfRule type="cellIs" dxfId="38" priority="40" operator="lessThan">
      <formula>0</formula>
    </cfRule>
  </conditionalFormatting>
  <conditionalFormatting sqref="I41">
    <cfRule type="cellIs" dxfId="37" priority="39" operator="lessThan">
      <formula>0</formula>
    </cfRule>
  </conditionalFormatting>
  <conditionalFormatting sqref="I39:J40">
    <cfRule type="cellIs" dxfId="36" priority="37" operator="lessThan">
      <formula>0</formula>
    </cfRule>
  </conditionalFormatting>
  <conditionalFormatting sqref="I38">
    <cfRule type="cellIs" dxfId="35" priority="36" operator="lessThan">
      <formula>0</formula>
    </cfRule>
  </conditionalFormatting>
  <conditionalFormatting sqref="I37">
    <cfRule type="cellIs" dxfId="34" priority="35" operator="lessThan">
      <formula>0</formula>
    </cfRule>
  </conditionalFormatting>
  <conditionalFormatting sqref="I36">
    <cfRule type="cellIs" dxfId="33" priority="34" operator="lessThan">
      <formula>0</formula>
    </cfRule>
  </conditionalFormatting>
  <conditionalFormatting sqref="I35:J35">
    <cfRule type="cellIs" dxfId="32" priority="33" operator="lessThan">
      <formula>0</formula>
    </cfRule>
  </conditionalFormatting>
  <conditionalFormatting sqref="I35">
    <cfRule type="cellIs" dxfId="31" priority="32" operator="lessThan">
      <formula>0</formula>
    </cfRule>
  </conditionalFormatting>
  <conditionalFormatting sqref="I34">
    <cfRule type="cellIs" dxfId="30" priority="31" operator="lessThan">
      <formula>0</formula>
    </cfRule>
  </conditionalFormatting>
  <conditionalFormatting sqref="I33">
    <cfRule type="cellIs" dxfId="29" priority="30" operator="lessThan">
      <formula>0</formula>
    </cfRule>
  </conditionalFormatting>
  <conditionalFormatting sqref="I31:I32">
    <cfRule type="cellIs" dxfId="28" priority="29" operator="lessThan">
      <formula>0</formula>
    </cfRule>
  </conditionalFormatting>
  <conditionalFormatting sqref="I28:J28">
    <cfRule type="cellIs" dxfId="27" priority="28" operator="lessThan">
      <formula>0</formula>
    </cfRule>
  </conditionalFormatting>
  <conditionalFormatting sqref="I28">
    <cfRule type="cellIs" dxfId="26" priority="27" operator="lessThan">
      <formula>0</formula>
    </cfRule>
  </conditionalFormatting>
  <conditionalFormatting sqref="I29">
    <cfRule type="cellIs" dxfId="25" priority="26" operator="lessThan">
      <formula>0</formula>
    </cfRule>
  </conditionalFormatting>
  <conditionalFormatting sqref="I30">
    <cfRule type="cellIs" dxfId="24" priority="25" operator="lessThan">
      <formula>0</formula>
    </cfRule>
  </conditionalFormatting>
  <conditionalFormatting sqref="I26">
    <cfRule type="cellIs" dxfId="23" priority="24" operator="lessThan">
      <formula>0</formula>
    </cfRule>
  </conditionalFormatting>
  <conditionalFormatting sqref="I27">
    <cfRule type="cellIs" dxfId="22" priority="23" operator="lessThan">
      <formula>0</formula>
    </cfRule>
  </conditionalFormatting>
  <conditionalFormatting sqref="I24:I25">
    <cfRule type="cellIs" dxfId="21" priority="22" operator="lessThan">
      <formula>0</formula>
    </cfRule>
  </conditionalFormatting>
  <conditionalFormatting sqref="I22">
    <cfRule type="cellIs" dxfId="20" priority="21" operator="lessThan">
      <formula>0</formula>
    </cfRule>
  </conditionalFormatting>
  <conditionalFormatting sqref="I21">
    <cfRule type="cellIs" dxfId="19" priority="20" operator="lessThan">
      <formula>0</formula>
    </cfRule>
  </conditionalFormatting>
  <conditionalFormatting sqref="I20">
    <cfRule type="cellIs" dxfId="18" priority="19" operator="lessThan">
      <formula>0</formula>
    </cfRule>
  </conditionalFormatting>
  <conditionalFormatting sqref="I19">
    <cfRule type="cellIs" dxfId="17" priority="18" operator="lessThan">
      <formula>0</formula>
    </cfRule>
  </conditionalFormatting>
  <conditionalFormatting sqref="I18:J18">
    <cfRule type="cellIs" dxfId="16" priority="17" operator="lessThan">
      <formula>0</formula>
    </cfRule>
  </conditionalFormatting>
  <conditionalFormatting sqref="I18">
    <cfRule type="cellIs" dxfId="15" priority="16" operator="lessThan">
      <formula>0</formula>
    </cfRule>
  </conditionalFormatting>
  <conditionalFormatting sqref="I17">
    <cfRule type="cellIs" dxfId="14" priority="15" operator="lessThan">
      <formula>0</formula>
    </cfRule>
  </conditionalFormatting>
  <conditionalFormatting sqref="I16">
    <cfRule type="cellIs" dxfId="13" priority="14" operator="lessThan">
      <formula>0</formula>
    </cfRule>
  </conditionalFormatting>
  <conditionalFormatting sqref="I16">
    <cfRule type="cellIs" dxfId="12" priority="13" operator="lessThan">
      <formula>0</formula>
    </cfRule>
  </conditionalFormatting>
  <conditionalFormatting sqref="I15">
    <cfRule type="cellIs" dxfId="11" priority="12" operator="lessThan">
      <formula>0</formula>
    </cfRule>
  </conditionalFormatting>
  <conditionalFormatting sqref="I14">
    <cfRule type="cellIs" dxfId="10" priority="11" operator="lessThan">
      <formula>0</formula>
    </cfRule>
  </conditionalFormatting>
  <conditionalFormatting sqref="J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21 I136 I11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1"/>
  <sheetViews>
    <sheetView workbookViewId="0">
      <selection activeCell="A3" sqref="A3"/>
    </sheetView>
  </sheetViews>
  <sheetFormatPr defaultRowHeight="1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23.25" customHeight="1">
      <c r="A2" s="114" t="s">
        <v>81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2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>
      <c r="A5" s="24">
        <v>43699</v>
      </c>
      <c r="B5" s="43" t="s">
        <v>359</v>
      </c>
      <c r="C5" s="44">
        <v>55</v>
      </c>
      <c r="D5" s="45" t="s">
        <v>338</v>
      </c>
      <c r="E5" s="46">
        <v>20000</v>
      </c>
      <c r="F5" s="89">
        <v>6</v>
      </c>
      <c r="G5" s="46">
        <v>1</v>
      </c>
      <c r="H5" s="46">
        <v>1.7</v>
      </c>
      <c r="I5" s="28">
        <v>0</v>
      </c>
      <c r="J5" s="50">
        <f t="shared" ref="J5:J14" si="0">(H5-G5)*(E5*F5)</f>
        <v>84000</v>
      </c>
      <c r="K5" s="48">
        <v>0</v>
      </c>
      <c r="L5" s="48">
        <f t="shared" ref="L5:L14" si="1">SUM(J5:K5)</f>
        <v>84000</v>
      </c>
    </row>
    <row r="6" spans="1:12">
      <c r="A6" s="24">
        <v>43698</v>
      </c>
      <c r="B6" s="43" t="s">
        <v>289</v>
      </c>
      <c r="C6" s="44">
        <v>285</v>
      </c>
      <c r="D6" s="45" t="s">
        <v>338</v>
      </c>
      <c r="E6" s="46">
        <v>3000</v>
      </c>
      <c r="F6" s="89">
        <v>6</v>
      </c>
      <c r="G6" s="46">
        <v>7</v>
      </c>
      <c r="H6" s="46">
        <v>9</v>
      </c>
      <c r="I6" s="28">
        <v>11</v>
      </c>
      <c r="J6" s="50">
        <f t="shared" si="0"/>
        <v>36000</v>
      </c>
      <c r="K6" s="48">
        <f>(I6-H6)*F69*E6</f>
        <v>36000</v>
      </c>
      <c r="L6" s="48">
        <f t="shared" si="1"/>
        <v>72000</v>
      </c>
    </row>
    <row r="7" spans="1:12">
      <c r="A7" s="24">
        <v>43698</v>
      </c>
      <c r="B7" s="43" t="s">
        <v>356</v>
      </c>
      <c r="C7" s="44">
        <v>140</v>
      </c>
      <c r="D7" s="45" t="s">
        <v>338</v>
      </c>
      <c r="E7" s="46">
        <v>4000</v>
      </c>
      <c r="F7" s="89">
        <v>6</v>
      </c>
      <c r="G7" s="46">
        <v>2</v>
      </c>
      <c r="H7" s="46">
        <v>3.5</v>
      </c>
      <c r="I7" s="28">
        <v>0</v>
      </c>
      <c r="J7" s="50">
        <f t="shared" si="0"/>
        <v>36000</v>
      </c>
      <c r="K7" s="48">
        <v>0</v>
      </c>
      <c r="L7" s="48">
        <f t="shared" si="1"/>
        <v>36000</v>
      </c>
    </row>
    <row r="8" spans="1:12">
      <c r="A8" s="24">
        <v>43697</v>
      </c>
      <c r="B8" s="43" t="s">
        <v>76</v>
      </c>
      <c r="C8" s="44">
        <v>500</v>
      </c>
      <c r="D8" s="45" t="s">
        <v>338</v>
      </c>
      <c r="E8" s="46">
        <v>2100</v>
      </c>
      <c r="F8" s="89">
        <v>6</v>
      </c>
      <c r="G8" s="46">
        <v>42</v>
      </c>
      <c r="H8" s="46">
        <v>62</v>
      </c>
      <c r="I8" s="28">
        <v>82</v>
      </c>
      <c r="J8" s="50">
        <f t="shared" si="0"/>
        <v>252000</v>
      </c>
      <c r="K8" s="48">
        <f>(I8-H8)*F70*E8</f>
        <v>252000</v>
      </c>
      <c r="L8" s="48">
        <f t="shared" si="1"/>
        <v>504000</v>
      </c>
    </row>
    <row r="9" spans="1:12">
      <c r="A9" s="24">
        <v>43697</v>
      </c>
      <c r="B9" s="43" t="s">
        <v>312</v>
      </c>
      <c r="C9" s="44">
        <v>97.5</v>
      </c>
      <c r="D9" s="45" t="s">
        <v>338</v>
      </c>
      <c r="E9" s="46">
        <v>6000</v>
      </c>
      <c r="F9" s="89">
        <v>6</v>
      </c>
      <c r="G9" s="46">
        <v>4</v>
      </c>
      <c r="H9" s="46">
        <v>5.5</v>
      </c>
      <c r="I9" s="28">
        <v>6.8</v>
      </c>
      <c r="J9" s="50">
        <f t="shared" si="0"/>
        <v>54000</v>
      </c>
      <c r="K9" s="48">
        <f>(I9-H9)*F71*E9</f>
        <v>46799.999999999993</v>
      </c>
      <c r="L9" s="48">
        <f t="shared" si="1"/>
        <v>100800</v>
      </c>
    </row>
    <row r="10" spans="1:12">
      <c r="A10" s="24">
        <v>43696</v>
      </c>
      <c r="B10" s="43" t="s">
        <v>214</v>
      </c>
      <c r="C10" s="44">
        <v>67.5</v>
      </c>
      <c r="D10" s="45" t="s">
        <v>338</v>
      </c>
      <c r="E10" s="46">
        <v>7000</v>
      </c>
      <c r="F10" s="89">
        <v>6</v>
      </c>
      <c r="G10" s="46">
        <v>2.2999999999999998</v>
      </c>
      <c r="H10" s="46">
        <v>3.5</v>
      </c>
      <c r="I10" s="28">
        <v>0</v>
      </c>
      <c r="J10" s="50">
        <f t="shared" si="0"/>
        <v>50400.000000000007</v>
      </c>
      <c r="K10" s="48">
        <v>0</v>
      </c>
      <c r="L10" s="48">
        <f t="shared" si="1"/>
        <v>50400.000000000007</v>
      </c>
    </row>
    <row r="11" spans="1:12">
      <c r="A11" s="24">
        <v>43693</v>
      </c>
      <c r="B11" s="43" t="s">
        <v>356</v>
      </c>
      <c r="C11" s="44">
        <v>142.5</v>
      </c>
      <c r="D11" s="45" t="s">
        <v>70</v>
      </c>
      <c r="E11" s="46">
        <v>4000</v>
      </c>
      <c r="F11" s="89">
        <v>6</v>
      </c>
      <c r="G11" s="46">
        <v>5</v>
      </c>
      <c r="H11" s="46">
        <v>6</v>
      </c>
      <c r="I11" s="28">
        <v>7</v>
      </c>
      <c r="J11" s="50">
        <f t="shared" si="0"/>
        <v>24000</v>
      </c>
      <c r="K11" s="48">
        <v>0</v>
      </c>
      <c r="L11" s="48">
        <f t="shared" si="1"/>
        <v>24000</v>
      </c>
    </row>
    <row r="12" spans="1:12">
      <c r="A12" s="24">
        <v>43693</v>
      </c>
      <c r="B12" s="43" t="s">
        <v>214</v>
      </c>
      <c r="C12" s="44">
        <v>65</v>
      </c>
      <c r="D12" s="45" t="s">
        <v>70</v>
      </c>
      <c r="E12" s="46">
        <v>7000</v>
      </c>
      <c r="F12" s="89">
        <v>6</v>
      </c>
      <c r="G12" s="46">
        <v>3</v>
      </c>
      <c r="H12" s="46">
        <v>4</v>
      </c>
      <c r="I12" s="28">
        <v>4.5</v>
      </c>
      <c r="J12" s="50">
        <f t="shared" si="0"/>
        <v>42000</v>
      </c>
      <c r="K12" s="48">
        <v>0</v>
      </c>
      <c r="L12" s="48">
        <f t="shared" si="1"/>
        <v>42000</v>
      </c>
    </row>
    <row r="13" spans="1:12">
      <c r="A13" s="24">
        <v>43686</v>
      </c>
      <c r="B13" s="67" t="s">
        <v>122</v>
      </c>
      <c r="C13" s="68">
        <v>230</v>
      </c>
      <c r="D13" s="68" t="s">
        <v>70</v>
      </c>
      <c r="E13" s="2">
        <v>2000</v>
      </c>
      <c r="F13" s="89">
        <v>6</v>
      </c>
      <c r="G13" s="2">
        <v>9</v>
      </c>
      <c r="H13" s="2">
        <v>9</v>
      </c>
      <c r="I13" s="2">
        <v>0</v>
      </c>
      <c r="J13" s="50">
        <f t="shared" ref="J13" si="2">(H13-G13)*(E13*F13)</f>
        <v>0</v>
      </c>
      <c r="K13" s="48">
        <v>0</v>
      </c>
      <c r="L13" s="48">
        <f t="shared" ref="L13" si="3">SUM(J13:K13)</f>
        <v>0</v>
      </c>
    </row>
    <row r="14" spans="1:12">
      <c r="A14" s="24">
        <v>43685</v>
      </c>
      <c r="B14" s="67" t="s">
        <v>342</v>
      </c>
      <c r="C14" s="68">
        <v>260</v>
      </c>
      <c r="D14" s="68" t="s">
        <v>70</v>
      </c>
      <c r="E14" s="2">
        <v>3200</v>
      </c>
      <c r="F14" s="89">
        <v>6</v>
      </c>
      <c r="G14" s="2">
        <v>8</v>
      </c>
      <c r="H14" s="2">
        <v>9.9</v>
      </c>
      <c r="I14" s="2">
        <v>0</v>
      </c>
      <c r="J14" s="50">
        <f t="shared" si="0"/>
        <v>36480.000000000007</v>
      </c>
      <c r="K14" s="48">
        <v>0</v>
      </c>
      <c r="L14" s="48">
        <f t="shared" si="1"/>
        <v>36480.000000000007</v>
      </c>
    </row>
    <row r="15" spans="1:12">
      <c r="A15" s="24">
        <v>43683</v>
      </c>
      <c r="B15" s="67" t="s">
        <v>289</v>
      </c>
      <c r="C15" s="68">
        <v>300</v>
      </c>
      <c r="D15" s="68" t="s">
        <v>70</v>
      </c>
      <c r="E15" s="2">
        <v>3000</v>
      </c>
      <c r="F15" s="89">
        <v>6</v>
      </c>
      <c r="G15" s="2">
        <v>12</v>
      </c>
      <c r="H15" s="2">
        <v>10</v>
      </c>
      <c r="I15" s="2">
        <v>0</v>
      </c>
      <c r="J15" s="50">
        <f t="shared" ref="J15" si="4">(H15-G15)*(E15*F15)</f>
        <v>-36000</v>
      </c>
      <c r="K15" s="48">
        <v>0</v>
      </c>
      <c r="L15" s="48">
        <f t="shared" ref="L15" si="5">SUM(J15:K15)</f>
        <v>-36000</v>
      </c>
    </row>
    <row r="16" spans="1:12">
      <c r="A16" s="24">
        <v>43682</v>
      </c>
      <c r="B16" s="67" t="s">
        <v>277</v>
      </c>
      <c r="C16" s="68">
        <v>105</v>
      </c>
      <c r="D16" s="68" t="s">
        <v>70</v>
      </c>
      <c r="E16" s="2">
        <v>6200</v>
      </c>
      <c r="F16" s="89">
        <v>6</v>
      </c>
      <c r="G16" s="2">
        <v>5</v>
      </c>
      <c r="H16" s="2">
        <v>5.75</v>
      </c>
      <c r="I16" s="2">
        <v>0</v>
      </c>
      <c r="J16" s="50">
        <f t="shared" ref="J16" si="6">(H16-G16)*(E16*F16)</f>
        <v>27900</v>
      </c>
      <c r="K16" s="48">
        <v>0</v>
      </c>
      <c r="L16" s="48">
        <f t="shared" ref="L16" si="7">SUM(J16:K16)</f>
        <v>27900</v>
      </c>
    </row>
    <row r="17" spans="1:12">
      <c r="A17" s="24">
        <v>43678</v>
      </c>
      <c r="B17" s="67" t="s">
        <v>312</v>
      </c>
      <c r="C17" s="68">
        <v>100</v>
      </c>
      <c r="D17" s="68" t="s">
        <v>338</v>
      </c>
      <c r="E17" s="2">
        <v>6000</v>
      </c>
      <c r="F17" s="89">
        <v>6</v>
      </c>
      <c r="G17" s="2">
        <v>4.5</v>
      </c>
      <c r="H17" s="2">
        <v>5.25</v>
      </c>
      <c r="I17" s="2">
        <v>0</v>
      </c>
      <c r="J17" s="50">
        <f t="shared" ref="J17" si="8">(H17-G17)*(E17*F17)</f>
        <v>27000</v>
      </c>
      <c r="K17" s="48">
        <v>0</v>
      </c>
      <c r="L17" s="48">
        <f t="shared" ref="L17" si="9">SUM(J17:K17)</f>
        <v>27000</v>
      </c>
    </row>
    <row r="18" spans="1:12">
      <c r="A18" s="62"/>
      <c r="B18" s="54"/>
      <c r="C18" s="63"/>
      <c r="D18" s="55"/>
      <c r="E18" s="64"/>
      <c r="F18" s="64"/>
      <c r="G18" s="64"/>
      <c r="H18" s="64"/>
      <c r="I18" s="56"/>
      <c r="J18" s="65"/>
      <c r="K18" s="58"/>
      <c r="L18" s="66"/>
    </row>
    <row r="19" spans="1:12">
      <c r="A19" s="24">
        <v>43677</v>
      </c>
      <c r="B19" s="67" t="s">
        <v>313</v>
      </c>
      <c r="C19" s="68">
        <v>110</v>
      </c>
      <c r="D19" s="68" t="s">
        <v>70</v>
      </c>
      <c r="E19" s="2">
        <v>6200</v>
      </c>
      <c r="F19" s="89">
        <v>6</v>
      </c>
      <c r="G19" s="2">
        <v>4.25</v>
      </c>
      <c r="H19" s="2">
        <v>5</v>
      </c>
      <c r="I19" s="2">
        <v>0</v>
      </c>
      <c r="J19" s="50">
        <f t="shared" ref="J19" si="10">(H19-G19)*(E19*F19)</f>
        <v>27900</v>
      </c>
      <c r="K19" s="48">
        <v>0</v>
      </c>
      <c r="L19" s="48">
        <f t="shared" ref="L19" si="11">SUM(J19:K19)</f>
        <v>27900</v>
      </c>
    </row>
    <row r="20" spans="1:12">
      <c r="A20" s="24">
        <v>43676</v>
      </c>
      <c r="B20" s="67" t="s">
        <v>117</v>
      </c>
      <c r="C20" s="68">
        <v>175</v>
      </c>
      <c r="D20" s="68" t="s">
        <v>68</v>
      </c>
      <c r="E20" s="2">
        <v>2800</v>
      </c>
      <c r="F20" s="89">
        <v>6</v>
      </c>
      <c r="G20" s="2">
        <v>6.5</v>
      </c>
      <c r="H20" s="2">
        <v>7.5</v>
      </c>
      <c r="I20" s="2">
        <v>0</v>
      </c>
      <c r="J20" s="50">
        <f t="shared" ref="J20" si="12">(H20-G20)*(E20*F20)</f>
        <v>16800</v>
      </c>
      <c r="K20" s="48">
        <v>0</v>
      </c>
      <c r="L20" s="48">
        <f t="shared" ref="L20" si="13">SUM(J20:K20)</f>
        <v>16800</v>
      </c>
    </row>
    <row r="21" spans="1:12">
      <c r="A21" s="24">
        <v>43676</v>
      </c>
      <c r="B21" s="67" t="s">
        <v>78</v>
      </c>
      <c r="C21" s="68">
        <v>135</v>
      </c>
      <c r="D21" s="68" t="s">
        <v>70</v>
      </c>
      <c r="E21" s="2">
        <v>5334</v>
      </c>
      <c r="F21" s="89">
        <v>6</v>
      </c>
      <c r="G21" s="2">
        <v>3.5</v>
      </c>
      <c r="H21" s="2">
        <v>4.25</v>
      </c>
      <c r="I21" s="2">
        <v>0</v>
      </c>
      <c r="J21" s="50">
        <v>0</v>
      </c>
      <c r="K21" s="48">
        <v>0</v>
      </c>
      <c r="L21" s="48" t="s">
        <v>234</v>
      </c>
    </row>
    <row r="22" spans="1:12">
      <c r="A22" s="24">
        <v>43675</v>
      </c>
      <c r="B22" s="67" t="s">
        <v>313</v>
      </c>
      <c r="C22" s="68">
        <v>120</v>
      </c>
      <c r="D22" s="68" t="s">
        <v>70</v>
      </c>
      <c r="E22" s="2">
        <v>6200</v>
      </c>
      <c r="F22" s="89">
        <v>6</v>
      </c>
      <c r="G22" s="2">
        <v>2</v>
      </c>
      <c r="H22" s="2">
        <v>2.25</v>
      </c>
      <c r="I22" s="2">
        <v>0</v>
      </c>
      <c r="J22" s="50">
        <f t="shared" ref="J22" si="14">(H22-G22)*(E22*F22)</f>
        <v>9300</v>
      </c>
      <c r="K22" s="48">
        <v>0</v>
      </c>
      <c r="L22" s="48">
        <f t="shared" ref="L22" si="15">SUM(J22:K22)</f>
        <v>9300</v>
      </c>
    </row>
    <row r="23" spans="1:12">
      <c r="A23" s="24">
        <v>43675</v>
      </c>
      <c r="B23" s="67" t="s">
        <v>236</v>
      </c>
      <c r="C23" s="68">
        <v>30</v>
      </c>
      <c r="D23" s="68" t="s">
        <v>70</v>
      </c>
      <c r="E23" s="2">
        <v>14000</v>
      </c>
      <c r="F23" s="89">
        <v>6</v>
      </c>
      <c r="G23" s="2">
        <v>3.25</v>
      </c>
      <c r="H23" s="2">
        <v>4</v>
      </c>
      <c r="I23" s="2">
        <v>0</v>
      </c>
      <c r="J23" s="50">
        <v>0</v>
      </c>
      <c r="K23" s="48">
        <v>0</v>
      </c>
      <c r="L23" s="48" t="s">
        <v>234</v>
      </c>
    </row>
    <row r="24" spans="1:12">
      <c r="A24" s="24">
        <v>43672</v>
      </c>
      <c r="B24" s="67" t="s">
        <v>60</v>
      </c>
      <c r="C24" s="68">
        <v>75</v>
      </c>
      <c r="D24" s="68" t="s">
        <v>70</v>
      </c>
      <c r="E24" s="2">
        <v>8000</v>
      </c>
      <c r="F24" s="89">
        <v>6</v>
      </c>
      <c r="G24" s="2">
        <v>4.25</v>
      </c>
      <c r="H24" s="2">
        <v>4.5999999999999996</v>
      </c>
      <c r="I24" s="2">
        <v>0</v>
      </c>
      <c r="J24" s="50">
        <f t="shared" ref="J24" si="16">(H24-G24)*(E24*F24)</f>
        <v>16799.999999999982</v>
      </c>
      <c r="K24" s="48">
        <v>0</v>
      </c>
      <c r="L24" s="48">
        <f t="shared" ref="L24" si="17">SUM(J24:K24)</f>
        <v>16799.999999999982</v>
      </c>
    </row>
    <row r="25" spans="1:12">
      <c r="A25" s="24">
        <v>43671</v>
      </c>
      <c r="B25" s="67" t="s">
        <v>276</v>
      </c>
      <c r="C25" s="68">
        <v>100</v>
      </c>
      <c r="D25" s="68" t="s">
        <v>70</v>
      </c>
      <c r="E25" s="2">
        <v>6000</v>
      </c>
      <c r="F25" s="89">
        <v>6</v>
      </c>
      <c r="G25" s="2">
        <v>3.5</v>
      </c>
      <c r="H25" s="2">
        <v>4.5</v>
      </c>
      <c r="I25" s="2">
        <v>0</v>
      </c>
      <c r="J25" s="50">
        <f t="shared" ref="J25" si="18">(H25-G25)*(E25*F25)</f>
        <v>36000</v>
      </c>
      <c r="K25" s="48">
        <v>0</v>
      </c>
      <c r="L25" s="48">
        <f t="shared" ref="L25" si="19">SUM(J25:K25)</f>
        <v>36000</v>
      </c>
    </row>
    <row r="26" spans="1:12">
      <c r="A26" s="24">
        <v>43670</v>
      </c>
      <c r="B26" s="67" t="s">
        <v>276</v>
      </c>
      <c r="C26" s="68">
        <v>100</v>
      </c>
      <c r="D26" s="68" t="s">
        <v>68</v>
      </c>
      <c r="E26" s="2">
        <v>6000</v>
      </c>
      <c r="F26" s="89">
        <v>6</v>
      </c>
      <c r="G26" s="2">
        <v>2.25</v>
      </c>
      <c r="H26" s="2">
        <v>3.25</v>
      </c>
      <c r="I26" s="2">
        <v>0</v>
      </c>
      <c r="J26" s="50">
        <f t="shared" ref="J26" si="20">(H26-G26)*(E26*F26)</f>
        <v>36000</v>
      </c>
      <c r="K26" s="48">
        <v>0</v>
      </c>
      <c r="L26" s="48">
        <f t="shared" ref="L26" si="21">SUM(J26:K26)</f>
        <v>36000</v>
      </c>
    </row>
    <row r="27" spans="1:12">
      <c r="A27" s="24">
        <v>43669</v>
      </c>
      <c r="B27" s="67" t="s">
        <v>295</v>
      </c>
      <c r="C27" s="68">
        <v>105</v>
      </c>
      <c r="D27" s="68" t="s">
        <v>70</v>
      </c>
      <c r="E27" s="2">
        <v>4500</v>
      </c>
      <c r="F27" s="89">
        <v>6</v>
      </c>
      <c r="G27" s="2">
        <v>3</v>
      </c>
      <c r="H27" s="2">
        <v>4</v>
      </c>
      <c r="I27" s="2">
        <v>0</v>
      </c>
      <c r="J27" s="50">
        <f t="shared" ref="J27" si="22">(H27-G27)*(E27*F27)</f>
        <v>27000</v>
      </c>
      <c r="K27" s="48">
        <v>0</v>
      </c>
      <c r="L27" s="48">
        <f t="shared" ref="L27" si="23">SUM(J27:K27)</f>
        <v>27000</v>
      </c>
    </row>
    <row r="28" spans="1:12">
      <c r="A28" s="24">
        <v>43668</v>
      </c>
      <c r="B28" s="67" t="s">
        <v>60</v>
      </c>
      <c r="C28" s="68">
        <v>80</v>
      </c>
      <c r="D28" s="68" t="s">
        <v>70</v>
      </c>
      <c r="E28" s="2">
        <v>8000</v>
      </c>
      <c r="F28" s="89">
        <v>6</v>
      </c>
      <c r="G28" s="2">
        <v>1.5</v>
      </c>
      <c r="H28" s="2">
        <v>2</v>
      </c>
      <c r="I28" s="2">
        <v>0</v>
      </c>
      <c r="J28" s="50">
        <f t="shared" ref="J28" si="24">(H28-G28)*(E28*F28)</f>
        <v>24000</v>
      </c>
      <c r="K28" s="48">
        <v>0</v>
      </c>
      <c r="L28" s="48">
        <f t="shared" ref="L28" si="25">SUM(J28:K28)</f>
        <v>24000</v>
      </c>
    </row>
    <row r="29" spans="1:12">
      <c r="A29" s="24">
        <v>43665</v>
      </c>
      <c r="B29" s="67" t="s">
        <v>60</v>
      </c>
      <c r="C29" s="68">
        <v>80</v>
      </c>
      <c r="D29" s="68" t="s">
        <v>70</v>
      </c>
      <c r="E29" s="2">
        <v>8000</v>
      </c>
      <c r="F29" s="89">
        <v>6</v>
      </c>
      <c r="G29" s="2">
        <v>2.75</v>
      </c>
      <c r="H29" s="2">
        <v>3.25</v>
      </c>
      <c r="I29" s="2">
        <v>0</v>
      </c>
      <c r="J29" s="50">
        <f t="shared" ref="J29" si="26">(H29-G29)*(E29*F29)</f>
        <v>24000</v>
      </c>
      <c r="K29" s="48">
        <v>0</v>
      </c>
      <c r="L29" s="48">
        <f t="shared" ref="L29" si="27">SUM(J29:K29)</f>
        <v>24000</v>
      </c>
    </row>
    <row r="30" spans="1:12">
      <c r="A30" s="24">
        <v>43664</v>
      </c>
      <c r="B30" s="67" t="s">
        <v>236</v>
      </c>
      <c r="C30" s="68">
        <v>34</v>
      </c>
      <c r="D30" s="68" t="s">
        <v>70</v>
      </c>
      <c r="E30" s="2">
        <v>14000</v>
      </c>
      <c r="F30" s="89">
        <v>6</v>
      </c>
      <c r="G30" s="2">
        <v>1.4</v>
      </c>
      <c r="H30" s="2">
        <v>1.9</v>
      </c>
      <c r="I30" s="2">
        <v>0</v>
      </c>
      <c r="J30" s="50">
        <f t="shared" ref="J30" si="28">(H30-G30)*(E30*F30)</f>
        <v>42000</v>
      </c>
      <c r="K30" s="48">
        <v>0</v>
      </c>
      <c r="L30" s="48">
        <f t="shared" ref="L30" si="29">SUM(J30:K30)</f>
        <v>42000</v>
      </c>
    </row>
    <row r="31" spans="1:12">
      <c r="A31" s="24">
        <v>43663</v>
      </c>
      <c r="B31" s="67" t="s">
        <v>288</v>
      </c>
      <c r="C31" s="68">
        <v>150</v>
      </c>
      <c r="D31" s="68" t="s">
        <v>70</v>
      </c>
      <c r="E31" s="2">
        <v>6000</v>
      </c>
      <c r="F31" s="89">
        <v>6</v>
      </c>
      <c r="G31" s="2">
        <v>5.5</v>
      </c>
      <c r="H31" s="2">
        <v>6.5</v>
      </c>
      <c r="I31" s="2">
        <v>0</v>
      </c>
      <c r="J31" s="50">
        <f t="shared" ref="J31:J32" si="30">(H31-G31)*(E31*F31)</f>
        <v>36000</v>
      </c>
      <c r="K31" s="48">
        <v>0</v>
      </c>
      <c r="L31" s="48">
        <f t="shared" ref="L31:L32" si="31">SUM(J31:K31)</f>
        <v>36000</v>
      </c>
    </row>
    <row r="32" spans="1:12">
      <c r="A32" s="24">
        <v>43663</v>
      </c>
      <c r="B32" s="67" t="s">
        <v>295</v>
      </c>
      <c r="C32" s="68">
        <v>120</v>
      </c>
      <c r="D32" s="68" t="s">
        <v>70</v>
      </c>
      <c r="E32" s="2">
        <v>4500</v>
      </c>
      <c r="F32" s="89">
        <v>6</v>
      </c>
      <c r="G32" s="2">
        <v>4.5</v>
      </c>
      <c r="H32" s="2">
        <v>4.5999999999999996</v>
      </c>
      <c r="I32" s="2">
        <v>0</v>
      </c>
      <c r="J32" s="50">
        <f t="shared" si="30"/>
        <v>2699.9999999999905</v>
      </c>
      <c r="K32" s="48">
        <v>0</v>
      </c>
      <c r="L32" s="48">
        <f t="shared" si="31"/>
        <v>2699.9999999999905</v>
      </c>
    </row>
    <row r="33" spans="1:12">
      <c r="A33" s="24">
        <v>43662</v>
      </c>
      <c r="B33" s="67" t="s">
        <v>316</v>
      </c>
      <c r="C33" s="68">
        <v>65</v>
      </c>
      <c r="D33" s="68" t="s">
        <v>70</v>
      </c>
      <c r="E33" s="2">
        <v>14000</v>
      </c>
      <c r="F33" s="89">
        <v>6</v>
      </c>
      <c r="G33" s="2">
        <v>1.5</v>
      </c>
      <c r="H33" s="2">
        <v>1.5</v>
      </c>
      <c r="I33" s="2">
        <v>0</v>
      </c>
      <c r="J33" s="50">
        <f t="shared" ref="J33:J34" si="32">(H33-G33)*(E33*F33)</f>
        <v>0</v>
      </c>
      <c r="K33" s="48">
        <v>0</v>
      </c>
      <c r="L33" s="48" t="s">
        <v>324</v>
      </c>
    </row>
    <row r="34" spans="1:12">
      <c r="A34" s="24">
        <v>43662</v>
      </c>
      <c r="B34" s="67" t="s">
        <v>288</v>
      </c>
      <c r="C34" s="68">
        <v>150</v>
      </c>
      <c r="D34" s="68" t="s">
        <v>70</v>
      </c>
      <c r="E34" s="2">
        <v>6000</v>
      </c>
      <c r="F34" s="89">
        <v>6</v>
      </c>
      <c r="G34" s="2">
        <v>5.75</v>
      </c>
      <c r="H34" s="2">
        <v>6.6</v>
      </c>
      <c r="I34" s="2">
        <v>0</v>
      </c>
      <c r="J34" s="50">
        <f t="shared" si="32"/>
        <v>30599.999999999985</v>
      </c>
      <c r="K34" s="48">
        <v>0</v>
      </c>
      <c r="L34" s="48">
        <f t="shared" ref="L34" si="33">SUM(J34:K34)</f>
        <v>30599.999999999985</v>
      </c>
    </row>
    <row r="35" spans="1:12">
      <c r="A35" s="24">
        <v>43661</v>
      </c>
      <c r="B35" s="67" t="s">
        <v>236</v>
      </c>
      <c r="C35" s="68">
        <v>30</v>
      </c>
      <c r="D35" s="68" t="s">
        <v>70</v>
      </c>
      <c r="E35" s="2">
        <v>14000</v>
      </c>
      <c r="F35" s="89">
        <v>6</v>
      </c>
      <c r="G35" s="2">
        <v>3.25</v>
      </c>
      <c r="H35" s="2">
        <v>3.75</v>
      </c>
      <c r="I35" s="2">
        <v>0</v>
      </c>
      <c r="J35" s="50">
        <f t="shared" ref="J35" si="34">(H35-G35)*(E35*F35)</f>
        <v>42000</v>
      </c>
      <c r="K35" s="48">
        <v>0</v>
      </c>
      <c r="L35" s="48">
        <f t="shared" ref="L35" si="35">SUM(J35:K35)</f>
        <v>42000</v>
      </c>
    </row>
    <row r="36" spans="1:12">
      <c r="A36" s="24">
        <v>43658</v>
      </c>
      <c r="B36" s="67" t="s">
        <v>316</v>
      </c>
      <c r="C36" s="68">
        <v>65</v>
      </c>
      <c r="D36" s="68" t="s">
        <v>70</v>
      </c>
      <c r="E36" s="2">
        <v>7500</v>
      </c>
      <c r="F36" s="89">
        <v>6</v>
      </c>
      <c r="G36" s="2">
        <v>2</v>
      </c>
      <c r="H36" s="2">
        <v>2</v>
      </c>
      <c r="I36" s="2">
        <v>0</v>
      </c>
      <c r="J36" s="50">
        <v>0</v>
      </c>
      <c r="K36" s="48">
        <v>0</v>
      </c>
      <c r="L36" s="48" t="s">
        <v>324</v>
      </c>
    </row>
    <row r="37" spans="1:12">
      <c r="A37" s="24">
        <v>43658</v>
      </c>
      <c r="B37" s="67" t="s">
        <v>288</v>
      </c>
      <c r="C37" s="68">
        <v>140</v>
      </c>
      <c r="D37" s="68" t="s">
        <v>68</v>
      </c>
      <c r="E37" s="2">
        <v>6000</v>
      </c>
      <c r="F37" s="89">
        <v>6</v>
      </c>
      <c r="G37" s="2">
        <v>2.4</v>
      </c>
      <c r="H37" s="2">
        <v>3.25</v>
      </c>
      <c r="I37" s="2">
        <v>0</v>
      </c>
      <c r="J37" s="50">
        <f t="shared" ref="J37" si="36">(H37-G37)*(E37*F37)</f>
        <v>30600.000000000004</v>
      </c>
      <c r="K37" s="48">
        <v>0</v>
      </c>
      <c r="L37" s="48">
        <f t="shared" ref="L37" si="37">SUM(J37:K37)</f>
        <v>30600.000000000004</v>
      </c>
    </row>
    <row r="38" spans="1:12">
      <c r="A38" s="24">
        <v>43657</v>
      </c>
      <c r="B38" s="67" t="s">
        <v>288</v>
      </c>
      <c r="C38" s="68">
        <v>145</v>
      </c>
      <c r="D38" s="68" t="s">
        <v>70</v>
      </c>
      <c r="E38" s="2">
        <v>6000</v>
      </c>
      <c r="F38" s="89">
        <v>6</v>
      </c>
      <c r="G38" s="2">
        <v>4.5</v>
      </c>
      <c r="H38" s="2">
        <v>5.5</v>
      </c>
      <c r="I38" s="2">
        <v>0</v>
      </c>
      <c r="J38" s="50">
        <f>(H38-G38)*(E38*F38)</f>
        <v>36000</v>
      </c>
      <c r="K38" s="48">
        <v>0</v>
      </c>
      <c r="L38" s="48">
        <f>SUM(J38:K38)</f>
        <v>36000</v>
      </c>
    </row>
    <row r="39" spans="1:12">
      <c r="A39" s="24">
        <v>43657</v>
      </c>
      <c r="B39" s="67" t="s">
        <v>312</v>
      </c>
      <c r="C39" s="68">
        <v>105</v>
      </c>
      <c r="D39" s="68" t="s">
        <v>70</v>
      </c>
      <c r="E39" s="2">
        <v>6000</v>
      </c>
      <c r="F39" s="89">
        <v>6</v>
      </c>
      <c r="G39" s="2">
        <v>4</v>
      </c>
      <c r="H39" s="2">
        <v>4.25</v>
      </c>
      <c r="I39" s="2">
        <v>0</v>
      </c>
      <c r="J39" s="50">
        <f>(H39-G39)*(E39*F39)</f>
        <v>9000</v>
      </c>
      <c r="K39" s="48">
        <v>0</v>
      </c>
      <c r="L39" s="48">
        <f>SUM(J39:K39)</f>
        <v>9000</v>
      </c>
    </row>
    <row r="40" spans="1:12">
      <c r="A40" s="24">
        <v>43656</v>
      </c>
      <c r="B40" s="67" t="s">
        <v>288</v>
      </c>
      <c r="C40" s="68">
        <v>145</v>
      </c>
      <c r="D40" s="68" t="s">
        <v>70</v>
      </c>
      <c r="E40" s="2">
        <v>6000</v>
      </c>
      <c r="F40" s="89">
        <v>6</v>
      </c>
      <c r="G40" s="2">
        <v>3.75</v>
      </c>
      <c r="H40" s="2">
        <v>4</v>
      </c>
      <c r="I40" s="2">
        <v>0</v>
      </c>
      <c r="J40" s="50">
        <f>(H40-G40)*(E40*F40)</f>
        <v>9000</v>
      </c>
      <c r="K40" s="48">
        <v>0</v>
      </c>
      <c r="L40" s="48">
        <f>SUM(J40:K40)</f>
        <v>9000</v>
      </c>
    </row>
    <row r="41" spans="1:12">
      <c r="A41" s="24">
        <v>43655</v>
      </c>
      <c r="B41" s="67" t="s">
        <v>60</v>
      </c>
      <c r="C41" s="68">
        <v>95</v>
      </c>
      <c r="D41" s="68" t="s">
        <v>70</v>
      </c>
      <c r="E41" s="2">
        <v>8000</v>
      </c>
      <c r="F41" s="89">
        <v>6</v>
      </c>
      <c r="G41" s="2">
        <v>3</v>
      </c>
      <c r="H41" s="2">
        <v>3</v>
      </c>
      <c r="I41" s="2">
        <v>0</v>
      </c>
      <c r="J41" s="50">
        <v>0</v>
      </c>
      <c r="K41" s="48">
        <v>0</v>
      </c>
      <c r="L41" s="48">
        <v>0</v>
      </c>
    </row>
    <row r="42" spans="1:12">
      <c r="A42" s="24">
        <v>43654</v>
      </c>
      <c r="B42" s="67" t="s">
        <v>295</v>
      </c>
      <c r="C42" s="68">
        <v>125</v>
      </c>
      <c r="D42" s="68" t="s">
        <v>70</v>
      </c>
      <c r="E42" s="2">
        <v>4500</v>
      </c>
      <c r="F42" s="89">
        <v>6</v>
      </c>
      <c r="G42" s="2">
        <v>2.5</v>
      </c>
      <c r="H42" s="2">
        <v>2.75</v>
      </c>
      <c r="I42" s="2">
        <v>0</v>
      </c>
      <c r="J42" s="50">
        <f>(H42-G42)*(E42*F42)</f>
        <v>6750</v>
      </c>
      <c r="K42" s="48">
        <v>0</v>
      </c>
      <c r="L42" s="48">
        <f>SUM(J42:K42)</f>
        <v>6750</v>
      </c>
    </row>
    <row r="43" spans="1:12">
      <c r="A43" s="24">
        <v>43654</v>
      </c>
      <c r="B43" s="67" t="s">
        <v>316</v>
      </c>
      <c r="C43" s="68">
        <v>670</v>
      </c>
      <c r="D43" s="68" t="s">
        <v>70</v>
      </c>
      <c r="E43" s="2">
        <v>7500</v>
      </c>
      <c r="F43" s="89">
        <v>6</v>
      </c>
      <c r="G43" s="2">
        <v>2.75</v>
      </c>
      <c r="H43" s="2">
        <v>3.25</v>
      </c>
      <c r="I43" s="2">
        <v>0</v>
      </c>
      <c r="J43" s="50">
        <v>0</v>
      </c>
      <c r="K43" s="48">
        <v>0</v>
      </c>
      <c r="L43" s="48" t="s">
        <v>234</v>
      </c>
    </row>
    <row r="44" spans="1:12">
      <c r="A44" s="24">
        <v>43651</v>
      </c>
      <c r="B44" s="67" t="s">
        <v>288</v>
      </c>
      <c r="C44" s="68">
        <v>170</v>
      </c>
      <c r="D44" s="68" t="s">
        <v>70</v>
      </c>
      <c r="E44" s="2">
        <v>6000</v>
      </c>
      <c r="F44" s="89">
        <v>6</v>
      </c>
      <c r="G44" s="2">
        <v>3.75</v>
      </c>
      <c r="H44" s="2">
        <v>4.5</v>
      </c>
      <c r="I44" s="2">
        <v>0</v>
      </c>
      <c r="J44" s="50">
        <f>(H44-G44)*(E44*F44)</f>
        <v>27000</v>
      </c>
      <c r="K44" s="48">
        <v>0</v>
      </c>
      <c r="L44" s="48">
        <f>SUM(J44:K44)</f>
        <v>27000</v>
      </c>
    </row>
    <row r="45" spans="1:12">
      <c r="A45" s="24">
        <v>43650</v>
      </c>
      <c r="B45" s="67" t="s">
        <v>313</v>
      </c>
      <c r="C45" s="68">
        <v>130</v>
      </c>
      <c r="D45" s="68" t="s">
        <v>70</v>
      </c>
      <c r="E45" s="2">
        <v>6200</v>
      </c>
      <c r="F45" s="89">
        <v>6</v>
      </c>
      <c r="G45" s="2">
        <v>6</v>
      </c>
      <c r="H45" s="2">
        <v>6.3</v>
      </c>
      <c r="I45" s="2">
        <v>0</v>
      </c>
      <c r="J45" s="50">
        <f>(H45-G45)*(E45*F45)</f>
        <v>11159.999999999993</v>
      </c>
      <c r="K45" s="48">
        <v>0</v>
      </c>
      <c r="L45" s="48">
        <f>SUM(J45:K45)</f>
        <v>11159.999999999993</v>
      </c>
    </row>
    <row r="46" spans="1:12">
      <c r="A46" s="24">
        <v>43649</v>
      </c>
      <c r="B46" s="67" t="s">
        <v>312</v>
      </c>
      <c r="C46" s="68">
        <v>112.5</v>
      </c>
      <c r="D46" s="68" t="s">
        <v>70</v>
      </c>
      <c r="E46" s="2">
        <v>6000</v>
      </c>
      <c r="F46" s="89">
        <v>6</v>
      </c>
      <c r="G46" s="2">
        <v>5</v>
      </c>
      <c r="H46" s="2">
        <v>5.3</v>
      </c>
      <c r="I46" s="2">
        <v>0</v>
      </c>
      <c r="J46" s="50">
        <f>(H46-G46)*(E46*F46)</f>
        <v>10799.999999999993</v>
      </c>
      <c r="K46" s="48">
        <v>0</v>
      </c>
      <c r="L46" s="48">
        <f>SUM(J46:K46)</f>
        <v>10799.999999999993</v>
      </c>
    </row>
    <row r="47" spans="1:12">
      <c r="A47" s="24">
        <v>43649</v>
      </c>
      <c r="B47" s="67" t="s">
        <v>88</v>
      </c>
      <c r="C47" s="68">
        <v>420</v>
      </c>
      <c r="D47" s="68" t="s">
        <v>70</v>
      </c>
      <c r="E47" s="2">
        <v>2500</v>
      </c>
      <c r="F47" s="89">
        <v>6</v>
      </c>
      <c r="G47" s="2">
        <v>10.5</v>
      </c>
      <c r="H47" s="2">
        <v>8.5</v>
      </c>
      <c r="I47" s="2">
        <v>0</v>
      </c>
      <c r="J47" s="88">
        <f>(H47-G47)*(E47*F47)</f>
        <v>-30000</v>
      </c>
      <c r="K47" s="48">
        <v>0</v>
      </c>
      <c r="L47" s="48">
        <f>SUM(J47:K47)</f>
        <v>-30000</v>
      </c>
    </row>
    <row r="48" spans="1:12">
      <c r="A48" s="24">
        <v>43648</v>
      </c>
      <c r="B48" s="67" t="s">
        <v>288</v>
      </c>
      <c r="C48" s="68">
        <v>160</v>
      </c>
      <c r="D48" s="68" t="s">
        <v>70</v>
      </c>
      <c r="E48" s="2">
        <v>6000</v>
      </c>
      <c r="F48" s="89">
        <v>6</v>
      </c>
      <c r="G48" s="2">
        <v>7</v>
      </c>
      <c r="H48" s="2">
        <v>8</v>
      </c>
      <c r="I48" s="2">
        <v>0</v>
      </c>
      <c r="J48" s="50">
        <f>(H48-G48)*(E48*F48)</f>
        <v>36000</v>
      </c>
      <c r="K48" s="48">
        <v>0</v>
      </c>
      <c r="L48" s="48">
        <f>SUM(J48:K48)</f>
        <v>36000</v>
      </c>
    </row>
    <row r="49" spans="1:12">
      <c r="A49" s="24">
        <v>43648</v>
      </c>
      <c r="B49" s="67" t="s">
        <v>230</v>
      </c>
      <c r="C49" s="68">
        <v>170</v>
      </c>
      <c r="D49" s="68" t="s">
        <v>70</v>
      </c>
      <c r="E49" s="2">
        <v>4000</v>
      </c>
      <c r="F49" s="89">
        <v>6</v>
      </c>
      <c r="G49" s="2">
        <v>4.5</v>
      </c>
      <c r="H49" s="2">
        <v>5.5</v>
      </c>
      <c r="I49" s="2">
        <v>0</v>
      </c>
      <c r="J49" s="50">
        <v>0</v>
      </c>
      <c r="K49" s="48">
        <v>0</v>
      </c>
      <c r="L49" s="48" t="s">
        <v>234</v>
      </c>
    </row>
    <row r="50" spans="1:12">
      <c r="A50" s="24">
        <v>43647</v>
      </c>
      <c r="B50" s="67" t="s">
        <v>276</v>
      </c>
      <c r="C50" s="68">
        <v>115</v>
      </c>
      <c r="D50" s="68" t="s">
        <v>68</v>
      </c>
      <c r="E50" s="2">
        <v>6000</v>
      </c>
      <c r="F50" s="89">
        <v>6</v>
      </c>
      <c r="G50" s="2">
        <v>4.5</v>
      </c>
      <c r="H50" s="2">
        <v>3.5</v>
      </c>
      <c r="I50" s="2">
        <v>0</v>
      </c>
      <c r="J50" s="88">
        <f>(H50-G50)*(E50*F50)</f>
        <v>-36000</v>
      </c>
      <c r="K50" s="48">
        <v>0</v>
      </c>
      <c r="L50" s="48">
        <f>SUM(J50:K50)</f>
        <v>-36000</v>
      </c>
    </row>
    <row r="51" spans="1:12">
      <c r="A51" s="24">
        <v>43647</v>
      </c>
      <c r="B51" s="67" t="s">
        <v>236</v>
      </c>
      <c r="C51" s="68">
        <v>28</v>
      </c>
      <c r="D51" s="68" t="s">
        <v>70</v>
      </c>
      <c r="E51" s="2">
        <v>14000</v>
      </c>
      <c r="F51" s="89">
        <v>6</v>
      </c>
      <c r="G51" s="2">
        <v>2.4</v>
      </c>
      <c r="H51" s="2">
        <v>2.9</v>
      </c>
      <c r="I51" s="2">
        <v>0</v>
      </c>
      <c r="J51" s="50">
        <f>(H51-G51)*(E51*F51)</f>
        <v>42000</v>
      </c>
      <c r="K51" s="48">
        <v>0</v>
      </c>
      <c r="L51" s="48">
        <f>SUM(J51:K51)</f>
        <v>42000</v>
      </c>
    </row>
    <row r="52" spans="1:12">
      <c r="A52" s="62"/>
      <c r="B52" s="54"/>
      <c r="C52" s="63"/>
      <c r="D52" s="55"/>
      <c r="E52" s="64"/>
      <c r="F52" s="64"/>
      <c r="G52" s="64"/>
      <c r="H52" s="64"/>
      <c r="I52" s="56"/>
      <c r="J52" s="65"/>
      <c r="K52" s="58"/>
      <c r="L52" s="66"/>
    </row>
    <row r="53" spans="1:12">
      <c r="A53" s="24">
        <v>43644</v>
      </c>
      <c r="B53" s="67" t="s">
        <v>259</v>
      </c>
      <c r="C53" s="68">
        <v>420</v>
      </c>
      <c r="D53" s="68" t="s">
        <v>155</v>
      </c>
      <c r="E53" s="2">
        <v>2500</v>
      </c>
      <c r="F53" s="89">
        <v>6</v>
      </c>
      <c r="G53" s="2">
        <v>8.75</v>
      </c>
      <c r="H53" s="2">
        <v>9</v>
      </c>
      <c r="I53" s="2">
        <v>0</v>
      </c>
      <c r="J53" s="50">
        <f>(H53-G53)*(E53*F53)</f>
        <v>3750</v>
      </c>
      <c r="K53" s="48">
        <v>0</v>
      </c>
      <c r="L53" s="48">
        <f>SUM(J53:K53)</f>
        <v>3750</v>
      </c>
    </row>
    <row r="54" spans="1:12">
      <c r="A54" s="24">
        <v>43644</v>
      </c>
      <c r="B54" s="67" t="s">
        <v>307</v>
      </c>
      <c r="C54" s="68">
        <v>165</v>
      </c>
      <c r="D54" s="68" t="s">
        <v>155</v>
      </c>
      <c r="E54" s="2">
        <v>4000</v>
      </c>
      <c r="F54" s="89">
        <v>6</v>
      </c>
      <c r="G54" s="2">
        <v>4.25</v>
      </c>
      <c r="H54" s="2">
        <v>5</v>
      </c>
      <c r="I54" s="2">
        <v>0</v>
      </c>
      <c r="J54" s="50">
        <f>(H54-G54)*(E54*F54)</f>
        <v>18000</v>
      </c>
      <c r="K54" s="48">
        <v>0</v>
      </c>
      <c r="L54" s="48">
        <f>SUM(J54:K54)</f>
        <v>18000</v>
      </c>
    </row>
    <row r="55" spans="1:12">
      <c r="A55" s="24">
        <v>43643</v>
      </c>
      <c r="B55" s="67" t="s">
        <v>276</v>
      </c>
      <c r="C55" s="68">
        <v>110</v>
      </c>
      <c r="D55" s="68" t="s">
        <v>68</v>
      </c>
      <c r="E55" s="2">
        <v>6000</v>
      </c>
      <c r="F55" s="89">
        <v>6</v>
      </c>
      <c r="G55" s="2">
        <v>2.2999999999999998</v>
      </c>
      <c r="H55" s="2">
        <v>3.3</v>
      </c>
      <c r="I55" s="2">
        <v>0</v>
      </c>
      <c r="J55" s="50">
        <v>0</v>
      </c>
      <c r="K55" s="48">
        <v>0</v>
      </c>
      <c r="L55" s="48" t="s">
        <v>234</v>
      </c>
    </row>
    <row r="56" spans="1:12">
      <c r="A56" s="24">
        <v>43642</v>
      </c>
      <c r="B56" s="67" t="s">
        <v>60</v>
      </c>
      <c r="C56" s="68">
        <v>100</v>
      </c>
      <c r="D56" s="68" t="s">
        <v>155</v>
      </c>
      <c r="E56" s="2">
        <v>8000</v>
      </c>
      <c r="F56" s="89">
        <v>6</v>
      </c>
      <c r="G56" s="2">
        <v>0.75</v>
      </c>
      <c r="H56" s="2">
        <v>1</v>
      </c>
      <c r="I56" s="2">
        <v>0</v>
      </c>
      <c r="J56" s="50">
        <f>(H56-G56)*(E56*F56)</f>
        <v>12000</v>
      </c>
      <c r="K56" s="48">
        <v>0</v>
      </c>
      <c r="L56" s="48">
        <f t="shared" ref="L56:L62" si="38">SUM(J56:K56)</f>
        <v>12000</v>
      </c>
    </row>
    <row r="57" spans="1:12">
      <c r="A57" s="24">
        <v>43642</v>
      </c>
      <c r="B57" s="67" t="s">
        <v>231</v>
      </c>
      <c r="C57" s="68">
        <v>72</v>
      </c>
      <c r="D57" s="68" t="s">
        <v>155</v>
      </c>
      <c r="E57" s="2">
        <v>7500</v>
      </c>
      <c r="F57" s="89">
        <v>6</v>
      </c>
      <c r="G57" s="2">
        <v>2.75</v>
      </c>
      <c r="H57" s="2">
        <v>3.25</v>
      </c>
      <c r="I57" s="2">
        <v>0</v>
      </c>
      <c r="J57" s="50">
        <f>(H57-G57)*(E57*F57)</f>
        <v>22500</v>
      </c>
      <c r="K57" s="48">
        <v>0</v>
      </c>
      <c r="L57" s="48">
        <f t="shared" si="38"/>
        <v>22500</v>
      </c>
    </row>
    <row r="58" spans="1:12">
      <c r="A58" s="24">
        <v>43641</v>
      </c>
      <c r="B58" s="67" t="s">
        <v>282</v>
      </c>
      <c r="C58" s="68">
        <v>95</v>
      </c>
      <c r="D58" s="68" t="s">
        <v>155</v>
      </c>
      <c r="E58" s="2">
        <v>4500</v>
      </c>
      <c r="F58" s="89">
        <v>6</v>
      </c>
      <c r="G58" s="2">
        <v>2.5</v>
      </c>
      <c r="H58" s="2">
        <v>3.5</v>
      </c>
      <c r="I58" s="2">
        <v>0</v>
      </c>
      <c r="J58" s="50">
        <f>(H58-G58)*(E58*F58)</f>
        <v>27000</v>
      </c>
      <c r="K58" s="48">
        <v>0</v>
      </c>
      <c r="L58" s="48">
        <f t="shared" si="38"/>
        <v>27000</v>
      </c>
    </row>
    <row r="59" spans="1:12">
      <c r="A59" s="24">
        <v>43640</v>
      </c>
      <c r="B59" s="67" t="s">
        <v>231</v>
      </c>
      <c r="C59" s="68">
        <v>70</v>
      </c>
      <c r="D59" s="68" t="s">
        <v>155</v>
      </c>
      <c r="E59" s="2">
        <v>7500</v>
      </c>
      <c r="F59" s="89">
        <v>6</v>
      </c>
      <c r="G59" s="2">
        <v>2.75</v>
      </c>
      <c r="H59" s="2">
        <v>3.7</v>
      </c>
      <c r="I59" s="2">
        <v>0</v>
      </c>
      <c r="J59" s="50">
        <f>(H59-G59)*(E59*F59)</f>
        <v>42750.000000000007</v>
      </c>
      <c r="K59" s="48">
        <v>0</v>
      </c>
      <c r="L59" s="48">
        <f t="shared" si="38"/>
        <v>42750.000000000007</v>
      </c>
    </row>
    <row r="60" spans="1:12">
      <c r="A60" s="24">
        <v>43637</v>
      </c>
      <c r="B60" s="67" t="s">
        <v>299</v>
      </c>
      <c r="C60" s="68">
        <v>100</v>
      </c>
      <c r="D60" s="68" t="s">
        <v>155</v>
      </c>
      <c r="E60" s="2">
        <v>3200</v>
      </c>
      <c r="F60" s="89">
        <v>6</v>
      </c>
      <c r="G60" s="2">
        <v>3</v>
      </c>
      <c r="H60" s="2">
        <v>3.25</v>
      </c>
      <c r="I60" s="2">
        <v>0</v>
      </c>
      <c r="J60" s="50">
        <f>(H60-G60)*(E60*F60)</f>
        <v>4800</v>
      </c>
      <c r="K60" s="48">
        <v>0</v>
      </c>
      <c r="L60" s="48">
        <f t="shared" si="38"/>
        <v>4800</v>
      </c>
    </row>
    <row r="61" spans="1:12">
      <c r="A61" s="24">
        <v>43637</v>
      </c>
      <c r="B61" s="67" t="s">
        <v>277</v>
      </c>
      <c r="C61" s="68">
        <v>130</v>
      </c>
      <c r="D61" s="68" t="s">
        <v>68</v>
      </c>
      <c r="E61" s="2">
        <v>6200</v>
      </c>
      <c r="F61" s="89">
        <v>6</v>
      </c>
      <c r="G61" s="2">
        <v>2.25</v>
      </c>
      <c r="H61" s="2">
        <v>2.25</v>
      </c>
      <c r="I61" s="2">
        <v>0</v>
      </c>
      <c r="J61" s="50">
        <f t="shared" ref="J61:J81" si="39">(H61-G61)*(E61*F61)</f>
        <v>0</v>
      </c>
      <c r="K61" s="48">
        <v>0</v>
      </c>
      <c r="L61" s="48">
        <f t="shared" si="38"/>
        <v>0</v>
      </c>
    </row>
    <row r="62" spans="1:12">
      <c r="A62" s="24">
        <v>43637</v>
      </c>
      <c r="B62" s="67" t="s">
        <v>275</v>
      </c>
      <c r="C62" s="68">
        <v>170</v>
      </c>
      <c r="D62" s="68" t="s">
        <v>155</v>
      </c>
      <c r="E62" s="2">
        <v>3750</v>
      </c>
      <c r="F62" s="89">
        <v>6</v>
      </c>
      <c r="G62" s="2">
        <v>3.75</v>
      </c>
      <c r="H62" s="2">
        <v>4</v>
      </c>
      <c r="I62" s="2">
        <v>0</v>
      </c>
      <c r="J62" s="50">
        <f t="shared" si="39"/>
        <v>5625</v>
      </c>
      <c r="K62" s="48">
        <v>0</v>
      </c>
      <c r="L62" s="48">
        <f t="shared" si="38"/>
        <v>5625</v>
      </c>
    </row>
    <row r="63" spans="1:12">
      <c r="A63" s="24">
        <v>43637</v>
      </c>
      <c r="B63" s="67" t="s">
        <v>300</v>
      </c>
      <c r="C63" s="68">
        <v>120</v>
      </c>
      <c r="D63" s="68" t="s">
        <v>155</v>
      </c>
      <c r="E63" s="2">
        <v>4000</v>
      </c>
      <c r="F63" s="89">
        <v>6</v>
      </c>
      <c r="G63" s="2">
        <v>2.25</v>
      </c>
      <c r="H63" s="2">
        <v>3.25</v>
      </c>
      <c r="I63" s="2">
        <v>0</v>
      </c>
      <c r="J63" s="50">
        <v>0</v>
      </c>
      <c r="K63" s="48">
        <v>0</v>
      </c>
      <c r="L63" s="48" t="s">
        <v>234</v>
      </c>
    </row>
    <row r="64" spans="1:12">
      <c r="A64" s="24">
        <v>43636</v>
      </c>
      <c r="B64" s="67" t="s">
        <v>282</v>
      </c>
      <c r="C64" s="68">
        <v>92.5</v>
      </c>
      <c r="D64" s="68" t="s">
        <v>155</v>
      </c>
      <c r="E64" s="2">
        <v>4500</v>
      </c>
      <c r="F64" s="89">
        <v>6</v>
      </c>
      <c r="G64" s="2">
        <v>2.5</v>
      </c>
      <c r="H64" s="2">
        <v>3.5</v>
      </c>
      <c r="I64" s="2">
        <v>0</v>
      </c>
      <c r="J64" s="50">
        <f t="shared" si="39"/>
        <v>27000</v>
      </c>
      <c r="K64" s="48">
        <v>0</v>
      </c>
      <c r="L64" s="48">
        <f t="shared" ref="L64:L69" si="40">SUM(J64:K64)</f>
        <v>27000</v>
      </c>
    </row>
    <row r="65" spans="1:12">
      <c r="A65" s="24">
        <v>43635</v>
      </c>
      <c r="B65" s="67" t="s">
        <v>44</v>
      </c>
      <c r="C65" s="68">
        <v>48</v>
      </c>
      <c r="D65" s="68" t="s">
        <v>155</v>
      </c>
      <c r="E65" s="2">
        <v>12000</v>
      </c>
      <c r="F65" s="89">
        <v>6</v>
      </c>
      <c r="G65" s="2">
        <v>1.75</v>
      </c>
      <c r="H65" s="2">
        <v>1.25</v>
      </c>
      <c r="I65" s="2">
        <v>0</v>
      </c>
      <c r="J65" s="88">
        <f t="shared" si="39"/>
        <v>-36000</v>
      </c>
      <c r="K65" s="48">
        <v>0</v>
      </c>
      <c r="L65" s="48">
        <f t="shared" si="40"/>
        <v>-36000</v>
      </c>
    </row>
    <row r="66" spans="1:12">
      <c r="A66" s="24">
        <v>43635</v>
      </c>
      <c r="B66" s="67" t="s">
        <v>277</v>
      </c>
      <c r="C66" s="68">
        <v>130</v>
      </c>
      <c r="D66" s="68" t="s">
        <v>155</v>
      </c>
      <c r="E66" s="2">
        <v>6200</v>
      </c>
      <c r="F66" s="89">
        <v>6</v>
      </c>
      <c r="G66" s="2">
        <v>3.75</v>
      </c>
      <c r="H66" s="2">
        <v>2.75</v>
      </c>
      <c r="I66" s="2">
        <v>0</v>
      </c>
      <c r="J66" s="88">
        <f t="shared" si="39"/>
        <v>-37200</v>
      </c>
      <c r="K66" s="48">
        <v>0</v>
      </c>
      <c r="L66" s="48">
        <f t="shared" si="40"/>
        <v>-37200</v>
      </c>
    </row>
    <row r="67" spans="1:12">
      <c r="A67" s="24">
        <v>43634</v>
      </c>
      <c r="B67" s="67" t="s">
        <v>60</v>
      </c>
      <c r="C67" s="68">
        <v>100</v>
      </c>
      <c r="D67" s="68" t="s">
        <v>155</v>
      </c>
      <c r="E67" s="2">
        <v>8000</v>
      </c>
      <c r="F67" s="89">
        <v>6</v>
      </c>
      <c r="G67" s="2">
        <v>2.9</v>
      </c>
      <c r="H67" s="2">
        <v>3.25</v>
      </c>
      <c r="I67" s="2">
        <v>0</v>
      </c>
      <c r="J67" s="50">
        <f t="shared" si="39"/>
        <v>16800.000000000004</v>
      </c>
      <c r="K67" s="48">
        <v>0</v>
      </c>
      <c r="L67" s="48">
        <f t="shared" si="40"/>
        <v>16800.000000000004</v>
      </c>
    </row>
    <row r="68" spans="1:12">
      <c r="A68" s="24">
        <v>43633</v>
      </c>
      <c r="B68" s="67" t="s">
        <v>295</v>
      </c>
      <c r="C68" s="68">
        <v>120</v>
      </c>
      <c r="D68" s="68" t="s">
        <v>155</v>
      </c>
      <c r="E68" s="2">
        <v>4500</v>
      </c>
      <c r="F68" s="89">
        <v>6</v>
      </c>
      <c r="G68" s="2">
        <v>2.5</v>
      </c>
      <c r="H68" s="2">
        <v>3.3</v>
      </c>
      <c r="I68" s="2">
        <v>0</v>
      </c>
      <c r="J68" s="50">
        <f t="shared" si="39"/>
        <v>21599.999999999996</v>
      </c>
      <c r="K68" s="48">
        <v>0</v>
      </c>
      <c r="L68" s="48">
        <f t="shared" si="40"/>
        <v>21599.999999999996</v>
      </c>
    </row>
    <row r="69" spans="1:12">
      <c r="A69" s="24">
        <v>43630</v>
      </c>
      <c r="B69" s="67" t="s">
        <v>60</v>
      </c>
      <c r="C69" s="68">
        <v>100</v>
      </c>
      <c r="D69" s="68" t="s">
        <v>155</v>
      </c>
      <c r="E69" s="2">
        <v>8000</v>
      </c>
      <c r="F69" s="89">
        <v>6</v>
      </c>
      <c r="G69" s="2">
        <v>3</v>
      </c>
      <c r="H69" s="2">
        <v>3.9</v>
      </c>
      <c r="I69" s="2">
        <v>0</v>
      </c>
      <c r="J69" s="50">
        <f t="shared" si="39"/>
        <v>43199.999999999993</v>
      </c>
      <c r="K69" s="48">
        <v>0</v>
      </c>
      <c r="L69" s="48">
        <f t="shared" si="40"/>
        <v>43199.999999999993</v>
      </c>
    </row>
    <row r="70" spans="1:12">
      <c r="A70" s="24">
        <v>43630</v>
      </c>
      <c r="B70" s="67" t="s">
        <v>296</v>
      </c>
      <c r="C70" s="68">
        <v>200</v>
      </c>
      <c r="D70" s="68" t="s">
        <v>155</v>
      </c>
      <c r="E70" s="2">
        <v>3500</v>
      </c>
      <c r="F70" s="89">
        <v>6</v>
      </c>
      <c r="G70" s="2">
        <v>5</v>
      </c>
      <c r="H70" s="2">
        <v>6.5</v>
      </c>
      <c r="I70" s="2">
        <v>0</v>
      </c>
      <c r="J70" s="50">
        <v>0</v>
      </c>
      <c r="K70" s="48">
        <v>0</v>
      </c>
      <c r="L70" s="48" t="s">
        <v>234</v>
      </c>
    </row>
    <row r="71" spans="1:12">
      <c r="A71" s="24">
        <v>43629</v>
      </c>
      <c r="B71" s="67" t="s">
        <v>277</v>
      </c>
      <c r="C71" s="68">
        <v>130</v>
      </c>
      <c r="D71" s="68" t="s">
        <v>155</v>
      </c>
      <c r="E71" s="2">
        <v>6200</v>
      </c>
      <c r="F71" s="89">
        <v>6</v>
      </c>
      <c r="G71" s="2">
        <v>5</v>
      </c>
      <c r="H71" s="2">
        <v>6</v>
      </c>
      <c r="I71" s="2">
        <v>0</v>
      </c>
      <c r="J71" s="50">
        <f t="shared" si="39"/>
        <v>37200</v>
      </c>
      <c r="K71" s="48">
        <v>0</v>
      </c>
      <c r="L71" s="48">
        <f>SUM(J71:K71)</f>
        <v>37200</v>
      </c>
    </row>
    <row r="72" spans="1:12">
      <c r="A72" s="24">
        <v>43628</v>
      </c>
      <c r="B72" s="67" t="s">
        <v>60</v>
      </c>
      <c r="C72" s="68">
        <v>100</v>
      </c>
      <c r="D72" s="68" t="s">
        <v>155</v>
      </c>
      <c r="E72" s="2">
        <v>8000</v>
      </c>
      <c r="F72" s="89">
        <v>6</v>
      </c>
      <c r="G72" s="2">
        <v>2.25</v>
      </c>
      <c r="H72" s="2">
        <v>2.75</v>
      </c>
      <c r="I72" s="2">
        <v>0</v>
      </c>
      <c r="J72" s="50">
        <f t="shared" si="39"/>
        <v>24000</v>
      </c>
      <c r="K72" s="48">
        <v>0</v>
      </c>
      <c r="L72" s="48">
        <f>SUM(J72:K72)</f>
        <v>24000</v>
      </c>
    </row>
    <row r="73" spans="1:12">
      <c r="A73" s="24">
        <v>43627</v>
      </c>
      <c r="B73" s="67" t="s">
        <v>282</v>
      </c>
      <c r="C73" s="68">
        <v>100</v>
      </c>
      <c r="D73" s="68" t="s">
        <v>155</v>
      </c>
      <c r="E73" s="2">
        <v>4500</v>
      </c>
      <c r="F73" s="89">
        <v>6</v>
      </c>
      <c r="G73" s="2">
        <v>3.5</v>
      </c>
      <c r="H73" s="2">
        <v>4.4000000000000004</v>
      </c>
      <c r="I73" s="2">
        <v>0</v>
      </c>
      <c r="J73" s="50">
        <f t="shared" si="39"/>
        <v>24300.000000000011</v>
      </c>
      <c r="K73" s="48">
        <v>0</v>
      </c>
      <c r="L73" s="48">
        <f>SUM(J73:K73)</f>
        <v>24300.000000000011</v>
      </c>
    </row>
    <row r="74" spans="1:12">
      <c r="A74" s="24">
        <v>43626</v>
      </c>
      <c r="B74" s="67" t="s">
        <v>289</v>
      </c>
      <c r="C74" s="68">
        <v>350</v>
      </c>
      <c r="D74" s="68" t="s">
        <v>155</v>
      </c>
      <c r="E74" s="2">
        <v>3000</v>
      </c>
      <c r="F74" s="89">
        <v>6</v>
      </c>
      <c r="G74" s="2">
        <v>5.5</v>
      </c>
      <c r="H74" s="2">
        <v>6.25</v>
      </c>
      <c r="I74" s="2">
        <v>0</v>
      </c>
      <c r="J74" s="50">
        <f t="shared" si="39"/>
        <v>13500</v>
      </c>
      <c r="K74" s="48">
        <v>0</v>
      </c>
      <c r="L74" s="48">
        <f>SUM(J74:K74)</f>
        <v>13500</v>
      </c>
    </row>
    <row r="75" spans="1:12">
      <c r="A75" s="24">
        <v>43626</v>
      </c>
      <c r="B75" s="67" t="s">
        <v>288</v>
      </c>
      <c r="C75" s="68">
        <v>150</v>
      </c>
      <c r="D75" s="68" t="s">
        <v>155</v>
      </c>
      <c r="E75" s="2">
        <v>6000</v>
      </c>
      <c r="F75" s="89">
        <v>6</v>
      </c>
      <c r="G75" s="2">
        <v>6.25</v>
      </c>
      <c r="H75" s="2">
        <v>7.5</v>
      </c>
      <c r="I75" s="2">
        <v>0</v>
      </c>
      <c r="J75" s="50">
        <v>0</v>
      </c>
      <c r="K75" s="48">
        <v>0</v>
      </c>
      <c r="L75" s="48" t="s">
        <v>234</v>
      </c>
    </row>
    <row r="76" spans="1:12">
      <c r="A76" s="24">
        <v>43623</v>
      </c>
      <c r="B76" s="67" t="s">
        <v>282</v>
      </c>
      <c r="C76" s="68">
        <v>95</v>
      </c>
      <c r="D76" s="68" t="s">
        <v>155</v>
      </c>
      <c r="E76" s="2">
        <v>4500</v>
      </c>
      <c r="F76" s="89">
        <v>6</v>
      </c>
      <c r="G76" s="2">
        <v>4.75</v>
      </c>
      <c r="H76" s="2">
        <v>6</v>
      </c>
      <c r="I76" s="2">
        <v>0</v>
      </c>
      <c r="J76" s="50">
        <f t="shared" si="39"/>
        <v>33750</v>
      </c>
      <c r="K76" s="48">
        <v>0</v>
      </c>
      <c r="L76" s="48">
        <f>SUM(J76:K76)</f>
        <v>33750</v>
      </c>
    </row>
    <row r="77" spans="1:12">
      <c r="A77" s="24">
        <v>43623</v>
      </c>
      <c r="B77" s="67" t="s">
        <v>278</v>
      </c>
      <c r="C77" s="68">
        <v>65</v>
      </c>
      <c r="D77" s="68" t="s">
        <v>155</v>
      </c>
      <c r="E77" s="2">
        <v>6500</v>
      </c>
      <c r="F77" s="89">
        <v>6</v>
      </c>
      <c r="G77" s="2">
        <v>2.75</v>
      </c>
      <c r="H77" s="2">
        <v>3.75</v>
      </c>
      <c r="I77" s="2">
        <v>0</v>
      </c>
      <c r="J77" s="50">
        <v>0</v>
      </c>
      <c r="K77" s="48">
        <v>0</v>
      </c>
      <c r="L77" s="48" t="s">
        <v>234</v>
      </c>
    </row>
    <row r="78" spans="1:12">
      <c r="A78" s="24">
        <v>43621</v>
      </c>
      <c r="B78" s="67" t="s">
        <v>281</v>
      </c>
      <c r="C78" s="68">
        <v>225</v>
      </c>
      <c r="D78" s="68" t="s">
        <v>68</v>
      </c>
      <c r="E78" s="2">
        <v>2500</v>
      </c>
      <c r="F78" s="89">
        <v>6</v>
      </c>
      <c r="G78" s="2">
        <v>7</v>
      </c>
      <c r="H78" s="2">
        <v>8</v>
      </c>
      <c r="I78" s="2">
        <v>0</v>
      </c>
      <c r="J78" s="50">
        <f t="shared" si="39"/>
        <v>15000</v>
      </c>
      <c r="K78" s="48">
        <v>0</v>
      </c>
      <c r="L78" s="48">
        <f>SUM(J78:K78)</f>
        <v>15000</v>
      </c>
    </row>
    <row r="79" spans="1:12">
      <c r="A79" s="24">
        <v>43620</v>
      </c>
      <c r="B79" s="67" t="s">
        <v>61</v>
      </c>
      <c r="C79" s="68">
        <v>540</v>
      </c>
      <c r="D79" s="68" t="s">
        <v>68</v>
      </c>
      <c r="E79" s="2">
        <v>1000</v>
      </c>
      <c r="F79" s="89">
        <v>6</v>
      </c>
      <c r="G79" s="2">
        <v>22</v>
      </c>
      <c r="H79" s="2">
        <v>24</v>
      </c>
      <c r="I79" s="2">
        <v>0</v>
      </c>
      <c r="J79" s="50">
        <f t="shared" si="39"/>
        <v>12000</v>
      </c>
      <c r="K79" s="48">
        <v>0</v>
      </c>
      <c r="L79" s="48">
        <f>SUM(J79:K79)</f>
        <v>12000</v>
      </c>
    </row>
    <row r="80" spans="1:12">
      <c r="A80" s="24">
        <v>43619</v>
      </c>
      <c r="B80" s="67" t="s">
        <v>277</v>
      </c>
      <c r="C80" s="68">
        <v>127.5</v>
      </c>
      <c r="D80" s="68" t="s">
        <v>155</v>
      </c>
      <c r="E80" s="2">
        <v>6200</v>
      </c>
      <c r="F80" s="89">
        <v>6</v>
      </c>
      <c r="G80" s="2">
        <v>4.5</v>
      </c>
      <c r="H80" s="2">
        <v>4.9000000000000004</v>
      </c>
      <c r="I80" s="2">
        <v>0</v>
      </c>
      <c r="J80" s="50">
        <f t="shared" si="39"/>
        <v>14880.000000000013</v>
      </c>
      <c r="K80" s="48">
        <v>0</v>
      </c>
      <c r="L80" s="48">
        <f>SUM(J80:K80)</f>
        <v>14880.000000000013</v>
      </c>
    </row>
    <row r="81" spans="1:12">
      <c r="A81" s="24">
        <v>43619</v>
      </c>
      <c r="B81" s="67" t="s">
        <v>60</v>
      </c>
      <c r="C81" s="68">
        <v>100</v>
      </c>
      <c r="D81" s="68" t="s">
        <v>155</v>
      </c>
      <c r="E81" s="2">
        <v>8000</v>
      </c>
      <c r="F81" s="89">
        <v>6</v>
      </c>
      <c r="G81" s="2">
        <v>4</v>
      </c>
      <c r="H81" s="2">
        <v>5</v>
      </c>
      <c r="I81" s="2">
        <v>0</v>
      </c>
      <c r="J81" s="50">
        <f t="shared" si="39"/>
        <v>48000</v>
      </c>
      <c r="K81" s="48">
        <v>0</v>
      </c>
      <c r="L81" s="48">
        <f>SUM(J81:K81)</f>
        <v>48000</v>
      </c>
    </row>
    <row r="82" spans="1:12">
      <c r="A82" s="62"/>
      <c r="B82" s="54"/>
      <c r="C82" s="63"/>
      <c r="D82" s="55"/>
      <c r="E82" s="64"/>
      <c r="F82" s="64"/>
      <c r="G82" s="64"/>
      <c r="H82" s="64"/>
      <c r="I82" s="56"/>
      <c r="J82" s="65"/>
      <c r="K82" s="58"/>
      <c r="L82" s="66"/>
    </row>
    <row r="83" spans="1:12">
      <c r="A83" s="24">
        <v>43609</v>
      </c>
      <c r="B83" s="67" t="s">
        <v>276</v>
      </c>
      <c r="C83" s="68">
        <v>105</v>
      </c>
      <c r="D83" s="68" t="s">
        <v>155</v>
      </c>
      <c r="E83" s="2">
        <v>6000</v>
      </c>
      <c r="F83" s="2"/>
      <c r="G83" s="2">
        <v>4.5</v>
      </c>
      <c r="H83" s="2">
        <v>5</v>
      </c>
      <c r="I83" s="2">
        <v>6</v>
      </c>
      <c r="J83" s="50">
        <f t="shared" ref="J83:J97" si="41">(H83-G83)*E83</f>
        <v>3000</v>
      </c>
      <c r="K83" s="48">
        <f>(I83-H83)*E83</f>
        <v>6000</v>
      </c>
      <c r="L83" s="48">
        <f t="shared" ref="L83:L97" si="42">SUM(J83:K83)</f>
        <v>9000</v>
      </c>
    </row>
    <row r="84" spans="1:12">
      <c r="A84" s="24">
        <v>43608</v>
      </c>
      <c r="B84" s="67" t="s">
        <v>231</v>
      </c>
      <c r="C84" s="68">
        <v>70</v>
      </c>
      <c r="D84" s="68" t="s">
        <v>155</v>
      </c>
      <c r="E84" s="2">
        <v>7500</v>
      </c>
      <c r="F84" s="2"/>
      <c r="G84" s="2">
        <v>1.6</v>
      </c>
      <c r="H84" s="2">
        <v>1.9</v>
      </c>
      <c r="I84" s="2">
        <v>2.2999999999999998</v>
      </c>
      <c r="J84" s="50">
        <f t="shared" si="41"/>
        <v>2249.9999999999986</v>
      </c>
      <c r="K84" s="48">
        <f>(I84-H84)*E84</f>
        <v>2999.9999999999995</v>
      </c>
      <c r="L84" s="48">
        <f t="shared" si="42"/>
        <v>5249.9999999999982</v>
      </c>
    </row>
    <row r="85" spans="1:12">
      <c r="A85" s="24">
        <v>43607</v>
      </c>
      <c r="B85" s="67" t="s">
        <v>76</v>
      </c>
      <c r="C85" s="68">
        <v>2150</v>
      </c>
      <c r="D85" s="68" t="s">
        <v>155</v>
      </c>
      <c r="E85" s="2">
        <v>500</v>
      </c>
      <c r="F85" s="2"/>
      <c r="G85" s="2">
        <v>50</v>
      </c>
      <c r="H85" s="2">
        <v>54</v>
      </c>
      <c r="I85" s="2" t="s">
        <v>14</v>
      </c>
      <c r="J85" s="50">
        <f t="shared" si="41"/>
        <v>2000</v>
      </c>
      <c r="K85" s="48">
        <v>0</v>
      </c>
      <c r="L85" s="48">
        <f t="shared" si="42"/>
        <v>2000</v>
      </c>
    </row>
    <row r="86" spans="1:12">
      <c r="A86" s="24">
        <v>43606</v>
      </c>
      <c r="B86" s="67" t="s">
        <v>72</v>
      </c>
      <c r="C86" s="68">
        <v>1380</v>
      </c>
      <c r="D86" s="68" t="s">
        <v>155</v>
      </c>
      <c r="E86" s="2">
        <v>500</v>
      </c>
      <c r="F86" s="2"/>
      <c r="G86" s="2">
        <v>31</v>
      </c>
      <c r="H86" s="2">
        <v>29</v>
      </c>
      <c r="I86" s="2" t="s">
        <v>14</v>
      </c>
      <c r="J86" s="88">
        <f t="shared" si="41"/>
        <v>-1000</v>
      </c>
      <c r="K86" s="48">
        <v>0</v>
      </c>
      <c r="L86" s="75">
        <f t="shared" si="42"/>
        <v>-1000</v>
      </c>
    </row>
    <row r="87" spans="1:12">
      <c r="A87" s="24">
        <v>43605</v>
      </c>
      <c r="B87" s="67" t="s">
        <v>275</v>
      </c>
      <c r="C87" s="68">
        <v>175</v>
      </c>
      <c r="D87" s="68" t="s">
        <v>155</v>
      </c>
      <c r="E87" s="2">
        <v>3750</v>
      </c>
      <c r="F87" s="2"/>
      <c r="G87" s="2">
        <v>4.7</v>
      </c>
      <c r="H87" s="2">
        <v>5.3</v>
      </c>
      <c r="I87" s="2">
        <v>6</v>
      </c>
      <c r="J87" s="50">
        <f t="shared" si="41"/>
        <v>2249.9999999999986</v>
      </c>
      <c r="K87" s="48">
        <f>(I87-H87)*E87</f>
        <v>2625.0000000000005</v>
      </c>
      <c r="L87" s="60">
        <f t="shared" si="42"/>
        <v>4874.9999999999991</v>
      </c>
    </row>
    <row r="88" spans="1:12">
      <c r="A88" s="24">
        <v>43602</v>
      </c>
      <c r="B88" s="67" t="s">
        <v>78</v>
      </c>
      <c r="C88" s="68">
        <v>340</v>
      </c>
      <c r="D88" s="68" t="s">
        <v>155</v>
      </c>
      <c r="E88" s="2">
        <v>2667</v>
      </c>
      <c r="F88" s="2"/>
      <c r="G88" s="2">
        <v>8.6</v>
      </c>
      <c r="H88" s="2">
        <v>8.9</v>
      </c>
      <c r="I88" s="2" t="s">
        <v>14</v>
      </c>
      <c r="J88" s="50">
        <f t="shared" si="41"/>
        <v>800.10000000000184</v>
      </c>
      <c r="K88" s="48">
        <v>0</v>
      </c>
      <c r="L88" s="60">
        <f t="shared" si="42"/>
        <v>800.10000000000184</v>
      </c>
    </row>
    <row r="89" spans="1:12">
      <c r="A89" s="24">
        <v>43600</v>
      </c>
      <c r="B89" s="67" t="s">
        <v>274</v>
      </c>
      <c r="C89" s="68">
        <v>320</v>
      </c>
      <c r="D89" s="68" t="s">
        <v>140</v>
      </c>
      <c r="E89" s="2">
        <v>1300</v>
      </c>
      <c r="F89" s="2"/>
      <c r="G89" s="2">
        <v>23</v>
      </c>
      <c r="H89" s="2">
        <v>25</v>
      </c>
      <c r="I89" s="2">
        <v>27</v>
      </c>
      <c r="J89" s="50">
        <f t="shared" si="41"/>
        <v>2600</v>
      </c>
      <c r="K89" s="48">
        <f>(I89-H89)*E89</f>
        <v>2600</v>
      </c>
      <c r="L89" s="60">
        <f t="shared" si="42"/>
        <v>5200</v>
      </c>
    </row>
    <row r="90" spans="1:12">
      <c r="A90" s="24">
        <v>43599</v>
      </c>
      <c r="B90" s="67" t="s">
        <v>231</v>
      </c>
      <c r="C90" s="68">
        <v>62</v>
      </c>
      <c r="D90" s="68" t="s">
        <v>155</v>
      </c>
      <c r="E90" s="2">
        <v>7500</v>
      </c>
      <c r="F90" s="2"/>
      <c r="G90" s="2">
        <v>3</v>
      </c>
      <c r="H90" s="2">
        <v>3.4</v>
      </c>
      <c r="I90" s="2" t="s">
        <v>14</v>
      </c>
      <c r="J90" s="50">
        <f t="shared" si="41"/>
        <v>2999.9999999999995</v>
      </c>
      <c r="K90" s="48">
        <v>0</v>
      </c>
      <c r="L90" s="60">
        <f t="shared" si="42"/>
        <v>2999.9999999999995</v>
      </c>
    </row>
    <row r="91" spans="1:12">
      <c r="A91" s="24">
        <v>43598</v>
      </c>
      <c r="B91" s="67" t="s">
        <v>124</v>
      </c>
      <c r="C91" s="68">
        <v>115</v>
      </c>
      <c r="D91" s="68" t="s">
        <v>140</v>
      </c>
      <c r="E91" s="2">
        <v>4500</v>
      </c>
      <c r="F91" s="2"/>
      <c r="G91" s="2">
        <v>4.3</v>
      </c>
      <c r="H91" s="2">
        <v>4.8</v>
      </c>
      <c r="I91" s="2" t="s">
        <v>14</v>
      </c>
      <c r="J91" s="50">
        <f t="shared" si="41"/>
        <v>2250</v>
      </c>
      <c r="K91" s="48">
        <v>0</v>
      </c>
      <c r="L91" s="60">
        <f t="shared" si="42"/>
        <v>2250</v>
      </c>
    </row>
    <row r="92" spans="1:12">
      <c r="A92" s="24">
        <v>43595</v>
      </c>
      <c r="B92" s="67" t="s">
        <v>69</v>
      </c>
      <c r="C92" s="68">
        <v>170</v>
      </c>
      <c r="D92" s="68" t="s">
        <v>155</v>
      </c>
      <c r="E92" s="2">
        <v>1750</v>
      </c>
      <c r="F92" s="2"/>
      <c r="G92" s="2">
        <v>13.5</v>
      </c>
      <c r="H92" s="2">
        <v>11.7</v>
      </c>
      <c r="I92" s="2" t="s">
        <v>14</v>
      </c>
      <c r="J92" s="88">
        <f t="shared" si="41"/>
        <v>-3150.0000000000014</v>
      </c>
      <c r="K92" s="48">
        <v>0</v>
      </c>
      <c r="L92" s="75">
        <f t="shared" si="42"/>
        <v>-3150.0000000000014</v>
      </c>
    </row>
    <row r="93" spans="1:12">
      <c r="A93" s="24">
        <v>43594</v>
      </c>
      <c r="B93" s="67" t="s">
        <v>197</v>
      </c>
      <c r="C93" s="68">
        <v>350</v>
      </c>
      <c r="D93" s="68" t="s">
        <v>155</v>
      </c>
      <c r="E93" s="2">
        <v>1500</v>
      </c>
      <c r="F93" s="2"/>
      <c r="G93" s="2">
        <v>15.3</v>
      </c>
      <c r="H93" s="2">
        <v>16.75</v>
      </c>
      <c r="I93" s="2" t="s">
        <v>14</v>
      </c>
      <c r="J93" s="50">
        <f t="shared" si="41"/>
        <v>2174.9999999999991</v>
      </c>
      <c r="K93" s="48">
        <v>0</v>
      </c>
      <c r="L93" s="60">
        <f t="shared" si="42"/>
        <v>2174.9999999999991</v>
      </c>
    </row>
    <row r="94" spans="1:12">
      <c r="A94" s="24">
        <v>43592</v>
      </c>
      <c r="B94" s="67" t="s">
        <v>80</v>
      </c>
      <c r="C94" s="68">
        <v>110</v>
      </c>
      <c r="D94" s="68" t="s">
        <v>155</v>
      </c>
      <c r="E94" s="2">
        <v>4500</v>
      </c>
      <c r="F94" s="2"/>
      <c r="G94" s="2">
        <v>5.5</v>
      </c>
      <c r="H94" s="2">
        <v>5.95</v>
      </c>
      <c r="I94" s="2" t="s">
        <v>14</v>
      </c>
      <c r="J94" s="50">
        <f t="shared" si="41"/>
        <v>2025.0000000000009</v>
      </c>
      <c r="K94" s="48">
        <v>0</v>
      </c>
      <c r="L94" s="60">
        <f t="shared" si="42"/>
        <v>2025.0000000000009</v>
      </c>
    </row>
    <row r="95" spans="1:12">
      <c r="A95" s="24">
        <v>43591</v>
      </c>
      <c r="B95" s="67" t="s">
        <v>269</v>
      </c>
      <c r="C95" s="68">
        <v>310</v>
      </c>
      <c r="D95" s="68" t="s">
        <v>155</v>
      </c>
      <c r="E95" s="2">
        <v>2100</v>
      </c>
      <c r="F95" s="2"/>
      <c r="G95" s="2">
        <v>10.8</v>
      </c>
      <c r="H95" s="2">
        <v>11.6</v>
      </c>
      <c r="I95" s="2" t="s">
        <v>14</v>
      </c>
      <c r="J95" s="50">
        <f t="shared" si="41"/>
        <v>1679.9999999999977</v>
      </c>
      <c r="K95" s="48">
        <v>0</v>
      </c>
      <c r="L95" s="60">
        <f t="shared" si="42"/>
        <v>1679.9999999999977</v>
      </c>
    </row>
    <row r="96" spans="1:12">
      <c r="A96" s="36">
        <v>43588</v>
      </c>
      <c r="B96" s="67" t="s">
        <v>60</v>
      </c>
      <c r="C96" s="68">
        <v>95</v>
      </c>
      <c r="D96" s="68" t="s">
        <v>140</v>
      </c>
      <c r="E96" s="2">
        <v>8000</v>
      </c>
      <c r="F96" s="2"/>
      <c r="G96" s="2">
        <v>4.5</v>
      </c>
      <c r="H96" s="2">
        <v>4.75</v>
      </c>
      <c r="I96" s="2" t="s">
        <v>14</v>
      </c>
      <c r="J96" s="50">
        <f t="shared" si="41"/>
        <v>2000</v>
      </c>
      <c r="K96" s="48">
        <v>0</v>
      </c>
      <c r="L96" s="60">
        <f t="shared" si="42"/>
        <v>2000</v>
      </c>
    </row>
    <row r="97" spans="1:12">
      <c r="A97" s="36">
        <v>43587</v>
      </c>
      <c r="B97" s="67" t="s">
        <v>214</v>
      </c>
      <c r="C97" s="68">
        <v>90</v>
      </c>
      <c r="D97" s="68" t="s">
        <v>140</v>
      </c>
      <c r="E97" s="2">
        <v>7000</v>
      </c>
      <c r="F97" s="2"/>
      <c r="G97" s="2">
        <v>3.8</v>
      </c>
      <c r="H97" s="2">
        <v>4.2</v>
      </c>
      <c r="I97" s="2" t="s">
        <v>14</v>
      </c>
      <c r="J97" s="50">
        <f t="shared" si="41"/>
        <v>2800.0000000000023</v>
      </c>
      <c r="K97" s="48">
        <v>0</v>
      </c>
      <c r="L97" s="60">
        <f t="shared" si="42"/>
        <v>2800.0000000000023</v>
      </c>
    </row>
    <row r="98" spans="1:12">
      <c r="A98" s="77"/>
      <c r="B98" s="78"/>
      <c r="C98" s="79"/>
      <c r="D98" s="79"/>
      <c r="E98" s="80"/>
      <c r="F98" s="80"/>
      <c r="G98" s="80"/>
      <c r="H98" s="80"/>
      <c r="I98" s="80"/>
      <c r="J98" s="81"/>
      <c r="K98" s="82"/>
      <c r="L98" s="83"/>
    </row>
    <row r="99" spans="1:12">
      <c r="A99" s="36">
        <v>43585</v>
      </c>
      <c r="B99" s="67" t="s">
        <v>268</v>
      </c>
      <c r="C99" s="68">
        <v>1180</v>
      </c>
      <c r="D99" s="68" t="s">
        <v>155</v>
      </c>
      <c r="E99" s="2">
        <v>700</v>
      </c>
      <c r="F99" s="2"/>
      <c r="G99" s="2">
        <v>34</v>
      </c>
      <c r="H99" s="2">
        <v>38</v>
      </c>
      <c r="I99" s="2">
        <v>45</v>
      </c>
      <c r="J99" s="50">
        <f t="shared" ref="J99:J112" si="43">(H99-G99)*E99</f>
        <v>2800</v>
      </c>
      <c r="K99" s="48">
        <f>(I99-H99)*E99</f>
        <v>4900</v>
      </c>
      <c r="L99" s="60">
        <f>SUM(J99:K99)</f>
        <v>7700</v>
      </c>
    </row>
    <row r="100" spans="1:12">
      <c r="A100" s="36">
        <v>43581</v>
      </c>
      <c r="B100" s="67" t="s">
        <v>78</v>
      </c>
      <c r="C100" s="68">
        <v>360</v>
      </c>
      <c r="D100" s="68" t="s">
        <v>140</v>
      </c>
      <c r="E100" s="2">
        <v>2667</v>
      </c>
      <c r="F100" s="2"/>
      <c r="G100" s="2">
        <v>8.4499999999999993</v>
      </c>
      <c r="H100" s="2">
        <v>10</v>
      </c>
      <c r="I100" s="2" t="s">
        <v>14</v>
      </c>
      <c r="J100" s="50">
        <f t="shared" si="43"/>
        <v>4133.8500000000022</v>
      </c>
      <c r="K100" s="48">
        <v>0</v>
      </c>
      <c r="L100" s="60">
        <f>SUM(J100:K100)</f>
        <v>4133.8500000000022</v>
      </c>
    </row>
    <row r="101" spans="1:12">
      <c r="A101" s="36">
        <v>43580</v>
      </c>
      <c r="B101" s="67" t="s">
        <v>72</v>
      </c>
      <c r="C101" s="68">
        <v>1400</v>
      </c>
      <c r="D101" s="68" t="s">
        <v>70</v>
      </c>
      <c r="E101" s="2">
        <v>500</v>
      </c>
      <c r="F101" s="2"/>
      <c r="G101" s="2">
        <v>11</v>
      </c>
      <c r="H101" s="2">
        <v>14</v>
      </c>
      <c r="I101" s="2" t="s">
        <v>14</v>
      </c>
      <c r="J101" s="50">
        <f t="shared" si="43"/>
        <v>1500</v>
      </c>
      <c r="K101" s="48">
        <v>0</v>
      </c>
      <c r="L101" s="60">
        <f>SUM(J101:K101)</f>
        <v>1500</v>
      </c>
    </row>
    <row r="102" spans="1:12">
      <c r="A102" s="36">
        <v>43579</v>
      </c>
      <c r="B102" s="67" t="s">
        <v>143</v>
      </c>
      <c r="C102" s="68">
        <v>150</v>
      </c>
      <c r="D102" s="68" t="s">
        <v>68</v>
      </c>
      <c r="E102" s="2">
        <v>2850</v>
      </c>
      <c r="F102" s="2"/>
      <c r="G102" s="2">
        <v>3.75</v>
      </c>
      <c r="H102" s="2">
        <v>2.75</v>
      </c>
      <c r="I102" s="2" t="s">
        <v>14</v>
      </c>
      <c r="J102" s="50">
        <f t="shared" si="43"/>
        <v>-2850</v>
      </c>
      <c r="K102" s="48">
        <v>0</v>
      </c>
      <c r="L102" s="75">
        <f>(J102+K102)</f>
        <v>-2850</v>
      </c>
    </row>
    <row r="103" spans="1:12">
      <c r="A103" s="36">
        <v>43579</v>
      </c>
      <c r="B103" s="67" t="s">
        <v>78</v>
      </c>
      <c r="C103" s="68">
        <v>340</v>
      </c>
      <c r="D103" s="68" t="s">
        <v>70</v>
      </c>
      <c r="E103" s="2">
        <v>2667</v>
      </c>
      <c r="F103" s="2"/>
      <c r="G103" s="2">
        <v>4</v>
      </c>
      <c r="H103" s="2">
        <v>4.9000000000000004</v>
      </c>
      <c r="I103" s="2">
        <v>6</v>
      </c>
      <c r="J103" s="50">
        <f t="shared" si="43"/>
        <v>2400.3000000000011</v>
      </c>
      <c r="K103" s="48">
        <f>(I103-H103)*E103</f>
        <v>2933.6999999999989</v>
      </c>
      <c r="L103" s="60">
        <f>SUM(J103:K103)</f>
        <v>5334</v>
      </c>
    </row>
    <row r="104" spans="1:12">
      <c r="A104" s="36">
        <v>43578</v>
      </c>
      <c r="B104" s="67" t="s">
        <v>175</v>
      </c>
      <c r="C104" s="68">
        <v>1420</v>
      </c>
      <c r="D104" s="68" t="s">
        <v>70</v>
      </c>
      <c r="E104" s="2">
        <v>550</v>
      </c>
      <c r="F104" s="2"/>
      <c r="G104" s="2">
        <v>21.5</v>
      </c>
      <c r="H104" s="2">
        <v>27</v>
      </c>
      <c r="I104" s="2">
        <v>33</v>
      </c>
      <c r="J104" s="50">
        <f t="shared" si="43"/>
        <v>3025</v>
      </c>
      <c r="K104" s="48">
        <f>(I104-H104)*E104</f>
        <v>3300</v>
      </c>
      <c r="L104" s="60">
        <f>SUM(J104:K104)</f>
        <v>6325</v>
      </c>
    </row>
    <row r="105" spans="1:12">
      <c r="A105" s="36">
        <v>43577</v>
      </c>
      <c r="B105" s="67" t="s">
        <v>261</v>
      </c>
      <c r="C105" s="68">
        <v>350</v>
      </c>
      <c r="D105" s="68" t="s">
        <v>68</v>
      </c>
      <c r="E105" s="2">
        <v>1800</v>
      </c>
      <c r="F105" s="2"/>
      <c r="G105" s="2">
        <v>8.5</v>
      </c>
      <c r="H105" s="2">
        <v>10</v>
      </c>
      <c r="I105" s="2">
        <v>12</v>
      </c>
      <c r="J105" s="50">
        <f t="shared" si="43"/>
        <v>2700</v>
      </c>
      <c r="K105" s="48">
        <f>(I105-H105)*E105</f>
        <v>3600</v>
      </c>
      <c r="L105" s="60">
        <f t="shared" ref="L105:L112" si="44">(J105+K105)</f>
        <v>6300</v>
      </c>
    </row>
    <row r="106" spans="1:12">
      <c r="A106" s="36">
        <v>43567</v>
      </c>
      <c r="B106" s="67" t="s">
        <v>259</v>
      </c>
      <c r="C106" s="68">
        <v>390</v>
      </c>
      <c r="D106" s="68" t="s">
        <v>70</v>
      </c>
      <c r="E106" s="2">
        <v>2500</v>
      </c>
      <c r="F106" s="2"/>
      <c r="G106" s="2">
        <v>7.7</v>
      </c>
      <c r="H106" s="2">
        <v>7.7</v>
      </c>
      <c r="I106" s="2">
        <v>0</v>
      </c>
      <c r="J106" s="50">
        <f t="shared" si="43"/>
        <v>0</v>
      </c>
      <c r="K106" s="48">
        <v>0</v>
      </c>
      <c r="L106" s="60">
        <f t="shared" si="44"/>
        <v>0</v>
      </c>
    </row>
    <row r="107" spans="1:12">
      <c r="A107" s="36">
        <v>43567</v>
      </c>
      <c r="B107" s="67" t="s">
        <v>258</v>
      </c>
      <c r="C107" s="68">
        <v>102.5</v>
      </c>
      <c r="D107" s="68" t="s">
        <v>68</v>
      </c>
      <c r="E107" s="2">
        <v>3800</v>
      </c>
      <c r="F107" s="2"/>
      <c r="G107" s="2">
        <v>3</v>
      </c>
      <c r="H107" s="2">
        <v>2.4</v>
      </c>
      <c r="I107" s="2">
        <v>0</v>
      </c>
      <c r="J107" s="50">
        <f t="shared" si="43"/>
        <v>-2280.0000000000005</v>
      </c>
      <c r="K107" s="48">
        <v>0</v>
      </c>
      <c r="L107" s="60">
        <f t="shared" si="44"/>
        <v>-2280.0000000000005</v>
      </c>
    </row>
    <row r="108" spans="1:12">
      <c r="A108" s="36">
        <v>43566</v>
      </c>
      <c r="B108" s="67" t="s">
        <v>236</v>
      </c>
      <c r="C108" s="68">
        <v>37</v>
      </c>
      <c r="D108" s="68" t="s">
        <v>70</v>
      </c>
      <c r="E108" s="2">
        <v>8000</v>
      </c>
      <c r="F108" s="2"/>
      <c r="G108" s="2">
        <v>2.25</v>
      </c>
      <c r="H108" s="2">
        <v>2.6</v>
      </c>
      <c r="I108" s="2">
        <v>0</v>
      </c>
      <c r="J108" s="50">
        <f t="shared" si="43"/>
        <v>2800.0000000000009</v>
      </c>
      <c r="K108" s="48">
        <v>0</v>
      </c>
      <c r="L108" s="60">
        <f t="shared" si="44"/>
        <v>2800.0000000000009</v>
      </c>
    </row>
    <row r="109" spans="1:12">
      <c r="A109" s="36">
        <v>43565</v>
      </c>
      <c r="B109" s="67" t="s">
        <v>230</v>
      </c>
      <c r="C109" s="68">
        <v>140</v>
      </c>
      <c r="D109" s="68" t="s">
        <v>68</v>
      </c>
      <c r="E109" s="2">
        <v>4000</v>
      </c>
      <c r="F109" s="2"/>
      <c r="G109" s="2">
        <v>5.25</v>
      </c>
      <c r="H109" s="2">
        <v>5.9</v>
      </c>
      <c r="I109" s="2">
        <v>0</v>
      </c>
      <c r="J109" s="50">
        <f t="shared" si="43"/>
        <v>2600.0000000000014</v>
      </c>
      <c r="K109" s="48">
        <v>0</v>
      </c>
      <c r="L109" s="60">
        <f t="shared" si="44"/>
        <v>2600.0000000000014</v>
      </c>
    </row>
    <row r="110" spans="1:12">
      <c r="A110" s="36">
        <v>43565</v>
      </c>
      <c r="B110" s="67" t="s">
        <v>231</v>
      </c>
      <c r="C110" s="68">
        <v>75</v>
      </c>
      <c r="D110" s="68" t="s">
        <v>70</v>
      </c>
      <c r="E110" s="2">
        <v>7500</v>
      </c>
      <c r="F110" s="2"/>
      <c r="G110" s="2">
        <v>1.75</v>
      </c>
      <c r="H110" s="2">
        <v>2.25</v>
      </c>
      <c r="I110" s="2">
        <v>0</v>
      </c>
      <c r="J110" s="50">
        <f t="shared" si="43"/>
        <v>3750</v>
      </c>
      <c r="K110" s="48">
        <v>0</v>
      </c>
      <c r="L110" s="60">
        <f t="shared" si="44"/>
        <v>3750</v>
      </c>
    </row>
    <row r="111" spans="1:12">
      <c r="A111" s="36">
        <v>43564</v>
      </c>
      <c r="B111" s="67" t="s">
        <v>236</v>
      </c>
      <c r="C111" s="68">
        <v>38</v>
      </c>
      <c r="D111" s="68" t="s">
        <v>70</v>
      </c>
      <c r="E111" s="2">
        <v>8000</v>
      </c>
      <c r="F111" s="2"/>
      <c r="G111" s="2">
        <v>2.25</v>
      </c>
      <c r="H111" s="2">
        <v>2.4</v>
      </c>
      <c r="I111" s="2">
        <v>0</v>
      </c>
      <c r="J111" s="50">
        <f t="shared" si="43"/>
        <v>1199.9999999999993</v>
      </c>
      <c r="K111" s="48">
        <v>0</v>
      </c>
      <c r="L111" s="60">
        <f t="shared" si="44"/>
        <v>1199.9999999999993</v>
      </c>
    </row>
    <row r="112" spans="1:12">
      <c r="A112" s="36">
        <v>43564</v>
      </c>
      <c r="B112" s="67" t="s">
        <v>214</v>
      </c>
      <c r="C112" s="68">
        <v>95</v>
      </c>
      <c r="D112" s="68" t="s">
        <v>68</v>
      </c>
      <c r="E112" s="2">
        <v>7000</v>
      </c>
      <c r="F112" s="2"/>
      <c r="G112" s="2">
        <v>4.9000000000000004</v>
      </c>
      <c r="H112" s="2">
        <v>4.4000000000000004</v>
      </c>
      <c r="I112" s="2">
        <v>0</v>
      </c>
      <c r="J112" s="50">
        <f t="shared" si="43"/>
        <v>-3500</v>
      </c>
      <c r="K112" s="48">
        <v>0</v>
      </c>
      <c r="L112" s="75">
        <f t="shared" si="44"/>
        <v>-3500</v>
      </c>
    </row>
    <row r="113" spans="1:12">
      <c r="A113" s="36">
        <v>43563</v>
      </c>
      <c r="B113" s="67" t="s">
        <v>239</v>
      </c>
      <c r="C113" s="68">
        <v>210</v>
      </c>
      <c r="D113" s="68" t="s">
        <v>70</v>
      </c>
      <c r="E113" s="2">
        <v>4500</v>
      </c>
      <c r="F113" s="2"/>
      <c r="G113" s="2">
        <v>3.5</v>
      </c>
      <c r="H113" s="2">
        <v>4.5</v>
      </c>
      <c r="I113" s="2">
        <v>0</v>
      </c>
      <c r="J113" s="50">
        <v>0</v>
      </c>
      <c r="K113" s="48">
        <v>0</v>
      </c>
      <c r="L113" s="60" t="s">
        <v>234</v>
      </c>
    </row>
    <row r="114" spans="1:12">
      <c r="A114" s="36">
        <v>43563</v>
      </c>
      <c r="B114" s="67" t="s">
        <v>241</v>
      </c>
      <c r="C114" s="68">
        <v>290</v>
      </c>
      <c r="D114" s="68" t="s">
        <v>70</v>
      </c>
      <c r="E114" s="2">
        <v>2000</v>
      </c>
      <c r="F114" s="2"/>
      <c r="G114" s="2">
        <v>9.5</v>
      </c>
      <c r="H114" s="2">
        <v>8</v>
      </c>
      <c r="I114" s="2">
        <v>0</v>
      </c>
      <c r="J114" s="50">
        <f t="shared" ref="J114:J120" si="45">(H114-G114)*E114</f>
        <v>-3000</v>
      </c>
      <c r="K114" s="48">
        <v>0</v>
      </c>
      <c r="L114" s="75">
        <f t="shared" ref="L114:L120" si="46">(J114+K114)</f>
        <v>-3000</v>
      </c>
    </row>
    <row r="115" spans="1:12">
      <c r="A115" s="36">
        <v>43560</v>
      </c>
      <c r="B115" s="67" t="s">
        <v>44</v>
      </c>
      <c r="C115" s="68">
        <v>60</v>
      </c>
      <c r="D115" s="68" t="s">
        <v>70</v>
      </c>
      <c r="E115" s="2">
        <v>12000</v>
      </c>
      <c r="F115" s="2"/>
      <c r="G115" s="2">
        <v>2</v>
      </c>
      <c r="H115" s="2">
        <v>2.5</v>
      </c>
      <c r="I115" s="2">
        <v>0</v>
      </c>
      <c r="J115" s="50">
        <f t="shared" si="45"/>
        <v>6000</v>
      </c>
      <c r="K115" s="48">
        <v>0</v>
      </c>
      <c r="L115" s="60">
        <f t="shared" si="46"/>
        <v>6000</v>
      </c>
    </row>
    <row r="116" spans="1:12">
      <c r="A116" s="36">
        <v>43559</v>
      </c>
      <c r="B116" s="67" t="s">
        <v>236</v>
      </c>
      <c r="C116" s="68">
        <v>40</v>
      </c>
      <c r="D116" s="68" t="s">
        <v>70</v>
      </c>
      <c r="E116" s="2">
        <v>8000</v>
      </c>
      <c r="F116" s="2"/>
      <c r="G116" s="2">
        <v>3</v>
      </c>
      <c r="H116" s="2">
        <v>3.5</v>
      </c>
      <c r="I116" s="2">
        <v>0</v>
      </c>
      <c r="J116" s="50">
        <f t="shared" si="45"/>
        <v>4000</v>
      </c>
      <c r="K116" s="48">
        <v>0</v>
      </c>
      <c r="L116" s="60">
        <f t="shared" si="46"/>
        <v>4000</v>
      </c>
    </row>
    <row r="117" spans="1:12">
      <c r="A117" s="36">
        <v>43558</v>
      </c>
      <c r="B117" s="67" t="s">
        <v>44</v>
      </c>
      <c r="C117" s="68">
        <v>60</v>
      </c>
      <c r="D117" s="68" t="s">
        <v>70</v>
      </c>
      <c r="E117" s="2">
        <v>12000</v>
      </c>
      <c r="F117" s="2"/>
      <c r="G117" s="2">
        <v>2</v>
      </c>
      <c r="H117" s="2">
        <v>2.2999999999999998</v>
      </c>
      <c r="I117" s="2">
        <v>0</v>
      </c>
      <c r="J117" s="50">
        <f t="shared" si="45"/>
        <v>3599.9999999999977</v>
      </c>
      <c r="K117" s="48">
        <v>0</v>
      </c>
      <c r="L117" s="60">
        <f t="shared" si="46"/>
        <v>3599.9999999999977</v>
      </c>
    </row>
    <row r="118" spans="1:12">
      <c r="A118" s="36">
        <v>43557</v>
      </c>
      <c r="B118" s="67" t="s">
        <v>80</v>
      </c>
      <c r="C118" s="68">
        <v>115</v>
      </c>
      <c r="D118" s="68" t="s">
        <v>70</v>
      </c>
      <c r="E118" s="2">
        <v>4500</v>
      </c>
      <c r="F118" s="2"/>
      <c r="G118" s="2">
        <v>4.25</v>
      </c>
      <c r="H118" s="2">
        <v>5</v>
      </c>
      <c r="I118" s="2">
        <v>0</v>
      </c>
      <c r="J118" s="50">
        <f t="shared" si="45"/>
        <v>3375</v>
      </c>
      <c r="K118" s="48">
        <v>0</v>
      </c>
      <c r="L118" s="60">
        <f t="shared" si="46"/>
        <v>3375</v>
      </c>
    </row>
    <row r="119" spans="1:12">
      <c r="A119" s="36">
        <v>43556</v>
      </c>
      <c r="B119" s="67" t="s">
        <v>249</v>
      </c>
      <c r="C119" s="68">
        <v>185</v>
      </c>
      <c r="D119" s="68" t="s">
        <v>70</v>
      </c>
      <c r="E119" s="2">
        <v>1500</v>
      </c>
      <c r="F119" s="2"/>
      <c r="G119" s="2">
        <v>9.3000000000000007</v>
      </c>
      <c r="H119" s="2">
        <v>10.3</v>
      </c>
      <c r="I119" s="2">
        <v>0</v>
      </c>
      <c r="J119" s="50">
        <f t="shared" si="45"/>
        <v>1500</v>
      </c>
      <c r="K119" s="48">
        <v>0</v>
      </c>
      <c r="L119" s="60">
        <f t="shared" si="46"/>
        <v>1500</v>
      </c>
    </row>
    <row r="120" spans="1:12">
      <c r="A120" s="36">
        <v>43556</v>
      </c>
      <c r="B120" s="67" t="s">
        <v>251</v>
      </c>
      <c r="C120" s="68">
        <v>1280</v>
      </c>
      <c r="D120" s="68" t="s">
        <v>70</v>
      </c>
      <c r="E120" s="2">
        <v>500</v>
      </c>
      <c r="F120" s="2"/>
      <c r="G120" s="2">
        <v>41</v>
      </c>
      <c r="H120" s="2">
        <v>47</v>
      </c>
      <c r="I120" s="2">
        <v>0</v>
      </c>
      <c r="J120" s="50">
        <f t="shared" si="45"/>
        <v>3000</v>
      </c>
      <c r="K120" s="48">
        <v>0</v>
      </c>
      <c r="L120" s="60">
        <f t="shared" si="46"/>
        <v>3000</v>
      </c>
    </row>
    <row r="121" spans="1:12">
      <c r="A121" s="36">
        <v>43556</v>
      </c>
      <c r="B121" s="67" t="s">
        <v>236</v>
      </c>
      <c r="C121" s="68">
        <v>42</v>
      </c>
      <c r="D121" s="68" t="s">
        <v>70</v>
      </c>
      <c r="E121" s="2">
        <v>8000</v>
      </c>
      <c r="F121" s="2"/>
      <c r="G121" s="2">
        <v>2.5</v>
      </c>
      <c r="H121" s="2">
        <v>2.9</v>
      </c>
      <c r="I121" s="2">
        <v>0</v>
      </c>
      <c r="J121" s="50">
        <v>0</v>
      </c>
      <c r="K121" s="48">
        <v>0</v>
      </c>
      <c r="L121" s="60" t="s">
        <v>255</v>
      </c>
    </row>
    <row r="122" spans="1:12">
      <c r="A122" s="62"/>
      <c r="B122" s="54"/>
      <c r="C122" s="63"/>
      <c r="D122" s="55"/>
      <c r="E122" s="64"/>
      <c r="F122" s="64"/>
      <c r="G122" s="64"/>
      <c r="H122" s="64"/>
      <c r="I122" s="56"/>
      <c r="J122" s="65"/>
      <c r="K122" s="58"/>
      <c r="L122" s="66"/>
    </row>
    <row r="123" spans="1:12">
      <c r="A123" s="3">
        <v>43496</v>
      </c>
      <c r="B123" s="43" t="s">
        <v>78</v>
      </c>
      <c r="C123" s="45">
        <v>320</v>
      </c>
      <c r="D123" s="45" t="s">
        <v>155</v>
      </c>
      <c r="E123" s="28">
        <v>2667</v>
      </c>
      <c r="F123" s="28"/>
      <c r="G123" s="28">
        <v>9.1999999999999993</v>
      </c>
      <c r="H123" s="28">
        <v>10.199999999999999</v>
      </c>
      <c r="I123" s="28">
        <v>12</v>
      </c>
      <c r="J123" s="50">
        <f t="shared" ref="J123:J168" si="47">(H123-G123)*E123</f>
        <v>2667</v>
      </c>
      <c r="K123" s="48">
        <f>(I123-H123)*E123</f>
        <v>4800.6000000000022</v>
      </c>
      <c r="L123" s="60">
        <f t="shared" ref="L123:L168" si="48">(J123+K123)</f>
        <v>7467.6000000000022</v>
      </c>
    </row>
    <row r="124" spans="1:12">
      <c r="A124" s="3">
        <v>43495</v>
      </c>
      <c r="B124" s="43" t="s">
        <v>117</v>
      </c>
      <c r="C124" s="45">
        <v>160</v>
      </c>
      <c r="D124" s="45" t="s">
        <v>140</v>
      </c>
      <c r="E124" s="28">
        <v>2500</v>
      </c>
      <c r="F124" s="28"/>
      <c r="G124" s="28">
        <v>5</v>
      </c>
      <c r="H124" s="28">
        <v>3.8</v>
      </c>
      <c r="I124" s="28" t="s">
        <v>14</v>
      </c>
      <c r="J124" s="50">
        <f t="shared" si="47"/>
        <v>-3000.0000000000005</v>
      </c>
      <c r="K124" s="48">
        <v>0</v>
      </c>
      <c r="L124" s="60">
        <f t="shared" si="48"/>
        <v>-3000.0000000000005</v>
      </c>
    </row>
    <row r="125" spans="1:12">
      <c r="A125" s="3">
        <v>43494</v>
      </c>
      <c r="B125" s="43" t="s">
        <v>228</v>
      </c>
      <c r="C125" s="45">
        <v>2100</v>
      </c>
      <c r="D125" s="45" t="s">
        <v>140</v>
      </c>
      <c r="E125" s="28">
        <v>250</v>
      </c>
      <c r="F125" s="28"/>
      <c r="G125" s="28">
        <v>30</v>
      </c>
      <c r="H125" s="28">
        <v>40</v>
      </c>
      <c r="I125" s="28" t="s">
        <v>14</v>
      </c>
      <c r="J125" s="50">
        <f t="shared" si="47"/>
        <v>2500</v>
      </c>
      <c r="K125" s="48">
        <v>0</v>
      </c>
      <c r="L125" s="60">
        <f t="shared" si="48"/>
        <v>2500</v>
      </c>
    </row>
    <row r="126" spans="1:12">
      <c r="A126" s="3">
        <v>43490</v>
      </c>
      <c r="B126" s="43" t="s">
        <v>229</v>
      </c>
      <c r="C126" s="45">
        <v>340</v>
      </c>
      <c r="D126" s="45" t="s">
        <v>155</v>
      </c>
      <c r="E126" s="28">
        <v>2400</v>
      </c>
      <c r="F126" s="28"/>
      <c r="G126" s="28">
        <v>8</v>
      </c>
      <c r="H126" s="28">
        <v>9</v>
      </c>
      <c r="I126" s="28" t="s">
        <v>14</v>
      </c>
      <c r="J126" s="50">
        <f t="shared" si="47"/>
        <v>2400</v>
      </c>
      <c r="K126" s="48">
        <v>0</v>
      </c>
      <c r="L126" s="60">
        <f t="shared" si="48"/>
        <v>2400</v>
      </c>
    </row>
    <row r="127" spans="1:12">
      <c r="A127" s="3">
        <v>43489</v>
      </c>
      <c r="B127" s="43" t="s">
        <v>226</v>
      </c>
      <c r="C127" s="45">
        <v>1140</v>
      </c>
      <c r="D127" s="45" t="s">
        <v>155</v>
      </c>
      <c r="E127" s="28">
        <v>600</v>
      </c>
      <c r="F127" s="28"/>
      <c r="G127" s="28">
        <v>37</v>
      </c>
      <c r="H127" s="28">
        <v>42</v>
      </c>
      <c r="I127" s="28">
        <v>50</v>
      </c>
      <c r="J127" s="50">
        <f t="shared" si="47"/>
        <v>3000</v>
      </c>
      <c r="K127" s="48">
        <f>(I127-H127)*E127</f>
        <v>4800</v>
      </c>
      <c r="L127" s="60">
        <f t="shared" si="48"/>
        <v>7800</v>
      </c>
    </row>
    <row r="128" spans="1:12">
      <c r="A128" s="3">
        <v>43488</v>
      </c>
      <c r="B128" s="43" t="s">
        <v>79</v>
      </c>
      <c r="C128" s="45">
        <v>520</v>
      </c>
      <c r="D128" s="45" t="s">
        <v>155</v>
      </c>
      <c r="E128" s="28">
        <v>1000</v>
      </c>
      <c r="F128" s="28"/>
      <c r="G128" s="28">
        <v>22</v>
      </c>
      <c r="H128" s="28">
        <v>25</v>
      </c>
      <c r="I128" s="28" t="s">
        <v>14</v>
      </c>
      <c r="J128" s="50">
        <f t="shared" si="47"/>
        <v>3000</v>
      </c>
      <c r="K128" s="48">
        <v>0</v>
      </c>
      <c r="L128" s="60">
        <f t="shared" si="48"/>
        <v>3000</v>
      </c>
    </row>
    <row r="129" spans="1:12">
      <c r="A129" s="3">
        <v>43486</v>
      </c>
      <c r="B129" s="43" t="s">
        <v>181</v>
      </c>
      <c r="C129" s="45">
        <v>1200</v>
      </c>
      <c r="D129" s="45" t="s">
        <v>140</v>
      </c>
      <c r="E129" s="28">
        <v>500</v>
      </c>
      <c r="F129" s="28"/>
      <c r="G129" s="28">
        <v>39</v>
      </c>
      <c r="H129" s="28">
        <v>45</v>
      </c>
      <c r="I129" s="28">
        <v>53</v>
      </c>
      <c r="J129" s="50">
        <f t="shared" si="47"/>
        <v>3000</v>
      </c>
      <c r="K129" s="48">
        <f>(I129-H129)*E129</f>
        <v>4000</v>
      </c>
      <c r="L129" s="60">
        <f t="shared" si="48"/>
        <v>7000</v>
      </c>
    </row>
    <row r="130" spans="1:12">
      <c r="A130" s="51">
        <v>43484</v>
      </c>
      <c r="B130" s="43" t="s">
        <v>132</v>
      </c>
      <c r="C130" s="45">
        <v>420</v>
      </c>
      <c r="D130" s="45" t="s">
        <v>155</v>
      </c>
      <c r="E130" s="28">
        <v>1250</v>
      </c>
      <c r="F130" s="28"/>
      <c r="G130" s="28">
        <v>16.5</v>
      </c>
      <c r="H130" s="28">
        <v>16</v>
      </c>
      <c r="I130" s="28" t="s">
        <v>14</v>
      </c>
      <c r="J130" s="50">
        <f t="shared" si="47"/>
        <v>-625</v>
      </c>
      <c r="K130" s="48">
        <v>0</v>
      </c>
      <c r="L130" s="60">
        <f t="shared" si="48"/>
        <v>-625</v>
      </c>
    </row>
    <row r="131" spans="1:12">
      <c r="A131" s="51">
        <v>43483</v>
      </c>
      <c r="B131" s="43" t="s">
        <v>223</v>
      </c>
      <c r="C131" s="45">
        <v>1240</v>
      </c>
      <c r="D131" s="45" t="s">
        <v>155</v>
      </c>
      <c r="E131" s="28">
        <v>800</v>
      </c>
      <c r="F131" s="28"/>
      <c r="G131" s="28">
        <v>24.5</v>
      </c>
      <c r="H131" s="28">
        <v>27.5</v>
      </c>
      <c r="I131" s="28" t="s">
        <v>14</v>
      </c>
      <c r="J131" s="50">
        <f t="shared" si="47"/>
        <v>2400</v>
      </c>
      <c r="K131" s="48">
        <v>0</v>
      </c>
      <c r="L131" s="60">
        <f t="shared" si="48"/>
        <v>2400</v>
      </c>
    </row>
    <row r="132" spans="1:12">
      <c r="A132" s="51">
        <v>43482</v>
      </c>
      <c r="B132" s="43" t="s">
        <v>156</v>
      </c>
      <c r="C132" s="45">
        <v>300</v>
      </c>
      <c r="D132" s="45" t="s">
        <v>140</v>
      </c>
      <c r="E132" s="28">
        <v>1300</v>
      </c>
      <c r="F132" s="28"/>
      <c r="G132" s="28">
        <v>16.5</v>
      </c>
      <c r="H132" s="28">
        <v>18.5</v>
      </c>
      <c r="I132" s="28" t="s">
        <v>14</v>
      </c>
      <c r="J132" s="50">
        <f t="shared" si="47"/>
        <v>2600</v>
      </c>
      <c r="K132" s="48">
        <v>0</v>
      </c>
      <c r="L132" s="60">
        <f t="shared" si="48"/>
        <v>2600</v>
      </c>
    </row>
    <row r="133" spans="1:12">
      <c r="A133" s="51">
        <v>43481</v>
      </c>
      <c r="B133" s="43" t="s">
        <v>157</v>
      </c>
      <c r="C133" s="45">
        <v>210</v>
      </c>
      <c r="D133" s="45" t="s">
        <v>155</v>
      </c>
      <c r="E133" s="28">
        <v>2250</v>
      </c>
      <c r="F133" s="28"/>
      <c r="G133" s="28">
        <v>11.2</v>
      </c>
      <c r="H133" s="28">
        <v>9.8000000000000007</v>
      </c>
      <c r="I133" s="28" t="s">
        <v>14</v>
      </c>
      <c r="J133" s="50">
        <f t="shared" si="47"/>
        <v>-3149.9999999999968</v>
      </c>
      <c r="K133" s="48">
        <v>0</v>
      </c>
      <c r="L133" s="60">
        <f t="shared" si="48"/>
        <v>-3149.9999999999968</v>
      </c>
    </row>
    <row r="134" spans="1:12">
      <c r="A134" s="51">
        <v>43480</v>
      </c>
      <c r="B134" s="43" t="s">
        <v>167</v>
      </c>
      <c r="C134" s="45">
        <v>720</v>
      </c>
      <c r="D134" s="45" t="s">
        <v>155</v>
      </c>
      <c r="E134" s="28">
        <v>1200</v>
      </c>
      <c r="F134" s="28"/>
      <c r="G134" s="28">
        <v>12.5</v>
      </c>
      <c r="H134" s="28">
        <v>14.5</v>
      </c>
      <c r="I134" s="28">
        <v>18</v>
      </c>
      <c r="J134" s="50">
        <f t="shared" si="47"/>
        <v>2400</v>
      </c>
      <c r="K134" s="48">
        <f>(I134-H134)*E134</f>
        <v>4200</v>
      </c>
      <c r="L134" s="60">
        <f t="shared" si="48"/>
        <v>6600</v>
      </c>
    </row>
    <row r="135" spans="1:12">
      <c r="A135" s="51">
        <v>43477</v>
      </c>
      <c r="B135" s="43" t="s">
        <v>112</v>
      </c>
      <c r="C135" s="45">
        <v>120</v>
      </c>
      <c r="D135" s="45" t="s">
        <v>155</v>
      </c>
      <c r="E135" s="28">
        <v>4000</v>
      </c>
      <c r="F135" s="28"/>
      <c r="G135" s="28">
        <v>5</v>
      </c>
      <c r="H135" s="28">
        <v>5.8</v>
      </c>
      <c r="I135" s="28" t="s">
        <v>14</v>
      </c>
      <c r="J135" s="50">
        <f t="shared" si="47"/>
        <v>3199.9999999999991</v>
      </c>
      <c r="K135" s="48">
        <v>0</v>
      </c>
      <c r="L135" s="60">
        <f t="shared" si="48"/>
        <v>3199.9999999999991</v>
      </c>
    </row>
    <row r="136" spans="1:12">
      <c r="A136" s="51">
        <v>43476</v>
      </c>
      <c r="B136" s="43" t="s">
        <v>146</v>
      </c>
      <c r="C136" s="45">
        <v>350</v>
      </c>
      <c r="D136" s="45" t="s">
        <v>155</v>
      </c>
      <c r="E136" s="28">
        <v>1500</v>
      </c>
      <c r="F136" s="28"/>
      <c r="G136" s="28">
        <v>12.5</v>
      </c>
      <c r="H136" s="28">
        <v>13.5</v>
      </c>
      <c r="I136" s="28" t="s">
        <v>14</v>
      </c>
      <c r="J136" s="50">
        <f t="shared" si="47"/>
        <v>1500</v>
      </c>
      <c r="K136" s="48">
        <v>0</v>
      </c>
      <c r="L136" s="60">
        <f t="shared" si="48"/>
        <v>1500</v>
      </c>
    </row>
    <row r="137" spans="1:12">
      <c r="A137" s="51">
        <v>43475</v>
      </c>
      <c r="B137" s="43" t="s">
        <v>87</v>
      </c>
      <c r="C137" s="45">
        <v>180</v>
      </c>
      <c r="D137" s="45" t="s">
        <v>155</v>
      </c>
      <c r="E137" s="28">
        <v>2000</v>
      </c>
      <c r="F137" s="28"/>
      <c r="G137" s="28">
        <v>10</v>
      </c>
      <c r="H137" s="28">
        <v>10.5</v>
      </c>
      <c r="I137" s="28" t="s">
        <v>14</v>
      </c>
      <c r="J137" s="50">
        <f t="shared" si="47"/>
        <v>1000</v>
      </c>
      <c r="K137" s="48">
        <v>0</v>
      </c>
      <c r="L137" s="60">
        <f t="shared" si="48"/>
        <v>1000</v>
      </c>
    </row>
    <row r="138" spans="1:12">
      <c r="A138" s="51">
        <v>43474</v>
      </c>
      <c r="B138" s="43" t="s">
        <v>215</v>
      </c>
      <c r="C138" s="45">
        <v>2500</v>
      </c>
      <c r="D138" s="45" t="s">
        <v>140</v>
      </c>
      <c r="E138" s="28">
        <v>250</v>
      </c>
      <c r="F138" s="28"/>
      <c r="G138" s="28">
        <v>66</v>
      </c>
      <c r="H138" s="28">
        <v>75</v>
      </c>
      <c r="I138" s="28" t="s">
        <v>14</v>
      </c>
      <c r="J138" s="50">
        <f t="shared" si="47"/>
        <v>2250</v>
      </c>
      <c r="K138" s="48">
        <v>0</v>
      </c>
      <c r="L138" s="60">
        <f t="shared" si="48"/>
        <v>2250</v>
      </c>
    </row>
    <row r="139" spans="1:12">
      <c r="A139" s="51">
        <v>43473</v>
      </c>
      <c r="B139" s="43" t="s">
        <v>89</v>
      </c>
      <c r="C139" s="45">
        <v>740</v>
      </c>
      <c r="D139" s="45" t="s">
        <v>155</v>
      </c>
      <c r="E139" s="28">
        <v>1000</v>
      </c>
      <c r="F139" s="28"/>
      <c r="G139" s="28">
        <v>26.5</v>
      </c>
      <c r="H139" s="28">
        <v>29.5</v>
      </c>
      <c r="I139" s="28" t="s">
        <v>14</v>
      </c>
      <c r="J139" s="50">
        <f t="shared" si="47"/>
        <v>3000</v>
      </c>
      <c r="K139" s="48">
        <v>0</v>
      </c>
      <c r="L139" s="60">
        <f t="shared" si="48"/>
        <v>3000</v>
      </c>
    </row>
    <row r="140" spans="1:12">
      <c r="A140" s="51">
        <v>43468</v>
      </c>
      <c r="B140" s="43" t="s">
        <v>131</v>
      </c>
      <c r="C140" s="45">
        <v>220</v>
      </c>
      <c r="D140" s="45" t="s">
        <v>140</v>
      </c>
      <c r="E140" s="28">
        <v>2500</v>
      </c>
      <c r="F140" s="28"/>
      <c r="G140" s="28">
        <v>8.4</v>
      </c>
      <c r="H140" s="28">
        <v>9.5</v>
      </c>
      <c r="I140" s="28" t="s">
        <v>14</v>
      </c>
      <c r="J140" s="50">
        <f t="shared" si="47"/>
        <v>2749.9999999999991</v>
      </c>
      <c r="K140" s="48">
        <v>0</v>
      </c>
      <c r="L140" s="60">
        <f t="shared" si="48"/>
        <v>2749.9999999999991</v>
      </c>
    </row>
    <row r="141" spans="1:12">
      <c r="A141" s="51">
        <v>43467</v>
      </c>
      <c r="B141" s="43" t="s">
        <v>210</v>
      </c>
      <c r="C141" s="45">
        <v>100</v>
      </c>
      <c r="D141" s="45" t="s">
        <v>155</v>
      </c>
      <c r="E141" s="28">
        <v>7000</v>
      </c>
      <c r="F141" s="28"/>
      <c r="G141" s="28">
        <v>2.75</v>
      </c>
      <c r="H141" s="28">
        <v>2.75</v>
      </c>
      <c r="I141" s="28" t="s">
        <v>14</v>
      </c>
      <c r="J141" s="50">
        <f t="shared" si="47"/>
        <v>0</v>
      </c>
      <c r="K141" s="48">
        <v>0</v>
      </c>
      <c r="L141" s="60">
        <f t="shared" si="48"/>
        <v>0</v>
      </c>
    </row>
    <row r="142" spans="1:12">
      <c r="A142" s="51">
        <v>43466</v>
      </c>
      <c r="B142" s="43" t="s">
        <v>209</v>
      </c>
      <c r="C142" s="45">
        <v>260</v>
      </c>
      <c r="D142" s="45" t="s">
        <v>155</v>
      </c>
      <c r="E142" s="28">
        <v>2000</v>
      </c>
      <c r="F142" s="28"/>
      <c r="G142" s="28">
        <v>8.1999999999999993</v>
      </c>
      <c r="H142" s="28">
        <v>9.5</v>
      </c>
      <c r="I142" s="28" t="s">
        <v>14</v>
      </c>
      <c r="J142" s="50">
        <f t="shared" si="47"/>
        <v>2600.0000000000014</v>
      </c>
      <c r="K142" s="48">
        <v>0</v>
      </c>
      <c r="L142" s="60">
        <f t="shared" si="48"/>
        <v>2600.0000000000014</v>
      </c>
    </row>
    <row r="143" spans="1:12">
      <c r="A143" s="51">
        <v>43465</v>
      </c>
      <c r="B143" s="43" t="s">
        <v>173</v>
      </c>
      <c r="C143" s="45">
        <v>960</v>
      </c>
      <c r="D143" s="45" t="s">
        <v>155</v>
      </c>
      <c r="E143" s="28">
        <v>750</v>
      </c>
      <c r="F143" s="28"/>
      <c r="G143" s="28">
        <v>26</v>
      </c>
      <c r="H143" s="28">
        <v>22</v>
      </c>
      <c r="I143" s="28" t="s">
        <v>14</v>
      </c>
      <c r="J143" s="50">
        <f t="shared" si="47"/>
        <v>-3000</v>
      </c>
      <c r="K143" s="48">
        <v>0</v>
      </c>
      <c r="L143" s="60">
        <f t="shared" si="48"/>
        <v>-3000</v>
      </c>
    </row>
    <row r="144" spans="1:12">
      <c r="A144" s="51">
        <v>43462</v>
      </c>
      <c r="B144" s="43" t="s">
        <v>38</v>
      </c>
      <c r="C144" s="45">
        <v>370</v>
      </c>
      <c r="D144" s="45" t="s">
        <v>155</v>
      </c>
      <c r="E144" s="28">
        <v>2750</v>
      </c>
      <c r="F144" s="28"/>
      <c r="G144" s="28">
        <v>8</v>
      </c>
      <c r="H144" s="28">
        <v>8.65</v>
      </c>
      <c r="I144" s="28" t="s">
        <v>14</v>
      </c>
      <c r="J144" s="50">
        <f t="shared" si="47"/>
        <v>1787.5000000000009</v>
      </c>
      <c r="K144" s="48">
        <v>0</v>
      </c>
      <c r="L144" s="60">
        <f t="shared" si="48"/>
        <v>1787.5000000000009</v>
      </c>
    </row>
    <row r="145" spans="1:12">
      <c r="A145" s="51">
        <v>43461</v>
      </c>
      <c r="B145" s="43" t="s">
        <v>132</v>
      </c>
      <c r="C145" s="45">
        <v>430</v>
      </c>
      <c r="D145" s="45" t="s">
        <v>155</v>
      </c>
      <c r="E145" s="28">
        <v>1250</v>
      </c>
      <c r="F145" s="28"/>
      <c r="G145" s="28">
        <v>17</v>
      </c>
      <c r="H145" s="28">
        <v>18</v>
      </c>
      <c r="I145" s="28" t="s">
        <v>14</v>
      </c>
      <c r="J145" s="50">
        <f t="shared" si="47"/>
        <v>1250</v>
      </c>
      <c r="K145" s="48">
        <v>0</v>
      </c>
      <c r="L145" s="60">
        <f t="shared" si="48"/>
        <v>1250</v>
      </c>
    </row>
    <row r="146" spans="1:12">
      <c r="A146" s="51">
        <v>43461</v>
      </c>
      <c r="B146" s="43" t="s">
        <v>128</v>
      </c>
      <c r="C146" s="45">
        <v>370</v>
      </c>
      <c r="D146" s="45" t="s">
        <v>140</v>
      </c>
      <c r="E146" s="28">
        <v>1800</v>
      </c>
      <c r="F146" s="28"/>
      <c r="G146" s="28">
        <v>11</v>
      </c>
      <c r="H146" s="28">
        <v>9</v>
      </c>
      <c r="I146" s="28" t="s">
        <v>14</v>
      </c>
      <c r="J146" s="50">
        <f t="shared" si="47"/>
        <v>-3600</v>
      </c>
      <c r="K146" s="48">
        <v>0</v>
      </c>
      <c r="L146" s="60">
        <f t="shared" si="48"/>
        <v>-3600</v>
      </c>
    </row>
    <row r="147" spans="1:12">
      <c r="A147" s="51">
        <v>43460</v>
      </c>
      <c r="B147" s="43" t="s">
        <v>131</v>
      </c>
      <c r="C147" s="45">
        <v>210</v>
      </c>
      <c r="D147" s="45" t="s">
        <v>155</v>
      </c>
      <c r="E147" s="28">
        <v>2500</v>
      </c>
      <c r="F147" s="28"/>
      <c r="G147" s="28">
        <v>5.25</v>
      </c>
      <c r="H147" s="28">
        <v>6.5</v>
      </c>
      <c r="I147" s="28">
        <v>8</v>
      </c>
      <c r="J147" s="50">
        <f t="shared" si="47"/>
        <v>3125</v>
      </c>
      <c r="K147" s="48">
        <f>(I147-H147)*E147</f>
        <v>3750</v>
      </c>
      <c r="L147" s="60">
        <f t="shared" si="48"/>
        <v>6875</v>
      </c>
    </row>
    <row r="148" spans="1:12">
      <c r="A148" s="51">
        <v>43458</v>
      </c>
      <c r="B148" s="43" t="s">
        <v>181</v>
      </c>
      <c r="C148" s="45">
        <v>1280</v>
      </c>
      <c r="D148" s="45" t="s">
        <v>140</v>
      </c>
      <c r="E148" s="28">
        <v>500</v>
      </c>
      <c r="F148" s="28"/>
      <c r="G148" s="28">
        <v>25</v>
      </c>
      <c r="H148" s="28">
        <v>31</v>
      </c>
      <c r="I148" s="28">
        <v>40</v>
      </c>
      <c r="J148" s="50">
        <f t="shared" si="47"/>
        <v>3000</v>
      </c>
      <c r="K148" s="48">
        <f>(I148-H148)*E148</f>
        <v>4500</v>
      </c>
      <c r="L148" s="60">
        <f t="shared" si="48"/>
        <v>7500</v>
      </c>
    </row>
    <row r="149" spans="1:12">
      <c r="A149" s="51">
        <v>43455</v>
      </c>
      <c r="B149" s="43" t="s">
        <v>138</v>
      </c>
      <c r="C149" s="45">
        <v>700</v>
      </c>
      <c r="D149" s="45" t="s">
        <v>140</v>
      </c>
      <c r="E149" s="28">
        <v>1200</v>
      </c>
      <c r="F149" s="28"/>
      <c r="G149" s="28">
        <v>11.2</v>
      </c>
      <c r="H149" s="28">
        <v>13.5</v>
      </c>
      <c r="I149" s="28" t="s">
        <v>14</v>
      </c>
      <c r="J149" s="50">
        <f t="shared" si="47"/>
        <v>2760.0000000000009</v>
      </c>
      <c r="K149" s="48">
        <v>0</v>
      </c>
      <c r="L149" s="60">
        <f t="shared" si="48"/>
        <v>2760.0000000000009</v>
      </c>
    </row>
    <row r="150" spans="1:12">
      <c r="A150" s="51">
        <v>43454</v>
      </c>
      <c r="B150" s="43" t="s">
        <v>67</v>
      </c>
      <c r="C150" s="45">
        <v>760</v>
      </c>
      <c r="D150" s="45" t="s">
        <v>155</v>
      </c>
      <c r="E150" s="28">
        <v>1200</v>
      </c>
      <c r="F150" s="28"/>
      <c r="G150" s="28">
        <v>18.5</v>
      </c>
      <c r="H150" s="28">
        <v>20.5</v>
      </c>
      <c r="I150" s="28">
        <v>24</v>
      </c>
      <c r="J150" s="50">
        <f t="shared" si="47"/>
        <v>2400</v>
      </c>
      <c r="K150" s="48">
        <f>(I150-H150)*E150</f>
        <v>4200</v>
      </c>
      <c r="L150" s="60">
        <f t="shared" si="48"/>
        <v>6600</v>
      </c>
    </row>
    <row r="151" spans="1:12">
      <c r="A151" s="51">
        <v>43453</v>
      </c>
      <c r="B151" s="43" t="s">
        <v>188</v>
      </c>
      <c r="C151" s="45">
        <v>620</v>
      </c>
      <c r="D151" s="45" t="s">
        <v>155</v>
      </c>
      <c r="E151" s="28">
        <v>1200</v>
      </c>
      <c r="F151" s="28"/>
      <c r="G151" s="28">
        <v>19</v>
      </c>
      <c r="H151" s="28">
        <v>21.5</v>
      </c>
      <c r="I151" s="28">
        <v>25</v>
      </c>
      <c r="J151" s="50">
        <f t="shared" si="47"/>
        <v>3000</v>
      </c>
      <c r="K151" s="48">
        <f>(I151-H151)*E151</f>
        <v>4200</v>
      </c>
      <c r="L151" s="60">
        <f t="shared" si="48"/>
        <v>7200</v>
      </c>
    </row>
    <row r="152" spans="1:12">
      <c r="A152" s="51">
        <v>43452</v>
      </c>
      <c r="B152" s="43" t="s">
        <v>168</v>
      </c>
      <c r="C152" s="45">
        <v>430</v>
      </c>
      <c r="D152" s="45" t="s">
        <v>155</v>
      </c>
      <c r="E152" s="28">
        <v>1100</v>
      </c>
      <c r="F152" s="28"/>
      <c r="G152" s="28">
        <v>12.2</v>
      </c>
      <c r="H152" s="28">
        <v>13.8</v>
      </c>
      <c r="I152" s="28" t="s">
        <v>14</v>
      </c>
      <c r="J152" s="50">
        <f t="shared" si="47"/>
        <v>1760.0000000000016</v>
      </c>
      <c r="K152" s="48">
        <v>0</v>
      </c>
      <c r="L152" s="60">
        <f t="shared" si="48"/>
        <v>1760.0000000000016</v>
      </c>
    </row>
    <row r="153" spans="1:12">
      <c r="A153" s="51">
        <v>43448</v>
      </c>
      <c r="B153" s="43" t="s">
        <v>202</v>
      </c>
      <c r="C153" s="45">
        <v>960</v>
      </c>
      <c r="D153" s="45" t="s">
        <v>155</v>
      </c>
      <c r="E153" s="28">
        <v>550</v>
      </c>
      <c r="F153" s="28"/>
      <c r="G153" s="28">
        <v>24</v>
      </c>
      <c r="H153" s="28">
        <v>20</v>
      </c>
      <c r="I153" s="28" t="s">
        <v>14</v>
      </c>
      <c r="J153" s="50">
        <f t="shared" si="47"/>
        <v>-2200</v>
      </c>
      <c r="K153" s="48">
        <v>0</v>
      </c>
      <c r="L153" s="60">
        <f t="shared" si="48"/>
        <v>-2200</v>
      </c>
    </row>
    <row r="154" spans="1:12">
      <c r="A154" s="51">
        <v>43447</v>
      </c>
      <c r="B154" s="43" t="s">
        <v>73</v>
      </c>
      <c r="C154" s="45">
        <v>220</v>
      </c>
      <c r="D154" s="45" t="s">
        <v>155</v>
      </c>
      <c r="E154" s="28">
        <v>1500</v>
      </c>
      <c r="F154" s="28"/>
      <c r="G154" s="28">
        <v>11.5</v>
      </c>
      <c r="H154" s="28">
        <v>9.5</v>
      </c>
      <c r="I154" s="28" t="s">
        <v>14</v>
      </c>
      <c r="J154" s="50">
        <f t="shared" si="47"/>
        <v>-3000</v>
      </c>
      <c r="K154" s="48">
        <v>0</v>
      </c>
      <c r="L154" s="60">
        <f t="shared" si="48"/>
        <v>-3000</v>
      </c>
    </row>
    <row r="155" spans="1:12">
      <c r="A155" s="51">
        <v>43446</v>
      </c>
      <c r="B155" s="43" t="s">
        <v>132</v>
      </c>
      <c r="C155" s="45">
        <v>420</v>
      </c>
      <c r="D155" s="45" t="s">
        <v>155</v>
      </c>
      <c r="E155" s="28">
        <v>1250</v>
      </c>
      <c r="F155" s="28"/>
      <c r="G155" s="28">
        <v>13</v>
      </c>
      <c r="H155" s="28">
        <v>16</v>
      </c>
      <c r="I155" s="28" t="s">
        <v>14</v>
      </c>
      <c r="J155" s="50">
        <f t="shared" si="47"/>
        <v>3750</v>
      </c>
      <c r="K155" s="48">
        <v>0</v>
      </c>
      <c r="L155" s="60">
        <f t="shared" si="48"/>
        <v>3750</v>
      </c>
    </row>
    <row r="156" spans="1:12">
      <c r="A156" s="51">
        <v>43445</v>
      </c>
      <c r="B156" s="43" t="s">
        <v>138</v>
      </c>
      <c r="C156" s="45">
        <v>700</v>
      </c>
      <c r="D156" s="45" t="s">
        <v>155</v>
      </c>
      <c r="E156" s="28">
        <v>1200</v>
      </c>
      <c r="F156" s="28"/>
      <c r="G156" s="28">
        <v>22.5</v>
      </c>
      <c r="H156" s="28">
        <v>25</v>
      </c>
      <c r="I156" s="28" t="s">
        <v>14</v>
      </c>
      <c r="J156" s="50">
        <f t="shared" si="47"/>
        <v>3000</v>
      </c>
      <c r="K156" s="48">
        <v>0</v>
      </c>
      <c r="L156" s="60">
        <f t="shared" si="48"/>
        <v>3000</v>
      </c>
    </row>
    <row r="157" spans="1:12">
      <c r="A157" s="51">
        <v>43444</v>
      </c>
      <c r="B157" s="43" t="s">
        <v>142</v>
      </c>
      <c r="C157" s="45">
        <v>260</v>
      </c>
      <c r="D157" s="45" t="s">
        <v>140</v>
      </c>
      <c r="E157" s="28">
        <v>1200</v>
      </c>
      <c r="F157" s="28"/>
      <c r="G157" s="28">
        <v>27</v>
      </c>
      <c r="H157" s="28">
        <v>29.5</v>
      </c>
      <c r="I157" s="28" t="s">
        <v>14</v>
      </c>
      <c r="J157" s="50">
        <f t="shared" si="47"/>
        <v>3000</v>
      </c>
      <c r="K157" s="48">
        <v>0</v>
      </c>
      <c r="L157" s="60">
        <f t="shared" si="48"/>
        <v>3000</v>
      </c>
    </row>
    <row r="158" spans="1:12">
      <c r="A158" s="51">
        <v>43441</v>
      </c>
      <c r="B158" s="43" t="s">
        <v>189</v>
      </c>
      <c r="C158" s="45">
        <v>270</v>
      </c>
      <c r="D158" s="45" t="s">
        <v>140</v>
      </c>
      <c r="E158" s="28">
        <v>3000</v>
      </c>
      <c r="F158" s="28"/>
      <c r="G158" s="28">
        <v>6.7</v>
      </c>
      <c r="H158" s="28">
        <v>7.3</v>
      </c>
      <c r="I158" s="28">
        <v>8</v>
      </c>
      <c r="J158" s="50">
        <f t="shared" si="47"/>
        <v>1799.9999999999989</v>
      </c>
      <c r="K158" s="48">
        <f>(I158-H158)*E158</f>
        <v>2100.0000000000005</v>
      </c>
      <c r="L158" s="60">
        <f t="shared" si="48"/>
        <v>3899.9999999999991</v>
      </c>
    </row>
    <row r="159" spans="1:12">
      <c r="A159" s="51">
        <v>43440</v>
      </c>
      <c r="B159" s="43" t="s">
        <v>188</v>
      </c>
      <c r="C159" s="45">
        <v>620</v>
      </c>
      <c r="D159" s="45" t="s">
        <v>140</v>
      </c>
      <c r="E159" s="28">
        <v>1200</v>
      </c>
      <c r="F159" s="28"/>
      <c r="G159" s="28">
        <v>17.2</v>
      </c>
      <c r="H159" s="28">
        <v>19.5</v>
      </c>
      <c r="I159" s="28">
        <v>21</v>
      </c>
      <c r="J159" s="50">
        <f t="shared" si="47"/>
        <v>2760.0000000000009</v>
      </c>
      <c r="K159" s="48">
        <f>(I159-H159)*E159</f>
        <v>1800</v>
      </c>
      <c r="L159" s="60">
        <f t="shared" si="48"/>
        <v>4560.0000000000009</v>
      </c>
    </row>
    <row r="160" spans="1:12">
      <c r="A160" s="51">
        <v>43439</v>
      </c>
      <c r="B160" s="43" t="s">
        <v>143</v>
      </c>
      <c r="C160" s="45">
        <v>160</v>
      </c>
      <c r="D160" s="45" t="s">
        <v>140</v>
      </c>
      <c r="E160" s="28">
        <v>2400</v>
      </c>
      <c r="F160" s="28"/>
      <c r="G160" s="28">
        <v>7.4</v>
      </c>
      <c r="H160" s="28">
        <v>8.4</v>
      </c>
      <c r="I160" s="28">
        <v>10</v>
      </c>
      <c r="J160" s="50">
        <f t="shared" si="47"/>
        <v>2400</v>
      </c>
      <c r="K160" s="48">
        <f>(I160-H160)*E160</f>
        <v>3839.9999999999991</v>
      </c>
      <c r="L160" s="60">
        <f t="shared" si="48"/>
        <v>6239.9999999999991</v>
      </c>
    </row>
    <row r="161" spans="1:12">
      <c r="A161" s="51">
        <v>43438</v>
      </c>
      <c r="B161" s="43" t="s">
        <v>124</v>
      </c>
      <c r="C161" s="45">
        <v>150</v>
      </c>
      <c r="D161" s="45" t="s">
        <v>155</v>
      </c>
      <c r="E161" s="28">
        <v>4500</v>
      </c>
      <c r="F161" s="28"/>
      <c r="G161" s="28">
        <v>4.5999999999999996</v>
      </c>
      <c r="H161" s="28">
        <v>5.2</v>
      </c>
      <c r="I161" s="28" t="s">
        <v>14</v>
      </c>
      <c r="J161" s="50">
        <f t="shared" si="47"/>
        <v>2700.0000000000023</v>
      </c>
      <c r="K161" s="48">
        <v>0</v>
      </c>
      <c r="L161" s="60">
        <f t="shared" si="48"/>
        <v>2700.0000000000023</v>
      </c>
    </row>
    <row r="162" spans="1:12">
      <c r="A162" s="24">
        <v>43437</v>
      </c>
      <c r="B162" s="43" t="s">
        <v>179</v>
      </c>
      <c r="C162" s="45">
        <v>240</v>
      </c>
      <c r="D162" s="45" t="s">
        <v>155</v>
      </c>
      <c r="E162" s="28">
        <v>3500</v>
      </c>
      <c r="F162" s="28"/>
      <c r="G162" s="28">
        <v>7.2</v>
      </c>
      <c r="H162" s="28">
        <v>6.5</v>
      </c>
      <c r="I162" s="28" t="s">
        <v>14</v>
      </c>
      <c r="J162" s="50">
        <f t="shared" si="47"/>
        <v>-2450.0000000000005</v>
      </c>
      <c r="K162" s="48">
        <v>0</v>
      </c>
      <c r="L162" s="60">
        <f t="shared" si="48"/>
        <v>-2450.0000000000005</v>
      </c>
    </row>
    <row r="163" spans="1:12">
      <c r="A163" s="24">
        <v>43434</v>
      </c>
      <c r="B163" s="43" t="s">
        <v>72</v>
      </c>
      <c r="C163" s="45">
        <v>1200</v>
      </c>
      <c r="D163" s="45" t="s">
        <v>155</v>
      </c>
      <c r="E163" s="28">
        <v>500</v>
      </c>
      <c r="F163" s="28"/>
      <c r="G163" s="28">
        <v>28.5</v>
      </c>
      <c r="H163" s="28">
        <v>23</v>
      </c>
      <c r="I163" s="28" t="s">
        <v>14</v>
      </c>
      <c r="J163" s="50">
        <f t="shared" si="47"/>
        <v>-2750</v>
      </c>
      <c r="K163" s="48">
        <v>0</v>
      </c>
      <c r="L163" s="60">
        <f t="shared" si="48"/>
        <v>-2750</v>
      </c>
    </row>
    <row r="164" spans="1:12">
      <c r="A164" s="24">
        <v>43433</v>
      </c>
      <c r="B164" s="43" t="s">
        <v>124</v>
      </c>
      <c r="C164" s="45">
        <v>140</v>
      </c>
      <c r="D164" s="45" t="s">
        <v>155</v>
      </c>
      <c r="E164" s="28">
        <v>4500</v>
      </c>
      <c r="F164" s="28"/>
      <c r="G164" s="28">
        <v>3.5</v>
      </c>
      <c r="H164" s="28">
        <v>4.0999999999999996</v>
      </c>
      <c r="I164" s="28" t="s">
        <v>14</v>
      </c>
      <c r="J164" s="50">
        <f t="shared" si="47"/>
        <v>2699.9999999999982</v>
      </c>
      <c r="K164" s="48">
        <v>0</v>
      </c>
      <c r="L164" s="60">
        <f t="shared" si="48"/>
        <v>2699.9999999999982</v>
      </c>
    </row>
    <row r="165" spans="1:12">
      <c r="A165" s="24">
        <v>43430</v>
      </c>
      <c r="B165" s="43" t="s">
        <v>41</v>
      </c>
      <c r="C165" s="45">
        <v>1320</v>
      </c>
      <c r="D165" s="45" t="s">
        <v>155</v>
      </c>
      <c r="E165" s="28">
        <v>600</v>
      </c>
      <c r="F165" s="28"/>
      <c r="G165" s="28">
        <v>29</v>
      </c>
      <c r="H165" s="28">
        <v>33</v>
      </c>
      <c r="I165" s="28">
        <v>37</v>
      </c>
      <c r="J165" s="50">
        <f t="shared" si="47"/>
        <v>2400</v>
      </c>
      <c r="K165" s="48">
        <f>(I165-H165)*E165</f>
        <v>2400</v>
      </c>
      <c r="L165" s="60">
        <f t="shared" si="48"/>
        <v>4800</v>
      </c>
    </row>
    <row r="166" spans="1:12">
      <c r="A166" s="24">
        <v>43426</v>
      </c>
      <c r="B166" s="43" t="s">
        <v>171</v>
      </c>
      <c r="C166" s="45">
        <v>250</v>
      </c>
      <c r="D166" s="45" t="s">
        <v>155</v>
      </c>
      <c r="E166" s="28">
        <v>2000</v>
      </c>
      <c r="F166" s="28"/>
      <c r="G166" s="28">
        <v>8</v>
      </c>
      <c r="H166" s="28">
        <v>9.3000000000000007</v>
      </c>
      <c r="I166" s="28">
        <v>10</v>
      </c>
      <c r="J166" s="50">
        <f t="shared" si="47"/>
        <v>2600.0000000000014</v>
      </c>
      <c r="K166" s="48">
        <v>0</v>
      </c>
      <c r="L166" s="60">
        <f t="shared" si="48"/>
        <v>2600.0000000000014</v>
      </c>
    </row>
    <row r="167" spans="1:12">
      <c r="A167" s="24">
        <v>43425</v>
      </c>
      <c r="B167" s="43" t="s">
        <v>171</v>
      </c>
      <c r="C167" s="45">
        <v>245</v>
      </c>
      <c r="D167" s="45" t="s">
        <v>155</v>
      </c>
      <c r="E167" s="28">
        <v>2000</v>
      </c>
      <c r="F167" s="28"/>
      <c r="G167" s="28">
        <v>7.1</v>
      </c>
      <c r="H167" s="28">
        <v>8.5</v>
      </c>
      <c r="I167" s="28" t="s">
        <v>14</v>
      </c>
      <c r="J167" s="50">
        <f t="shared" si="47"/>
        <v>2800.0000000000009</v>
      </c>
      <c r="K167" s="48">
        <v>0</v>
      </c>
      <c r="L167" s="60">
        <f t="shared" si="48"/>
        <v>2800.0000000000009</v>
      </c>
    </row>
    <row r="168" spans="1:12">
      <c r="A168" s="24">
        <v>43424</v>
      </c>
      <c r="B168" s="43" t="s">
        <v>88</v>
      </c>
      <c r="C168" s="45">
        <v>350</v>
      </c>
      <c r="D168" s="45" t="s">
        <v>155</v>
      </c>
      <c r="E168" s="28">
        <v>2500</v>
      </c>
      <c r="F168" s="28"/>
      <c r="G168" s="28">
        <v>6.4</v>
      </c>
      <c r="H168" s="28">
        <v>5.4</v>
      </c>
      <c r="I168" s="28" t="s">
        <v>14</v>
      </c>
      <c r="J168" s="50">
        <f t="shared" si="47"/>
        <v>-2500</v>
      </c>
      <c r="K168" s="48">
        <v>0</v>
      </c>
      <c r="L168" s="60">
        <f t="shared" si="48"/>
        <v>-2500</v>
      </c>
    </row>
    <row r="169" spans="1:12">
      <c r="A169" s="24">
        <v>43423</v>
      </c>
      <c r="B169" s="43" t="s">
        <v>117</v>
      </c>
      <c r="C169" s="45">
        <v>170</v>
      </c>
      <c r="D169" s="45" t="s">
        <v>155</v>
      </c>
      <c r="E169" s="28">
        <v>2500</v>
      </c>
      <c r="F169" s="28"/>
      <c r="G169" s="28">
        <v>7.8</v>
      </c>
      <c r="H169" s="28">
        <v>8.1999999999999993</v>
      </c>
      <c r="I169" s="28" t="s">
        <v>14</v>
      </c>
      <c r="J169" s="50">
        <f t="shared" ref="J169:J175" si="49">(H169-G169)*E169</f>
        <v>999.99999999999864</v>
      </c>
      <c r="K169" s="48">
        <v>0</v>
      </c>
      <c r="L169" s="60">
        <f t="shared" ref="L169:L175" si="50">(J169+K169)</f>
        <v>999.99999999999864</v>
      </c>
    </row>
    <row r="170" spans="1:12">
      <c r="A170" s="24">
        <v>43419</v>
      </c>
      <c r="B170" s="43" t="s">
        <v>79</v>
      </c>
      <c r="C170" s="45">
        <v>600</v>
      </c>
      <c r="D170" s="45" t="s">
        <v>140</v>
      </c>
      <c r="E170" s="28">
        <v>1000</v>
      </c>
      <c r="F170" s="28"/>
      <c r="G170" s="28">
        <v>20.5</v>
      </c>
      <c r="H170" s="28">
        <v>22.5</v>
      </c>
      <c r="I170" s="28">
        <v>24.3</v>
      </c>
      <c r="J170" s="50">
        <f>(H170-G170)*E170</f>
        <v>2000</v>
      </c>
      <c r="K170" s="48">
        <f>(I170-H170)*E170</f>
        <v>1800.0000000000007</v>
      </c>
      <c r="L170" s="60">
        <f t="shared" si="50"/>
        <v>3800.0000000000009</v>
      </c>
    </row>
    <row r="171" spans="1:12">
      <c r="A171" s="24">
        <v>43418</v>
      </c>
      <c r="B171" s="43" t="s">
        <v>54</v>
      </c>
      <c r="C171" s="45">
        <v>1080</v>
      </c>
      <c r="D171" s="45" t="s">
        <v>155</v>
      </c>
      <c r="E171" s="28">
        <v>500</v>
      </c>
      <c r="F171" s="28"/>
      <c r="G171" s="28">
        <v>32</v>
      </c>
      <c r="H171" s="28">
        <v>36</v>
      </c>
      <c r="I171" s="28" t="s">
        <v>14</v>
      </c>
      <c r="J171" s="50">
        <f t="shared" si="49"/>
        <v>2000</v>
      </c>
      <c r="K171" s="48">
        <v>0</v>
      </c>
      <c r="L171" s="60">
        <f t="shared" si="50"/>
        <v>2000</v>
      </c>
    </row>
    <row r="172" spans="1:12">
      <c r="A172" s="24">
        <v>43416</v>
      </c>
      <c r="B172" s="43" t="s">
        <v>122</v>
      </c>
      <c r="C172" s="45">
        <v>240</v>
      </c>
      <c r="D172" s="45" t="s">
        <v>140</v>
      </c>
      <c r="E172" s="28">
        <v>2000</v>
      </c>
      <c r="F172" s="28"/>
      <c r="G172" s="28">
        <v>11.1</v>
      </c>
      <c r="H172" s="28">
        <v>12.25</v>
      </c>
      <c r="I172" s="28" t="s">
        <v>14</v>
      </c>
      <c r="J172" s="50">
        <f t="shared" si="49"/>
        <v>2300.0000000000009</v>
      </c>
      <c r="K172" s="48">
        <v>0</v>
      </c>
      <c r="L172" s="60">
        <f t="shared" si="50"/>
        <v>2300.0000000000009</v>
      </c>
    </row>
    <row r="173" spans="1:12">
      <c r="A173" s="24">
        <v>43409</v>
      </c>
      <c r="B173" s="43" t="s">
        <v>79</v>
      </c>
      <c r="C173" s="45">
        <v>600</v>
      </c>
      <c r="D173" s="45" t="s">
        <v>140</v>
      </c>
      <c r="E173" s="28">
        <v>1000</v>
      </c>
      <c r="F173" s="28"/>
      <c r="G173" s="28">
        <v>24.4</v>
      </c>
      <c r="H173" s="28">
        <v>26.5</v>
      </c>
      <c r="I173" s="28" t="s">
        <v>14</v>
      </c>
      <c r="J173" s="50">
        <f>(H173-G173)*E173</f>
        <v>2100.0000000000014</v>
      </c>
      <c r="K173" s="48">
        <v>0</v>
      </c>
      <c r="L173" s="60">
        <f t="shared" si="50"/>
        <v>2100.0000000000014</v>
      </c>
    </row>
    <row r="174" spans="1:12">
      <c r="A174" s="24">
        <v>43406</v>
      </c>
      <c r="B174" s="43" t="s">
        <v>85</v>
      </c>
      <c r="C174" s="45">
        <v>590</v>
      </c>
      <c r="D174" s="45" t="s">
        <v>155</v>
      </c>
      <c r="E174" s="28">
        <v>1000</v>
      </c>
      <c r="F174" s="28"/>
      <c r="G174" s="28">
        <v>18.2</v>
      </c>
      <c r="H174" s="28">
        <v>20</v>
      </c>
      <c r="I174" s="28">
        <v>22</v>
      </c>
      <c r="J174" s="50">
        <f t="shared" si="49"/>
        <v>1800.0000000000007</v>
      </c>
      <c r="K174" s="48">
        <f>(I174-H174)*E174</f>
        <v>2000</v>
      </c>
      <c r="L174" s="60">
        <f t="shared" si="50"/>
        <v>3800.0000000000009</v>
      </c>
    </row>
    <row r="175" spans="1:12">
      <c r="A175" s="24">
        <v>43405</v>
      </c>
      <c r="B175" s="43" t="s">
        <v>69</v>
      </c>
      <c r="C175" s="45">
        <v>200</v>
      </c>
      <c r="D175" s="45" t="s">
        <v>140</v>
      </c>
      <c r="E175" s="28">
        <v>1750</v>
      </c>
      <c r="F175" s="28"/>
      <c r="G175" s="28">
        <v>14.8</v>
      </c>
      <c r="H175" s="28">
        <v>16.5</v>
      </c>
      <c r="I175" s="28">
        <v>19.5</v>
      </c>
      <c r="J175" s="50">
        <f t="shared" si="49"/>
        <v>2974.9999999999986</v>
      </c>
      <c r="K175" s="48">
        <f>(I175-H175)*E175</f>
        <v>5250</v>
      </c>
      <c r="L175" s="60">
        <f t="shared" si="50"/>
        <v>8224.9999999999982</v>
      </c>
    </row>
    <row r="176" spans="1:12">
      <c r="A176" s="24">
        <v>43404</v>
      </c>
      <c r="B176" s="43" t="s">
        <v>47</v>
      </c>
      <c r="C176" s="45">
        <v>840</v>
      </c>
      <c r="D176" s="45" t="s">
        <v>155</v>
      </c>
      <c r="E176" s="28">
        <v>600</v>
      </c>
      <c r="F176" s="28"/>
      <c r="G176" s="28">
        <v>34</v>
      </c>
      <c r="H176" s="28">
        <v>37</v>
      </c>
      <c r="I176" s="28">
        <v>45</v>
      </c>
      <c r="J176" s="50">
        <f t="shared" ref="J176:J187" si="51">(H176-G176)*E176</f>
        <v>1800</v>
      </c>
      <c r="K176" s="48">
        <f>(I176-H176)*E176</f>
        <v>4800</v>
      </c>
      <c r="L176" s="60">
        <f t="shared" ref="L176:L187" si="52">(J176+K176)</f>
        <v>6600</v>
      </c>
    </row>
    <row r="177" spans="1:12">
      <c r="A177" s="24">
        <v>43403</v>
      </c>
      <c r="B177" s="43" t="s">
        <v>175</v>
      </c>
      <c r="C177" s="45">
        <v>960</v>
      </c>
      <c r="D177" s="45" t="s">
        <v>155</v>
      </c>
      <c r="E177" s="28">
        <v>550</v>
      </c>
      <c r="F177" s="28"/>
      <c r="G177" s="28">
        <v>39</v>
      </c>
      <c r="H177" s="28">
        <v>34</v>
      </c>
      <c r="I177" s="28" t="s">
        <v>14</v>
      </c>
      <c r="J177" s="50">
        <f t="shared" si="51"/>
        <v>-2750</v>
      </c>
      <c r="K177" s="48">
        <v>0</v>
      </c>
      <c r="L177" s="60">
        <f t="shared" si="52"/>
        <v>-2750</v>
      </c>
    </row>
    <row r="178" spans="1:12">
      <c r="A178" s="24">
        <v>43402</v>
      </c>
      <c r="B178" s="43" t="s">
        <v>174</v>
      </c>
      <c r="C178" s="45">
        <v>590</v>
      </c>
      <c r="D178" s="45" t="s">
        <v>155</v>
      </c>
      <c r="E178" s="28">
        <v>1100</v>
      </c>
      <c r="F178" s="28"/>
      <c r="G178" s="28">
        <v>17</v>
      </c>
      <c r="H178" s="28">
        <v>18.5</v>
      </c>
      <c r="I178" s="28" t="s">
        <v>14</v>
      </c>
      <c r="J178" s="50">
        <f t="shared" si="51"/>
        <v>1650</v>
      </c>
      <c r="K178" s="48">
        <v>0</v>
      </c>
      <c r="L178" s="60">
        <f t="shared" si="52"/>
        <v>1650</v>
      </c>
    </row>
    <row r="179" spans="1:12">
      <c r="A179" s="24">
        <v>43399</v>
      </c>
      <c r="B179" s="43" t="s">
        <v>173</v>
      </c>
      <c r="C179" s="45">
        <v>820</v>
      </c>
      <c r="D179" s="45" t="s">
        <v>155</v>
      </c>
      <c r="E179" s="28">
        <v>750</v>
      </c>
      <c r="F179" s="28"/>
      <c r="G179" s="28">
        <v>36</v>
      </c>
      <c r="H179" s="28">
        <v>40</v>
      </c>
      <c r="I179" s="28" t="s">
        <v>14</v>
      </c>
      <c r="J179" s="50">
        <f t="shared" si="51"/>
        <v>3000</v>
      </c>
      <c r="K179" s="48">
        <v>0</v>
      </c>
      <c r="L179" s="60">
        <f t="shared" si="52"/>
        <v>3000</v>
      </c>
    </row>
    <row r="180" spans="1:12">
      <c r="A180" s="24">
        <v>43398</v>
      </c>
      <c r="B180" s="43" t="s">
        <v>168</v>
      </c>
      <c r="C180" s="45">
        <v>570</v>
      </c>
      <c r="D180" s="45" t="s">
        <v>140</v>
      </c>
      <c r="E180" s="28">
        <v>1100</v>
      </c>
      <c r="F180" s="28"/>
      <c r="G180" s="28">
        <v>12</v>
      </c>
      <c r="H180" s="28">
        <v>14</v>
      </c>
      <c r="I180" s="28" t="s">
        <v>14</v>
      </c>
      <c r="J180" s="50">
        <f t="shared" si="51"/>
        <v>2200</v>
      </c>
      <c r="K180" s="48">
        <v>0</v>
      </c>
      <c r="L180" s="60">
        <f t="shared" si="52"/>
        <v>2200</v>
      </c>
    </row>
    <row r="181" spans="1:12">
      <c r="A181" s="24">
        <v>43397</v>
      </c>
      <c r="B181" s="43" t="s">
        <v>168</v>
      </c>
      <c r="C181" s="45">
        <v>570</v>
      </c>
      <c r="D181" s="45" t="s">
        <v>140</v>
      </c>
      <c r="E181" s="28">
        <v>1100</v>
      </c>
      <c r="F181" s="28"/>
      <c r="G181" s="28">
        <v>10.5</v>
      </c>
      <c r="H181" s="28">
        <v>12.35</v>
      </c>
      <c r="I181" s="28" t="s">
        <v>14</v>
      </c>
      <c r="J181" s="50">
        <f t="shared" si="51"/>
        <v>2034.9999999999995</v>
      </c>
      <c r="K181" s="48">
        <v>0</v>
      </c>
      <c r="L181" s="60">
        <f t="shared" si="52"/>
        <v>2034.9999999999995</v>
      </c>
    </row>
    <row r="182" spans="1:12">
      <c r="A182" s="24">
        <v>43396</v>
      </c>
      <c r="B182" s="43" t="s">
        <v>167</v>
      </c>
      <c r="C182" s="45">
        <v>660</v>
      </c>
      <c r="D182" s="45" t="s">
        <v>140</v>
      </c>
      <c r="E182" s="28">
        <v>1200</v>
      </c>
      <c r="F182" s="28"/>
      <c r="G182" s="28">
        <v>9</v>
      </c>
      <c r="H182" s="28">
        <v>11</v>
      </c>
      <c r="I182" s="28">
        <v>14</v>
      </c>
      <c r="J182" s="50">
        <f t="shared" si="51"/>
        <v>2400</v>
      </c>
      <c r="K182" s="48">
        <f>(I182-H182)*E182</f>
        <v>3600</v>
      </c>
      <c r="L182" s="60">
        <f t="shared" si="52"/>
        <v>6000</v>
      </c>
    </row>
    <row r="183" spans="1:12">
      <c r="A183" s="24">
        <v>43395</v>
      </c>
      <c r="B183" s="43" t="s">
        <v>164</v>
      </c>
      <c r="C183" s="45">
        <v>1560</v>
      </c>
      <c r="D183" s="45" t="s">
        <v>140</v>
      </c>
      <c r="E183" s="28">
        <v>300</v>
      </c>
      <c r="F183" s="28"/>
      <c r="G183" s="28">
        <v>34</v>
      </c>
      <c r="H183" s="28">
        <v>42</v>
      </c>
      <c r="I183" s="28">
        <v>60</v>
      </c>
      <c r="J183" s="50">
        <f t="shared" si="51"/>
        <v>2400</v>
      </c>
      <c r="K183" s="48">
        <f>(I183-H183)*E183</f>
        <v>5400</v>
      </c>
      <c r="L183" s="60">
        <f t="shared" si="52"/>
        <v>7800</v>
      </c>
    </row>
    <row r="184" spans="1:12">
      <c r="A184" s="24">
        <v>43392</v>
      </c>
      <c r="B184" s="43" t="s">
        <v>79</v>
      </c>
      <c r="C184" s="45">
        <v>620</v>
      </c>
      <c r="D184" s="45" t="s">
        <v>140</v>
      </c>
      <c r="E184" s="28">
        <v>1000</v>
      </c>
      <c r="F184" s="28"/>
      <c r="G184" s="28">
        <v>12.7</v>
      </c>
      <c r="H184" s="28">
        <v>14.5</v>
      </c>
      <c r="I184" s="28" t="s">
        <v>14</v>
      </c>
      <c r="J184" s="50">
        <f t="shared" si="51"/>
        <v>1800.0000000000007</v>
      </c>
      <c r="K184" s="48">
        <v>0</v>
      </c>
      <c r="L184" s="60">
        <f t="shared" si="52"/>
        <v>1800.0000000000007</v>
      </c>
    </row>
    <row r="185" spans="1:12">
      <c r="A185" s="24">
        <v>43390</v>
      </c>
      <c r="B185" s="43" t="s">
        <v>144</v>
      </c>
      <c r="C185" s="45">
        <v>780</v>
      </c>
      <c r="D185" s="45" t="s">
        <v>140</v>
      </c>
      <c r="E185" s="28">
        <v>500</v>
      </c>
      <c r="F185" s="28"/>
      <c r="G185" s="28">
        <v>34</v>
      </c>
      <c r="H185" s="28">
        <v>40</v>
      </c>
      <c r="I185" s="28">
        <v>48</v>
      </c>
      <c r="J185" s="50">
        <f t="shared" si="51"/>
        <v>3000</v>
      </c>
      <c r="K185" s="48">
        <f>(I185-H185)*E185</f>
        <v>4000</v>
      </c>
      <c r="L185" s="60">
        <f t="shared" si="52"/>
        <v>7000</v>
      </c>
    </row>
    <row r="186" spans="1:12">
      <c r="A186" s="24">
        <v>43389</v>
      </c>
      <c r="B186" s="43" t="s">
        <v>161</v>
      </c>
      <c r="C186" s="45">
        <v>220</v>
      </c>
      <c r="D186" s="45" t="s">
        <v>155</v>
      </c>
      <c r="E186" s="28">
        <v>3000</v>
      </c>
      <c r="F186" s="28"/>
      <c r="G186" s="28">
        <v>6</v>
      </c>
      <c r="H186" s="28">
        <v>7</v>
      </c>
      <c r="I186" s="28" t="s">
        <v>14</v>
      </c>
      <c r="J186" s="50">
        <f t="shared" si="51"/>
        <v>3000</v>
      </c>
      <c r="K186" s="48">
        <v>0</v>
      </c>
      <c r="L186" s="60">
        <f t="shared" si="52"/>
        <v>3000</v>
      </c>
    </row>
    <row r="187" spans="1:12">
      <c r="A187" s="24">
        <v>43388</v>
      </c>
      <c r="B187" s="43" t="s">
        <v>160</v>
      </c>
      <c r="C187" s="45">
        <v>880</v>
      </c>
      <c r="D187" s="45" t="s">
        <v>155</v>
      </c>
      <c r="E187" s="28">
        <v>700</v>
      </c>
      <c r="F187" s="28"/>
      <c r="G187" s="28">
        <v>25.5</v>
      </c>
      <c r="H187" s="28">
        <v>29.5</v>
      </c>
      <c r="I187" s="28">
        <v>32</v>
      </c>
      <c r="J187" s="50">
        <f t="shared" si="51"/>
        <v>2800</v>
      </c>
      <c r="K187" s="48">
        <f>(I187-H187)*E187</f>
        <v>1750</v>
      </c>
      <c r="L187" s="60">
        <f t="shared" si="52"/>
        <v>4550</v>
      </c>
    </row>
    <row r="188" spans="1:12">
      <c r="A188" s="24">
        <v>43385</v>
      </c>
      <c r="B188" s="43" t="s">
        <v>124</v>
      </c>
      <c r="C188" s="45">
        <v>135</v>
      </c>
      <c r="D188" s="45" t="s">
        <v>155</v>
      </c>
      <c r="E188" s="28">
        <v>4500</v>
      </c>
      <c r="F188" s="28"/>
      <c r="G188" s="28">
        <v>5.3</v>
      </c>
      <c r="H188" s="28">
        <v>5.8</v>
      </c>
      <c r="I188" s="28" t="s">
        <v>14</v>
      </c>
      <c r="J188" s="50">
        <f t="shared" ref="J188:J195" si="53">(H188-G188)*E188</f>
        <v>2250</v>
      </c>
      <c r="K188" s="48">
        <v>0</v>
      </c>
      <c r="L188" s="60">
        <f t="shared" ref="L188:L195" si="54">(J188+K188)</f>
        <v>2250</v>
      </c>
    </row>
    <row r="189" spans="1:12">
      <c r="A189" s="24">
        <v>43384</v>
      </c>
      <c r="B189" s="43" t="s">
        <v>72</v>
      </c>
      <c r="C189" s="45">
        <v>1120</v>
      </c>
      <c r="D189" s="45" t="s">
        <v>155</v>
      </c>
      <c r="E189" s="28">
        <v>1000</v>
      </c>
      <c r="F189" s="28"/>
      <c r="G189" s="28">
        <v>23.5</v>
      </c>
      <c r="H189" s="28">
        <v>26.5</v>
      </c>
      <c r="I189" s="28">
        <v>29</v>
      </c>
      <c r="J189" s="50">
        <f t="shared" si="53"/>
        <v>3000</v>
      </c>
      <c r="K189" s="48">
        <f>(I189-H189)*E189</f>
        <v>2500</v>
      </c>
      <c r="L189" s="60">
        <f t="shared" si="54"/>
        <v>5500</v>
      </c>
    </row>
    <row r="190" spans="1:12">
      <c r="A190" s="24">
        <v>284</v>
      </c>
      <c r="B190" s="43" t="s">
        <v>156</v>
      </c>
      <c r="C190" s="45">
        <v>1300</v>
      </c>
      <c r="D190" s="45" t="s">
        <v>70</v>
      </c>
      <c r="E190" s="28">
        <v>1300</v>
      </c>
      <c r="F190" s="28"/>
      <c r="G190" s="28">
        <v>17</v>
      </c>
      <c r="H190" s="28">
        <v>19</v>
      </c>
      <c r="I190" s="28">
        <v>22</v>
      </c>
      <c r="J190" s="50">
        <f t="shared" si="53"/>
        <v>2600</v>
      </c>
      <c r="K190" s="48">
        <f>(I190-H190)*E190</f>
        <v>3900</v>
      </c>
      <c r="L190" s="60">
        <f t="shared" si="54"/>
        <v>6500</v>
      </c>
    </row>
    <row r="191" spans="1:12">
      <c r="A191" s="24">
        <v>43382</v>
      </c>
      <c r="B191" s="43" t="s">
        <v>157</v>
      </c>
      <c r="C191" s="45">
        <v>210</v>
      </c>
      <c r="D191" s="45" t="s">
        <v>140</v>
      </c>
      <c r="E191" s="28">
        <v>2250</v>
      </c>
      <c r="F191" s="28"/>
      <c r="G191" s="28">
        <v>8.6</v>
      </c>
      <c r="H191" s="28">
        <v>10</v>
      </c>
      <c r="I191" s="28">
        <v>11.5</v>
      </c>
      <c r="J191" s="50">
        <f t="shared" si="53"/>
        <v>3150.0000000000009</v>
      </c>
      <c r="K191" s="48">
        <f>(I191-H191)*E191</f>
        <v>3375</v>
      </c>
      <c r="L191" s="60">
        <f t="shared" si="54"/>
        <v>6525.0000000000009</v>
      </c>
    </row>
    <row r="192" spans="1:12">
      <c r="A192" s="24">
        <v>43381</v>
      </c>
      <c r="B192" s="43" t="s">
        <v>80</v>
      </c>
      <c r="C192" s="45">
        <v>90</v>
      </c>
      <c r="D192" s="45" t="s">
        <v>70</v>
      </c>
      <c r="E192" s="28">
        <v>3500</v>
      </c>
      <c r="F192" s="28"/>
      <c r="G192" s="28">
        <v>4.0999999999999996</v>
      </c>
      <c r="H192" s="28">
        <v>4.5999999999999996</v>
      </c>
      <c r="I192" s="28" t="s">
        <v>14</v>
      </c>
      <c r="J192" s="50">
        <f t="shared" si="53"/>
        <v>1750</v>
      </c>
      <c r="K192" s="48">
        <v>0</v>
      </c>
      <c r="L192" s="60">
        <f t="shared" si="54"/>
        <v>1750</v>
      </c>
    </row>
    <row r="193" spans="1:12">
      <c r="A193" s="24">
        <v>43378</v>
      </c>
      <c r="B193" s="43" t="s">
        <v>157</v>
      </c>
      <c r="C193" s="45">
        <v>210</v>
      </c>
      <c r="D193" s="45" t="s">
        <v>140</v>
      </c>
      <c r="E193" s="28">
        <v>2250</v>
      </c>
      <c r="F193" s="28"/>
      <c r="G193" s="28">
        <v>9</v>
      </c>
      <c r="H193" s="28">
        <v>10.199999999999999</v>
      </c>
      <c r="I193" s="28">
        <v>11.2</v>
      </c>
      <c r="J193" s="50">
        <f t="shared" si="53"/>
        <v>2699.9999999999982</v>
      </c>
      <c r="K193" s="48">
        <f>(I193-H193)*E193</f>
        <v>2250</v>
      </c>
      <c r="L193" s="60">
        <f t="shared" si="54"/>
        <v>4949.9999999999982</v>
      </c>
    </row>
    <row r="194" spans="1:12">
      <c r="A194" s="24">
        <v>43377</v>
      </c>
      <c r="B194" s="43" t="s">
        <v>72</v>
      </c>
      <c r="C194" s="45">
        <v>1120</v>
      </c>
      <c r="D194" s="45" t="s">
        <v>140</v>
      </c>
      <c r="E194" s="28">
        <v>1000</v>
      </c>
      <c r="F194" s="28"/>
      <c r="G194" s="28">
        <v>28.5</v>
      </c>
      <c r="H194" s="28">
        <v>31</v>
      </c>
      <c r="I194" s="28">
        <v>35</v>
      </c>
      <c r="J194" s="50">
        <f t="shared" si="53"/>
        <v>2500</v>
      </c>
      <c r="K194" s="48">
        <f>(I194-H194)*E194</f>
        <v>4000</v>
      </c>
      <c r="L194" s="60">
        <f t="shared" si="54"/>
        <v>6500</v>
      </c>
    </row>
    <row r="195" spans="1:12">
      <c r="A195" s="24">
        <v>43374</v>
      </c>
      <c r="B195" s="43" t="s">
        <v>85</v>
      </c>
      <c r="C195" s="45">
        <v>570</v>
      </c>
      <c r="D195" s="45" t="s">
        <v>140</v>
      </c>
      <c r="E195" s="28">
        <v>1000</v>
      </c>
      <c r="F195" s="28"/>
      <c r="G195" s="28">
        <v>26</v>
      </c>
      <c r="H195" s="28">
        <v>28.5</v>
      </c>
      <c r="I195" s="28">
        <v>30</v>
      </c>
      <c r="J195" s="50">
        <f t="shared" si="53"/>
        <v>2500</v>
      </c>
      <c r="K195" s="48">
        <f>(I195-H195)*E195</f>
        <v>1500</v>
      </c>
      <c r="L195" s="60">
        <f t="shared" si="54"/>
        <v>4000</v>
      </c>
    </row>
    <row r="196" spans="1:12">
      <c r="A196" s="24">
        <v>43371</v>
      </c>
      <c r="B196" s="43" t="s">
        <v>143</v>
      </c>
      <c r="C196" s="45">
        <v>250</v>
      </c>
      <c r="D196" s="45" t="s">
        <v>140</v>
      </c>
      <c r="E196" s="28">
        <v>1600</v>
      </c>
      <c r="F196" s="28"/>
      <c r="G196" s="28">
        <v>12</v>
      </c>
      <c r="H196" s="28">
        <v>13.5</v>
      </c>
      <c r="I196" s="28" t="s">
        <v>14</v>
      </c>
      <c r="J196" s="50">
        <f t="shared" ref="J196:J202" si="55">(H196-G196)*E196</f>
        <v>2400</v>
      </c>
      <c r="K196" s="48">
        <v>0</v>
      </c>
      <c r="L196" s="60">
        <f t="shared" ref="L196:L202" si="56">(J196+K196)</f>
        <v>2400</v>
      </c>
    </row>
    <row r="197" spans="1:12">
      <c r="A197" s="24">
        <v>43370</v>
      </c>
      <c r="B197" s="43" t="s">
        <v>144</v>
      </c>
      <c r="C197" s="45">
        <v>940</v>
      </c>
      <c r="D197" s="45" t="s">
        <v>140</v>
      </c>
      <c r="E197" s="28">
        <v>500</v>
      </c>
      <c r="F197" s="28"/>
      <c r="G197" s="28">
        <v>20</v>
      </c>
      <c r="H197" s="28">
        <v>24</v>
      </c>
      <c r="I197" s="28" t="s">
        <v>14</v>
      </c>
      <c r="J197" s="50">
        <f>(H197-G197)*E197</f>
        <v>2000</v>
      </c>
      <c r="K197" s="48">
        <v>0</v>
      </c>
      <c r="L197" s="60">
        <f>(J197+K197)</f>
        <v>2000</v>
      </c>
    </row>
    <row r="198" spans="1:12">
      <c r="A198" s="24">
        <v>43369</v>
      </c>
      <c r="B198" s="43" t="s">
        <v>79</v>
      </c>
      <c r="C198" s="45">
        <v>640</v>
      </c>
      <c r="D198" s="45" t="s">
        <v>70</v>
      </c>
      <c r="E198" s="28">
        <v>1000</v>
      </c>
      <c r="F198" s="28"/>
      <c r="G198" s="28">
        <v>14.5</v>
      </c>
      <c r="H198" s="28">
        <v>16.7</v>
      </c>
      <c r="I198" s="28" t="s">
        <v>14</v>
      </c>
      <c r="J198" s="50">
        <f t="shared" si="55"/>
        <v>2199.9999999999991</v>
      </c>
      <c r="K198" s="48">
        <v>0</v>
      </c>
      <c r="L198" s="60">
        <f t="shared" si="56"/>
        <v>2199.9999999999991</v>
      </c>
    </row>
    <row r="199" spans="1:12">
      <c r="A199" s="24">
        <v>43369</v>
      </c>
      <c r="B199" s="43" t="s">
        <v>112</v>
      </c>
      <c r="C199" s="45">
        <v>110</v>
      </c>
      <c r="D199" s="45" t="s">
        <v>140</v>
      </c>
      <c r="E199" s="28">
        <v>4000</v>
      </c>
      <c r="F199" s="28"/>
      <c r="G199" s="28">
        <v>3.7</v>
      </c>
      <c r="H199" s="28">
        <v>3.7</v>
      </c>
      <c r="I199" s="28" t="s">
        <v>14</v>
      </c>
      <c r="J199" s="50">
        <f t="shared" si="55"/>
        <v>0</v>
      </c>
      <c r="K199" s="48">
        <v>0</v>
      </c>
      <c r="L199" s="60">
        <f t="shared" si="56"/>
        <v>0</v>
      </c>
    </row>
    <row r="200" spans="1:12">
      <c r="A200" s="24">
        <v>43368</v>
      </c>
      <c r="B200" s="43" t="s">
        <v>74</v>
      </c>
      <c r="C200" s="45">
        <v>230</v>
      </c>
      <c r="D200" s="45" t="s">
        <v>70</v>
      </c>
      <c r="E200" s="28">
        <v>2250</v>
      </c>
      <c r="F200" s="28"/>
      <c r="G200" s="28">
        <v>4.5</v>
      </c>
      <c r="H200" s="28">
        <v>3.2</v>
      </c>
      <c r="I200" s="28" t="s">
        <v>14</v>
      </c>
      <c r="J200" s="50">
        <f t="shared" si="55"/>
        <v>-2924.9999999999995</v>
      </c>
      <c r="K200" s="48">
        <v>0</v>
      </c>
      <c r="L200" s="60">
        <f t="shared" si="56"/>
        <v>-2924.9999999999995</v>
      </c>
    </row>
    <row r="201" spans="1:12">
      <c r="A201" s="24">
        <v>43367</v>
      </c>
      <c r="B201" s="43" t="s">
        <v>72</v>
      </c>
      <c r="C201" s="45">
        <v>1240</v>
      </c>
      <c r="D201" s="45" t="s">
        <v>70</v>
      </c>
      <c r="E201" s="28">
        <v>1000</v>
      </c>
      <c r="F201" s="28"/>
      <c r="G201" s="28">
        <v>12.5</v>
      </c>
      <c r="H201" s="28">
        <v>14.5</v>
      </c>
      <c r="I201" s="28">
        <v>17</v>
      </c>
      <c r="J201" s="50">
        <f t="shared" si="55"/>
        <v>2000</v>
      </c>
      <c r="K201" s="48">
        <f>(I201-H201)*E201</f>
        <v>2500</v>
      </c>
      <c r="L201" s="60">
        <f t="shared" si="56"/>
        <v>4500</v>
      </c>
    </row>
    <row r="202" spans="1:12">
      <c r="A202" s="24">
        <v>43362</v>
      </c>
      <c r="B202" s="43" t="s">
        <v>142</v>
      </c>
      <c r="C202" s="45">
        <v>240</v>
      </c>
      <c r="D202" s="45" t="s">
        <v>140</v>
      </c>
      <c r="E202" s="28">
        <v>1200</v>
      </c>
      <c r="F202" s="28"/>
      <c r="G202" s="28">
        <v>10</v>
      </c>
      <c r="H202" s="28">
        <v>12</v>
      </c>
      <c r="I202" s="28">
        <v>13.5</v>
      </c>
      <c r="J202" s="50">
        <f t="shared" si="55"/>
        <v>2400</v>
      </c>
      <c r="K202" s="48">
        <f>(I202-H202)*E202</f>
        <v>1800</v>
      </c>
      <c r="L202" s="60">
        <f t="shared" si="56"/>
        <v>4200</v>
      </c>
    </row>
    <row r="203" spans="1:12">
      <c r="A203" s="24">
        <v>43361</v>
      </c>
      <c r="B203" s="43" t="s">
        <v>141</v>
      </c>
      <c r="C203" s="45">
        <v>1640</v>
      </c>
      <c r="D203" s="45" t="s">
        <v>70</v>
      </c>
      <c r="E203" s="28">
        <v>600</v>
      </c>
      <c r="F203" s="28"/>
      <c r="G203" s="28">
        <v>32</v>
      </c>
      <c r="H203" s="28">
        <v>37</v>
      </c>
      <c r="I203" s="28">
        <v>42</v>
      </c>
      <c r="J203" s="50">
        <f t="shared" ref="J203:J234" si="57">(H203-G203)*E203</f>
        <v>3000</v>
      </c>
      <c r="K203" s="48">
        <f>(I203-H203)*E203</f>
        <v>3000</v>
      </c>
      <c r="L203" s="60">
        <f t="shared" ref="L203:L234" si="58">(J203+K203)</f>
        <v>6000</v>
      </c>
    </row>
    <row r="204" spans="1:12">
      <c r="A204" s="24">
        <v>43360</v>
      </c>
      <c r="B204" s="43" t="s">
        <v>71</v>
      </c>
      <c r="C204" s="45">
        <v>115</v>
      </c>
      <c r="D204" s="45" t="s">
        <v>70</v>
      </c>
      <c r="E204" s="28">
        <v>6000</v>
      </c>
      <c r="F204" s="28"/>
      <c r="G204" s="28">
        <v>3.6</v>
      </c>
      <c r="H204" s="28">
        <v>4.0999999999999996</v>
      </c>
      <c r="I204" s="28">
        <v>4.7</v>
      </c>
      <c r="J204" s="50">
        <f t="shared" si="57"/>
        <v>2999.9999999999973</v>
      </c>
      <c r="K204" s="48">
        <f>(I204-H204)*E204</f>
        <v>3600.0000000000032</v>
      </c>
      <c r="L204" s="60">
        <f t="shared" si="58"/>
        <v>6600</v>
      </c>
    </row>
    <row r="205" spans="1:12">
      <c r="A205" s="24">
        <v>43357</v>
      </c>
      <c r="B205" s="43" t="s">
        <v>41</v>
      </c>
      <c r="C205" s="45">
        <v>1320</v>
      </c>
      <c r="D205" s="45" t="s">
        <v>70</v>
      </c>
      <c r="E205" s="28">
        <v>600</v>
      </c>
      <c r="F205" s="28"/>
      <c r="G205" s="28">
        <v>24.5</v>
      </c>
      <c r="H205" s="28">
        <v>29.5</v>
      </c>
      <c r="I205" s="28">
        <v>32</v>
      </c>
      <c r="J205" s="50">
        <f t="shared" si="57"/>
        <v>3000</v>
      </c>
      <c r="K205" s="48">
        <f>(I205-H205)*E205</f>
        <v>1500</v>
      </c>
      <c r="L205" s="60">
        <f t="shared" si="58"/>
        <v>4500</v>
      </c>
    </row>
    <row r="206" spans="1:12">
      <c r="A206" s="24">
        <v>43355</v>
      </c>
      <c r="B206" s="43" t="s">
        <v>139</v>
      </c>
      <c r="C206" s="45">
        <v>720</v>
      </c>
      <c r="D206" s="45" t="s">
        <v>140</v>
      </c>
      <c r="E206" s="28">
        <v>750</v>
      </c>
      <c r="F206" s="28"/>
      <c r="G206" s="28">
        <v>21.25</v>
      </c>
      <c r="H206" s="28">
        <v>17.25</v>
      </c>
      <c r="I206" s="28" t="s">
        <v>14</v>
      </c>
      <c r="J206" s="50">
        <f t="shared" si="57"/>
        <v>-3000</v>
      </c>
      <c r="K206" s="48">
        <v>0</v>
      </c>
      <c r="L206" s="60">
        <f t="shared" si="58"/>
        <v>-3000</v>
      </c>
    </row>
    <row r="207" spans="1:12">
      <c r="A207" s="24">
        <v>43354</v>
      </c>
      <c r="B207" s="43" t="s">
        <v>127</v>
      </c>
      <c r="C207" s="45">
        <v>300</v>
      </c>
      <c r="D207" s="45" t="s">
        <v>70</v>
      </c>
      <c r="E207" s="28">
        <v>2400</v>
      </c>
      <c r="F207" s="28"/>
      <c r="G207" s="28">
        <v>6.35</v>
      </c>
      <c r="H207" s="28">
        <v>7.3</v>
      </c>
      <c r="I207" s="28" t="s">
        <v>14</v>
      </c>
      <c r="J207" s="50">
        <f t="shared" si="57"/>
        <v>2280.0000000000005</v>
      </c>
      <c r="K207" s="48">
        <v>0</v>
      </c>
      <c r="L207" s="60">
        <f t="shared" si="58"/>
        <v>2280.0000000000005</v>
      </c>
    </row>
    <row r="208" spans="1:12">
      <c r="A208" s="24">
        <v>43350</v>
      </c>
      <c r="B208" s="43" t="s">
        <v>102</v>
      </c>
      <c r="C208" s="45">
        <v>680</v>
      </c>
      <c r="D208" s="45" t="s">
        <v>70</v>
      </c>
      <c r="E208" s="28">
        <v>900</v>
      </c>
      <c r="F208" s="28"/>
      <c r="G208" s="28">
        <v>19</v>
      </c>
      <c r="H208" s="28">
        <v>22</v>
      </c>
      <c r="I208" s="28">
        <v>25</v>
      </c>
      <c r="J208" s="50">
        <f t="shared" si="57"/>
        <v>2700</v>
      </c>
      <c r="K208" s="48">
        <f>(I208-H208)*E208</f>
        <v>2700</v>
      </c>
      <c r="L208" s="60">
        <f t="shared" si="58"/>
        <v>5400</v>
      </c>
    </row>
    <row r="209" spans="1:12">
      <c r="A209" s="24">
        <v>43349</v>
      </c>
      <c r="B209" s="43" t="s">
        <v>133</v>
      </c>
      <c r="C209" s="45">
        <v>1360</v>
      </c>
      <c r="D209" s="45" t="s">
        <v>70</v>
      </c>
      <c r="E209" s="28">
        <v>800</v>
      </c>
      <c r="F209" s="28"/>
      <c r="G209" s="28">
        <v>34</v>
      </c>
      <c r="H209" s="28">
        <v>36.5</v>
      </c>
      <c r="I209" s="28" t="s">
        <v>14</v>
      </c>
      <c r="J209" s="50">
        <f t="shared" si="57"/>
        <v>2000</v>
      </c>
      <c r="K209" s="48">
        <v>0</v>
      </c>
      <c r="L209" s="60">
        <f t="shared" si="58"/>
        <v>2000</v>
      </c>
    </row>
    <row r="210" spans="1:12">
      <c r="A210" s="24">
        <v>43348</v>
      </c>
      <c r="B210" s="43" t="s">
        <v>131</v>
      </c>
      <c r="C210" s="45">
        <v>225</v>
      </c>
      <c r="D210" s="45" t="s">
        <v>68</v>
      </c>
      <c r="E210" s="28">
        <v>2500</v>
      </c>
      <c r="F210" s="28"/>
      <c r="G210" s="28">
        <v>7.6</v>
      </c>
      <c r="H210" s="28">
        <v>8.5</v>
      </c>
      <c r="I210" s="28">
        <v>9.1999999999999993</v>
      </c>
      <c r="J210" s="50">
        <f t="shared" si="57"/>
        <v>2250.0000000000009</v>
      </c>
      <c r="K210" s="48">
        <f>(I210-H210)*E210</f>
        <v>1749.9999999999982</v>
      </c>
      <c r="L210" s="60">
        <f t="shared" si="58"/>
        <v>3999.9999999999991</v>
      </c>
    </row>
    <row r="211" spans="1:12">
      <c r="A211" s="24">
        <v>43347</v>
      </c>
      <c r="B211" s="43" t="s">
        <v>37</v>
      </c>
      <c r="C211" s="45">
        <v>2600</v>
      </c>
      <c r="D211" s="45" t="s">
        <v>68</v>
      </c>
      <c r="E211" s="28">
        <v>500</v>
      </c>
      <c r="F211" s="28"/>
      <c r="G211" s="28">
        <v>38.5</v>
      </c>
      <c r="H211" s="28">
        <v>43</v>
      </c>
      <c r="I211" s="28" t="s">
        <v>14</v>
      </c>
      <c r="J211" s="50">
        <f t="shared" si="57"/>
        <v>2250</v>
      </c>
      <c r="K211" s="48">
        <v>0</v>
      </c>
      <c r="L211" s="60">
        <f t="shared" si="58"/>
        <v>2250</v>
      </c>
    </row>
    <row r="212" spans="1:12">
      <c r="A212" s="24">
        <v>43343</v>
      </c>
      <c r="B212" s="43" t="s">
        <v>128</v>
      </c>
      <c r="C212" s="45">
        <v>360</v>
      </c>
      <c r="D212" s="45" t="s">
        <v>70</v>
      </c>
      <c r="E212" s="28">
        <v>1800</v>
      </c>
      <c r="F212" s="28"/>
      <c r="G212" s="28">
        <v>12.4</v>
      </c>
      <c r="H212" s="28">
        <v>11</v>
      </c>
      <c r="I212" s="28" t="s">
        <v>14</v>
      </c>
      <c r="J212" s="50">
        <f t="shared" si="57"/>
        <v>-2520.0000000000005</v>
      </c>
      <c r="K212" s="48">
        <v>0</v>
      </c>
      <c r="L212" s="60">
        <f t="shared" si="58"/>
        <v>-2520.0000000000005</v>
      </c>
    </row>
    <row r="213" spans="1:12">
      <c r="A213" s="24">
        <v>43342</v>
      </c>
      <c r="B213" s="43" t="s">
        <v>116</v>
      </c>
      <c r="C213" s="45">
        <v>400</v>
      </c>
      <c r="D213" s="45" t="s">
        <v>70</v>
      </c>
      <c r="E213" s="28">
        <v>3000</v>
      </c>
      <c r="F213" s="28"/>
      <c r="G213" s="28">
        <v>4.25</v>
      </c>
      <c r="H213" s="28">
        <v>5.25</v>
      </c>
      <c r="I213" s="28">
        <v>6.5</v>
      </c>
      <c r="J213" s="50">
        <f t="shared" si="57"/>
        <v>3000</v>
      </c>
      <c r="K213" s="48">
        <f t="shared" ref="K213:K218" si="59">(I213-H213)*E213</f>
        <v>3750</v>
      </c>
      <c r="L213" s="60">
        <f t="shared" si="58"/>
        <v>6750</v>
      </c>
    </row>
    <row r="214" spans="1:12">
      <c r="A214" s="24">
        <v>43341</v>
      </c>
      <c r="B214" s="43" t="s">
        <v>124</v>
      </c>
      <c r="C214" s="45">
        <v>180</v>
      </c>
      <c r="D214" s="45" t="s">
        <v>70</v>
      </c>
      <c r="E214" s="28">
        <v>4500</v>
      </c>
      <c r="F214" s="28"/>
      <c r="G214" s="28">
        <v>4.25</v>
      </c>
      <c r="H214" s="28">
        <v>5</v>
      </c>
      <c r="I214" s="28">
        <v>5.5</v>
      </c>
      <c r="J214" s="50">
        <f t="shared" si="57"/>
        <v>3375</v>
      </c>
      <c r="K214" s="48">
        <f t="shared" si="59"/>
        <v>2250</v>
      </c>
      <c r="L214" s="60">
        <f t="shared" si="58"/>
        <v>5625</v>
      </c>
    </row>
    <row r="215" spans="1:12">
      <c r="A215" s="24">
        <v>43340</v>
      </c>
      <c r="B215" s="43" t="s">
        <v>124</v>
      </c>
      <c r="C215" s="45">
        <v>180</v>
      </c>
      <c r="D215" s="45" t="s">
        <v>70</v>
      </c>
      <c r="E215" s="28">
        <v>4500</v>
      </c>
      <c r="F215" s="28"/>
      <c r="G215" s="28">
        <v>4.5</v>
      </c>
      <c r="H215" s="28">
        <v>5.3</v>
      </c>
      <c r="I215" s="28">
        <v>5.5</v>
      </c>
      <c r="J215" s="50">
        <f t="shared" si="57"/>
        <v>3599.9999999999991</v>
      </c>
      <c r="K215" s="48">
        <f t="shared" si="59"/>
        <v>900.0000000000008</v>
      </c>
      <c r="L215" s="60">
        <f t="shared" si="58"/>
        <v>4500</v>
      </c>
    </row>
    <row r="216" spans="1:12">
      <c r="A216" s="24">
        <v>43339</v>
      </c>
      <c r="B216" s="43" t="s">
        <v>122</v>
      </c>
      <c r="C216" s="45">
        <v>280</v>
      </c>
      <c r="D216" s="45" t="s">
        <v>70</v>
      </c>
      <c r="E216" s="28">
        <v>2000</v>
      </c>
      <c r="F216" s="28"/>
      <c r="G216" s="28">
        <v>7</v>
      </c>
      <c r="H216" s="28">
        <v>8.1999999999999993</v>
      </c>
      <c r="I216" s="28">
        <v>10</v>
      </c>
      <c r="J216" s="50">
        <f t="shared" si="57"/>
        <v>2399.9999999999986</v>
      </c>
      <c r="K216" s="48">
        <f t="shared" si="59"/>
        <v>3600.0000000000014</v>
      </c>
      <c r="L216" s="60">
        <f t="shared" si="58"/>
        <v>6000</v>
      </c>
    </row>
    <row r="217" spans="1:12">
      <c r="A217" s="24">
        <v>43336</v>
      </c>
      <c r="B217" s="43" t="s">
        <v>75</v>
      </c>
      <c r="C217" s="45">
        <v>570</v>
      </c>
      <c r="D217" s="45" t="s">
        <v>70</v>
      </c>
      <c r="E217" s="28">
        <v>1100</v>
      </c>
      <c r="F217" s="28"/>
      <c r="G217" s="28">
        <v>16</v>
      </c>
      <c r="H217" s="28">
        <v>17.7</v>
      </c>
      <c r="I217" s="28">
        <v>20</v>
      </c>
      <c r="J217" s="50">
        <f t="shared" si="57"/>
        <v>1869.9999999999993</v>
      </c>
      <c r="K217" s="48">
        <f t="shared" si="59"/>
        <v>2530.0000000000009</v>
      </c>
      <c r="L217" s="60">
        <f t="shared" si="58"/>
        <v>4400</v>
      </c>
    </row>
    <row r="218" spans="1:12">
      <c r="A218" s="24">
        <v>43333</v>
      </c>
      <c r="B218" s="43" t="s">
        <v>80</v>
      </c>
      <c r="C218" s="45">
        <v>120</v>
      </c>
      <c r="D218" s="45" t="s">
        <v>70</v>
      </c>
      <c r="E218" s="28">
        <v>3500</v>
      </c>
      <c r="F218" s="28"/>
      <c r="G218" s="28">
        <v>5</v>
      </c>
      <c r="H218" s="28">
        <v>5.6</v>
      </c>
      <c r="I218" s="28">
        <v>5.9</v>
      </c>
      <c r="J218" s="50">
        <f t="shared" si="57"/>
        <v>2099.9999999999986</v>
      </c>
      <c r="K218" s="48">
        <f t="shared" si="59"/>
        <v>1050.0000000000025</v>
      </c>
      <c r="L218" s="60">
        <f t="shared" si="58"/>
        <v>3150.0000000000009</v>
      </c>
    </row>
    <row r="219" spans="1:12">
      <c r="A219" s="24">
        <v>43329</v>
      </c>
      <c r="B219" s="43" t="s">
        <v>116</v>
      </c>
      <c r="C219" s="45">
        <v>340</v>
      </c>
      <c r="D219" s="45" t="s">
        <v>70</v>
      </c>
      <c r="E219" s="28">
        <v>3000</v>
      </c>
      <c r="F219" s="28"/>
      <c r="G219" s="28">
        <v>5</v>
      </c>
      <c r="H219" s="28">
        <v>5.9</v>
      </c>
      <c r="I219" s="28" t="s">
        <v>14</v>
      </c>
      <c r="J219" s="50">
        <f t="shared" si="57"/>
        <v>2700.0000000000009</v>
      </c>
      <c r="K219" s="48">
        <v>0</v>
      </c>
      <c r="L219" s="60">
        <f t="shared" si="58"/>
        <v>2700.0000000000009</v>
      </c>
    </row>
    <row r="220" spans="1:12">
      <c r="A220" s="24">
        <v>43328</v>
      </c>
      <c r="B220" s="43" t="s">
        <v>105</v>
      </c>
      <c r="C220" s="45">
        <v>90</v>
      </c>
      <c r="D220" s="45" t="s">
        <v>70</v>
      </c>
      <c r="E220" s="28">
        <v>6000</v>
      </c>
      <c r="F220" s="28"/>
      <c r="G220" s="28">
        <v>4</v>
      </c>
      <c r="H220" s="28">
        <v>4.5</v>
      </c>
      <c r="I220" s="28" t="s">
        <v>14</v>
      </c>
      <c r="J220" s="50">
        <f t="shared" si="57"/>
        <v>3000</v>
      </c>
      <c r="K220" s="48">
        <v>0</v>
      </c>
      <c r="L220" s="60">
        <f t="shared" si="58"/>
        <v>3000</v>
      </c>
    </row>
    <row r="221" spans="1:12">
      <c r="A221" s="24">
        <v>43326</v>
      </c>
      <c r="B221" s="43" t="s">
        <v>105</v>
      </c>
      <c r="C221" s="45">
        <v>90</v>
      </c>
      <c r="D221" s="45" t="s">
        <v>68</v>
      </c>
      <c r="E221" s="28">
        <v>6000</v>
      </c>
      <c r="F221" s="28"/>
      <c r="G221" s="28">
        <v>3.5</v>
      </c>
      <c r="H221" s="28">
        <v>3.9</v>
      </c>
      <c r="I221" s="28">
        <v>4.2</v>
      </c>
      <c r="J221" s="50">
        <f t="shared" si="57"/>
        <v>2399.9999999999995</v>
      </c>
      <c r="K221" s="48">
        <f>(I221-H221)*E221</f>
        <v>1800.0000000000016</v>
      </c>
      <c r="L221" s="60">
        <f t="shared" si="58"/>
        <v>4200.0000000000009</v>
      </c>
    </row>
    <row r="222" spans="1:12">
      <c r="A222" s="24">
        <v>43325</v>
      </c>
      <c r="B222" s="43" t="s">
        <v>112</v>
      </c>
      <c r="C222" s="45">
        <v>145</v>
      </c>
      <c r="D222" s="45" t="s">
        <v>68</v>
      </c>
      <c r="E222" s="28">
        <v>4000</v>
      </c>
      <c r="F222" s="28"/>
      <c r="G222" s="28">
        <v>4</v>
      </c>
      <c r="H222" s="28">
        <v>4.7</v>
      </c>
      <c r="I222" s="28">
        <v>5</v>
      </c>
      <c r="J222" s="50">
        <f t="shared" si="57"/>
        <v>2800.0000000000009</v>
      </c>
      <c r="K222" s="48">
        <f>(I222-H222)*E222</f>
        <v>1199.9999999999993</v>
      </c>
      <c r="L222" s="60">
        <f t="shared" si="58"/>
        <v>4000</v>
      </c>
    </row>
    <row r="223" spans="1:12">
      <c r="A223" s="24">
        <v>43321</v>
      </c>
      <c r="B223" s="43" t="s">
        <v>73</v>
      </c>
      <c r="C223" s="45">
        <v>450</v>
      </c>
      <c r="D223" s="45" t="s">
        <v>70</v>
      </c>
      <c r="E223" s="28">
        <v>1500</v>
      </c>
      <c r="F223" s="28"/>
      <c r="G223" s="28">
        <v>16.5</v>
      </c>
      <c r="H223" s="28">
        <v>17.8</v>
      </c>
      <c r="I223" s="28">
        <v>20</v>
      </c>
      <c r="J223" s="50">
        <f t="shared" si="57"/>
        <v>1950.0000000000011</v>
      </c>
      <c r="K223" s="48">
        <f>(I223-H223)*E223</f>
        <v>3299.9999999999991</v>
      </c>
      <c r="L223" s="60">
        <f t="shared" si="58"/>
        <v>5250</v>
      </c>
    </row>
    <row r="224" spans="1:12">
      <c r="A224" s="24">
        <v>43318</v>
      </c>
      <c r="B224" s="43" t="s">
        <v>108</v>
      </c>
      <c r="C224" s="45">
        <v>280</v>
      </c>
      <c r="D224" s="45" t="s">
        <v>70</v>
      </c>
      <c r="E224" s="28">
        <v>2200</v>
      </c>
      <c r="F224" s="28"/>
      <c r="G224" s="28">
        <v>11</v>
      </c>
      <c r="H224" s="28">
        <v>12</v>
      </c>
      <c r="I224" s="28" t="s">
        <v>14</v>
      </c>
      <c r="J224" s="50">
        <f t="shared" si="57"/>
        <v>2200</v>
      </c>
      <c r="K224" s="60">
        <v>0</v>
      </c>
      <c r="L224" s="60">
        <f t="shared" si="58"/>
        <v>2200</v>
      </c>
    </row>
    <row r="225" spans="1:12">
      <c r="A225" s="24">
        <v>43315</v>
      </c>
      <c r="B225" s="43" t="s">
        <v>107</v>
      </c>
      <c r="C225" s="45">
        <v>430</v>
      </c>
      <c r="D225" s="45" t="s">
        <v>70</v>
      </c>
      <c r="E225" s="28">
        <v>2000</v>
      </c>
      <c r="F225" s="28"/>
      <c r="G225" s="28">
        <v>13.25</v>
      </c>
      <c r="H225" s="28">
        <v>14.25</v>
      </c>
      <c r="I225" s="28" t="s">
        <v>14</v>
      </c>
      <c r="J225" s="50">
        <f t="shared" si="57"/>
        <v>2000</v>
      </c>
      <c r="K225" s="60">
        <v>0</v>
      </c>
      <c r="L225" s="60">
        <f t="shared" si="58"/>
        <v>2000</v>
      </c>
    </row>
    <row r="226" spans="1:12">
      <c r="A226" s="24">
        <v>43314</v>
      </c>
      <c r="B226" s="43" t="s">
        <v>105</v>
      </c>
      <c r="C226" s="45">
        <v>100</v>
      </c>
      <c r="D226" s="45" t="s">
        <v>70</v>
      </c>
      <c r="E226" s="28">
        <v>6000</v>
      </c>
      <c r="F226" s="28"/>
      <c r="G226" s="28">
        <v>2.75</v>
      </c>
      <c r="H226" s="28">
        <v>3.2</v>
      </c>
      <c r="I226" s="28" t="s">
        <v>14</v>
      </c>
      <c r="J226" s="50">
        <f t="shared" si="57"/>
        <v>2700.0000000000009</v>
      </c>
      <c r="K226" s="60">
        <v>0</v>
      </c>
      <c r="L226" s="60">
        <f t="shared" si="58"/>
        <v>2700.0000000000009</v>
      </c>
    </row>
    <row r="227" spans="1:12">
      <c r="A227" s="24">
        <v>43313</v>
      </c>
      <c r="B227" s="43" t="s">
        <v>106</v>
      </c>
      <c r="C227" s="45">
        <v>880</v>
      </c>
      <c r="D227" s="45" t="s">
        <v>70</v>
      </c>
      <c r="E227" s="28">
        <v>700</v>
      </c>
      <c r="F227" s="28"/>
      <c r="G227" s="28">
        <v>21</v>
      </c>
      <c r="H227" s="28">
        <v>22</v>
      </c>
      <c r="I227" s="28" t="s">
        <v>14</v>
      </c>
      <c r="J227" s="50">
        <f t="shared" si="57"/>
        <v>700</v>
      </c>
      <c r="K227" s="60">
        <v>0</v>
      </c>
      <c r="L227" s="60">
        <f t="shared" si="58"/>
        <v>700</v>
      </c>
    </row>
    <row r="228" spans="1:12">
      <c r="A228" s="24">
        <v>43308</v>
      </c>
      <c r="B228" s="43" t="s">
        <v>87</v>
      </c>
      <c r="C228" s="45">
        <v>270</v>
      </c>
      <c r="D228" s="45" t="s">
        <v>70</v>
      </c>
      <c r="E228" s="28">
        <v>1500</v>
      </c>
      <c r="F228" s="28"/>
      <c r="G228" s="28">
        <v>12</v>
      </c>
      <c r="H228" s="28">
        <v>13.5</v>
      </c>
      <c r="I228" s="28" t="s">
        <v>14</v>
      </c>
      <c r="J228" s="50">
        <f t="shared" si="57"/>
        <v>2250</v>
      </c>
      <c r="K228" s="60">
        <v>0</v>
      </c>
      <c r="L228" s="60">
        <f t="shared" si="58"/>
        <v>2250</v>
      </c>
    </row>
    <row r="229" spans="1:12">
      <c r="A229" s="24">
        <v>43306</v>
      </c>
      <c r="B229" s="43" t="s">
        <v>88</v>
      </c>
      <c r="C229" s="45">
        <v>400</v>
      </c>
      <c r="D229" s="45" t="s">
        <v>70</v>
      </c>
      <c r="E229" s="28">
        <v>2500</v>
      </c>
      <c r="F229" s="28"/>
      <c r="G229" s="28">
        <v>4</v>
      </c>
      <c r="H229" s="28">
        <v>4.8</v>
      </c>
      <c r="I229" s="28" t="s">
        <v>14</v>
      </c>
      <c r="J229" s="50">
        <f t="shared" si="57"/>
        <v>1999.9999999999995</v>
      </c>
      <c r="K229" s="60">
        <v>0</v>
      </c>
      <c r="L229" s="60">
        <f t="shared" si="58"/>
        <v>1999.9999999999995</v>
      </c>
    </row>
    <row r="230" spans="1:12">
      <c r="A230" s="24">
        <v>43305</v>
      </c>
      <c r="B230" s="43" t="s">
        <v>73</v>
      </c>
      <c r="C230" s="45">
        <v>370</v>
      </c>
      <c r="D230" s="45" t="s">
        <v>70</v>
      </c>
      <c r="E230" s="28">
        <v>1500</v>
      </c>
      <c r="F230" s="28"/>
      <c r="G230" s="28">
        <v>10</v>
      </c>
      <c r="H230" s="28">
        <v>11.5</v>
      </c>
      <c r="I230" s="28">
        <v>13</v>
      </c>
      <c r="J230" s="50">
        <f t="shared" si="57"/>
        <v>2250</v>
      </c>
      <c r="K230" s="48">
        <f>(I230-H230)*E230</f>
        <v>2250</v>
      </c>
      <c r="L230" s="60">
        <f t="shared" si="58"/>
        <v>4500</v>
      </c>
    </row>
    <row r="231" spans="1:12">
      <c r="A231" s="24">
        <v>43301</v>
      </c>
      <c r="B231" s="43" t="s">
        <v>89</v>
      </c>
      <c r="C231" s="45">
        <v>580</v>
      </c>
      <c r="D231" s="45" t="s">
        <v>70</v>
      </c>
      <c r="E231" s="28">
        <v>1000</v>
      </c>
      <c r="F231" s="28"/>
      <c r="G231" s="28">
        <v>13</v>
      </c>
      <c r="H231" s="28">
        <v>15</v>
      </c>
      <c r="I231" s="28">
        <v>16.899999999999999</v>
      </c>
      <c r="J231" s="50">
        <f t="shared" si="57"/>
        <v>2000</v>
      </c>
      <c r="K231" s="60">
        <f>(I231-H231)*E231</f>
        <v>1899.9999999999986</v>
      </c>
      <c r="L231" s="60">
        <f t="shared" si="58"/>
        <v>3899.9999999999986</v>
      </c>
    </row>
    <row r="232" spans="1:12">
      <c r="A232" s="24">
        <v>43299</v>
      </c>
      <c r="B232" s="43" t="s">
        <v>79</v>
      </c>
      <c r="C232" s="45">
        <v>760</v>
      </c>
      <c r="D232" s="45" t="s">
        <v>68</v>
      </c>
      <c r="E232" s="28">
        <v>1000</v>
      </c>
      <c r="F232" s="28"/>
      <c r="G232" s="28">
        <v>24</v>
      </c>
      <c r="H232" s="28">
        <v>26.5</v>
      </c>
      <c r="I232" s="28" t="s">
        <v>14</v>
      </c>
      <c r="J232" s="50">
        <f t="shared" si="57"/>
        <v>2500</v>
      </c>
      <c r="K232" s="48">
        <v>0</v>
      </c>
      <c r="L232" s="48">
        <f t="shared" si="58"/>
        <v>2500</v>
      </c>
    </row>
    <row r="233" spans="1:12">
      <c r="A233" s="24">
        <v>43298</v>
      </c>
      <c r="B233" s="43" t="s">
        <v>86</v>
      </c>
      <c r="C233" s="45">
        <v>270</v>
      </c>
      <c r="D233" s="45" t="s">
        <v>70</v>
      </c>
      <c r="E233" s="28">
        <v>1575</v>
      </c>
      <c r="F233" s="28"/>
      <c r="G233" s="28">
        <v>14.75</v>
      </c>
      <c r="H233" s="28">
        <v>16.75</v>
      </c>
      <c r="I233" s="28" t="s">
        <v>14</v>
      </c>
      <c r="J233" s="50">
        <f t="shared" si="57"/>
        <v>3150</v>
      </c>
      <c r="K233" s="48">
        <v>0</v>
      </c>
      <c r="L233" s="48">
        <f t="shared" si="58"/>
        <v>3150</v>
      </c>
    </row>
    <row r="234" spans="1:12">
      <c r="A234" s="24">
        <v>43297</v>
      </c>
      <c r="B234" s="43" t="s">
        <v>80</v>
      </c>
      <c r="C234" s="45">
        <v>105</v>
      </c>
      <c r="D234" s="45" t="s">
        <v>68</v>
      </c>
      <c r="E234" s="28">
        <v>3500</v>
      </c>
      <c r="F234" s="28"/>
      <c r="G234" s="28">
        <v>4.75</v>
      </c>
      <c r="H234" s="28">
        <v>5.5</v>
      </c>
      <c r="I234" s="28">
        <v>6.5</v>
      </c>
      <c r="J234" s="50">
        <f t="shared" si="57"/>
        <v>2625</v>
      </c>
      <c r="K234" s="48">
        <f>(I234-H234)*E234</f>
        <v>3500</v>
      </c>
      <c r="L234" s="48">
        <f t="shared" si="58"/>
        <v>6125</v>
      </c>
    </row>
    <row r="235" spans="1:12">
      <c r="A235" s="24">
        <v>43294</v>
      </c>
      <c r="B235" s="43" t="s">
        <v>67</v>
      </c>
      <c r="C235" s="45">
        <v>540</v>
      </c>
      <c r="D235" s="45" t="s">
        <v>68</v>
      </c>
      <c r="E235" s="28">
        <v>1200</v>
      </c>
      <c r="F235" s="28"/>
      <c r="G235" s="28">
        <v>14.5</v>
      </c>
      <c r="H235" s="28">
        <v>16.5</v>
      </c>
      <c r="I235" s="28" t="s">
        <v>14</v>
      </c>
      <c r="J235" s="50">
        <f t="shared" ref="J235:J250" si="60">(H235-G235)*E235</f>
        <v>2400</v>
      </c>
      <c r="K235" s="48">
        <v>0</v>
      </c>
      <c r="L235" s="48">
        <f t="shared" ref="L235:L250" si="61">(J235+K235)</f>
        <v>2400</v>
      </c>
    </row>
    <row r="236" spans="1:12">
      <c r="A236" s="24">
        <v>43293</v>
      </c>
      <c r="B236" s="43" t="s">
        <v>69</v>
      </c>
      <c r="C236" s="45">
        <v>380</v>
      </c>
      <c r="D236" s="45" t="s">
        <v>70</v>
      </c>
      <c r="E236" s="28">
        <v>1750</v>
      </c>
      <c r="F236" s="28"/>
      <c r="G236" s="28">
        <v>11.5</v>
      </c>
      <c r="H236" s="28">
        <v>13</v>
      </c>
      <c r="I236" s="28">
        <v>15</v>
      </c>
      <c r="J236" s="50">
        <f t="shared" si="60"/>
        <v>2625</v>
      </c>
      <c r="K236" s="48">
        <f>(I236-H236)*E236</f>
        <v>3500</v>
      </c>
      <c r="L236" s="48">
        <f t="shared" si="61"/>
        <v>6125</v>
      </c>
    </row>
    <row r="237" spans="1:12">
      <c r="A237" s="24">
        <v>43292</v>
      </c>
      <c r="B237" s="43" t="s">
        <v>71</v>
      </c>
      <c r="C237" s="45">
        <v>102.5</v>
      </c>
      <c r="D237" s="45" t="s">
        <v>68</v>
      </c>
      <c r="E237" s="28">
        <v>6000</v>
      </c>
      <c r="F237" s="28"/>
      <c r="G237" s="28">
        <v>3.9</v>
      </c>
      <c r="H237" s="28">
        <v>4.1500000000000004</v>
      </c>
      <c r="I237" s="28" t="s">
        <v>14</v>
      </c>
      <c r="J237" s="50">
        <f t="shared" si="60"/>
        <v>1500.0000000000027</v>
      </c>
      <c r="K237" s="48">
        <v>0</v>
      </c>
      <c r="L237" s="48">
        <f t="shared" si="61"/>
        <v>1500.0000000000027</v>
      </c>
    </row>
    <row r="238" spans="1:12">
      <c r="A238" s="24">
        <v>43292</v>
      </c>
      <c r="B238" s="43" t="s">
        <v>71</v>
      </c>
      <c r="C238" s="45">
        <v>102.5</v>
      </c>
      <c r="D238" s="45" t="s">
        <v>68</v>
      </c>
      <c r="E238" s="28">
        <v>6000</v>
      </c>
      <c r="F238" s="28"/>
      <c r="G238" s="28">
        <v>3.9</v>
      </c>
      <c r="H238" s="28">
        <v>4.1500000000000004</v>
      </c>
      <c r="I238" s="28" t="s">
        <v>14</v>
      </c>
      <c r="J238" s="50">
        <f t="shared" si="60"/>
        <v>1500.0000000000027</v>
      </c>
      <c r="K238" s="48">
        <v>0</v>
      </c>
      <c r="L238" s="48">
        <f t="shared" si="61"/>
        <v>1500.0000000000027</v>
      </c>
    </row>
    <row r="239" spans="1:12">
      <c r="A239" s="24">
        <v>43291</v>
      </c>
      <c r="B239" s="43" t="s">
        <v>72</v>
      </c>
      <c r="C239" s="45">
        <v>1020</v>
      </c>
      <c r="D239" s="45" t="s">
        <v>70</v>
      </c>
      <c r="E239" s="28">
        <v>1000</v>
      </c>
      <c r="F239" s="28"/>
      <c r="G239" s="28">
        <v>22</v>
      </c>
      <c r="H239" s="28">
        <v>25</v>
      </c>
      <c r="I239" s="28">
        <v>26</v>
      </c>
      <c r="J239" s="50">
        <f t="shared" si="60"/>
        <v>3000</v>
      </c>
      <c r="K239" s="48">
        <v>0</v>
      </c>
      <c r="L239" s="48">
        <f t="shared" si="61"/>
        <v>3000</v>
      </c>
    </row>
    <row r="240" spans="1:12">
      <c r="A240" s="24">
        <v>43290</v>
      </c>
      <c r="B240" s="43" t="s">
        <v>73</v>
      </c>
      <c r="C240" s="45">
        <v>380</v>
      </c>
      <c r="D240" s="45" t="s">
        <v>70</v>
      </c>
      <c r="E240" s="28">
        <v>1500</v>
      </c>
      <c r="F240" s="28"/>
      <c r="G240" s="28">
        <v>18</v>
      </c>
      <c r="H240" s="28">
        <v>18.5</v>
      </c>
      <c r="I240" s="28">
        <v>0</v>
      </c>
      <c r="J240" s="50">
        <f t="shared" si="60"/>
        <v>750</v>
      </c>
      <c r="K240" s="48">
        <v>0</v>
      </c>
      <c r="L240" s="48">
        <f t="shared" si="61"/>
        <v>750</v>
      </c>
    </row>
    <row r="241" spans="1:12">
      <c r="A241" s="24">
        <v>43287</v>
      </c>
      <c r="B241" s="43" t="s">
        <v>74</v>
      </c>
      <c r="C241" s="45">
        <v>220</v>
      </c>
      <c r="D241" s="45" t="s">
        <v>70</v>
      </c>
      <c r="E241" s="28">
        <v>2250</v>
      </c>
      <c r="F241" s="28"/>
      <c r="G241" s="28">
        <v>8.6999999999999993</v>
      </c>
      <c r="H241" s="28">
        <v>9.85</v>
      </c>
      <c r="I241" s="28">
        <v>0</v>
      </c>
      <c r="J241" s="50">
        <f t="shared" si="60"/>
        <v>2587.5000000000009</v>
      </c>
      <c r="K241" s="48">
        <v>0</v>
      </c>
      <c r="L241" s="48">
        <f t="shared" si="61"/>
        <v>2587.5000000000009</v>
      </c>
    </row>
    <row r="242" spans="1:12">
      <c r="A242" s="24">
        <v>43286</v>
      </c>
      <c r="B242" s="43" t="s">
        <v>75</v>
      </c>
      <c r="C242" s="45">
        <v>470</v>
      </c>
      <c r="D242" s="45" t="s">
        <v>70</v>
      </c>
      <c r="E242" s="28">
        <v>1100</v>
      </c>
      <c r="F242" s="28"/>
      <c r="G242" s="28">
        <v>17</v>
      </c>
      <c r="H242" s="28">
        <v>19</v>
      </c>
      <c r="I242" s="28">
        <v>0</v>
      </c>
      <c r="J242" s="50">
        <f t="shared" si="60"/>
        <v>2200</v>
      </c>
      <c r="K242" s="48">
        <v>0</v>
      </c>
      <c r="L242" s="48">
        <f t="shared" si="61"/>
        <v>2200</v>
      </c>
    </row>
    <row r="243" spans="1:12">
      <c r="A243" s="24">
        <v>43285</v>
      </c>
      <c r="B243" s="43" t="s">
        <v>76</v>
      </c>
      <c r="C243" s="45">
        <v>1900</v>
      </c>
      <c r="D243" s="45" t="s">
        <v>70</v>
      </c>
      <c r="E243" s="28">
        <v>500</v>
      </c>
      <c r="F243" s="28"/>
      <c r="G243" s="28">
        <v>32</v>
      </c>
      <c r="H243" s="28">
        <v>36.5</v>
      </c>
      <c r="I243" s="28">
        <v>0</v>
      </c>
      <c r="J243" s="50">
        <f t="shared" si="60"/>
        <v>2250</v>
      </c>
      <c r="K243" s="48">
        <v>0</v>
      </c>
      <c r="L243" s="48">
        <f t="shared" si="61"/>
        <v>2250</v>
      </c>
    </row>
    <row r="244" spans="1:12">
      <c r="A244" s="24">
        <v>43284</v>
      </c>
      <c r="B244" s="43" t="s">
        <v>77</v>
      </c>
      <c r="C244" s="45">
        <v>630</v>
      </c>
      <c r="D244" s="45" t="s">
        <v>70</v>
      </c>
      <c r="E244" s="28">
        <v>1000</v>
      </c>
      <c r="F244" s="28"/>
      <c r="G244" s="28">
        <v>23</v>
      </c>
      <c r="H244" s="28">
        <v>25.8</v>
      </c>
      <c r="I244" s="28">
        <v>28</v>
      </c>
      <c r="J244" s="50">
        <f t="shared" si="60"/>
        <v>2800.0000000000009</v>
      </c>
      <c r="K244" s="48">
        <f>(I244-H244)*E244</f>
        <v>2199.9999999999991</v>
      </c>
      <c r="L244" s="48">
        <f t="shared" si="61"/>
        <v>5000</v>
      </c>
    </row>
    <row r="245" spans="1:12">
      <c r="A245" s="24">
        <v>43283</v>
      </c>
      <c r="B245" s="43" t="s">
        <v>78</v>
      </c>
      <c r="C245" s="45">
        <v>340</v>
      </c>
      <c r="D245" s="45" t="s">
        <v>70</v>
      </c>
      <c r="E245" s="28">
        <v>2266</v>
      </c>
      <c r="F245" s="28"/>
      <c r="G245" s="28">
        <v>11.5</v>
      </c>
      <c r="H245" s="28">
        <v>12.75</v>
      </c>
      <c r="I245" s="28">
        <v>0</v>
      </c>
      <c r="J245" s="50">
        <f t="shared" si="60"/>
        <v>2832.5</v>
      </c>
      <c r="K245" s="48">
        <v>0</v>
      </c>
      <c r="L245" s="48">
        <f t="shared" si="61"/>
        <v>2832.5</v>
      </c>
    </row>
    <row r="246" spans="1:12">
      <c r="A246" s="53"/>
      <c r="B246" s="54"/>
      <c r="C246" s="55"/>
      <c r="D246" s="55"/>
      <c r="E246" s="56"/>
      <c r="F246" s="56"/>
      <c r="G246" s="56"/>
      <c r="H246" s="56"/>
      <c r="I246" s="56"/>
      <c r="J246" s="57"/>
      <c r="K246" s="58"/>
      <c r="L246" s="58"/>
    </row>
    <row r="247" spans="1:12">
      <c r="A247" s="51">
        <v>43279</v>
      </c>
      <c r="B247" s="43" t="s">
        <v>78</v>
      </c>
      <c r="C247" s="45">
        <v>330</v>
      </c>
      <c r="D247" s="45" t="s">
        <v>70</v>
      </c>
      <c r="E247" s="28">
        <v>2266</v>
      </c>
      <c r="F247" s="28"/>
      <c r="G247" s="28">
        <v>12.4</v>
      </c>
      <c r="H247" s="28">
        <v>13.8</v>
      </c>
      <c r="I247" s="28">
        <v>16</v>
      </c>
      <c r="J247" s="50">
        <f t="shared" si="60"/>
        <v>3172.400000000001</v>
      </c>
      <c r="K247" s="48">
        <f>(I247-H247)*E247</f>
        <v>4985.199999999998</v>
      </c>
      <c r="L247" s="48">
        <f t="shared" si="61"/>
        <v>8157.5999999999985</v>
      </c>
    </row>
    <row r="248" spans="1:12">
      <c r="A248" s="24">
        <v>43279</v>
      </c>
      <c r="B248" s="43" t="s">
        <v>79</v>
      </c>
      <c r="C248" s="45">
        <v>780</v>
      </c>
      <c r="D248" s="45" t="s">
        <v>68</v>
      </c>
      <c r="E248" s="28">
        <v>1000</v>
      </c>
      <c r="F248" s="28"/>
      <c r="G248" s="28">
        <v>26</v>
      </c>
      <c r="H248" s="28">
        <v>29</v>
      </c>
      <c r="I248" s="28">
        <v>0</v>
      </c>
      <c r="J248" s="50">
        <f t="shared" si="60"/>
        <v>3000</v>
      </c>
      <c r="K248" s="48">
        <v>0</v>
      </c>
      <c r="L248" s="48">
        <f t="shared" si="61"/>
        <v>3000</v>
      </c>
    </row>
    <row r="249" spans="1:12">
      <c r="A249" s="24">
        <v>43273</v>
      </c>
      <c r="B249" s="43" t="s">
        <v>80</v>
      </c>
      <c r="C249" s="45">
        <v>110</v>
      </c>
      <c r="D249" s="45" t="s">
        <v>70</v>
      </c>
      <c r="E249" s="28">
        <v>3500</v>
      </c>
      <c r="F249" s="28"/>
      <c r="G249" s="28">
        <v>2.7</v>
      </c>
      <c r="H249" s="28">
        <v>3.5</v>
      </c>
      <c r="I249" s="28">
        <v>4.2</v>
      </c>
      <c r="J249" s="50">
        <f t="shared" si="60"/>
        <v>2799.9999999999995</v>
      </c>
      <c r="K249" s="48">
        <f>(I249-H249)*E249</f>
        <v>2450.0000000000005</v>
      </c>
      <c r="L249" s="48">
        <f t="shared" si="61"/>
        <v>5250</v>
      </c>
    </row>
    <row r="250" spans="1:12">
      <c r="A250" s="24">
        <v>43266</v>
      </c>
      <c r="B250" s="43" t="s">
        <v>77</v>
      </c>
      <c r="C250" s="45">
        <v>600</v>
      </c>
      <c r="D250" s="45" t="s">
        <v>70</v>
      </c>
      <c r="E250" s="28">
        <v>1000</v>
      </c>
      <c r="F250" s="28"/>
      <c r="G250" s="28">
        <v>17</v>
      </c>
      <c r="H250" s="28">
        <v>20.5</v>
      </c>
      <c r="I250" s="28">
        <v>0</v>
      </c>
      <c r="J250" s="50">
        <f t="shared" si="60"/>
        <v>3500</v>
      </c>
      <c r="K250" s="48">
        <v>0</v>
      </c>
      <c r="L250" s="48">
        <f t="shared" si="61"/>
        <v>3500</v>
      </c>
    </row>
    <row r="251" spans="1:1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02 L87:L89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2"/>
  <sheetViews>
    <sheetView tabSelected="1" workbookViewId="0">
      <selection activeCell="A3" sqref="A3"/>
    </sheetView>
  </sheetViews>
  <sheetFormatPr defaultColWidth="13.85546875" defaultRowHeight="15"/>
  <sheetData>
    <row r="1" spans="1:10" ht="37.5">
      <c r="A1" s="116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4.75">
      <c r="A2" s="117" t="s">
        <v>353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93">
        <v>43700</v>
      </c>
      <c r="B5" s="92" t="s">
        <v>346</v>
      </c>
      <c r="C5" s="92">
        <v>1000</v>
      </c>
      <c r="D5" s="92" t="s">
        <v>34</v>
      </c>
      <c r="E5" s="92">
        <v>38000</v>
      </c>
      <c r="F5" s="92">
        <v>0</v>
      </c>
      <c r="G5" s="92">
        <v>0</v>
      </c>
      <c r="H5" s="92">
        <v>0</v>
      </c>
      <c r="I5" s="92">
        <v>0</v>
      </c>
      <c r="J5" s="92" t="s">
        <v>358</v>
      </c>
    </row>
    <row r="6" spans="1:10">
      <c r="A6" s="93">
        <v>43699</v>
      </c>
      <c r="B6" s="92" t="s">
        <v>344</v>
      </c>
      <c r="C6" s="92">
        <v>50000</v>
      </c>
      <c r="D6" s="92" t="s">
        <v>34</v>
      </c>
      <c r="E6" s="92">
        <v>185</v>
      </c>
      <c r="F6" s="92">
        <v>183.5</v>
      </c>
      <c r="G6" s="92">
        <v>0</v>
      </c>
      <c r="H6" s="95">
        <f t="shared" ref="H6:H9" si="0">IF(D6="LONG",(F6-E6)*C6,(E6-F6)*C6)</f>
        <v>75000</v>
      </c>
      <c r="I6" s="92">
        <v>0</v>
      </c>
      <c r="J6" s="95">
        <f t="shared" ref="J6:J9" si="1">(H6+I6)</f>
        <v>75000</v>
      </c>
    </row>
    <row r="7" spans="1:10" ht="16.5" customHeight="1">
      <c r="A7" s="93">
        <v>43699</v>
      </c>
      <c r="B7" s="92" t="s">
        <v>346</v>
      </c>
      <c r="C7" s="92">
        <v>1000</v>
      </c>
      <c r="D7" s="107" t="s">
        <v>33</v>
      </c>
      <c r="E7" s="92">
        <v>38050</v>
      </c>
      <c r="F7" s="92">
        <v>38140</v>
      </c>
      <c r="G7" s="92">
        <v>0</v>
      </c>
      <c r="H7" s="95">
        <f t="shared" si="0"/>
        <v>90000</v>
      </c>
      <c r="I7" s="92">
        <v>0</v>
      </c>
      <c r="J7" s="95">
        <f t="shared" si="1"/>
        <v>90000</v>
      </c>
    </row>
    <row r="8" spans="1:10">
      <c r="A8" s="93">
        <v>43698</v>
      </c>
      <c r="B8" s="92" t="s">
        <v>344</v>
      </c>
      <c r="C8" s="92">
        <v>50000</v>
      </c>
      <c r="D8" s="92" t="s">
        <v>33</v>
      </c>
      <c r="E8" s="92">
        <v>184.5</v>
      </c>
      <c r="F8" s="92">
        <v>186</v>
      </c>
      <c r="G8" s="92">
        <v>0</v>
      </c>
      <c r="H8" s="95">
        <f t="shared" si="0"/>
        <v>75000</v>
      </c>
      <c r="I8" s="92">
        <v>0</v>
      </c>
      <c r="J8" s="95">
        <f t="shared" si="1"/>
        <v>75000</v>
      </c>
    </row>
    <row r="9" spans="1:10">
      <c r="A9" s="93">
        <v>43697</v>
      </c>
      <c r="B9" s="92" t="s">
        <v>344</v>
      </c>
      <c r="C9" s="92">
        <v>50000</v>
      </c>
      <c r="D9" s="92" t="s">
        <v>34</v>
      </c>
      <c r="E9" s="92">
        <v>183</v>
      </c>
      <c r="F9" s="92">
        <v>182.3</v>
      </c>
      <c r="G9" s="92">
        <v>0</v>
      </c>
      <c r="H9" s="95">
        <f t="shared" si="0"/>
        <v>34999.999999999432</v>
      </c>
      <c r="I9" s="92">
        <v>0</v>
      </c>
      <c r="J9" s="95">
        <f t="shared" si="1"/>
        <v>34999.999999999432</v>
      </c>
    </row>
    <row r="10" spans="1:10">
      <c r="A10" s="93">
        <v>43697</v>
      </c>
      <c r="B10" s="92" t="s">
        <v>346</v>
      </c>
      <c r="C10" s="92">
        <v>1000</v>
      </c>
      <c r="D10" s="92" t="s">
        <v>34</v>
      </c>
      <c r="E10" s="92">
        <v>37700</v>
      </c>
      <c r="F10" s="92">
        <v>37800</v>
      </c>
      <c r="G10" s="92">
        <v>0</v>
      </c>
      <c r="H10" s="102">
        <f>IF(D10="LONG",(F10-E10)*C10,(E10-F10)*C10)</f>
        <v>-100000</v>
      </c>
      <c r="I10" s="92">
        <v>0</v>
      </c>
      <c r="J10" s="95">
        <f>(H10+I10)</f>
        <v>-100000</v>
      </c>
    </row>
    <row r="11" spans="1:10">
      <c r="A11" s="93">
        <v>43696</v>
      </c>
      <c r="B11" s="92" t="s">
        <v>357</v>
      </c>
      <c r="C11" s="92">
        <v>2500</v>
      </c>
      <c r="D11" s="92" t="s">
        <v>34</v>
      </c>
      <c r="E11" s="92">
        <v>1126</v>
      </c>
      <c r="F11" s="92">
        <v>1116</v>
      </c>
      <c r="G11" s="92">
        <v>0</v>
      </c>
      <c r="H11" s="95">
        <f t="shared" ref="H11:H18" si="2">IF(D11="LONG",(F11-E11)*C11,(E11-F11)*C11)</f>
        <v>25000</v>
      </c>
      <c r="I11" s="92">
        <v>0</v>
      </c>
      <c r="J11" s="95">
        <f t="shared" ref="J11:J18" si="3">(H11+I11)</f>
        <v>25000</v>
      </c>
    </row>
    <row r="12" spans="1:10">
      <c r="A12" s="93">
        <v>43696</v>
      </c>
      <c r="B12" s="92" t="s">
        <v>346</v>
      </c>
      <c r="C12" s="92">
        <v>1000</v>
      </c>
      <c r="D12" s="92" t="s">
        <v>34</v>
      </c>
      <c r="E12" s="92">
        <v>37735</v>
      </c>
      <c r="F12" s="92">
        <v>37655</v>
      </c>
      <c r="G12" s="92">
        <v>0</v>
      </c>
      <c r="H12" s="95">
        <f t="shared" si="2"/>
        <v>80000</v>
      </c>
      <c r="I12" s="92">
        <v>0</v>
      </c>
      <c r="J12" s="95">
        <f t="shared" si="3"/>
        <v>80000</v>
      </c>
    </row>
    <row r="13" spans="1:10">
      <c r="A13" s="93">
        <v>43693</v>
      </c>
      <c r="B13" s="92" t="s">
        <v>355</v>
      </c>
      <c r="C13" s="92">
        <v>25000</v>
      </c>
      <c r="D13" s="92" t="s">
        <v>34</v>
      </c>
      <c r="E13" s="92">
        <v>447</v>
      </c>
      <c r="F13" s="92">
        <v>445</v>
      </c>
      <c r="G13" s="92">
        <v>0</v>
      </c>
      <c r="H13" s="95">
        <f t="shared" si="2"/>
        <v>50000</v>
      </c>
      <c r="I13" s="92">
        <v>0</v>
      </c>
      <c r="J13" s="95">
        <f t="shared" si="3"/>
        <v>50000</v>
      </c>
    </row>
    <row r="14" spans="1:10">
      <c r="A14" s="93">
        <v>43691</v>
      </c>
      <c r="B14" s="107" t="s">
        <v>346</v>
      </c>
      <c r="C14" s="94">
        <v>1000</v>
      </c>
      <c r="D14" s="107" t="s">
        <v>33</v>
      </c>
      <c r="E14" s="94">
        <v>37850</v>
      </c>
      <c r="F14" s="94">
        <v>37950</v>
      </c>
      <c r="G14" s="94">
        <v>38100</v>
      </c>
      <c r="H14" s="95">
        <f t="shared" si="2"/>
        <v>100000</v>
      </c>
      <c r="I14" s="98">
        <f>(G14-F14)*C14</f>
        <v>150000</v>
      </c>
      <c r="J14" s="95">
        <f t="shared" si="3"/>
        <v>250000</v>
      </c>
    </row>
    <row r="15" spans="1:10" ht="18" customHeight="1">
      <c r="A15" s="93">
        <v>43690</v>
      </c>
      <c r="B15" s="107" t="s">
        <v>355</v>
      </c>
      <c r="C15" s="94">
        <f>2500*10</f>
        <v>25000</v>
      </c>
      <c r="D15" s="94" t="s">
        <v>33</v>
      </c>
      <c r="E15" s="94">
        <v>446</v>
      </c>
      <c r="F15" s="94">
        <v>450</v>
      </c>
      <c r="G15" s="94">
        <v>0</v>
      </c>
      <c r="H15" s="95">
        <f t="shared" si="2"/>
        <v>100000</v>
      </c>
      <c r="I15" s="92">
        <v>0</v>
      </c>
      <c r="J15" s="95">
        <f t="shared" si="3"/>
        <v>100000</v>
      </c>
    </row>
    <row r="16" spans="1:10">
      <c r="A16" s="93">
        <v>43690</v>
      </c>
      <c r="B16" s="107" t="s">
        <v>346</v>
      </c>
      <c r="C16" s="94">
        <v>1000</v>
      </c>
      <c r="D16" s="107" t="s">
        <v>34</v>
      </c>
      <c r="E16" s="94">
        <v>38440</v>
      </c>
      <c r="F16" s="94">
        <v>38340</v>
      </c>
      <c r="G16" s="94">
        <v>38200</v>
      </c>
      <c r="H16" s="95">
        <f t="shared" si="2"/>
        <v>100000</v>
      </c>
      <c r="I16" s="98">
        <f>(F16-G16)*C16</f>
        <v>140000</v>
      </c>
      <c r="J16" s="95">
        <f t="shared" si="3"/>
        <v>240000</v>
      </c>
    </row>
    <row r="17" spans="1:10">
      <c r="A17" s="93">
        <v>43686</v>
      </c>
      <c r="B17" s="4" t="s">
        <v>346</v>
      </c>
      <c r="C17" s="4">
        <v>1000</v>
      </c>
      <c r="D17" s="4" t="s">
        <v>34</v>
      </c>
      <c r="E17" s="96">
        <v>37850</v>
      </c>
      <c r="F17" s="96">
        <v>37750</v>
      </c>
      <c r="G17" s="97">
        <v>0</v>
      </c>
      <c r="H17" s="95">
        <f t="shared" si="2"/>
        <v>100000</v>
      </c>
      <c r="I17" s="98">
        <v>0</v>
      </c>
      <c r="J17" s="95">
        <f t="shared" si="3"/>
        <v>100000</v>
      </c>
    </row>
    <row r="18" spans="1:10">
      <c r="A18" s="93">
        <v>43685</v>
      </c>
      <c r="B18" s="4" t="s">
        <v>346</v>
      </c>
      <c r="C18" s="4">
        <v>1000</v>
      </c>
      <c r="D18" s="4" t="s">
        <v>33</v>
      </c>
      <c r="E18" s="96">
        <v>37775</v>
      </c>
      <c r="F18" s="96">
        <v>37875</v>
      </c>
      <c r="G18" s="97">
        <v>0</v>
      </c>
      <c r="H18" s="95">
        <f t="shared" si="2"/>
        <v>100000</v>
      </c>
      <c r="I18" s="98">
        <v>0</v>
      </c>
      <c r="J18" s="95">
        <f t="shared" si="3"/>
        <v>100000</v>
      </c>
    </row>
    <row r="19" spans="1:10">
      <c r="A19" s="93">
        <v>43683</v>
      </c>
      <c r="B19" s="4" t="s">
        <v>344</v>
      </c>
      <c r="C19" s="4">
        <v>50000</v>
      </c>
      <c r="D19" s="99" t="s">
        <v>34</v>
      </c>
      <c r="E19" s="100">
        <v>188.5</v>
      </c>
      <c r="F19" s="100">
        <v>187</v>
      </c>
      <c r="G19" s="97">
        <v>0</v>
      </c>
      <c r="H19" s="101">
        <f>(E19-F19)*C19</f>
        <v>75000</v>
      </c>
      <c r="I19" s="98">
        <v>0</v>
      </c>
      <c r="J19" s="2">
        <f>+I19+H19</f>
        <v>75000</v>
      </c>
    </row>
    <row r="20" spans="1:10">
      <c r="A20" s="93">
        <v>43679</v>
      </c>
      <c r="B20" s="4" t="s">
        <v>344</v>
      </c>
      <c r="C20" s="4">
        <v>50000</v>
      </c>
      <c r="D20" s="99" t="s">
        <v>34</v>
      </c>
      <c r="E20" s="100">
        <v>190</v>
      </c>
      <c r="F20" s="100">
        <v>189</v>
      </c>
      <c r="G20" s="97">
        <v>0</v>
      </c>
      <c r="H20" s="101">
        <f>(E20-F20)*C20</f>
        <v>50000</v>
      </c>
      <c r="I20" s="98">
        <v>0</v>
      </c>
      <c r="J20" s="2">
        <f>+I20+H20</f>
        <v>50000</v>
      </c>
    </row>
    <row r="21" spans="1:10">
      <c r="A21" s="93">
        <v>43679</v>
      </c>
      <c r="B21" s="4" t="s">
        <v>346</v>
      </c>
      <c r="C21" s="4">
        <v>1000</v>
      </c>
      <c r="D21" s="99" t="s">
        <v>34</v>
      </c>
      <c r="E21" s="100">
        <v>35975</v>
      </c>
      <c r="F21" s="100">
        <v>35900</v>
      </c>
      <c r="G21" s="97">
        <v>0</v>
      </c>
      <c r="H21" s="101">
        <f>(E21-F21)*C21</f>
        <v>75000</v>
      </c>
      <c r="I21" s="98">
        <v>0</v>
      </c>
      <c r="J21" s="2">
        <f>+I21+H21</f>
        <v>75000</v>
      </c>
    </row>
    <row r="22" spans="1:10">
      <c r="A22" s="93">
        <v>43678</v>
      </c>
      <c r="B22" s="4" t="s">
        <v>346</v>
      </c>
      <c r="C22" s="4">
        <v>1000</v>
      </c>
      <c r="D22" s="4" t="s">
        <v>33</v>
      </c>
      <c r="E22" s="96">
        <v>34750</v>
      </c>
      <c r="F22" s="96">
        <v>34850</v>
      </c>
      <c r="G22" s="97">
        <v>0</v>
      </c>
      <c r="H22" s="95">
        <f>IF(D22="LONG",(F22-E22)*C22,(E22-F22)*C22)</f>
        <v>100000</v>
      </c>
      <c r="I22" s="98">
        <v>0</v>
      </c>
      <c r="J22" s="95">
        <f>(H22+I22)</f>
        <v>100000</v>
      </c>
    </row>
    <row r="23" spans="1:10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>
      <c r="A24" s="93">
        <v>43677</v>
      </c>
      <c r="B24" s="4" t="s">
        <v>346</v>
      </c>
      <c r="C24" s="4">
        <v>500</v>
      </c>
      <c r="D24" s="4" t="s">
        <v>33</v>
      </c>
      <c r="E24" s="96">
        <v>34625</v>
      </c>
      <c r="F24" s="96">
        <v>34525</v>
      </c>
      <c r="G24" s="97">
        <v>0</v>
      </c>
      <c r="H24" s="102">
        <f>IF(D24="LONG",(F24-E24)*C24,(E24-F24)*C24)</f>
        <v>-50000</v>
      </c>
      <c r="I24" s="98">
        <v>0</v>
      </c>
      <c r="J24" s="95">
        <f>(H24+I24)</f>
        <v>-50000</v>
      </c>
    </row>
    <row r="25" spans="1:10">
      <c r="A25" s="93">
        <v>43676</v>
      </c>
      <c r="B25" s="4" t="s">
        <v>346</v>
      </c>
      <c r="C25" s="4">
        <v>500</v>
      </c>
      <c r="D25" s="4" t="s">
        <v>33</v>
      </c>
      <c r="E25" s="96">
        <v>34700</v>
      </c>
      <c r="F25" s="96">
        <v>34600</v>
      </c>
      <c r="G25" s="97">
        <v>0</v>
      </c>
      <c r="H25" s="102">
        <f>IF(D25="LONG",(F25-E25)*C25,(E25-F25)*C25)</f>
        <v>-50000</v>
      </c>
      <c r="I25" s="98">
        <v>0</v>
      </c>
      <c r="J25" s="95">
        <f>(H25+I25)</f>
        <v>-50000</v>
      </c>
    </row>
    <row r="26" spans="1:10">
      <c r="A26" s="93">
        <v>43675</v>
      </c>
      <c r="B26" s="4" t="s">
        <v>346</v>
      </c>
      <c r="C26" s="4">
        <v>500</v>
      </c>
      <c r="D26" s="4" t="s">
        <v>33</v>
      </c>
      <c r="E26" s="96">
        <v>34750</v>
      </c>
      <c r="F26" s="96">
        <v>34775</v>
      </c>
      <c r="G26" s="97">
        <v>0</v>
      </c>
      <c r="H26" s="95">
        <f>IF(D26="LONG",(F26-E26)*C26,(E26-F26)*C26)</f>
        <v>12500</v>
      </c>
      <c r="I26" s="98">
        <v>0</v>
      </c>
      <c r="J26" s="95">
        <f>(H26+I26)</f>
        <v>12500</v>
      </c>
    </row>
    <row r="27" spans="1:10">
      <c r="A27" s="93">
        <v>43672</v>
      </c>
      <c r="B27" s="4" t="s">
        <v>346</v>
      </c>
      <c r="C27" s="4">
        <v>500</v>
      </c>
      <c r="D27" s="99" t="s">
        <v>34</v>
      </c>
      <c r="E27" s="100">
        <v>34850</v>
      </c>
      <c r="F27" s="100">
        <v>34750</v>
      </c>
      <c r="G27" s="97">
        <v>0</v>
      </c>
      <c r="H27" s="101">
        <f>(E27-F27)*C27</f>
        <v>50000</v>
      </c>
      <c r="I27" s="98">
        <v>0</v>
      </c>
      <c r="J27" s="2">
        <f>+I27+H27</f>
        <v>50000</v>
      </c>
    </row>
    <row r="28" spans="1:10">
      <c r="A28" s="93">
        <v>43671</v>
      </c>
      <c r="B28" s="4" t="s">
        <v>346</v>
      </c>
      <c r="C28" s="4">
        <v>500</v>
      </c>
      <c r="D28" s="99" t="s">
        <v>34</v>
      </c>
      <c r="E28" s="100">
        <v>35000</v>
      </c>
      <c r="F28" s="100">
        <v>34900</v>
      </c>
      <c r="G28" s="97">
        <v>0</v>
      </c>
      <c r="H28" s="101">
        <f>(E28-F28)*C28</f>
        <v>50000</v>
      </c>
      <c r="I28" s="98">
        <v>0</v>
      </c>
      <c r="J28" s="2">
        <f>+I28+H28</f>
        <v>50000</v>
      </c>
    </row>
    <row r="29" spans="1:10">
      <c r="A29" s="93">
        <v>43670</v>
      </c>
      <c r="B29" s="4" t="s">
        <v>346</v>
      </c>
      <c r="C29" s="4">
        <v>500</v>
      </c>
      <c r="D29" s="99" t="s">
        <v>34</v>
      </c>
      <c r="E29" s="100">
        <v>35050</v>
      </c>
      <c r="F29" s="100">
        <v>34950</v>
      </c>
      <c r="G29" s="97">
        <v>0</v>
      </c>
      <c r="H29" s="101">
        <f>(E29-F29)*C29</f>
        <v>50000</v>
      </c>
      <c r="I29" s="98">
        <v>0</v>
      </c>
      <c r="J29" s="2">
        <f>+I29+H29</f>
        <v>50000</v>
      </c>
    </row>
    <row r="30" spans="1:10">
      <c r="A30" s="93">
        <v>43669</v>
      </c>
      <c r="B30" s="4" t="s">
        <v>346</v>
      </c>
      <c r="C30" s="4">
        <v>500</v>
      </c>
      <c r="D30" s="99" t="s">
        <v>34</v>
      </c>
      <c r="E30" s="100">
        <v>34950</v>
      </c>
      <c r="F30" s="100">
        <v>35050</v>
      </c>
      <c r="G30" s="97">
        <v>0</v>
      </c>
      <c r="H30" s="39">
        <f>(E30-F30)*C30</f>
        <v>-50000</v>
      </c>
      <c r="I30" s="98">
        <v>0</v>
      </c>
      <c r="J30" s="2">
        <f>+I30+H30</f>
        <v>-50000</v>
      </c>
    </row>
    <row r="31" spans="1:10">
      <c r="A31" s="93">
        <v>43668</v>
      </c>
      <c r="B31" s="4" t="s">
        <v>346</v>
      </c>
      <c r="C31" s="4">
        <v>500</v>
      </c>
      <c r="D31" s="4" t="s">
        <v>33</v>
      </c>
      <c r="E31" s="96">
        <v>35100</v>
      </c>
      <c r="F31" s="96">
        <v>35150</v>
      </c>
      <c r="G31" s="97">
        <v>0</v>
      </c>
      <c r="H31" s="95">
        <f>IF(D31="LONG",(F31-E31)*C31,(E31-F31)*C31)</f>
        <v>25000</v>
      </c>
      <c r="I31" s="98">
        <v>0</v>
      </c>
      <c r="J31" s="95">
        <f>(H31+I31)</f>
        <v>25000</v>
      </c>
    </row>
    <row r="32" spans="1:10">
      <c r="A32" s="93">
        <v>43665</v>
      </c>
      <c r="B32" s="4" t="s">
        <v>346</v>
      </c>
      <c r="C32" s="4">
        <v>500</v>
      </c>
      <c r="D32" s="99" t="s">
        <v>34</v>
      </c>
      <c r="E32" s="100">
        <v>35335</v>
      </c>
      <c r="F32" s="100">
        <v>35235</v>
      </c>
      <c r="G32" s="97">
        <v>0</v>
      </c>
      <c r="H32" s="101">
        <f>(E32-F32)*C32</f>
        <v>50000</v>
      </c>
      <c r="I32" s="98">
        <v>0</v>
      </c>
      <c r="J32" s="2">
        <f>+I32+H32</f>
        <v>50000</v>
      </c>
    </row>
    <row r="33" spans="1:15">
      <c r="A33" s="93">
        <v>43663</v>
      </c>
      <c r="B33" s="4" t="s">
        <v>346</v>
      </c>
      <c r="C33" s="4">
        <v>500</v>
      </c>
      <c r="D33" s="4" t="s">
        <v>33</v>
      </c>
      <c r="E33" s="96">
        <v>34725</v>
      </c>
      <c r="F33" s="96">
        <v>34825</v>
      </c>
      <c r="G33" s="97">
        <v>0</v>
      </c>
      <c r="H33" s="95">
        <f>IF(D33="LONG",(F33-E33)*C33,(E33-F33)*C33)</f>
        <v>50000</v>
      </c>
      <c r="I33" s="98">
        <v>0</v>
      </c>
      <c r="J33" s="95">
        <f>(H33+I33)</f>
        <v>50000</v>
      </c>
    </row>
    <row r="34" spans="1:15">
      <c r="A34" s="93">
        <v>43662</v>
      </c>
      <c r="B34" s="4" t="s">
        <v>346</v>
      </c>
      <c r="C34" s="4">
        <v>500</v>
      </c>
      <c r="D34" s="4" t="s">
        <v>33</v>
      </c>
      <c r="E34" s="96">
        <v>34825</v>
      </c>
      <c r="F34" s="96">
        <v>34900</v>
      </c>
      <c r="G34" s="97">
        <v>0</v>
      </c>
      <c r="H34" s="95">
        <f>IF(D34="LONG",(F34-E34)*C34,(E34-F34)*C34)</f>
        <v>37500</v>
      </c>
      <c r="I34" s="98">
        <v>0</v>
      </c>
      <c r="J34" s="95">
        <f>(H34+I34)</f>
        <v>37500</v>
      </c>
    </row>
    <row r="35" spans="1:15">
      <c r="A35" s="93">
        <v>43661</v>
      </c>
      <c r="B35" s="4" t="s">
        <v>346</v>
      </c>
      <c r="C35" s="4">
        <v>500</v>
      </c>
      <c r="D35" s="4" t="s">
        <v>33</v>
      </c>
      <c r="E35" s="96">
        <v>34875</v>
      </c>
      <c r="F35" s="96">
        <v>34775</v>
      </c>
      <c r="G35" s="97">
        <v>0</v>
      </c>
      <c r="H35" s="102">
        <f>IF(D35="LONG",(F35-E35)*C35,(E35-F35)*C35)</f>
        <v>-50000</v>
      </c>
      <c r="I35" s="98">
        <v>0</v>
      </c>
      <c r="J35" s="95">
        <f>(H35+I35)</f>
        <v>-50000</v>
      </c>
    </row>
    <row r="36" spans="1:15">
      <c r="A36" s="93">
        <v>43657</v>
      </c>
      <c r="B36" s="4" t="s">
        <v>346</v>
      </c>
      <c r="C36" s="4">
        <v>500</v>
      </c>
      <c r="D36" s="4" t="s">
        <v>33</v>
      </c>
      <c r="E36" s="96">
        <v>34975</v>
      </c>
      <c r="F36" s="96">
        <v>34875</v>
      </c>
      <c r="G36" s="97">
        <v>0</v>
      </c>
      <c r="H36" s="102">
        <f>IF(D36="LONG",(F36-E36)*C36,(E36-F36)*C36)</f>
        <v>-50000</v>
      </c>
      <c r="I36" s="98">
        <v>0</v>
      </c>
      <c r="J36" s="95">
        <f>(H36+I36)</f>
        <v>-50000</v>
      </c>
    </row>
    <row r="37" spans="1:15">
      <c r="A37" s="93">
        <v>43656</v>
      </c>
      <c r="B37" s="4" t="s">
        <v>346</v>
      </c>
      <c r="C37" s="4">
        <v>500</v>
      </c>
      <c r="D37" s="99" t="s">
        <v>34</v>
      </c>
      <c r="E37" s="100">
        <v>34500</v>
      </c>
      <c r="F37" s="100">
        <v>34435</v>
      </c>
      <c r="G37" s="97">
        <v>0</v>
      </c>
      <c r="H37" s="101">
        <f>(E37-F37)*C37</f>
        <v>32500</v>
      </c>
      <c r="I37" s="98">
        <v>0</v>
      </c>
      <c r="J37" s="2">
        <f>+I37+H37</f>
        <v>32500</v>
      </c>
    </row>
    <row r="38" spans="1:15">
      <c r="A38" s="93">
        <v>43655</v>
      </c>
      <c r="B38" s="4" t="s">
        <v>346</v>
      </c>
      <c r="C38" s="4">
        <v>500</v>
      </c>
      <c r="D38" s="4" t="s">
        <v>33</v>
      </c>
      <c r="E38" s="96">
        <v>34350</v>
      </c>
      <c r="F38" s="96">
        <v>34450</v>
      </c>
      <c r="G38" s="97">
        <v>0</v>
      </c>
      <c r="H38" s="98">
        <f>IF(D38="LONG",(F38-E38)*C38,(E38-F38)*C38)</f>
        <v>50000</v>
      </c>
      <c r="I38" s="98">
        <v>0</v>
      </c>
      <c r="J38" s="95">
        <f>(H38+I38)</f>
        <v>50000</v>
      </c>
    </row>
    <row r="39" spans="1:15">
      <c r="A39" s="93">
        <v>43651</v>
      </c>
      <c r="B39" s="4" t="s">
        <v>346</v>
      </c>
      <c r="C39" s="4">
        <v>500</v>
      </c>
      <c r="D39" s="99" t="s">
        <v>34</v>
      </c>
      <c r="E39" s="100">
        <v>34225</v>
      </c>
      <c r="F39" s="100">
        <v>34125</v>
      </c>
      <c r="G39" s="97">
        <v>0</v>
      </c>
      <c r="H39" s="101">
        <f>(E39-F39)*C39</f>
        <v>50000</v>
      </c>
      <c r="I39" s="98">
        <v>0</v>
      </c>
      <c r="J39" s="2">
        <f>+I39+H39</f>
        <v>50000</v>
      </c>
    </row>
    <row r="40" spans="1:15">
      <c r="A40" s="93">
        <v>43650</v>
      </c>
      <c r="B40" s="4" t="s">
        <v>346</v>
      </c>
      <c r="C40" s="4">
        <v>500</v>
      </c>
      <c r="D40" s="99" t="s">
        <v>34</v>
      </c>
      <c r="E40" s="100">
        <v>34200</v>
      </c>
      <c r="F40" s="100">
        <v>34125</v>
      </c>
      <c r="G40" s="97">
        <v>0</v>
      </c>
      <c r="H40" s="101">
        <f>(E40-F40)*C40</f>
        <v>37500</v>
      </c>
      <c r="I40" s="98">
        <v>0</v>
      </c>
      <c r="J40" s="2">
        <f>+I40+H40</f>
        <v>37500</v>
      </c>
    </row>
    <row r="41" spans="1:15">
      <c r="A41" s="93">
        <v>43648</v>
      </c>
      <c r="B41" s="4" t="s">
        <v>346</v>
      </c>
      <c r="C41" s="4">
        <v>500</v>
      </c>
      <c r="D41" s="4" t="s">
        <v>33</v>
      </c>
      <c r="E41" s="96">
        <v>33750</v>
      </c>
      <c r="F41" s="96">
        <v>33825</v>
      </c>
      <c r="G41" s="97">
        <v>0</v>
      </c>
      <c r="H41" s="98">
        <f>IF(D41="LONG",(F41-E41)*C41,(E41-F41)*C41)</f>
        <v>37500</v>
      </c>
      <c r="I41" s="98">
        <v>0</v>
      </c>
      <c r="J41" s="95">
        <f>(H41+I41)</f>
        <v>37500</v>
      </c>
    </row>
    <row r="42" spans="1:15">
      <c r="A42" s="93">
        <v>43647</v>
      </c>
      <c r="B42" s="4" t="s">
        <v>346</v>
      </c>
      <c r="C42" s="4">
        <v>500</v>
      </c>
      <c r="D42" s="4" t="s">
        <v>33</v>
      </c>
      <c r="E42" s="96">
        <v>33750</v>
      </c>
      <c r="F42" s="96">
        <v>33800</v>
      </c>
      <c r="G42" s="97">
        <v>0</v>
      </c>
      <c r="H42" s="98">
        <f>IF(D42="LONG",(F42-E42)*C42,(E42-F42)*C42)</f>
        <v>25000</v>
      </c>
      <c r="I42" s="98">
        <v>0</v>
      </c>
      <c r="J42" s="95">
        <f>(H42+I42)</f>
        <v>25000</v>
      </c>
    </row>
    <row r="43" spans="1:15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5">
      <c r="A44" s="93">
        <v>43644</v>
      </c>
      <c r="B44" s="4" t="s">
        <v>346</v>
      </c>
      <c r="C44" s="4">
        <v>500</v>
      </c>
      <c r="D44" s="4" t="s">
        <v>33</v>
      </c>
      <c r="E44" s="96">
        <v>34275</v>
      </c>
      <c r="F44" s="96">
        <v>34375</v>
      </c>
      <c r="G44" s="97">
        <v>0</v>
      </c>
      <c r="H44" s="98">
        <f t="shared" ref="H44:H50" si="4">IF(D44="LONG",(F44-E44)*C44,(E44-F44)*C44)</f>
        <v>50000</v>
      </c>
      <c r="I44" s="98">
        <v>0</v>
      </c>
      <c r="J44" s="95">
        <f t="shared" ref="J44:J50" si="5">(H44+I44)</f>
        <v>50000</v>
      </c>
      <c r="K44" s="103"/>
      <c r="L44" s="103"/>
      <c r="M44" s="103"/>
      <c r="N44" s="103"/>
      <c r="O44" s="103"/>
    </row>
    <row r="45" spans="1:15">
      <c r="A45" s="93">
        <v>43643</v>
      </c>
      <c r="B45" s="4" t="s">
        <v>346</v>
      </c>
      <c r="C45" s="4">
        <v>500</v>
      </c>
      <c r="D45" s="4" t="s">
        <v>33</v>
      </c>
      <c r="E45" s="96">
        <v>34150</v>
      </c>
      <c r="F45" s="96">
        <v>34050</v>
      </c>
      <c r="G45" s="97">
        <v>0</v>
      </c>
      <c r="H45" s="102">
        <f t="shared" si="4"/>
        <v>-50000</v>
      </c>
      <c r="I45" s="98">
        <v>0</v>
      </c>
      <c r="J45" s="95">
        <f t="shared" si="5"/>
        <v>-50000</v>
      </c>
      <c r="K45" s="103"/>
      <c r="L45" s="103"/>
      <c r="M45" s="103"/>
      <c r="N45" s="103"/>
      <c r="O45" s="103"/>
    </row>
    <row r="46" spans="1:15">
      <c r="A46" s="93">
        <v>43642</v>
      </c>
      <c r="B46" s="4" t="s">
        <v>346</v>
      </c>
      <c r="C46" s="4">
        <v>500</v>
      </c>
      <c r="D46" s="4" t="s">
        <v>33</v>
      </c>
      <c r="E46" s="96">
        <v>34225</v>
      </c>
      <c r="F46" s="96">
        <v>34325</v>
      </c>
      <c r="G46" s="97">
        <v>0</v>
      </c>
      <c r="H46" s="98">
        <f t="shared" si="4"/>
        <v>50000</v>
      </c>
      <c r="I46" s="98">
        <v>0</v>
      </c>
      <c r="J46" s="95">
        <f t="shared" si="5"/>
        <v>50000</v>
      </c>
      <c r="K46" s="103"/>
      <c r="L46" s="103"/>
      <c r="M46" s="103"/>
      <c r="N46" s="103"/>
      <c r="O46" s="103"/>
    </row>
    <row r="47" spans="1:15">
      <c r="A47" s="93">
        <v>43641</v>
      </c>
      <c r="B47" s="4" t="s">
        <v>346</v>
      </c>
      <c r="C47" s="4">
        <v>500</v>
      </c>
      <c r="D47" s="4" t="s">
        <v>33</v>
      </c>
      <c r="E47" s="96">
        <v>34750</v>
      </c>
      <c r="F47" s="96">
        <v>34825</v>
      </c>
      <c r="G47" s="97">
        <v>0</v>
      </c>
      <c r="H47" s="98">
        <f t="shared" si="4"/>
        <v>37500</v>
      </c>
      <c r="I47" s="98">
        <v>0</v>
      </c>
      <c r="J47" s="95">
        <f t="shared" si="5"/>
        <v>37500</v>
      </c>
      <c r="K47" s="103"/>
      <c r="L47" s="103"/>
      <c r="M47" s="103"/>
      <c r="N47" s="103"/>
      <c r="O47" s="103"/>
    </row>
    <row r="48" spans="1:15">
      <c r="A48" s="93">
        <v>43640</v>
      </c>
      <c r="B48" s="4" t="s">
        <v>346</v>
      </c>
      <c r="C48" s="4">
        <v>500</v>
      </c>
      <c r="D48" s="4" t="s">
        <v>33</v>
      </c>
      <c r="E48" s="96">
        <v>34300</v>
      </c>
      <c r="F48" s="96">
        <v>34400</v>
      </c>
      <c r="G48" s="97">
        <v>0</v>
      </c>
      <c r="H48" s="98">
        <f t="shared" si="4"/>
        <v>50000</v>
      </c>
      <c r="I48" s="98">
        <v>0</v>
      </c>
      <c r="J48" s="95">
        <f t="shared" si="5"/>
        <v>50000</v>
      </c>
      <c r="K48" s="103"/>
      <c r="L48" s="103"/>
      <c r="M48" s="103"/>
      <c r="N48" s="103"/>
      <c r="O48" s="103"/>
    </row>
    <row r="49" spans="1:15">
      <c r="A49" s="93">
        <v>43637</v>
      </c>
      <c r="B49" s="4" t="s">
        <v>346</v>
      </c>
      <c r="C49" s="4">
        <v>500</v>
      </c>
      <c r="D49" s="4" t="s">
        <v>33</v>
      </c>
      <c r="E49" s="96">
        <v>34200</v>
      </c>
      <c r="F49" s="96">
        <v>34300</v>
      </c>
      <c r="G49" s="97">
        <v>0</v>
      </c>
      <c r="H49" s="98">
        <f t="shared" si="4"/>
        <v>50000</v>
      </c>
      <c r="I49" s="98">
        <v>0</v>
      </c>
      <c r="J49" s="95">
        <f t="shared" si="5"/>
        <v>50000</v>
      </c>
      <c r="K49" s="103"/>
      <c r="L49" s="103"/>
      <c r="M49" s="103"/>
      <c r="N49" s="103"/>
      <c r="O49" s="103"/>
    </row>
    <row r="50" spans="1:15">
      <c r="A50" s="93">
        <v>43636</v>
      </c>
      <c r="B50" s="4" t="s">
        <v>346</v>
      </c>
      <c r="C50" s="4">
        <v>500</v>
      </c>
      <c r="D50" s="4" t="s">
        <v>33</v>
      </c>
      <c r="E50" s="96">
        <v>33825</v>
      </c>
      <c r="F50" s="96">
        <v>33925</v>
      </c>
      <c r="G50" s="97">
        <v>0</v>
      </c>
      <c r="H50" s="98">
        <f t="shared" si="4"/>
        <v>50000</v>
      </c>
      <c r="I50" s="98">
        <v>0</v>
      </c>
      <c r="J50" s="95">
        <f t="shared" si="5"/>
        <v>50000</v>
      </c>
      <c r="K50" s="103"/>
      <c r="L50" s="103"/>
      <c r="M50" s="103"/>
      <c r="N50" s="103"/>
      <c r="O50" s="103"/>
    </row>
    <row r="51" spans="1:15">
      <c r="A51" s="93">
        <v>43635</v>
      </c>
      <c r="B51" s="4" t="s">
        <v>346</v>
      </c>
      <c r="C51" s="4">
        <v>500</v>
      </c>
      <c r="D51" s="99" t="s">
        <v>34</v>
      </c>
      <c r="E51" s="100">
        <v>33000</v>
      </c>
      <c r="F51" s="100">
        <v>32900</v>
      </c>
      <c r="G51" s="97">
        <v>0</v>
      </c>
      <c r="H51" s="101">
        <v>0</v>
      </c>
      <c r="I51" s="98">
        <v>0</v>
      </c>
      <c r="J51" s="2" t="s">
        <v>240</v>
      </c>
      <c r="K51" s="103"/>
      <c r="L51" s="103"/>
      <c r="M51" s="103"/>
      <c r="N51" s="103"/>
      <c r="O51" s="103"/>
    </row>
    <row r="52" spans="1:15">
      <c r="A52" s="93">
        <v>43634</v>
      </c>
      <c r="B52" s="4" t="s">
        <v>346</v>
      </c>
      <c r="C52" s="4">
        <v>200</v>
      </c>
      <c r="D52" s="4" t="s">
        <v>33</v>
      </c>
      <c r="E52" s="96">
        <v>33150</v>
      </c>
      <c r="F52" s="96">
        <v>33250</v>
      </c>
      <c r="G52" s="97">
        <v>0</v>
      </c>
      <c r="H52" s="98">
        <f>IF(D52="LONG",(F52-E52)*C52,(E52-F52)*C52)</f>
        <v>20000</v>
      </c>
      <c r="I52" s="98">
        <v>0</v>
      </c>
      <c r="J52" s="95">
        <f>(H52+I52)</f>
        <v>20000</v>
      </c>
      <c r="K52" s="103"/>
      <c r="L52" s="103"/>
      <c r="M52" s="103"/>
      <c r="N52" s="103"/>
      <c r="O52" s="103"/>
    </row>
    <row r="53" spans="1:15">
      <c r="A53" s="93">
        <v>43628</v>
      </c>
      <c r="B53" s="4" t="s">
        <v>344</v>
      </c>
      <c r="C53" s="4">
        <v>25000</v>
      </c>
      <c r="D53" s="4" t="s">
        <v>33</v>
      </c>
      <c r="E53" s="96">
        <v>205.5</v>
      </c>
      <c r="F53" s="96">
        <v>206.5</v>
      </c>
      <c r="G53" s="97">
        <v>0</v>
      </c>
      <c r="H53" s="98">
        <f>IF(D53="LONG",(F53-E53)*C53,(E53-F53)*C53)</f>
        <v>25000</v>
      </c>
      <c r="I53" s="98">
        <v>0</v>
      </c>
      <c r="J53" s="95">
        <f>(H53+I53)</f>
        <v>25000</v>
      </c>
      <c r="K53" s="103"/>
      <c r="L53" s="103"/>
      <c r="M53" s="103"/>
      <c r="N53" s="103"/>
      <c r="O53" s="103"/>
    </row>
    <row r="54" spans="1:15">
      <c r="A54" s="93">
        <v>43623</v>
      </c>
      <c r="B54" s="4" t="s">
        <v>347</v>
      </c>
      <c r="C54" s="4">
        <v>25000</v>
      </c>
      <c r="D54" s="4" t="s">
        <v>33</v>
      </c>
      <c r="E54" s="96">
        <v>151.5</v>
      </c>
      <c r="F54" s="96">
        <v>150.5</v>
      </c>
      <c r="G54" s="97">
        <v>0</v>
      </c>
      <c r="H54" s="102">
        <f>IF(D54="LONG",(F54-E54)*C54,(E54-F54)*C54)</f>
        <v>-25000</v>
      </c>
      <c r="I54" s="98">
        <v>0</v>
      </c>
      <c r="J54" s="95">
        <f>(H54+I54)</f>
        <v>-25000</v>
      </c>
      <c r="K54" s="103"/>
      <c r="L54" s="103"/>
      <c r="M54" s="103"/>
      <c r="N54" s="103"/>
      <c r="O54" s="103"/>
    </row>
    <row r="55" spans="1:15">
      <c r="A55" s="93">
        <v>43620</v>
      </c>
      <c r="B55" s="4" t="s">
        <v>344</v>
      </c>
      <c r="C55" s="4">
        <v>25000</v>
      </c>
      <c r="D55" s="4" t="s">
        <v>33</v>
      </c>
      <c r="E55" s="96">
        <v>203</v>
      </c>
      <c r="F55" s="96">
        <v>204</v>
      </c>
      <c r="G55" s="97">
        <v>0</v>
      </c>
      <c r="H55" s="98">
        <f>IF(D55="LONG",(F55-E55)*C55,(E55-F55)*C55)</f>
        <v>25000</v>
      </c>
      <c r="I55" s="98">
        <v>0</v>
      </c>
      <c r="J55" s="95">
        <f>(H55+I55)</f>
        <v>25000</v>
      </c>
      <c r="K55" s="103"/>
      <c r="L55" s="103"/>
      <c r="M55" s="103"/>
      <c r="N55" s="103"/>
      <c r="O55" s="103"/>
    </row>
    <row r="56" spans="1:15">
      <c r="A56" s="93">
        <v>43619</v>
      </c>
      <c r="B56" s="4" t="s">
        <v>344</v>
      </c>
      <c r="C56" s="4">
        <v>25000</v>
      </c>
      <c r="D56" s="4" t="s">
        <v>33</v>
      </c>
      <c r="E56" s="96">
        <v>202.75</v>
      </c>
      <c r="F56" s="96">
        <v>203.75</v>
      </c>
      <c r="G56" s="97">
        <v>0</v>
      </c>
      <c r="H56" s="98">
        <f>IF(D56="LONG",(F56-E56)*C56,(E56-F56)*C56)</f>
        <v>25000</v>
      </c>
      <c r="I56" s="98">
        <v>0</v>
      </c>
      <c r="J56" s="95">
        <f>(H56+I56)</f>
        <v>25000</v>
      </c>
      <c r="K56" s="103"/>
      <c r="L56" s="103"/>
      <c r="M56" s="103"/>
      <c r="N56" s="103"/>
      <c r="O56" s="103"/>
    </row>
    <row r="57" spans="1: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03"/>
      <c r="L57" s="103"/>
      <c r="M57" s="103"/>
      <c r="N57" s="103"/>
      <c r="O57" s="103"/>
    </row>
    <row r="58" spans="1:15">
      <c r="A58" s="93">
        <v>43539</v>
      </c>
      <c r="B58" s="4" t="s">
        <v>346</v>
      </c>
      <c r="C58" s="4">
        <v>100</v>
      </c>
      <c r="D58" s="4" t="s">
        <v>33</v>
      </c>
      <c r="E58" s="96">
        <v>31860</v>
      </c>
      <c r="F58" s="96">
        <v>31960</v>
      </c>
      <c r="G58" s="97">
        <v>0</v>
      </c>
      <c r="H58" s="98">
        <f>IF(D58="LONG",(F58-E58)*C58,(E58-F58)*C58)</f>
        <v>10000</v>
      </c>
      <c r="I58" s="98">
        <v>0</v>
      </c>
      <c r="J58" s="95">
        <f>(H58+I58)</f>
        <v>10000</v>
      </c>
      <c r="K58" s="103"/>
      <c r="L58" s="103"/>
      <c r="M58" s="103"/>
      <c r="N58" s="103"/>
      <c r="O58" s="103"/>
    </row>
    <row r="59" spans="1:15">
      <c r="A59" s="93">
        <v>43535</v>
      </c>
      <c r="B59" s="4" t="s">
        <v>346</v>
      </c>
      <c r="C59" s="4">
        <v>100</v>
      </c>
      <c r="D59" s="4" t="s">
        <v>33</v>
      </c>
      <c r="E59" s="96">
        <v>31925</v>
      </c>
      <c r="F59" s="96">
        <v>32025</v>
      </c>
      <c r="G59" s="97">
        <v>0</v>
      </c>
      <c r="H59" s="98">
        <f>IF(D59="LONG",(F59-E59)*C59,(E59-F59)*C59)</f>
        <v>10000</v>
      </c>
      <c r="I59" s="98">
        <v>0</v>
      </c>
      <c r="J59" s="95">
        <f>(H59+I59)</f>
        <v>10000</v>
      </c>
      <c r="K59" s="103"/>
      <c r="L59" s="103"/>
      <c r="M59" s="103"/>
      <c r="N59" s="103"/>
      <c r="O59" s="103"/>
    </row>
    <row r="60" spans="1:15">
      <c r="A60" s="93">
        <v>43535</v>
      </c>
      <c r="B60" s="4" t="s">
        <v>346</v>
      </c>
      <c r="C60" s="4">
        <v>100</v>
      </c>
      <c r="D60" s="4" t="s">
        <v>33</v>
      </c>
      <c r="E60" s="96">
        <v>32050</v>
      </c>
      <c r="F60" s="96">
        <v>31950</v>
      </c>
      <c r="G60" s="97">
        <v>0</v>
      </c>
      <c r="H60" s="98">
        <f>IF(D60="LONG",(F60-E60)*C60,(E60-F60)*C60)</f>
        <v>-10000</v>
      </c>
      <c r="I60" s="98">
        <v>0</v>
      </c>
      <c r="J60" s="102">
        <f>(H60+I60)</f>
        <v>-10000</v>
      </c>
      <c r="K60" s="103"/>
      <c r="L60" s="103"/>
      <c r="M60" s="103"/>
      <c r="N60" s="103"/>
      <c r="O60" s="103"/>
    </row>
    <row r="61" spans="1:15">
      <c r="A61" s="93">
        <v>43531</v>
      </c>
      <c r="B61" s="4" t="s">
        <v>346</v>
      </c>
      <c r="C61" s="4">
        <v>100</v>
      </c>
      <c r="D61" s="4" t="s">
        <v>33</v>
      </c>
      <c r="E61" s="96">
        <v>31900</v>
      </c>
      <c r="F61" s="96">
        <v>32000</v>
      </c>
      <c r="G61" s="97">
        <v>0</v>
      </c>
      <c r="H61" s="98">
        <f>IF(D61="LONG",(F61-E61)*C61,(E61-F61)*C61)</f>
        <v>10000</v>
      </c>
      <c r="I61" s="98">
        <v>0</v>
      </c>
      <c r="J61" s="95">
        <f>(H61+I61)</f>
        <v>10000</v>
      </c>
      <c r="K61" s="103"/>
      <c r="L61" s="103"/>
      <c r="M61" s="103"/>
      <c r="N61" s="103"/>
      <c r="O61" s="103"/>
    </row>
    <row r="62" spans="1: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03"/>
      <c r="L62" s="103"/>
      <c r="M62" s="103"/>
      <c r="N62" s="103"/>
      <c r="O62" s="103"/>
    </row>
    <row r="63" spans="1:15">
      <c r="A63" s="93">
        <v>43496</v>
      </c>
      <c r="B63" s="4" t="s">
        <v>346</v>
      </c>
      <c r="C63" s="4">
        <v>100</v>
      </c>
      <c r="D63" s="99" t="s">
        <v>34</v>
      </c>
      <c r="E63" s="100">
        <v>33140</v>
      </c>
      <c r="F63" s="100">
        <v>33040</v>
      </c>
      <c r="G63" s="97">
        <v>0</v>
      </c>
      <c r="H63" s="101">
        <f>(E63-F63)*C63</f>
        <v>10000</v>
      </c>
      <c r="I63" s="98">
        <v>0</v>
      </c>
      <c r="J63" s="2">
        <f>+I63+H63</f>
        <v>10000</v>
      </c>
      <c r="K63" s="103"/>
      <c r="L63" s="103"/>
      <c r="M63" s="103"/>
      <c r="N63" s="103"/>
      <c r="O63" s="103"/>
    </row>
    <row r="64" spans="1:15">
      <c r="A64" s="93">
        <v>43495</v>
      </c>
      <c r="B64" s="4" t="s">
        <v>346</v>
      </c>
      <c r="C64" s="4">
        <v>100</v>
      </c>
      <c r="D64" s="99" t="s">
        <v>34</v>
      </c>
      <c r="E64" s="100">
        <v>32950</v>
      </c>
      <c r="F64" s="100">
        <v>32850</v>
      </c>
      <c r="G64" s="97">
        <v>0</v>
      </c>
      <c r="H64" s="101">
        <f>(E64-F64)*C64</f>
        <v>10000</v>
      </c>
      <c r="I64" s="98">
        <v>0</v>
      </c>
      <c r="J64" s="2">
        <f>+I64+H64</f>
        <v>10000</v>
      </c>
      <c r="K64" s="103"/>
      <c r="L64" s="103"/>
      <c r="M64" s="103"/>
      <c r="N64" s="103"/>
      <c r="O64" s="103"/>
    </row>
    <row r="65" spans="1:15">
      <c r="A65" s="93">
        <v>43493</v>
      </c>
      <c r="B65" s="4" t="s">
        <v>346</v>
      </c>
      <c r="C65" s="4">
        <v>100</v>
      </c>
      <c r="D65" s="4" t="s">
        <v>33</v>
      </c>
      <c r="E65" s="96">
        <v>32500</v>
      </c>
      <c r="F65" s="96">
        <v>32580</v>
      </c>
      <c r="G65" s="97">
        <v>0</v>
      </c>
      <c r="H65" s="98">
        <f>IF(D65="LONG",(F65-E65)*C65,(E65-F65)*C65)</f>
        <v>8000</v>
      </c>
      <c r="I65" s="98">
        <v>0</v>
      </c>
      <c r="J65" s="95">
        <f>(H65+I65)</f>
        <v>8000</v>
      </c>
      <c r="K65" s="103"/>
      <c r="L65" s="103"/>
      <c r="M65" s="103"/>
      <c r="N65" s="103"/>
      <c r="O65" s="103"/>
    </row>
    <row r="66" spans="1:15">
      <c r="A66" s="93">
        <v>43487</v>
      </c>
      <c r="B66" s="4" t="s">
        <v>346</v>
      </c>
      <c r="C66" s="4">
        <v>100</v>
      </c>
      <c r="D66" s="99" t="s">
        <v>34</v>
      </c>
      <c r="E66" s="100">
        <v>32190</v>
      </c>
      <c r="F66" s="100">
        <v>32090</v>
      </c>
      <c r="G66" s="97">
        <v>0</v>
      </c>
      <c r="H66" s="101">
        <f>(E66-F66)*C66</f>
        <v>10000</v>
      </c>
      <c r="I66" s="98">
        <v>0</v>
      </c>
      <c r="J66" s="2">
        <f>+I66+H66</f>
        <v>10000</v>
      </c>
      <c r="K66" s="103"/>
      <c r="L66" s="103"/>
      <c r="M66" s="103"/>
      <c r="N66" s="103"/>
      <c r="O66" s="103"/>
    </row>
    <row r="67" spans="1:15">
      <c r="A67" s="93">
        <v>43482</v>
      </c>
      <c r="B67" s="4" t="s">
        <v>346</v>
      </c>
      <c r="C67" s="4">
        <v>100</v>
      </c>
      <c r="D67" s="99" t="s">
        <v>34</v>
      </c>
      <c r="E67" s="100">
        <v>32375</v>
      </c>
      <c r="F67" s="100">
        <v>32275</v>
      </c>
      <c r="G67" s="97">
        <v>0</v>
      </c>
      <c r="H67" s="101">
        <f>(E67-F67)*C67</f>
        <v>10000</v>
      </c>
      <c r="I67" s="98">
        <v>0</v>
      </c>
      <c r="J67" s="2">
        <f>+I67+H67</f>
        <v>10000</v>
      </c>
      <c r="K67" s="103"/>
      <c r="L67" s="103"/>
      <c r="M67" s="103"/>
      <c r="N67" s="103"/>
      <c r="O67" s="103"/>
    </row>
    <row r="68" spans="1:15">
      <c r="A68" s="93">
        <v>43472</v>
      </c>
      <c r="B68" s="4" t="s">
        <v>346</v>
      </c>
      <c r="C68" s="4">
        <v>100</v>
      </c>
      <c r="D68" s="99" t="s">
        <v>34</v>
      </c>
      <c r="E68" s="100">
        <v>31585</v>
      </c>
      <c r="F68" s="100">
        <v>31685</v>
      </c>
      <c r="G68" s="97">
        <v>0</v>
      </c>
      <c r="H68" s="101">
        <f>(E68-F68)*C68</f>
        <v>-10000</v>
      </c>
      <c r="I68" s="98">
        <v>0</v>
      </c>
      <c r="J68" s="2">
        <f>+I68+H68</f>
        <v>-10000</v>
      </c>
      <c r="K68" s="103"/>
      <c r="L68" s="103"/>
      <c r="M68" s="103"/>
      <c r="N68" s="103"/>
      <c r="O68" s="103"/>
    </row>
    <row r="69" spans="1:15">
      <c r="A69" s="3">
        <v>43469</v>
      </c>
      <c r="B69" s="4" t="s">
        <v>346</v>
      </c>
      <c r="C69" s="4">
        <v>100</v>
      </c>
      <c r="D69" s="4" t="s">
        <v>33</v>
      </c>
      <c r="E69" s="96">
        <v>31700</v>
      </c>
      <c r="F69" s="96">
        <v>31600</v>
      </c>
      <c r="G69" s="97">
        <v>0</v>
      </c>
      <c r="H69" s="98">
        <f>IF(D69="LONG",(F69-E69)*C69,(E69-F69)*C69)</f>
        <v>-10000</v>
      </c>
      <c r="I69" s="98">
        <v>0</v>
      </c>
      <c r="J69" s="95">
        <f>(H69+I69)</f>
        <v>-10000</v>
      </c>
      <c r="K69" s="103"/>
      <c r="L69" s="103"/>
      <c r="M69" s="103"/>
      <c r="N69" s="103"/>
      <c r="O69" s="103"/>
    </row>
    <row r="70" spans="1:15">
      <c r="A70" s="3">
        <v>43468</v>
      </c>
      <c r="B70" s="4" t="s">
        <v>346</v>
      </c>
      <c r="C70" s="4">
        <v>100</v>
      </c>
      <c r="D70" s="4" t="s">
        <v>34</v>
      </c>
      <c r="E70" s="96">
        <v>31880</v>
      </c>
      <c r="F70" s="96">
        <v>31780</v>
      </c>
      <c r="G70" s="97">
        <v>0</v>
      </c>
      <c r="H70" s="101">
        <f>(E70-F70)*C70</f>
        <v>10000</v>
      </c>
      <c r="I70" s="98">
        <v>0</v>
      </c>
      <c r="J70" s="2">
        <f>+I70+H70</f>
        <v>10000</v>
      </c>
      <c r="K70" s="103"/>
      <c r="L70" s="103"/>
      <c r="M70" s="103"/>
      <c r="N70" s="103"/>
      <c r="O70" s="103"/>
    </row>
    <row r="71" spans="1:15">
      <c r="A71" s="3">
        <v>43467</v>
      </c>
      <c r="B71" s="4" t="s">
        <v>346</v>
      </c>
      <c r="C71" s="4">
        <v>100</v>
      </c>
      <c r="D71" s="4" t="s">
        <v>34</v>
      </c>
      <c r="E71" s="96">
        <v>31630</v>
      </c>
      <c r="F71" s="96">
        <v>31590</v>
      </c>
      <c r="G71" s="97">
        <v>0</v>
      </c>
      <c r="H71" s="101">
        <f>(E71-F71)*C71</f>
        <v>4000</v>
      </c>
      <c r="I71" s="98">
        <v>0</v>
      </c>
      <c r="J71" s="2">
        <f>+I71+H71</f>
        <v>4000</v>
      </c>
      <c r="K71" s="103"/>
      <c r="L71" s="103"/>
      <c r="M71" s="103"/>
      <c r="N71" s="103"/>
      <c r="O71" s="103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03"/>
      <c r="L72" s="103"/>
      <c r="M72" s="103"/>
      <c r="N72" s="103"/>
      <c r="O72" s="103"/>
    </row>
    <row r="73" spans="1:15">
      <c r="A73" s="3">
        <v>43465</v>
      </c>
      <c r="B73" s="4" t="s">
        <v>346</v>
      </c>
      <c r="C73" s="4">
        <v>100</v>
      </c>
      <c r="D73" s="4" t="s">
        <v>34</v>
      </c>
      <c r="E73" s="96">
        <v>31440</v>
      </c>
      <c r="F73" s="96">
        <v>31355</v>
      </c>
      <c r="G73" s="97">
        <v>0</v>
      </c>
      <c r="H73" s="101">
        <f>(E73-F73)*C73</f>
        <v>8500</v>
      </c>
      <c r="I73" s="98">
        <v>0</v>
      </c>
      <c r="J73" s="2">
        <f>+I73+H73</f>
        <v>8500</v>
      </c>
      <c r="K73" s="103"/>
      <c r="L73" s="103"/>
      <c r="M73" s="103"/>
      <c r="N73" s="103"/>
      <c r="O73" s="103"/>
    </row>
    <row r="74" spans="1:15">
      <c r="A74" s="93">
        <v>43462</v>
      </c>
      <c r="B74" s="4" t="s">
        <v>346</v>
      </c>
      <c r="C74" s="4">
        <v>100</v>
      </c>
      <c r="D74" s="4" t="s">
        <v>33</v>
      </c>
      <c r="E74" s="96">
        <v>31625</v>
      </c>
      <c r="F74" s="96">
        <v>31695</v>
      </c>
      <c r="G74" s="97">
        <v>0</v>
      </c>
      <c r="H74" s="98">
        <f>IF(D74="LONG",(F74-E74)*C74,(E74-F74)*C74)</f>
        <v>7000</v>
      </c>
      <c r="I74" s="98">
        <v>0</v>
      </c>
      <c r="J74" s="95">
        <f>(H74+I74)</f>
        <v>7000</v>
      </c>
      <c r="K74" s="103"/>
      <c r="L74" s="103"/>
      <c r="M74" s="103"/>
      <c r="N74" s="103"/>
      <c r="O74" s="103"/>
    </row>
    <row r="75" spans="1:15">
      <c r="A75" s="93">
        <v>43461</v>
      </c>
      <c r="B75" s="4" t="s">
        <v>346</v>
      </c>
      <c r="C75" s="4">
        <v>100</v>
      </c>
      <c r="D75" s="4" t="s">
        <v>33</v>
      </c>
      <c r="E75" s="96">
        <v>31640</v>
      </c>
      <c r="F75" s="96">
        <v>31740</v>
      </c>
      <c r="G75" s="97">
        <v>0</v>
      </c>
      <c r="H75" s="98">
        <f>IF(D75="LONG",(F75-E75)*C75,(E75-F75)*C75)</f>
        <v>10000</v>
      </c>
      <c r="I75" s="98">
        <v>0</v>
      </c>
      <c r="J75" s="95">
        <f>(H75+I75)</f>
        <v>10000</v>
      </c>
      <c r="K75" s="103"/>
      <c r="L75" s="103"/>
      <c r="M75" s="103"/>
      <c r="N75" s="103"/>
      <c r="O75" s="103"/>
    </row>
    <row r="76" spans="1:15">
      <c r="A76" s="93">
        <v>43460</v>
      </c>
      <c r="B76" s="4" t="s">
        <v>346</v>
      </c>
      <c r="C76" s="4">
        <v>100</v>
      </c>
      <c r="D76" s="99" t="s">
        <v>34</v>
      </c>
      <c r="E76" s="100">
        <v>31550</v>
      </c>
      <c r="F76" s="100">
        <v>31650</v>
      </c>
      <c r="G76" s="97">
        <v>0</v>
      </c>
      <c r="H76" s="101">
        <f>(E76-F76)*C76</f>
        <v>-10000</v>
      </c>
      <c r="I76" s="98">
        <v>0</v>
      </c>
      <c r="J76" s="39">
        <f>+I76+H76</f>
        <v>-10000</v>
      </c>
      <c r="K76" s="103"/>
      <c r="L76" s="103"/>
      <c r="M76" s="103"/>
      <c r="N76" s="103"/>
      <c r="O76" s="103"/>
    </row>
    <row r="77" spans="1:15">
      <c r="A77" s="93">
        <v>43458</v>
      </c>
      <c r="B77" s="4" t="s">
        <v>346</v>
      </c>
      <c r="C77" s="4">
        <v>100</v>
      </c>
      <c r="D77" s="4" t="s">
        <v>33</v>
      </c>
      <c r="E77" s="96">
        <v>31325</v>
      </c>
      <c r="F77" s="96">
        <v>31425</v>
      </c>
      <c r="G77" s="97">
        <v>0</v>
      </c>
      <c r="H77" s="98">
        <f>IF(D77="LONG",(F77-E77)*C77,(E77-F77)*C77)</f>
        <v>10000</v>
      </c>
      <c r="I77" s="98">
        <v>0</v>
      </c>
      <c r="J77" s="95">
        <f>(H77+I77)</f>
        <v>10000</v>
      </c>
      <c r="K77" s="103"/>
      <c r="L77" s="103"/>
      <c r="M77" s="103"/>
      <c r="N77" s="103"/>
      <c r="O77" s="103"/>
    </row>
    <row r="78" spans="1:15">
      <c r="A78" s="93">
        <v>43455</v>
      </c>
      <c r="B78" s="4" t="s">
        <v>346</v>
      </c>
      <c r="C78" s="4">
        <v>100</v>
      </c>
      <c r="D78" s="4" t="s">
        <v>33</v>
      </c>
      <c r="E78" s="96">
        <v>31200</v>
      </c>
      <c r="F78" s="96">
        <v>31300</v>
      </c>
      <c r="G78" s="97">
        <v>0</v>
      </c>
      <c r="H78" s="98">
        <f>IF(D78="LONG",(F78-E78)*C78,(E78-F78)*C78)</f>
        <v>10000</v>
      </c>
      <c r="I78" s="98">
        <v>0</v>
      </c>
      <c r="J78" s="95">
        <f>(H78+I78)</f>
        <v>10000</v>
      </c>
      <c r="K78" s="103"/>
      <c r="L78" s="103"/>
      <c r="M78" s="103"/>
      <c r="N78" s="103"/>
      <c r="O78" s="103"/>
    </row>
    <row r="79" spans="1:15">
      <c r="A79" s="93">
        <v>43454</v>
      </c>
      <c r="B79" s="4" t="s">
        <v>346</v>
      </c>
      <c r="C79" s="4">
        <v>100</v>
      </c>
      <c r="D79" s="4" t="s">
        <v>33</v>
      </c>
      <c r="E79" s="96">
        <v>31025</v>
      </c>
      <c r="F79" s="96">
        <v>31125</v>
      </c>
      <c r="G79" s="97">
        <v>0</v>
      </c>
      <c r="H79" s="98">
        <f>IF(D79="LONG",(F79-E79)*C79,(E79-F79)*C79)</f>
        <v>10000</v>
      </c>
      <c r="I79" s="98">
        <v>0</v>
      </c>
      <c r="J79" s="95">
        <f>(H79+I79)</f>
        <v>10000</v>
      </c>
      <c r="K79" s="103"/>
      <c r="L79" s="103"/>
      <c r="M79" s="103"/>
      <c r="N79" s="103"/>
      <c r="O79" s="103"/>
    </row>
    <row r="80" spans="1:15">
      <c r="A80" s="93">
        <v>43453</v>
      </c>
      <c r="B80" s="4" t="s">
        <v>346</v>
      </c>
      <c r="C80" s="4">
        <v>100</v>
      </c>
      <c r="D80" s="99" t="s">
        <v>34</v>
      </c>
      <c r="E80" s="100">
        <v>31150</v>
      </c>
      <c r="F80" s="100">
        <v>31085</v>
      </c>
      <c r="G80" s="97">
        <v>0</v>
      </c>
      <c r="H80" s="101">
        <f>(E80-F80)*C80</f>
        <v>6500</v>
      </c>
      <c r="I80" s="98">
        <v>0</v>
      </c>
      <c r="J80" s="2">
        <f>+I80+H80</f>
        <v>6500</v>
      </c>
      <c r="K80" s="103"/>
      <c r="L80" s="103"/>
      <c r="M80" s="103"/>
      <c r="N80" s="103"/>
      <c r="O80" s="103"/>
    </row>
    <row r="81" spans="1:15">
      <c r="A81" s="93">
        <v>43451</v>
      </c>
      <c r="B81" s="4" t="s">
        <v>346</v>
      </c>
      <c r="C81" s="4">
        <v>100</v>
      </c>
      <c r="D81" s="4" t="s">
        <v>33</v>
      </c>
      <c r="E81" s="96">
        <v>31450</v>
      </c>
      <c r="F81" s="96">
        <v>31550</v>
      </c>
      <c r="G81" s="97">
        <v>0</v>
      </c>
      <c r="H81" s="98">
        <f>IF(D81="LONG",(F81-E81)*C81,(E81-F81)*C81)</f>
        <v>10000</v>
      </c>
      <c r="I81" s="98">
        <v>0</v>
      </c>
      <c r="J81" s="95">
        <f>(H81+I81)</f>
        <v>10000</v>
      </c>
      <c r="K81" s="103"/>
      <c r="L81" s="103"/>
      <c r="M81" s="103"/>
      <c r="N81" s="103"/>
      <c r="O81" s="103"/>
    </row>
    <row r="82" spans="1:15">
      <c r="A82" s="93">
        <v>43448</v>
      </c>
      <c r="B82" s="4" t="s">
        <v>346</v>
      </c>
      <c r="C82" s="4">
        <v>100</v>
      </c>
      <c r="D82" s="4" t="s">
        <v>33</v>
      </c>
      <c r="E82" s="96">
        <v>31560</v>
      </c>
      <c r="F82" s="96">
        <v>31630</v>
      </c>
      <c r="G82" s="97">
        <v>0</v>
      </c>
      <c r="H82" s="98">
        <f>IF(D82="LONG",(F82-E82)*C82,(E82-F82)*C82)</f>
        <v>7000</v>
      </c>
      <c r="I82" s="98">
        <v>0</v>
      </c>
      <c r="J82" s="95">
        <f>(H82+I82)</f>
        <v>7000</v>
      </c>
      <c r="K82" s="103"/>
      <c r="L82" s="103"/>
      <c r="M82" s="103"/>
      <c r="N82" s="103"/>
      <c r="O82" s="103"/>
    </row>
    <row r="83" spans="1:15">
      <c r="A83" s="93">
        <v>43446</v>
      </c>
      <c r="B83" s="4" t="s">
        <v>346</v>
      </c>
      <c r="C83" s="4">
        <v>100</v>
      </c>
      <c r="D83" s="4" t="s">
        <v>33</v>
      </c>
      <c r="E83" s="96">
        <v>31810</v>
      </c>
      <c r="F83" s="96">
        <v>31710</v>
      </c>
      <c r="G83" s="97">
        <v>0</v>
      </c>
      <c r="H83" s="98">
        <f>IF(D83="LONG",(F83-E83)*C83,(E83-F83)*C83)</f>
        <v>-10000</v>
      </c>
      <c r="I83" s="98">
        <v>0</v>
      </c>
      <c r="J83" s="102">
        <f>(H83+I83)</f>
        <v>-10000</v>
      </c>
      <c r="K83" s="103"/>
      <c r="L83" s="103"/>
      <c r="M83" s="103"/>
      <c r="N83" s="103"/>
      <c r="O83" s="103"/>
    </row>
    <row r="84" spans="1:15">
      <c r="A84" s="93">
        <v>43445</v>
      </c>
      <c r="B84" s="4" t="s">
        <v>346</v>
      </c>
      <c r="C84" s="4">
        <v>100</v>
      </c>
      <c r="D84" s="99" t="s">
        <v>34</v>
      </c>
      <c r="E84" s="100">
        <v>31825</v>
      </c>
      <c r="F84" s="100">
        <v>31925</v>
      </c>
      <c r="G84" s="97">
        <v>0</v>
      </c>
      <c r="H84" s="101">
        <f>(E84-F84)*C84</f>
        <v>-10000</v>
      </c>
      <c r="I84" s="98">
        <v>0</v>
      </c>
      <c r="J84" s="39">
        <f>+I84+H84</f>
        <v>-10000</v>
      </c>
      <c r="K84" s="103"/>
      <c r="L84" s="103"/>
      <c r="M84" s="103"/>
      <c r="N84" s="103"/>
      <c r="O84" s="103"/>
    </row>
    <row r="85" spans="1:15">
      <c r="A85" s="93">
        <v>43444</v>
      </c>
      <c r="B85" s="4" t="s">
        <v>346</v>
      </c>
      <c r="C85" s="4">
        <v>100</v>
      </c>
      <c r="D85" s="4" t="s">
        <v>33</v>
      </c>
      <c r="E85" s="96">
        <v>31500</v>
      </c>
      <c r="F85" s="96">
        <v>31600</v>
      </c>
      <c r="G85" s="97">
        <v>31750</v>
      </c>
      <c r="H85" s="98">
        <f>IF(D85="LONG",(F85-E85)*C85,(E85-F85)*C85)</f>
        <v>10000</v>
      </c>
      <c r="I85" s="98">
        <f>(G85-F85)*C85</f>
        <v>15000</v>
      </c>
      <c r="J85" s="95">
        <f>(H85+I85)</f>
        <v>25000</v>
      </c>
      <c r="K85" s="103"/>
      <c r="L85" s="103"/>
      <c r="M85" s="103"/>
      <c r="N85" s="103"/>
      <c r="O85" s="103"/>
    </row>
    <row r="86" spans="1:15">
      <c r="A86" s="93">
        <v>43441</v>
      </c>
      <c r="B86" s="4" t="s">
        <v>346</v>
      </c>
      <c r="C86" s="4">
        <v>100</v>
      </c>
      <c r="D86" s="4" t="s">
        <v>33</v>
      </c>
      <c r="E86" s="96">
        <v>31100</v>
      </c>
      <c r="F86" s="96">
        <v>31200</v>
      </c>
      <c r="G86" s="97">
        <v>0</v>
      </c>
      <c r="H86" s="98">
        <f>IF(D86="LONG",(F86-E86)*C86,(E86-F86)*C86)</f>
        <v>10000</v>
      </c>
      <c r="I86" s="98">
        <v>0</v>
      </c>
      <c r="J86" s="95">
        <f>(H86+I86)</f>
        <v>10000</v>
      </c>
      <c r="K86" s="103"/>
      <c r="L86" s="103"/>
      <c r="M86" s="103"/>
      <c r="N86" s="103"/>
      <c r="O86" s="103"/>
    </row>
    <row r="87" spans="1:15">
      <c r="A87" s="93">
        <v>43440</v>
      </c>
      <c r="B87" s="4" t="s">
        <v>346</v>
      </c>
      <c r="C87" s="4">
        <v>100</v>
      </c>
      <c r="D87" s="4" t="s">
        <v>33</v>
      </c>
      <c r="E87" s="96">
        <v>31160</v>
      </c>
      <c r="F87" s="96">
        <v>31250</v>
      </c>
      <c r="G87" s="97">
        <v>0</v>
      </c>
      <c r="H87" s="98">
        <f>IF(D87="LONG",(F87-E87)*C87,(E87-F87)*C87)</f>
        <v>9000</v>
      </c>
      <c r="I87" s="98">
        <v>0</v>
      </c>
      <c r="J87" s="95">
        <f>(H87+I87)</f>
        <v>9000</v>
      </c>
      <c r="K87" s="103"/>
      <c r="L87" s="103"/>
      <c r="M87" s="103"/>
      <c r="N87" s="103"/>
      <c r="O87" s="103"/>
    </row>
    <row r="88" spans="1:15">
      <c r="A88" s="93">
        <v>43439</v>
      </c>
      <c r="B88" s="4" t="s">
        <v>346</v>
      </c>
      <c r="C88" s="4">
        <v>100</v>
      </c>
      <c r="D88" s="4" t="s">
        <v>33</v>
      </c>
      <c r="E88" s="96">
        <v>30975</v>
      </c>
      <c r="F88" s="96">
        <v>31075</v>
      </c>
      <c r="G88" s="97">
        <v>0</v>
      </c>
      <c r="H88" s="98">
        <f>IF(D88="LONG",(F88-E88)*C88,(E88-F88)*C88)</f>
        <v>10000</v>
      </c>
      <c r="I88" s="98">
        <v>0</v>
      </c>
      <c r="J88" s="95">
        <f>(H88+I88)</f>
        <v>10000</v>
      </c>
      <c r="K88" s="103"/>
      <c r="L88" s="103"/>
      <c r="M88" s="103"/>
      <c r="N88" s="103"/>
      <c r="O88" s="103"/>
    </row>
    <row r="89" spans="1:1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3"/>
      <c r="L89" s="103"/>
      <c r="M89" s="103"/>
      <c r="N89" s="103"/>
      <c r="O89" s="103"/>
    </row>
    <row r="90" spans="1:15">
      <c r="A90" s="93">
        <v>43399</v>
      </c>
      <c r="B90" s="4" t="s">
        <v>344</v>
      </c>
      <c r="C90" s="4">
        <v>5000</v>
      </c>
      <c r="D90" s="4" t="s">
        <v>33</v>
      </c>
      <c r="E90" s="96">
        <v>196</v>
      </c>
      <c r="F90" s="96">
        <v>198</v>
      </c>
      <c r="G90" s="97">
        <v>0</v>
      </c>
      <c r="H90" s="98">
        <f>IF(D90="LONG",(F90-E90)*C90,(E90-F90)*C90)</f>
        <v>10000</v>
      </c>
      <c r="I90" s="98">
        <v>0</v>
      </c>
      <c r="J90" s="95">
        <f>(H90+I90)</f>
        <v>10000</v>
      </c>
      <c r="K90" s="103"/>
      <c r="L90" s="103"/>
      <c r="M90" s="103"/>
      <c r="N90" s="103"/>
      <c r="O90" s="103"/>
    </row>
    <row r="91" spans="1:15">
      <c r="A91" s="93">
        <v>43398</v>
      </c>
      <c r="B91" s="4" t="s">
        <v>345</v>
      </c>
      <c r="C91" s="4">
        <v>5000</v>
      </c>
      <c r="D91" s="4" t="s">
        <v>33</v>
      </c>
      <c r="E91" s="96">
        <v>146</v>
      </c>
      <c r="F91" s="96">
        <v>144</v>
      </c>
      <c r="G91" s="97">
        <v>0</v>
      </c>
      <c r="H91" s="98">
        <f>IF(D91="LONG",(F91-E91)*C91,(E91-F91)*C91)</f>
        <v>-10000</v>
      </c>
      <c r="I91" s="98">
        <v>0</v>
      </c>
      <c r="J91" s="95">
        <f>(H91+I91)</f>
        <v>-10000</v>
      </c>
      <c r="K91" s="103"/>
      <c r="L91" s="103"/>
      <c r="M91" s="103"/>
      <c r="N91" s="103"/>
      <c r="O91" s="103"/>
    </row>
    <row r="92" spans="1:15">
      <c r="A92" s="93">
        <v>43397</v>
      </c>
      <c r="B92" s="4" t="s">
        <v>344</v>
      </c>
      <c r="C92" s="4">
        <v>5000</v>
      </c>
      <c r="D92" s="99" t="s">
        <v>34</v>
      </c>
      <c r="E92" s="100">
        <v>201.5</v>
      </c>
      <c r="F92" s="100">
        <v>199.5</v>
      </c>
      <c r="G92" s="97">
        <v>0</v>
      </c>
      <c r="H92" s="101">
        <f>(E92-F92)*C92</f>
        <v>10000</v>
      </c>
      <c r="I92" s="98">
        <v>0</v>
      </c>
      <c r="J92" s="2">
        <f>+I92+H92</f>
        <v>10000</v>
      </c>
      <c r="K92" s="103"/>
      <c r="L92" s="103"/>
      <c r="M92" s="103"/>
      <c r="N92" s="103"/>
      <c r="O92" s="103"/>
    </row>
    <row r="93" spans="1:15">
      <c r="A93" s="93">
        <v>43390</v>
      </c>
      <c r="B93" s="4" t="s">
        <v>344</v>
      </c>
      <c r="C93" s="4">
        <v>5000</v>
      </c>
      <c r="D93" s="99" t="s">
        <v>34</v>
      </c>
      <c r="E93" s="100">
        <v>196.5</v>
      </c>
      <c r="F93" s="100">
        <v>198.5</v>
      </c>
      <c r="G93" s="97">
        <v>0</v>
      </c>
      <c r="H93" s="101">
        <f>(E93-F93)*C93</f>
        <v>-10000</v>
      </c>
      <c r="I93" s="98">
        <v>0</v>
      </c>
      <c r="J93" s="2">
        <f>+I93+H93</f>
        <v>-10000</v>
      </c>
      <c r="K93" s="103"/>
      <c r="L93" s="103"/>
      <c r="M93" s="103"/>
      <c r="N93" s="103"/>
      <c r="O93" s="103"/>
    </row>
    <row r="94" spans="1:15">
      <c r="A94" s="93">
        <v>43389</v>
      </c>
      <c r="B94" s="4" t="s">
        <v>344</v>
      </c>
      <c r="C94" s="4">
        <v>5000</v>
      </c>
      <c r="D94" s="4" t="s">
        <v>33</v>
      </c>
      <c r="E94" s="96">
        <v>193.75</v>
      </c>
      <c r="F94" s="96">
        <v>195.15</v>
      </c>
      <c r="G94" s="97">
        <v>0</v>
      </c>
      <c r="H94" s="98">
        <f>IF(D94="LONG",(F94-E94)*C94,(E94-F94)*C94)</f>
        <v>7000.0000000000282</v>
      </c>
      <c r="I94" s="98">
        <v>0</v>
      </c>
      <c r="J94" s="95">
        <f>(H94+I94)</f>
        <v>7000.0000000000282</v>
      </c>
      <c r="K94" s="103"/>
      <c r="L94" s="103"/>
      <c r="M94" s="103"/>
      <c r="N94" s="103"/>
      <c r="O94" s="103"/>
    </row>
    <row r="95" spans="1:15">
      <c r="A95" s="93">
        <v>43388</v>
      </c>
      <c r="B95" s="4" t="s">
        <v>346</v>
      </c>
      <c r="C95" s="4">
        <v>100</v>
      </c>
      <c r="D95" s="4" t="s">
        <v>33</v>
      </c>
      <c r="E95" s="96">
        <v>32175</v>
      </c>
      <c r="F95" s="96">
        <v>32075</v>
      </c>
      <c r="G95" s="97">
        <v>0</v>
      </c>
      <c r="H95" s="98">
        <f>IF(D95="LONG",(F95-E95)*C95,(E95-F95)*C95)</f>
        <v>-10000</v>
      </c>
      <c r="I95" s="98">
        <v>0</v>
      </c>
      <c r="J95" s="95">
        <f>(H95+I95)</f>
        <v>-10000</v>
      </c>
      <c r="K95" s="103"/>
      <c r="L95" s="103"/>
      <c r="M95" s="103"/>
      <c r="N95" s="103"/>
      <c r="O95" s="103"/>
    </row>
    <row r="96" spans="1:15">
      <c r="A96" s="93">
        <v>43388</v>
      </c>
      <c r="B96" s="4" t="s">
        <v>344</v>
      </c>
      <c r="C96" s="4">
        <v>5000</v>
      </c>
      <c r="D96" s="99" t="s">
        <v>34</v>
      </c>
      <c r="E96" s="100">
        <v>198.5</v>
      </c>
      <c r="F96" s="100">
        <v>196.5</v>
      </c>
      <c r="G96" s="97">
        <v>194</v>
      </c>
      <c r="H96" s="101">
        <f>(E96-F96)*C96</f>
        <v>10000</v>
      </c>
      <c r="I96" s="98">
        <f>(F96-G96)*C96</f>
        <v>12500</v>
      </c>
      <c r="J96" s="2">
        <f>+I96+H96</f>
        <v>22500</v>
      </c>
      <c r="K96" s="103"/>
      <c r="L96" s="103"/>
      <c r="M96" s="103"/>
      <c r="N96" s="103"/>
      <c r="O96" s="103"/>
    </row>
    <row r="97" spans="1:15">
      <c r="A97" s="93">
        <v>43385</v>
      </c>
      <c r="B97" s="4" t="s">
        <v>344</v>
      </c>
      <c r="C97" s="4">
        <v>5000</v>
      </c>
      <c r="D97" s="4" t="s">
        <v>33</v>
      </c>
      <c r="E97" s="96">
        <v>198</v>
      </c>
      <c r="F97" s="96">
        <v>199.5</v>
      </c>
      <c r="G97" s="97">
        <v>0</v>
      </c>
      <c r="H97" s="98">
        <f t="shared" ref="H97:H102" si="6">IF(D97="LONG",(F97-E97)*C97,(E97-F97)*C97)</f>
        <v>7500</v>
      </c>
      <c r="I97" s="98">
        <v>0</v>
      </c>
      <c r="J97" s="95">
        <f t="shared" ref="J97:J102" si="7">(H97+I97)</f>
        <v>7500</v>
      </c>
      <c r="K97" s="103"/>
      <c r="L97" s="103"/>
      <c r="M97" s="103"/>
      <c r="N97" s="103"/>
      <c r="O97" s="103"/>
    </row>
    <row r="98" spans="1:15">
      <c r="A98" s="93">
        <v>43384</v>
      </c>
      <c r="B98" s="4" t="s">
        <v>344</v>
      </c>
      <c r="C98" s="4">
        <v>5000</v>
      </c>
      <c r="D98" s="4" t="s">
        <v>33</v>
      </c>
      <c r="E98" s="96">
        <v>196</v>
      </c>
      <c r="F98" s="96">
        <v>198</v>
      </c>
      <c r="G98" s="97">
        <v>0</v>
      </c>
      <c r="H98" s="98">
        <f t="shared" si="6"/>
        <v>10000</v>
      </c>
      <c r="I98" s="98">
        <v>0</v>
      </c>
      <c r="J98" s="95">
        <f t="shared" si="7"/>
        <v>10000</v>
      </c>
      <c r="K98" s="103"/>
      <c r="L98" s="103"/>
      <c r="M98" s="103"/>
      <c r="N98" s="103"/>
      <c r="O98" s="103"/>
    </row>
    <row r="99" spans="1:15">
      <c r="A99" s="93">
        <v>43383</v>
      </c>
      <c r="B99" s="4" t="s">
        <v>344</v>
      </c>
      <c r="C99" s="4">
        <v>5000</v>
      </c>
      <c r="D99" s="4" t="s">
        <v>33</v>
      </c>
      <c r="E99" s="96">
        <v>202.5</v>
      </c>
      <c r="F99" s="96">
        <v>200.5</v>
      </c>
      <c r="G99" s="97">
        <v>0</v>
      </c>
      <c r="H99" s="98">
        <f t="shared" si="6"/>
        <v>-10000</v>
      </c>
      <c r="I99" s="98">
        <v>0</v>
      </c>
      <c r="J99" s="95">
        <f t="shared" si="7"/>
        <v>-10000</v>
      </c>
      <c r="K99" s="103"/>
      <c r="L99" s="103"/>
      <c r="M99" s="103"/>
      <c r="N99" s="103"/>
      <c r="O99" s="103"/>
    </row>
    <row r="100" spans="1:15">
      <c r="A100" s="93">
        <v>43382</v>
      </c>
      <c r="B100" s="4" t="s">
        <v>344</v>
      </c>
      <c r="C100" s="4">
        <v>5000</v>
      </c>
      <c r="D100" s="4" t="s">
        <v>33</v>
      </c>
      <c r="E100" s="96">
        <v>202.3</v>
      </c>
      <c r="F100" s="96">
        <v>203.2</v>
      </c>
      <c r="G100" s="97">
        <v>0</v>
      </c>
      <c r="H100" s="98">
        <f t="shared" si="6"/>
        <v>4499.9999999998863</v>
      </c>
      <c r="I100" s="98">
        <v>0</v>
      </c>
      <c r="J100" s="98">
        <f t="shared" si="7"/>
        <v>4499.9999999998863</v>
      </c>
      <c r="K100" s="103"/>
      <c r="L100" s="103"/>
      <c r="M100" s="103"/>
      <c r="N100" s="103"/>
      <c r="O100" s="103"/>
    </row>
    <row r="101" spans="1:15">
      <c r="A101" s="93">
        <v>43381</v>
      </c>
      <c r="B101" s="4" t="s">
        <v>348</v>
      </c>
      <c r="C101" s="4">
        <v>5000</v>
      </c>
      <c r="D101" s="4" t="s">
        <v>33</v>
      </c>
      <c r="E101" s="96">
        <v>154.5</v>
      </c>
      <c r="F101" s="96">
        <v>155</v>
      </c>
      <c r="G101" s="97">
        <v>0</v>
      </c>
      <c r="H101" s="98">
        <f t="shared" si="6"/>
        <v>2500</v>
      </c>
      <c r="I101" s="98">
        <v>0</v>
      </c>
      <c r="J101" s="98">
        <f t="shared" si="7"/>
        <v>2500</v>
      </c>
      <c r="K101" s="103"/>
      <c r="L101" s="103"/>
      <c r="M101" s="103"/>
      <c r="N101" s="103"/>
      <c r="O101" s="103"/>
    </row>
    <row r="102" spans="1:15">
      <c r="A102" s="93">
        <v>43378</v>
      </c>
      <c r="B102" s="4" t="s">
        <v>348</v>
      </c>
      <c r="C102" s="4">
        <v>5000</v>
      </c>
      <c r="D102" s="4" t="s">
        <v>33</v>
      </c>
      <c r="E102" s="96">
        <v>162</v>
      </c>
      <c r="F102" s="96">
        <v>163.5</v>
      </c>
      <c r="G102" s="97">
        <v>0</v>
      </c>
      <c r="H102" s="98">
        <f t="shared" si="6"/>
        <v>7500</v>
      </c>
      <c r="I102" s="98">
        <v>0</v>
      </c>
      <c r="J102" s="98">
        <f t="shared" si="7"/>
        <v>7500</v>
      </c>
      <c r="K102" s="103"/>
      <c r="L102" s="103"/>
      <c r="M102" s="103"/>
      <c r="N102" s="103"/>
      <c r="O102" s="103"/>
    </row>
    <row r="103" spans="1:15">
      <c r="A103" s="93">
        <v>43377</v>
      </c>
      <c r="B103" s="4" t="s">
        <v>344</v>
      </c>
      <c r="C103" s="4">
        <v>5000</v>
      </c>
      <c r="D103" s="99" t="s">
        <v>34</v>
      </c>
      <c r="E103" s="100">
        <v>198.5</v>
      </c>
      <c r="F103" s="100">
        <v>196.5</v>
      </c>
      <c r="G103" s="97">
        <v>193.5</v>
      </c>
      <c r="H103" s="101">
        <f>(E103-F103)*C103</f>
        <v>10000</v>
      </c>
      <c r="I103" s="98">
        <f>(F103-G103)*C103</f>
        <v>15000</v>
      </c>
      <c r="J103" s="101">
        <f>+I103+H103</f>
        <v>25000</v>
      </c>
      <c r="K103" s="103"/>
      <c r="L103" s="103"/>
      <c r="M103" s="103"/>
      <c r="N103" s="103"/>
      <c r="O103" s="103"/>
    </row>
    <row r="104" spans="1:15">
      <c r="A104" s="93">
        <v>43376</v>
      </c>
      <c r="B104" s="4" t="s">
        <v>344</v>
      </c>
      <c r="C104" s="4">
        <v>5000</v>
      </c>
      <c r="D104" s="4" t="s">
        <v>33</v>
      </c>
      <c r="E104" s="96">
        <v>196</v>
      </c>
      <c r="F104" s="96">
        <v>198</v>
      </c>
      <c r="G104" s="97">
        <v>0</v>
      </c>
      <c r="H104" s="98">
        <f>IF(D104="LONG",(F104-E104)*C104,(E104-F104)*C104)</f>
        <v>10000</v>
      </c>
      <c r="I104" s="98">
        <v>0</v>
      </c>
      <c r="J104" s="98">
        <f>(H104+I104)</f>
        <v>10000</v>
      </c>
      <c r="K104" s="103"/>
      <c r="L104" s="103"/>
      <c r="M104" s="103"/>
      <c r="N104" s="103"/>
      <c r="O104" s="103"/>
    </row>
    <row r="105" spans="1: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03"/>
      <c r="L105" s="103"/>
      <c r="M105" s="103"/>
      <c r="N105" s="103"/>
      <c r="O105" s="103"/>
    </row>
    <row r="106" spans="1:15">
      <c r="A106" s="93">
        <v>43338</v>
      </c>
      <c r="B106" s="4" t="s">
        <v>349</v>
      </c>
      <c r="C106" s="4">
        <v>5000</v>
      </c>
      <c r="D106" s="4" t="s">
        <v>33</v>
      </c>
      <c r="E106" s="96">
        <v>185</v>
      </c>
      <c r="F106" s="96">
        <v>186</v>
      </c>
      <c r="G106" s="97">
        <v>0</v>
      </c>
      <c r="H106" s="98">
        <f>IF(D106="LONG",(F106-E106)*C106,(E106-F106)*C106)</f>
        <v>5000</v>
      </c>
      <c r="I106" s="98">
        <v>0</v>
      </c>
      <c r="J106" s="98">
        <f>(H106+I106)</f>
        <v>5000</v>
      </c>
      <c r="K106" s="103"/>
      <c r="L106" s="103"/>
      <c r="M106" s="103"/>
      <c r="N106" s="103"/>
      <c r="O106" s="103"/>
    </row>
    <row r="107" spans="1:15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3"/>
      <c r="L107" s="103"/>
      <c r="M107" s="103"/>
      <c r="N107" s="103"/>
      <c r="O107" s="103"/>
    </row>
    <row r="108" spans="1:15">
      <c r="A108" s="93">
        <v>43342</v>
      </c>
      <c r="B108" s="4" t="s">
        <v>349</v>
      </c>
      <c r="C108" s="4">
        <v>5000</v>
      </c>
      <c r="D108" s="4" t="s">
        <v>33</v>
      </c>
      <c r="E108" s="96">
        <v>177</v>
      </c>
      <c r="F108" s="96">
        <v>178.25</v>
      </c>
      <c r="G108" s="97">
        <v>0</v>
      </c>
      <c r="H108" s="98">
        <f t="shared" ref="H108:H118" si="8">IF(D108="LONG",(F108-E108)*C108,(E108-F108)*C108)</f>
        <v>6250</v>
      </c>
      <c r="I108" s="98">
        <v>0</v>
      </c>
      <c r="J108" s="98">
        <f t="shared" ref="J108:J118" si="9">(H108+I108)</f>
        <v>6250</v>
      </c>
      <c r="K108" s="103"/>
      <c r="L108" s="103"/>
      <c r="M108" s="103"/>
      <c r="N108" s="103"/>
      <c r="O108" s="103"/>
    </row>
    <row r="109" spans="1:15">
      <c r="A109" s="93">
        <v>43335</v>
      </c>
      <c r="B109" s="4" t="s">
        <v>346</v>
      </c>
      <c r="C109" s="4">
        <v>100</v>
      </c>
      <c r="D109" s="4" t="s">
        <v>33</v>
      </c>
      <c r="E109" s="96">
        <v>29600</v>
      </c>
      <c r="F109" s="96">
        <v>29670</v>
      </c>
      <c r="G109" s="97">
        <v>0</v>
      </c>
      <c r="H109" s="98">
        <f t="shared" si="8"/>
        <v>7000</v>
      </c>
      <c r="I109" s="98">
        <v>0</v>
      </c>
      <c r="J109" s="98">
        <f t="shared" si="9"/>
        <v>7000</v>
      </c>
      <c r="K109" s="103"/>
      <c r="L109" s="103"/>
      <c r="M109" s="103"/>
      <c r="N109" s="103"/>
      <c r="O109" s="103"/>
    </row>
    <row r="110" spans="1:15">
      <c r="A110" s="93">
        <v>43333</v>
      </c>
      <c r="B110" s="4" t="s">
        <v>349</v>
      </c>
      <c r="C110" s="4">
        <v>5000</v>
      </c>
      <c r="D110" s="4" t="s">
        <v>33</v>
      </c>
      <c r="E110" s="96">
        <v>171.25</v>
      </c>
      <c r="F110" s="96">
        <v>173.25</v>
      </c>
      <c r="G110" s="97">
        <v>0</v>
      </c>
      <c r="H110" s="98">
        <f t="shared" si="8"/>
        <v>10000</v>
      </c>
      <c r="I110" s="98">
        <v>0</v>
      </c>
      <c r="J110" s="98">
        <f t="shared" si="9"/>
        <v>10000</v>
      </c>
      <c r="K110" s="103"/>
      <c r="L110" s="103"/>
      <c r="M110" s="103"/>
      <c r="N110" s="103"/>
      <c r="O110" s="103"/>
    </row>
    <row r="111" spans="1:15">
      <c r="A111" s="93">
        <v>43326</v>
      </c>
      <c r="B111" s="4" t="s">
        <v>349</v>
      </c>
      <c r="C111" s="4">
        <v>5000</v>
      </c>
      <c r="D111" s="4" t="s">
        <v>33</v>
      </c>
      <c r="E111" s="96">
        <v>173.9</v>
      </c>
      <c r="F111" s="96">
        <v>171.9</v>
      </c>
      <c r="G111" s="97">
        <v>0</v>
      </c>
      <c r="H111" s="98">
        <f t="shared" si="8"/>
        <v>-10000</v>
      </c>
      <c r="I111" s="98">
        <v>0</v>
      </c>
      <c r="J111" s="102">
        <f t="shared" si="9"/>
        <v>-10000</v>
      </c>
      <c r="K111" s="103"/>
      <c r="L111" s="103"/>
      <c r="M111" s="103"/>
      <c r="N111" s="103"/>
      <c r="O111" s="103"/>
    </row>
    <row r="112" spans="1:15">
      <c r="A112" s="93">
        <v>43325</v>
      </c>
      <c r="B112" s="4" t="s">
        <v>350</v>
      </c>
      <c r="C112" s="4">
        <v>100</v>
      </c>
      <c r="D112" s="4" t="s">
        <v>33</v>
      </c>
      <c r="E112" s="96">
        <v>29800</v>
      </c>
      <c r="F112" s="96">
        <v>29890</v>
      </c>
      <c r="G112" s="97">
        <v>0</v>
      </c>
      <c r="H112" s="98">
        <f t="shared" si="8"/>
        <v>9000</v>
      </c>
      <c r="I112" s="98">
        <v>0</v>
      </c>
      <c r="J112" s="98">
        <f t="shared" si="9"/>
        <v>9000</v>
      </c>
      <c r="K112" s="103"/>
      <c r="L112" s="103"/>
      <c r="M112" s="103"/>
      <c r="N112" s="103"/>
      <c r="O112" s="103"/>
    </row>
    <row r="113" spans="1:15">
      <c r="A113" s="93">
        <v>43322</v>
      </c>
      <c r="B113" s="4" t="s">
        <v>349</v>
      </c>
      <c r="C113" s="4">
        <v>5000</v>
      </c>
      <c r="D113" s="4" t="s">
        <v>33</v>
      </c>
      <c r="E113" s="96">
        <v>177.75</v>
      </c>
      <c r="F113" s="96">
        <v>178</v>
      </c>
      <c r="G113" s="97">
        <v>0</v>
      </c>
      <c r="H113" s="98">
        <f t="shared" si="8"/>
        <v>1250</v>
      </c>
      <c r="I113" s="98">
        <v>0</v>
      </c>
      <c r="J113" s="98">
        <f t="shared" si="9"/>
        <v>1250</v>
      </c>
      <c r="K113" s="103"/>
      <c r="L113" s="103"/>
      <c r="M113" s="103"/>
      <c r="N113" s="103"/>
      <c r="O113" s="103"/>
    </row>
    <row r="114" spans="1:15">
      <c r="A114" s="93">
        <v>43321</v>
      </c>
      <c r="B114" s="4" t="s">
        <v>347</v>
      </c>
      <c r="C114" s="4">
        <v>5000</v>
      </c>
      <c r="D114" s="4" t="s">
        <v>33</v>
      </c>
      <c r="E114" s="96">
        <v>147.5</v>
      </c>
      <c r="F114" s="96">
        <v>145.5</v>
      </c>
      <c r="G114" s="97">
        <v>0</v>
      </c>
      <c r="H114" s="98">
        <f t="shared" si="8"/>
        <v>-10000</v>
      </c>
      <c r="I114" s="98">
        <v>0</v>
      </c>
      <c r="J114" s="102">
        <f t="shared" si="9"/>
        <v>-10000</v>
      </c>
      <c r="K114" s="103"/>
      <c r="L114" s="103"/>
      <c r="M114" s="103"/>
      <c r="N114" s="103"/>
      <c r="O114" s="103"/>
    </row>
    <row r="115" spans="1:15">
      <c r="A115" s="93">
        <v>43320</v>
      </c>
      <c r="B115" s="4" t="s">
        <v>346</v>
      </c>
      <c r="C115" s="4">
        <v>100</v>
      </c>
      <c r="D115" s="4" t="s">
        <v>33</v>
      </c>
      <c r="E115" s="96">
        <v>29590</v>
      </c>
      <c r="F115" s="96">
        <v>29650</v>
      </c>
      <c r="G115" s="97">
        <v>0</v>
      </c>
      <c r="H115" s="98">
        <f t="shared" si="8"/>
        <v>6000</v>
      </c>
      <c r="I115" s="98">
        <v>0</v>
      </c>
      <c r="J115" s="98">
        <f t="shared" si="9"/>
        <v>6000</v>
      </c>
      <c r="K115" s="103"/>
      <c r="L115" s="103"/>
      <c r="M115" s="103"/>
      <c r="N115" s="103"/>
      <c r="O115" s="103"/>
    </row>
    <row r="116" spans="1:15">
      <c r="A116" s="93">
        <v>43318</v>
      </c>
      <c r="B116" s="4" t="s">
        <v>349</v>
      </c>
      <c r="C116" s="4">
        <v>5000</v>
      </c>
      <c r="D116" s="4" t="s">
        <v>33</v>
      </c>
      <c r="E116" s="96">
        <v>177.5</v>
      </c>
      <c r="F116" s="96">
        <v>180</v>
      </c>
      <c r="G116" s="97">
        <v>0</v>
      </c>
      <c r="H116" s="98">
        <f t="shared" si="8"/>
        <v>12500</v>
      </c>
      <c r="I116" s="98">
        <v>0</v>
      </c>
      <c r="J116" s="98">
        <f t="shared" si="9"/>
        <v>12500</v>
      </c>
      <c r="K116" s="103"/>
      <c r="L116" s="103"/>
      <c r="M116" s="103"/>
      <c r="N116" s="103"/>
      <c r="O116" s="103"/>
    </row>
    <row r="117" spans="1:15">
      <c r="A117" s="93">
        <v>43315</v>
      </c>
      <c r="B117" s="4" t="s">
        <v>349</v>
      </c>
      <c r="C117" s="4">
        <v>5000</v>
      </c>
      <c r="D117" s="4" t="s">
        <v>33</v>
      </c>
      <c r="E117" s="96">
        <v>177</v>
      </c>
      <c r="F117" s="96">
        <v>179</v>
      </c>
      <c r="G117" s="97">
        <v>0</v>
      </c>
      <c r="H117" s="98">
        <f t="shared" si="8"/>
        <v>10000</v>
      </c>
      <c r="I117" s="98">
        <v>0</v>
      </c>
      <c r="J117" s="98">
        <f t="shared" si="9"/>
        <v>10000</v>
      </c>
      <c r="K117" s="103"/>
      <c r="L117" s="103"/>
      <c r="M117" s="103"/>
      <c r="N117" s="103"/>
      <c r="O117" s="103"/>
    </row>
    <row r="118" spans="1:15">
      <c r="A118" s="93">
        <v>43314</v>
      </c>
      <c r="B118" s="4" t="s">
        <v>349</v>
      </c>
      <c r="C118" s="4">
        <v>5000</v>
      </c>
      <c r="D118" s="4" t="s">
        <v>33</v>
      </c>
      <c r="E118" s="96">
        <v>178</v>
      </c>
      <c r="F118" s="96">
        <v>180</v>
      </c>
      <c r="G118" s="97">
        <v>0</v>
      </c>
      <c r="H118" s="98">
        <f t="shared" si="8"/>
        <v>10000</v>
      </c>
      <c r="I118" s="98">
        <v>0</v>
      </c>
      <c r="J118" s="98">
        <f t="shared" si="9"/>
        <v>10000</v>
      </c>
      <c r="K118" s="103"/>
      <c r="L118" s="103"/>
      <c r="M118" s="103"/>
      <c r="N118" s="103"/>
      <c r="O118" s="103"/>
    </row>
    <row r="119" spans="1:15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3"/>
      <c r="L119" s="103"/>
      <c r="M119" s="103"/>
      <c r="N119" s="103"/>
      <c r="O119" s="103"/>
    </row>
    <row r="120" spans="1:15">
      <c r="A120" s="93">
        <v>43312</v>
      </c>
      <c r="B120" s="4" t="s">
        <v>349</v>
      </c>
      <c r="C120" s="4">
        <v>5000</v>
      </c>
      <c r="D120" s="4" t="s">
        <v>33</v>
      </c>
      <c r="E120" s="96">
        <v>178.75</v>
      </c>
      <c r="F120" s="96">
        <v>180.75</v>
      </c>
      <c r="G120" s="97">
        <v>0</v>
      </c>
      <c r="H120" s="98">
        <f t="shared" ref="H120:H130" si="10">IF(D120="LONG",(F120-E120)*C120,(E120-F120)*C120)</f>
        <v>10000</v>
      </c>
      <c r="I120" s="98">
        <v>0</v>
      </c>
      <c r="J120" s="98">
        <f t="shared" ref="J120:J130" si="11">(H120+I120)</f>
        <v>10000</v>
      </c>
      <c r="K120" s="103"/>
      <c r="L120" s="103"/>
      <c r="M120" s="103"/>
      <c r="N120" s="103"/>
      <c r="O120" s="103"/>
    </row>
    <row r="121" spans="1:15">
      <c r="A121" s="93">
        <v>43311</v>
      </c>
      <c r="B121" s="4" t="s">
        <v>347</v>
      </c>
      <c r="C121" s="4">
        <v>5000</v>
      </c>
      <c r="D121" s="4" t="s">
        <v>33</v>
      </c>
      <c r="E121" s="96">
        <v>145.5</v>
      </c>
      <c r="F121" s="96">
        <v>147.4</v>
      </c>
      <c r="G121" s="97">
        <v>0</v>
      </c>
      <c r="H121" s="98">
        <f t="shared" si="10"/>
        <v>9500.0000000000291</v>
      </c>
      <c r="I121" s="98">
        <v>0</v>
      </c>
      <c r="J121" s="98">
        <f t="shared" si="11"/>
        <v>9500.0000000000291</v>
      </c>
      <c r="K121" s="103"/>
      <c r="L121" s="103"/>
      <c r="M121" s="103"/>
      <c r="N121" s="103"/>
      <c r="O121" s="103"/>
    </row>
    <row r="122" spans="1:15">
      <c r="A122" s="93">
        <v>43308</v>
      </c>
      <c r="B122" s="4" t="s">
        <v>351</v>
      </c>
      <c r="C122" s="4">
        <v>30</v>
      </c>
      <c r="D122" s="4" t="s">
        <v>33</v>
      </c>
      <c r="E122" s="96">
        <v>38100</v>
      </c>
      <c r="F122" s="96">
        <v>38300</v>
      </c>
      <c r="G122" s="97">
        <v>38400</v>
      </c>
      <c r="H122" s="98">
        <f t="shared" si="10"/>
        <v>6000</v>
      </c>
      <c r="I122" s="98">
        <f>(G122-F122)*C122</f>
        <v>3000</v>
      </c>
      <c r="J122" s="98">
        <f t="shared" si="11"/>
        <v>9000</v>
      </c>
      <c r="K122" s="103"/>
      <c r="L122" s="103"/>
      <c r="M122" s="103"/>
      <c r="N122" s="103"/>
      <c r="O122" s="103"/>
    </row>
    <row r="123" spans="1:15">
      <c r="A123" s="93">
        <v>43307</v>
      </c>
      <c r="B123" s="4" t="s">
        <v>346</v>
      </c>
      <c r="C123" s="4">
        <v>100</v>
      </c>
      <c r="D123" s="4" t="s">
        <v>33</v>
      </c>
      <c r="E123" s="96">
        <v>29850</v>
      </c>
      <c r="F123" s="96">
        <v>29900</v>
      </c>
      <c r="G123" s="97">
        <v>0</v>
      </c>
      <c r="H123" s="98">
        <f t="shared" si="10"/>
        <v>5000</v>
      </c>
      <c r="I123" s="98">
        <v>0</v>
      </c>
      <c r="J123" s="98">
        <f t="shared" si="11"/>
        <v>5000</v>
      </c>
      <c r="K123" s="103"/>
      <c r="L123" s="103"/>
      <c r="M123" s="103"/>
      <c r="N123" s="103"/>
      <c r="O123" s="103"/>
    </row>
    <row r="124" spans="1:15">
      <c r="A124" s="93">
        <v>43306</v>
      </c>
      <c r="B124" s="4" t="s">
        <v>347</v>
      </c>
      <c r="C124" s="4">
        <v>5000</v>
      </c>
      <c r="D124" s="4" t="s">
        <v>33</v>
      </c>
      <c r="E124" s="96">
        <v>147.5</v>
      </c>
      <c r="F124" s="96">
        <v>145.5</v>
      </c>
      <c r="G124" s="97">
        <v>0</v>
      </c>
      <c r="H124" s="98">
        <f t="shared" si="10"/>
        <v>-10000</v>
      </c>
      <c r="I124" s="98">
        <v>0</v>
      </c>
      <c r="J124" s="102">
        <f t="shared" si="11"/>
        <v>-10000</v>
      </c>
      <c r="K124" s="103"/>
      <c r="L124" s="103"/>
      <c r="M124" s="103"/>
      <c r="N124" s="103"/>
      <c r="O124" s="103"/>
    </row>
    <row r="125" spans="1:15">
      <c r="A125" s="93">
        <v>43304</v>
      </c>
      <c r="B125" s="4" t="s">
        <v>349</v>
      </c>
      <c r="C125" s="4">
        <v>5000</v>
      </c>
      <c r="D125" s="4" t="s">
        <v>33</v>
      </c>
      <c r="E125" s="96">
        <v>180</v>
      </c>
      <c r="F125" s="96">
        <v>182</v>
      </c>
      <c r="G125" s="97">
        <v>0</v>
      </c>
      <c r="H125" s="98">
        <f t="shared" si="10"/>
        <v>10000</v>
      </c>
      <c r="I125" s="98">
        <v>0</v>
      </c>
      <c r="J125" s="98">
        <f t="shared" si="11"/>
        <v>10000</v>
      </c>
      <c r="K125" s="103"/>
      <c r="L125" s="103"/>
      <c r="M125" s="103"/>
      <c r="N125" s="103"/>
      <c r="O125" s="103"/>
    </row>
    <row r="126" spans="1:15">
      <c r="A126" s="93">
        <v>43301</v>
      </c>
      <c r="B126" s="4" t="s">
        <v>346</v>
      </c>
      <c r="C126" s="4">
        <v>100</v>
      </c>
      <c r="D126" s="4" t="s">
        <v>33</v>
      </c>
      <c r="E126" s="96">
        <v>29800</v>
      </c>
      <c r="F126" s="96">
        <v>29900</v>
      </c>
      <c r="G126" s="97">
        <v>0</v>
      </c>
      <c r="H126" s="98">
        <f t="shared" si="10"/>
        <v>10000</v>
      </c>
      <c r="I126" s="98">
        <v>0</v>
      </c>
      <c r="J126" s="98">
        <f t="shared" si="11"/>
        <v>10000</v>
      </c>
      <c r="K126" s="103"/>
      <c r="L126" s="103"/>
      <c r="M126" s="103"/>
      <c r="N126" s="103"/>
      <c r="O126" s="103"/>
    </row>
    <row r="127" spans="1:15">
      <c r="A127" s="93">
        <v>43300</v>
      </c>
      <c r="B127" s="4" t="s">
        <v>346</v>
      </c>
      <c r="C127" s="4">
        <v>100</v>
      </c>
      <c r="D127" s="4" t="s">
        <v>33</v>
      </c>
      <c r="E127" s="96">
        <v>29730</v>
      </c>
      <c r="F127" s="96">
        <v>29830</v>
      </c>
      <c r="G127" s="97">
        <v>29940</v>
      </c>
      <c r="H127" s="98">
        <f t="shared" si="10"/>
        <v>10000</v>
      </c>
      <c r="I127" s="98">
        <f>(G127-F127)*C127</f>
        <v>11000</v>
      </c>
      <c r="J127" s="98">
        <f t="shared" si="11"/>
        <v>21000</v>
      </c>
      <c r="K127" s="103"/>
      <c r="L127" s="103"/>
      <c r="M127" s="103"/>
      <c r="N127" s="103"/>
      <c r="O127" s="103"/>
    </row>
    <row r="128" spans="1:15">
      <c r="A128" s="93">
        <v>43300</v>
      </c>
      <c r="B128" s="4" t="s">
        <v>349</v>
      </c>
      <c r="C128" s="4">
        <v>5000</v>
      </c>
      <c r="D128" s="4" t="s">
        <v>33</v>
      </c>
      <c r="E128" s="96">
        <v>176</v>
      </c>
      <c r="F128" s="96">
        <v>178</v>
      </c>
      <c r="G128" s="97">
        <v>180</v>
      </c>
      <c r="H128" s="98">
        <f t="shared" si="10"/>
        <v>10000</v>
      </c>
      <c r="I128" s="98">
        <f>(G128-F128)*C128</f>
        <v>10000</v>
      </c>
      <c r="J128" s="98">
        <f t="shared" si="11"/>
        <v>20000</v>
      </c>
      <c r="K128" s="103"/>
      <c r="L128" s="103"/>
      <c r="M128" s="103"/>
      <c r="N128" s="103"/>
      <c r="O128" s="103"/>
    </row>
    <row r="129" spans="1:15">
      <c r="A129" s="93">
        <v>43299</v>
      </c>
      <c r="B129" s="4" t="s">
        <v>349</v>
      </c>
      <c r="C129" s="4">
        <v>5000</v>
      </c>
      <c r="D129" s="4" t="s">
        <v>33</v>
      </c>
      <c r="E129" s="96">
        <v>176.6</v>
      </c>
      <c r="F129" s="96">
        <v>178.6</v>
      </c>
      <c r="G129" s="97">
        <v>0</v>
      </c>
      <c r="H129" s="98">
        <f t="shared" si="10"/>
        <v>10000</v>
      </c>
      <c r="I129" s="98">
        <v>0</v>
      </c>
      <c r="J129" s="98">
        <f t="shared" si="11"/>
        <v>10000</v>
      </c>
      <c r="K129" s="103"/>
      <c r="L129" s="103"/>
      <c r="M129" s="103"/>
      <c r="N129" s="103"/>
      <c r="O129" s="103"/>
    </row>
    <row r="130" spans="1:15">
      <c r="A130" s="93">
        <v>43297</v>
      </c>
      <c r="B130" s="4" t="s">
        <v>349</v>
      </c>
      <c r="C130" s="4">
        <v>5000</v>
      </c>
      <c r="D130" s="4" t="s">
        <v>33</v>
      </c>
      <c r="E130" s="96">
        <v>173</v>
      </c>
      <c r="F130" s="96">
        <v>175</v>
      </c>
      <c r="G130" s="97">
        <v>0</v>
      </c>
      <c r="H130" s="98">
        <f t="shared" si="10"/>
        <v>10000</v>
      </c>
      <c r="I130" s="98">
        <v>0</v>
      </c>
      <c r="J130" s="98">
        <f t="shared" si="11"/>
        <v>10000</v>
      </c>
      <c r="K130" s="103"/>
      <c r="L130" s="103"/>
      <c r="M130" s="103"/>
      <c r="N130" s="103"/>
      <c r="O130" s="103"/>
    </row>
    <row r="131" spans="1:15">
      <c r="A131" s="93">
        <v>43294</v>
      </c>
      <c r="B131" s="4" t="s">
        <v>346</v>
      </c>
      <c r="C131" s="4">
        <v>100</v>
      </c>
      <c r="D131" s="99" t="s">
        <v>34</v>
      </c>
      <c r="E131" s="100">
        <v>30100</v>
      </c>
      <c r="F131" s="100">
        <v>30000</v>
      </c>
      <c r="G131" s="97">
        <v>0</v>
      </c>
      <c r="H131" s="2">
        <f>(E131-F131)*C131</f>
        <v>10000</v>
      </c>
      <c r="I131" s="95">
        <v>0</v>
      </c>
      <c r="J131" s="2">
        <f>+I131+H131</f>
        <v>10000</v>
      </c>
      <c r="K131" s="103"/>
      <c r="L131" s="103"/>
      <c r="M131" s="103"/>
      <c r="N131" s="103"/>
      <c r="O131" s="103"/>
    </row>
    <row r="132" spans="1:15">
      <c r="A132" s="93">
        <v>43294</v>
      </c>
      <c r="B132" s="4" t="s">
        <v>347</v>
      </c>
      <c r="C132" s="4">
        <v>5000</v>
      </c>
      <c r="D132" s="4" t="s">
        <v>33</v>
      </c>
      <c r="E132" s="96">
        <v>149.75</v>
      </c>
      <c r="F132" s="96">
        <v>151.75</v>
      </c>
      <c r="G132" s="97">
        <v>0</v>
      </c>
      <c r="H132" s="98">
        <f>IF(D132="LONG",(F132-E132)*C132,(E132-F132)*C132)</f>
        <v>10000</v>
      </c>
      <c r="I132" s="98">
        <v>0</v>
      </c>
      <c r="J132" s="98">
        <f>(H132+I132)</f>
        <v>10000</v>
      </c>
      <c r="K132" s="103"/>
      <c r="L132" s="103"/>
      <c r="M132" s="103"/>
      <c r="N132" s="103"/>
      <c r="O132" s="103"/>
    </row>
    <row r="133" spans="1:15">
      <c r="A133" s="93">
        <v>43293</v>
      </c>
      <c r="B133" s="4" t="s">
        <v>352</v>
      </c>
      <c r="C133" s="4">
        <v>100</v>
      </c>
      <c r="D133" s="4" t="s">
        <v>33</v>
      </c>
      <c r="E133" s="96">
        <v>4855</v>
      </c>
      <c r="F133" s="96">
        <v>4885</v>
      </c>
      <c r="G133" s="97">
        <v>0</v>
      </c>
      <c r="H133" s="98">
        <f>IF(D133="LONG",(F133-E133)*C133,(E133-F133)*C133)</f>
        <v>3000</v>
      </c>
      <c r="I133" s="98">
        <v>0</v>
      </c>
      <c r="J133" s="98">
        <f>(H133+I133)</f>
        <v>3000</v>
      </c>
      <c r="K133" s="103"/>
      <c r="L133" s="103"/>
      <c r="M133" s="103"/>
      <c r="N133" s="103"/>
      <c r="O133" s="103"/>
    </row>
    <row r="134" spans="1:15">
      <c r="A134" s="93">
        <v>43292</v>
      </c>
      <c r="B134" s="4" t="s">
        <v>346</v>
      </c>
      <c r="C134" s="4">
        <v>100</v>
      </c>
      <c r="D134" s="4" t="s">
        <v>33</v>
      </c>
      <c r="E134" s="96">
        <v>30450</v>
      </c>
      <c r="F134" s="96">
        <v>30350</v>
      </c>
      <c r="G134" s="97">
        <v>0</v>
      </c>
      <c r="H134" s="98">
        <f>IF(D134="LONG",(F134-E134)*C134,(E134-F134)*C134)</f>
        <v>-10000</v>
      </c>
      <c r="I134" s="98">
        <v>0</v>
      </c>
      <c r="J134" s="102">
        <f>(H134+I134)</f>
        <v>-10000</v>
      </c>
      <c r="K134" s="103"/>
      <c r="L134" s="103"/>
      <c r="M134" s="103"/>
      <c r="N134" s="103"/>
      <c r="O134" s="103"/>
    </row>
    <row r="135" spans="1:15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3"/>
      <c r="L135" s="103"/>
      <c r="M135" s="103"/>
      <c r="N135" s="103"/>
      <c r="O135" s="103"/>
    </row>
    <row r="136" spans="1:15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3"/>
      <c r="L136" s="103"/>
      <c r="M136" s="103"/>
      <c r="N136" s="103"/>
      <c r="O136" s="103"/>
    </row>
    <row r="137" spans="1:15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3"/>
      <c r="L137" s="103"/>
      <c r="M137" s="103"/>
      <c r="N137" s="103"/>
      <c r="O137" s="103"/>
    </row>
    <row r="138" spans="1:15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3"/>
      <c r="L138" s="103"/>
      <c r="M138" s="103"/>
      <c r="N138" s="103"/>
      <c r="O138" s="103"/>
    </row>
    <row r="139" spans="1:1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3"/>
      <c r="L139" s="103"/>
      <c r="M139" s="103"/>
      <c r="N139" s="103"/>
      <c r="O139" s="103"/>
    </row>
    <row r="140" spans="1:15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3"/>
      <c r="L140" s="103"/>
      <c r="M140" s="103"/>
      <c r="N140" s="103"/>
      <c r="O140" s="103"/>
    </row>
    <row r="141" spans="1:1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3"/>
      <c r="L141" s="103"/>
      <c r="M141" s="103"/>
      <c r="N141" s="103"/>
      <c r="O141" s="103"/>
    </row>
    <row r="142" spans="1:1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3"/>
      <c r="L142" s="103"/>
      <c r="M142" s="103"/>
      <c r="N142" s="103"/>
      <c r="O142" s="103"/>
    </row>
    <row r="143" spans="1:1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3"/>
      <c r="L143" s="103"/>
      <c r="M143" s="103"/>
      <c r="N143" s="103"/>
      <c r="O143" s="103"/>
    </row>
    <row r="144" spans="1:1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3"/>
      <c r="L144" s="103"/>
      <c r="M144" s="103"/>
      <c r="N144" s="103"/>
      <c r="O144" s="103"/>
    </row>
    <row r="145" spans="1:1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3"/>
      <c r="L145" s="103"/>
      <c r="M145" s="103"/>
      <c r="N145" s="103"/>
      <c r="O145" s="103"/>
    </row>
    <row r="146" spans="1:1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3"/>
      <c r="L146" s="103"/>
      <c r="M146" s="103"/>
      <c r="N146" s="103"/>
      <c r="O146" s="103"/>
    </row>
    <row r="147" spans="1:1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3"/>
      <c r="L147" s="103"/>
      <c r="M147" s="103"/>
      <c r="N147" s="103"/>
      <c r="O147" s="103"/>
    </row>
    <row r="148" spans="1:1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3"/>
      <c r="L148" s="103"/>
      <c r="M148" s="103"/>
      <c r="N148" s="103"/>
      <c r="O148" s="103"/>
    </row>
    <row r="149" spans="1:1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2019-08-23T12:33:57Z</dcterms:modified>
</cp:coreProperties>
</file>