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HNI CASH" sheetId="3" r:id="rId1"/>
    <sheet name="HNI FUTURE" sheetId="5" r:id="rId2"/>
    <sheet name="HNI OPTION" sheetId="6" r:id="rId3"/>
    <sheet name="HNI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5" l="1"/>
  <c r="J10" i="5" s="1"/>
  <c r="I9" i="5"/>
  <c r="H9" i="5"/>
  <c r="I8" i="5"/>
  <c r="J8" i="5" s="1"/>
  <c r="H8" i="5"/>
  <c r="I7" i="5"/>
  <c r="H7" i="5"/>
  <c r="J6" i="5"/>
  <c r="I6" i="5"/>
  <c r="H6" i="5"/>
  <c r="H5" i="5"/>
  <c r="J5" i="5" s="1"/>
  <c r="J5" i="6"/>
  <c r="I5" i="6"/>
  <c r="K5" i="6" s="1"/>
  <c r="H15" i="7"/>
  <c r="J15" i="7" s="1"/>
  <c r="H14" i="7"/>
  <c r="J14" i="7" s="1"/>
  <c r="H13" i="7"/>
  <c r="J13" i="7" s="1"/>
  <c r="H12" i="7"/>
  <c r="J12" i="7" s="1"/>
  <c r="I11" i="7"/>
  <c r="H11" i="7"/>
  <c r="J11" i="7" s="1"/>
  <c r="I10" i="7"/>
  <c r="H10" i="7"/>
  <c r="J10" i="7" s="1"/>
  <c r="H9" i="7"/>
  <c r="J9" i="7" s="1"/>
  <c r="H8" i="7"/>
  <c r="J8" i="7" s="1"/>
  <c r="H7" i="7"/>
  <c r="J7" i="7" s="1"/>
  <c r="H6" i="7"/>
  <c r="J6" i="7" s="1"/>
  <c r="J7" i="5" l="1"/>
  <c r="J9" i="5"/>
  <c r="J6" i="6" l="1"/>
  <c r="I6" i="6"/>
  <c r="K6" i="6" s="1"/>
  <c r="H13" i="5"/>
  <c r="J13" i="5" s="1"/>
  <c r="J12" i="5"/>
  <c r="J11" i="5"/>
  <c r="C5" i="3"/>
  <c r="I5" i="3" s="1"/>
  <c r="H5" i="3" l="1"/>
  <c r="J5" i="3" s="1"/>
  <c r="H14" i="5" l="1"/>
  <c r="J14" i="5" s="1"/>
  <c r="I8" i="6"/>
  <c r="K8" i="6" s="1"/>
  <c r="I7" i="6"/>
  <c r="K7" i="6" s="1"/>
  <c r="H18" i="7"/>
  <c r="J18" i="7" s="1"/>
  <c r="H17" i="7"/>
  <c r="J17" i="7" s="1"/>
  <c r="H16" i="7"/>
  <c r="J16" i="7" s="1"/>
  <c r="H45" i="7" l="1"/>
  <c r="J45" i="7" s="1"/>
  <c r="H44" i="7"/>
  <c r="J44" i="7" s="1"/>
  <c r="H43" i="7"/>
  <c r="J43" i="7" s="1"/>
  <c r="H42" i="7"/>
  <c r="J42" i="7" s="1"/>
  <c r="H41" i="7"/>
  <c r="J41" i="7" s="1"/>
  <c r="H40" i="7"/>
  <c r="J40" i="7" s="1"/>
  <c r="H39" i="7"/>
  <c r="J39" i="7" s="1"/>
  <c r="H38" i="7"/>
  <c r="J38" i="7" s="1"/>
  <c r="H37" i="7"/>
  <c r="J37" i="7" s="1"/>
  <c r="H36" i="7"/>
  <c r="J36" i="7" s="1"/>
  <c r="H35" i="7"/>
  <c r="J35" i="7" s="1"/>
  <c r="H34" i="7"/>
  <c r="J34" i="7" s="1"/>
  <c r="H33" i="7"/>
  <c r="J33" i="7" s="1"/>
  <c r="H32" i="7"/>
  <c r="J32" i="7" s="1"/>
  <c r="H31" i="7"/>
  <c r="J31" i="7" s="1"/>
  <c r="I30" i="7"/>
  <c r="J30" i="7" s="1"/>
  <c r="H30" i="7"/>
  <c r="H29" i="7"/>
  <c r="J29" i="7" s="1"/>
  <c r="H28" i="7"/>
  <c r="J28" i="7" s="1"/>
  <c r="H27" i="7"/>
  <c r="J27" i="7" s="1"/>
  <c r="H25" i="7"/>
  <c r="J25" i="7" s="1"/>
  <c r="H24" i="7"/>
  <c r="J24" i="7" s="1"/>
  <c r="H23" i="7"/>
  <c r="J23" i="7" s="1"/>
  <c r="I22" i="7"/>
  <c r="H22" i="7"/>
  <c r="H21" i="7"/>
  <c r="J21" i="7" s="1"/>
  <c r="I20" i="7"/>
  <c r="H20" i="7"/>
  <c r="H19" i="7"/>
  <c r="J19" i="7" s="1"/>
  <c r="J22" i="7" l="1"/>
  <c r="J20" i="7"/>
  <c r="I10" i="6"/>
  <c r="K10" i="6" s="1"/>
  <c r="I9" i="6"/>
  <c r="K9" i="6" s="1"/>
  <c r="H16" i="5"/>
  <c r="J16" i="5" s="1"/>
  <c r="H15" i="5"/>
  <c r="J15" i="5" s="1"/>
  <c r="I15" i="6" l="1"/>
  <c r="K15" i="6" s="1"/>
  <c r="J14" i="6"/>
  <c r="I14" i="6"/>
  <c r="I13" i="6"/>
  <c r="K13" i="6" s="1"/>
  <c r="I12" i="6"/>
  <c r="K12" i="6" s="1"/>
  <c r="I11" i="6"/>
  <c r="K11" i="6" s="1"/>
  <c r="H21" i="5"/>
  <c r="J21" i="5" s="1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H47" i="5"/>
  <c r="J47" i="5" s="1"/>
  <c r="H46" i="5"/>
  <c r="J46" i="5" s="1"/>
  <c r="I45" i="5"/>
  <c r="J45" i="5" s="1"/>
  <c r="H45" i="5"/>
  <c r="H44" i="5"/>
  <c r="J44" i="5" s="1"/>
  <c r="I43" i="5"/>
  <c r="H43" i="5"/>
  <c r="H42" i="5"/>
  <c r="J42" i="5" s="1"/>
  <c r="H41" i="5"/>
  <c r="J41" i="5" s="1"/>
  <c r="H40" i="5"/>
  <c r="J40" i="5" s="1"/>
  <c r="I39" i="5"/>
  <c r="H39" i="5"/>
  <c r="H38" i="5"/>
  <c r="J38" i="5" s="1"/>
  <c r="H37" i="5"/>
  <c r="J37" i="5" s="1"/>
  <c r="I36" i="5"/>
  <c r="J36" i="5" s="1"/>
  <c r="H36" i="5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H28" i="5"/>
  <c r="J28" i="5" s="1"/>
  <c r="H27" i="5"/>
  <c r="J27" i="5" s="1"/>
  <c r="H26" i="5"/>
  <c r="J26" i="5" s="1"/>
  <c r="H24" i="5"/>
  <c r="J24" i="5" s="1"/>
  <c r="H23" i="5"/>
  <c r="J23" i="5" s="1"/>
  <c r="J20" i="5"/>
  <c r="H19" i="5"/>
  <c r="J19" i="5" s="1"/>
  <c r="H18" i="5"/>
  <c r="J18" i="5" s="1"/>
  <c r="H17" i="5"/>
  <c r="J17" i="5" s="1"/>
  <c r="J43" i="5" l="1"/>
  <c r="J39" i="5"/>
  <c r="K14" i="6"/>
  <c r="C12" i="3"/>
  <c r="I12" i="3" s="1"/>
  <c r="C11" i="3"/>
  <c r="I11" i="3" s="1"/>
  <c r="C10" i="3"/>
  <c r="I10" i="3" s="1"/>
  <c r="C9" i="3"/>
  <c r="I9" i="3" s="1"/>
  <c r="C8" i="3"/>
  <c r="I8" i="3" s="1"/>
  <c r="C7" i="3"/>
  <c r="I7" i="3" s="1"/>
  <c r="H7" i="3" l="1"/>
  <c r="J7" i="3" s="1"/>
  <c r="H8" i="3"/>
  <c r="J8" i="3" s="1"/>
  <c r="H9" i="3"/>
  <c r="J9" i="3" s="1"/>
  <c r="H10" i="3"/>
  <c r="J10" i="3" s="1"/>
  <c r="H11" i="3"/>
  <c r="J11" i="3" s="1"/>
  <c r="H12" i="3"/>
  <c r="J12" i="3" s="1"/>
  <c r="C13" i="3" l="1"/>
  <c r="H13" i="3" s="1"/>
  <c r="J13" i="3" s="1"/>
  <c r="C14" i="3"/>
  <c r="H14" i="3" s="1"/>
  <c r="J14" i="3" s="1"/>
  <c r="C15" i="3"/>
  <c r="H15" i="3" s="1"/>
  <c r="J15" i="3" s="1"/>
  <c r="C16" i="3" l="1"/>
  <c r="C17" i="3" l="1"/>
  <c r="H17" i="3" s="1"/>
  <c r="J17" i="3" s="1"/>
  <c r="C18" i="3"/>
  <c r="H18" i="3" s="1"/>
  <c r="J18" i="3" s="1"/>
  <c r="C19" i="3" l="1"/>
  <c r="H19" i="3" s="1"/>
  <c r="J19" i="3" s="1"/>
  <c r="C24" i="3"/>
  <c r="H24" i="3" s="1"/>
  <c r="J24" i="3" s="1"/>
  <c r="C20" i="3" l="1"/>
  <c r="H20" i="3" s="1"/>
  <c r="J20" i="3" s="1"/>
  <c r="C21" i="3" l="1"/>
  <c r="H21" i="3" s="1"/>
  <c r="J21" i="3" s="1"/>
  <c r="C23" i="3" l="1"/>
  <c r="H23" i="3" s="1"/>
  <c r="J23" i="3" s="1"/>
  <c r="C22" i="3"/>
  <c r="H22" i="3" s="1"/>
  <c r="J22" i="3" s="1"/>
  <c r="C25" i="3" l="1"/>
  <c r="I25" i="3" s="1"/>
  <c r="H25" i="3" l="1"/>
  <c r="J25" i="3" s="1"/>
  <c r="C27" i="3"/>
  <c r="H27" i="3" s="1"/>
  <c r="J27" i="3" s="1"/>
  <c r="C26" i="3"/>
  <c r="H26" i="3" s="1"/>
  <c r="J26" i="3" s="1"/>
  <c r="C29" i="3" l="1"/>
  <c r="H29" i="3" s="1"/>
  <c r="J29" i="3" s="1"/>
  <c r="C28" i="3"/>
  <c r="H28" i="3" s="1"/>
  <c r="J28" i="3" s="1"/>
</calcChain>
</file>

<file path=xl/sharedStrings.xml><?xml version="1.0" encoding="utf-8"?>
<sst xmlns="http://schemas.openxmlformats.org/spreadsheetml/2006/main" count="303" uniqueCount="93">
  <si>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</si>
  <si>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</si>
  <si>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</si>
  <si>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</si>
  <si>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</si>
  <si>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</si>
  <si>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</si>
  <si>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</si>
  <si>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</si>
  <si>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</si>
  <si>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</si>
  <si>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</si>
  <si>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</si>
  <si>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</si>
  <si>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</si>
  <si>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</si>
  <si>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</si>
  <si>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</si>
  <si>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</si>
  <si>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</si>
  <si>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</si>
  <si>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</si>
  <si>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</si>
  <si>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</si>
  <si>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</si>
  <si>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</si>
  <si>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</si>
  <si>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</si>
  <si>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</si>
  <si>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</si>
  <si>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</si>
  <si>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</si>
  <si>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</si>
  <si>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</si>
  <si>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</si>
  <si>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</si>
  <si>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</si>
  <si>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</si>
  <si>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</si>
  <si>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</si>
  <si>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</si>
  <si>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</si>
  <si>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</si>
  <si>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</si>
  <si>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</si>
  <si>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</si>
  <si>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</si>
  <si>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</si>
  <si>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</si>
  <si>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</si>
  <si>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</si>
  <si>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</si>
  <si>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</si>
  <si>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</si>
  <si>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</si>
  <si>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</si>
  <si>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</si>
  <si>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</si>
  <si>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</si>
  <si>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</si>
  <si>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</si>
  <si>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</si>
  <si>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</si>
  <si>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</si>
  <si>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</si>
  <si>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</si>
  <si>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</si>
  <si>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</si>
  <si>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</si>
  <si>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</si>
  <si>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</si>
  <si>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</si>
  <si>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</si>
  <si>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</si>
  <si>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</si>
  <si>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</si>
  <si>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</si>
  <si>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ZINC</t>
  </si>
  <si>
    <t>HNI MCX</t>
  </si>
  <si>
    <t>CRUDE OIL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</si>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</sst>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4" xfId="0" applyFill="1" applyBorder="1"/>
    <xf numFmtId="2" fontId="16" fillId="0" borderId="4" xfId="0" applyNumberFormat="1" applyFont="1" applyFill="1" applyBorder="1" applyAlignment="1">
      <alignment horizontal="center"/>
    </xf>
    <xf numFmtId="2" fontId="17" fillId="0" borderId="4" xfId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30" customHeight="1" x14ac:dyDescent="0.4">
      <c r="A2" s="69" t="s">
        <v>49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18">
        <v>43297</v>
      </c>
      <c r="B5" s="19" t="s">
        <v>82</v>
      </c>
      <c r="C5" s="20">
        <f>300000/E5</f>
        <v>566.03773584905662</v>
      </c>
      <c r="D5" s="66" t="s">
        <v>11</v>
      </c>
      <c r="E5" s="22">
        <v>530</v>
      </c>
      <c r="F5" s="22">
        <v>526</v>
      </c>
      <c r="G5" s="22" t="s">
        <v>44</v>
      </c>
      <c r="H5" s="16">
        <f>(E5-F5)*C5</f>
        <v>2264.1509433962265</v>
      </c>
      <c r="I5" s="22">
        <f t="shared" ref="I5" si="0">IF(D5="SELL",IF(G5="-","0",F5-G5),IF(D5="BUY",IF(G5="-","0",G5-F5)))*C5</f>
        <v>0</v>
      </c>
      <c r="J5" s="16">
        <f t="shared" ref="J5" si="1">+I5+H5</f>
        <v>2264.1509433962265</v>
      </c>
    </row>
    <row r="6" spans="1:10" ht="17.25" customHeight="1" x14ac:dyDescent="0.25">
      <c r="A6" s="12"/>
      <c r="B6" s="8"/>
      <c r="C6" s="8"/>
      <c r="D6" s="8"/>
      <c r="E6" s="8"/>
      <c r="F6" s="8"/>
      <c r="G6" s="8"/>
      <c r="H6" s="8"/>
      <c r="I6" s="8"/>
      <c r="J6" s="8"/>
    </row>
    <row r="7" spans="1:10" ht="17.25" customHeight="1" x14ac:dyDescent="0.25">
      <c r="A7" s="18">
        <v>43280</v>
      </c>
      <c r="B7" s="19" t="s">
        <v>37</v>
      </c>
      <c r="C7" s="20">
        <f t="shared" ref="C7:C12" si="2">300000/E7</f>
        <v>1204.8192771084337</v>
      </c>
      <c r="D7" s="21" t="s">
        <v>43</v>
      </c>
      <c r="E7" s="22">
        <v>249</v>
      </c>
      <c r="F7" s="22">
        <v>255</v>
      </c>
      <c r="G7" s="22">
        <v>260</v>
      </c>
      <c r="H7" s="22">
        <f t="shared" ref="H7:H12" si="3">IF(D7="SELL", E7-F7, F7-E7)*C7</f>
        <v>7228.9156626506019</v>
      </c>
      <c r="I7" s="22">
        <f t="shared" ref="I7:I12" si="4">IF(D7="SELL",IF(G7="-","0",F7-G7),IF(D7="BUY",IF(G7="-","0",G7-F7)))*C7</f>
        <v>6024.0963855421687</v>
      </c>
      <c r="J7" s="16">
        <f t="shared" ref="J7:J12" si="5">+I7+H7</f>
        <v>13253.01204819277</v>
      </c>
    </row>
    <row r="8" spans="1:10" ht="17.25" customHeight="1" x14ac:dyDescent="0.25">
      <c r="A8" s="18">
        <v>43279</v>
      </c>
      <c r="B8" s="19" t="s">
        <v>48</v>
      </c>
      <c r="C8" s="20">
        <f t="shared" si="2"/>
        <v>923.07692307692309</v>
      </c>
      <c r="D8" s="21" t="s">
        <v>43</v>
      </c>
      <c r="E8" s="22">
        <v>325</v>
      </c>
      <c r="F8" s="22">
        <v>325</v>
      </c>
      <c r="G8" s="22" t="s">
        <v>44</v>
      </c>
      <c r="H8" s="22">
        <f t="shared" si="3"/>
        <v>0</v>
      </c>
      <c r="I8" s="22">
        <f t="shared" si="4"/>
        <v>0</v>
      </c>
      <c r="J8" s="16">
        <f t="shared" si="5"/>
        <v>0</v>
      </c>
    </row>
    <row r="9" spans="1:10" ht="17.25" customHeight="1" x14ac:dyDescent="0.25">
      <c r="A9" s="18">
        <v>43277</v>
      </c>
      <c r="B9" s="19" t="s">
        <v>45</v>
      </c>
      <c r="C9" s="20">
        <f t="shared" si="2"/>
        <v>447.76119402985074</v>
      </c>
      <c r="D9" s="21" t="s">
        <v>43</v>
      </c>
      <c r="E9" s="22">
        <v>670</v>
      </c>
      <c r="F9" s="22">
        <v>675</v>
      </c>
      <c r="G9" s="22" t="s">
        <v>44</v>
      </c>
      <c r="H9" s="22">
        <f t="shared" si="3"/>
        <v>2238.8059701492539</v>
      </c>
      <c r="I9" s="22">
        <f t="shared" si="4"/>
        <v>0</v>
      </c>
      <c r="J9" s="16">
        <f t="shared" si="5"/>
        <v>2238.8059701492539</v>
      </c>
    </row>
    <row r="10" spans="1:10" ht="17.25" customHeight="1" x14ac:dyDescent="0.25">
      <c r="A10" s="18">
        <v>43276</v>
      </c>
      <c r="B10" s="19" t="s">
        <v>46</v>
      </c>
      <c r="C10" s="20">
        <f t="shared" si="2"/>
        <v>854.70085470085473</v>
      </c>
      <c r="D10" s="21" t="s">
        <v>43</v>
      </c>
      <c r="E10" s="22">
        <v>351</v>
      </c>
      <c r="F10" s="22">
        <v>356</v>
      </c>
      <c r="G10" s="22" t="s">
        <v>44</v>
      </c>
      <c r="H10" s="22">
        <f t="shared" si="3"/>
        <v>4273.5042735042734</v>
      </c>
      <c r="I10" s="22">
        <f t="shared" si="4"/>
        <v>0</v>
      </c>
      <c r="J10" s="16">
        <f t="shared" si="5"/>
        <v>4273.5042735042734</v>
      </c>
    </row>
    <row r="11" spans="1:10" ht="17.25" customHeight="1" x14ac:dyDescent="0.25">
      <c r="A11" s="18">
        <v>43276</v>
      </c>
      <c r="B11" s="19" t="s">
        <v>32</v>
      </c>
      <c r="C11" s="20">
        <f t="shared" si="2"/>
        <v>248.75621890547265</v>
      </c>
      <c r="D11" s="21" t="s">
        <v>43</v>
      </c>
      <c r="E11" s="22">
        <v>1206</v>
      </c>
      <c r="F11" s="22">
        <v>1220</v>
      </c>
      <c r="G11" s="22" t="s">
        <v>44</v>
      </c>
      <c r="H11" s="22">
        <f t="shared" si="3"/>
        <v>3482.587064676617</v>
      </c>
      <c r="I11" s="22">
        <f t="shared" si="4"/>
        <v>0</v>
      </c>
      <c r="J11" s="16">
        <f t="shared" si="5"/>
        <v>3482.587064676617</v>
      </c>
    </row>
    <row r="12" spans="1:10" ht="17.25" customHeight="1" x14ac:dyDescent="0.25">
      <c r="A12" s="18">
        <v>43273</v>
      </c>
      <c r="B12" s="19" t="s">
        <v>47</v>
      </c>
      <c r="C12" s="20">
        <f t="shared" si="2"/>
        <v>724.63768115942025</v>
      </c>
      <c r="D12" s="21" t="s">
        <v>43</v>
      </c>
      <c r="E12" s="22">
        <v>414</v>
      </c>
      <c r="F12" s="22">
        <v>409</v>
      </c>
      <c r="G12" s="22" t="s">
        <v>44</v>
      </c>
      <c r="H12" s="22">
        <f t="shared" si="3"/>
        <v>-3623.188405797101</v>
      </c>
      <c r="I12" s="22">
        <f t="shared" si="4"/>
        <v>0</v>
      </c>
      <c r="J12" s="16">
        <f t="shared" si="5"/>
        <v>-3623.188405797101</v>
      </c>
    </row>
    <row r="13" spans="1:10" ht="17.25" customHeight="1" x14ac:dyDescent="0.25">
      <c r="A13" s="13">
        <v>43273</v>
      </c>
      <c r="B13" s="14" t="s">
        <v>41</v>
      </c>
      <c r="C13" s="15">
        <f>MROUND(500000/E13,10)</f>
        <v>450</v>
      </c>
      <c r="D13" s="15" t="s">
        <v>11</v>
      </c>
      <c r="E13" s="16">
        <v>1102</v>
      </c>
      <c r="F13" s="16">
        <v>1095</v>
      </c>
      <c r="G13" s="16">
        <v>0</v>
      </c>
      <c r="H13" s="16">
        <f>(E13-F13)*C13</f>
        <v>3150</v>
      </c>
      <c r="I13" s="16">
        <v>0</v>
      </c>
      <c r="J13" s="16">
        <f>+I13+H13</f>
        <v>3150</v>
      </c>
    </row>
    <row r="14" spans="1:10" ht="17.25" customHeight="1" x14ac:dyDescent="0.25">
      <c r="A14" s="13">
        <v>43272</v>
      </c>
      <c r="B14" s="14" t="s">
        <v>39</v>
      </c>
      <c r="C14" s="15">
        <f>MROUND(500000/E14,10)</f>
        <v>330</v>
      </c>
      <c r="D14" s="15" t="s">
        <v>10</v>
      </c>
      <c r="E14" s="16">
        <v>1500</v>
      </c>
      <c r="F14" s="16">
        <v>1525</v>
      </c>
      <c r="G14" s="16">
        <v>0</v>
      </c>
      <c r="H14" s="16">
        <f>(F14-E14)*C14</f>
        <v>8250</v>
      </c>
      <c r="I14" s="16">
        <v>0</v>
      </c>
      <c r="J14" s="16">
        <f>+I14+H14</f>
        <v>8250</v>
      </c>
    </row>
    <row r="15" spans="1:10" ht="17.25" customHeight="1" x14ac:dyDescent="0.25">
      <c r="A15" s="13">
        <v>43271</v>
      </c>
      <c r="B15" s="14" t="s">
        <v>19</v>
      </c>
      <c r="C15" s="15">
        <f>MROUND(500000/E15,10)</f>
        <v>420</v>
      </c>
      <c r="D15" s="15" t="s">
        <v>10</v>
      </c>
      <c r="E15" s="16">
        <v>1190</v>
      </c>
      <c r="F15" s="16">
        <v>1210</v>
      </c>
      <c r="G15" s="16">
        <v>0</v>
      </c>
      <c r="H15" s="16">
        <f>(F15-E15)*C15</f>
        <v>8400</v>
      </c>
      <c r="I15" s="16">
        <v>0</v>
      </c>
      <c r="J15" s="16">
        <f>+I15+H15</f>
        <v>8400</v>
      </c>
    </row>
    <row r="16" spans="1:10" ht="17.25" customHeight="1" x14ac:dyDescent="0.25">
      <c r="A16" s="2">
        <v>43269</v>
      </c>
      <c r="B16" s="3" t="s">
        <v>23</v>
      </c>
      <c r="C16" s="4">
        <f t="shared" ref="C16" si="6">MROUND(500000/E16,10)</f>
        <v>1230</v>
      </c>
      <c r="D16" s="4" t="s">
        <v>10</v>
      </c>
      <c r="E16" s="5">
        <v>408</v>
      </c>
      <c r="F16" s="5">
        <v>420</v>
      </c>
      <c r="G16" s="17">
        <v>440</v>
      </c>
      <c r="H16" s="5" t="s">
        <v>24</v>
      </c>
      <c r="I16" s="5">
        <v>0</v>
      </c>
      <c r="J16" s="16" t="s">
        <v>24</v>
      </c>
    </row>
    <row r="17" spans="1:10" ht="17.25" customHeight="1" x14ac:dyDescent="0.25">
      <c r="A17" s="2">
        <v>43266</v>
      </c>
      <c r="B17" s="3" t="s">
        <v>33</v>
      </c>
      <c r="C17" s="4">
        <f>MROUND(500000/E17,10)</f>
        <v>930</v>
      </c>
      <c r="D17" s="4" t="s">
        <v>10</v>
      </c>
      <c r="E17" s="5">
        <v>535</v>
      </c>
      <c r="F17" s="5">
        <v>547</v>
      </c>
      <c r="G17" s="17">
        <v>0</v>
      </c>
      <c r="H17" s="5">
        <f>(F17-E17)*C17</f>
        <v>11160</v>
      </c>
      <c r="I17" s="5">
        <v>0</v>
      </c>
      <c r="J17" s="16">
        <f>+I17+H17</f>
        <v>11160</v>
      </c>
    </row>
    <row r="18" spans="1:10" ht="17.25" customHeight="1" x14ac:dyDescent="0.25">
      <c r="A18" s="2">
        <v>43266</v>
      </c>
      <c r="B18" s="3" t="s">
        <v>16</v>
      </c>
      <c r="C18" s="4">
        <f>MROUND(500000/E18,10)</f>
        <v>380</v>
      </c>
      <c r="D18" s="4" t="s">
        <v>10</v>
      </c>
      <c r="E18" s="5">
        <v>1302</v>
      </c>
      <c r="F18" s="5">
        <v>1310</v>
      </c>
      <c r="G18" s="17">
        <v>0</v>
      </c>
      <c r="H18" s="5">
        <f>(F18-E18)*C18</f>
        <v>3040</v>
      </c>
      <c r="I18" s="5">
        <v>0</v>
      </c>
      <c r="J18" s="16">
        <f>+I18+H18</f>
        <v>3040</v>
      </c>
    </row>
    <row r="19" spans="1:10" ht="17.25" customHeight="1" x14ac:dyDescent="0.25">
      <c r="A19" s="13">
        <v>43265</v>
      </c>
      <c r="B19" s="14" t="s">
        <v>39</v>
      </c>
      <c r="C19" s="15">
        <f t="shared" ref="C19" si="7">MROUND(500000/E19,10)</f>
        <v>320</v>
      </c>
      <c r="D19" s="15" t="s">
        <v>10</v>
      </c>
      <c r="E19" s="16">
        <v>1545</v>
      </c>
      <c r="F19" s="16">
        <v>1550</v>
      </c>
      <c r="G19" s="16">
        <v>0</v>
      </c>
      <c r="H19" s="16">
        <f t="shared" ref="H19" si="8">(F19-E19)*C19</f>
        <v>1600</v>
      </c>
      <c r="I19" s="16">
        <v>0</v>
      </c>
      <c r="J19" s="16">
        <f t="shared" ref="J19" si="9">+I19+H19</f>
        <v>1600</v>
      </c>
    </row>
    <row r="20" spans="1:10" ht="17.25" customHeight="1" x14ac:dyDescent="0.25">
      <c r="A20" s="13">
        <v>43264</v>
      </c>
      <c r="B20" s="14" t="s">
        <v>38</v>
      </c>
      <c r="C20" s="15">
        <f t="shared" ref="C20:C26" si="10">MROUND(500000/E20,10)</f>
        <v>320</v>
      </c>
      <c r="D20" s="15" t="s">
        <v>10</v>
      </c>
      <c r="E20" s="16">
        <v>1545</v>
      </c>
      <c r="F20" s="16">
        <v>1555</v>
      </c>
      <c r="G20" s="16">
        <v>0</v>
      </c>
      <c r="H20" s="16">
        <f>(F20-E20)*C20</f>
        <v>3200</v>
      </c>
      <c r="I20" s="16">
        <v>0</v>
      </c>
      <c r="J20" s="16">
        <f>+I20+H20</f>
        <v>3200</v>
      </c>
    </row>
    <row r="21" spans="1:10" ht="17.25" customHeight="1" x14ac:dyDescent="0.25">
      <c r="A21" s="13">
        <v>43263</v>
      </c>
      <c r="B21" s="14" t="s">
        <v>23</v>
      </c>
      <c r="C21" s="15">
        <f t="shared" si="10"/>
        <v>1390</v>
      </c>
      <c r="D21" s="15" t="s">
        <v>10</v>
      </c>
      <c r="E21" s="16">
        <v>359</v>
      </c>
      <c r="F21" s="16">
        <v>368</v>
      </c>
      <c r="G21" s="16">
        <v>0</v>
      </c>
      <c r="H21" s="16">
        <f t="shared" ref="H21" si="11">(F21-E21)*C21</f>
        <v>12510</v>
      </c>
      <c r="I21" s="16">
        <v>0</v>
      </c>
      <c r="J21" s="16">
        <f t="shared" ref="J21" si="12">+I21+H21</f>
        <v>12510</v>
      </c>
    </row>
    <row r="22" spans="1:10" ht="17.25" customHeight="1" x14ac:dyDescent="0.25">
      <c r="A22" s="13">
        <v>43259</v>
      </c>
      <c r="B22" s="14" t="s">
        <v>23</v>
      </c>
      <c r="C22" s="15">
        <f t="shared" si="10"/>
        <v>1350</v>
      </c>
      <c r="D22" s="15" t="s">
        <v>10</v>
      </c>
      <c r="E22" s="16">
        <v>370</v>
      </c>
      <c r="F22" s="16">
        <v>360</v>
      </c>
      <c r="G22" s="16">
        <v>0</v>
      </c>
      <c r="H22" s="16">
        <f t="shared" ref="H22:H24" si="13">(F22-E22)*C22</f>
        <v>-13500</v>
      </c>
      <c r="I22" s="16">
        <v>0</v>
      </c>
      <c r="J22" s="11">
        <f t="shared" ref="J22:J24" si="14">+I22+H22</f>
        <v>-13500</v>
      </c>
    </row>
    <row r="23" spans="1:10" ht="17.25" customHeight="1" x14ac:dyDescent="0.25">
      <c r="A23" s="13">
        <v>43259</v>
      </c>
      <c r="B23" s="14" t="s">
        <v>30</v>
      </c>
      <c r="C23" s="15">
        <f t="shared" si="10"/>
        <v>540</v>
      </c>
      <c r="D23" s="15" t="s">
        <v>10</v>
      </c>
      <c r="E23" s="16">
        <v>919</v>
      </c>
      <c r="F23" s="16">
        <v>922</v>
      </c>
      <c r="G23" s="16">
        <v>0</v>
      </c>
      <c r="H23" s="16">
        <f t="shared" si="13"/>
        <v>1620</v>
      </c>
      <c r="I23" s="16">
        <v>0</v>
      </c>
      <c r="J23" s="16">
        <f t="shared" si="14"/>
        <v>1620</v>
      </c>
    </row>
    <row r="24" spans="1:10" ht="17.25" customHeight="1" x14ac:dyDescent="0.25">
      <c r="A24" s="13">
        <v>43258</v>
      </c>
      <c r="B24" s="14" t="s">
        <v>40</v>
      </c>
      <c r="C24" s="15">
        <f t="shared" si="10"/>
        <v>1210</v>
      </c>
      <c r="D24" s="15" t="s">
        <v>10</v>
      </c>
      <c r="E24" s="16">
        <v>413</v>
      </c>
      <c r="F24" s="16">
        <v>428</v>
      </c>
      <c r="G24" s="16">
        <v>0</v>
      </c>
      <c r="H24" s="16">
        <f t="shared" si="13"/>
        <v>18150</v>
      </c>
      <c r="I24" s="16">
        <v>0</v>
      </c>
      <c r="J24" s="16">
        <f t="shared" si="14"/>
        <v>18150</v>
      </c>
    </row>
    <row r="25" spans="1:10" ht="17.25" customHeight="1" x14ac:dyDescent="0.25">
      <c r="A25" s="13">
        <v>43257</v>
      </c>
      <c r="B25" s="14" t="s">
        <v>12</v>
      </c>
      <c r="C25" s="15">
        <f t="shared" si="10"/>
        <v>34250</v>
      </c>
      <c r="D25" s="15" t="s">
        <v>10</v>
      </c>
      <c r="E25" s="16">
        <v>14.6</v>
      </c>
      <c r="F25" s="16">
        <v>15.85</v>
      </c>
      <c r="G25" s="16">
        <v>16.600000000000001</v>
      </c>
      <c r="H25" s="16">
        <f t="shared" ref="H25" si="15">(F25-E25)*C25</f>
        <v>42812.5</v>
      </c>
      <c r="I25" s="16">
        <f>(G25-F25)*C25</f>
        <v>25687.500000000062</v>
      </c>
      <c r="J25" s="16">
        <f t="shared" ref="J25" si="16">+I25+H25</f>
        <v>68500.000000000058</v>
      </c>
    </row>
    <row r="26" spans="1:10" ht="17.25" customHeight="1" x14ac:dyDescent="0.25">
      <c r="A26" s="13">
        <v>43256</v>
      </c>
      <c r="B26" s="14" t="s">
        <v>12</v>
      </c>
      <c r="C26" s="15">
        <f t="shared" si="10"/>
        <v>32790</v>
      </c>
      <c r="D26" s="15" t="s">
        <v>11</v>
      </c>
      <c r="E26" s="16">
        <v>15.25</v>
      </c>
      <c r="F26" s="16">
        <v>14</v>
      </c>
      <c r="G26" s="16">
        <v>0</v>
      </c>
      <c r="H26" s="16">
        <f>(E26-F26)*C26</f>
        <v>40987.5</v>
      </c>
      <c r="I26" s="16">
        <v>0</v>
      </c>
      <c r="J26" s="16">
        <f>+I26+H26</f>
        <v>40987.5</v>
      </c>
    </row>
    <row r="27" spans="1:10" ht="17.25" customHeight="1" x14ac:dyDescent="0.25">
      <c r="A27" s="13">
        <v>43255</v>
      </c>
      <c r="B27" s="14" t="s">
        <v>40</v>
      </c>
      <c r="C27" s="15">
        <f t="shared" ref="C27" si="17">MROUND(500000/E27,10)</f>
        <v>1100</v>
      </c>
      <c r="D27" s="15" t="s">
        <v>10</v>
      </c>
      <c r="E27" s="16">
        <v>455</v>
      </c>
      <c r="F27" s="16">
        <v>435</v>
      </c>
      <c r="G27" s="16">
        <v>0</v>
      </c>
      <c r="H27" s="16">
        <f>(F27-E27)*C27</f>
        <v>-22000</v>
      </c>
      <c r="I27" s="16">
        <v>0</v>
      </c>
      <c r="J27" s="11">
        <f>+I27+H27</f>
        <v>-22000</v>
      </c>
    </row>
    <row r="28" spans="1:10" ht="17.25" customHeight="1" x14ac:dyDescent="0.25">
      <c r="A28" s="13">
        <v>43252</v>
      </c>
      <c r="B28" s="14" t="s">
        <v>42</v>
      </c>
      <c r="C28" s="15">
        <f>MROUND(500000/E28,10)</f>
        <v>590</v>
      </c>
      <c r="D28" s="15" t="s">
        <v>11</v>
      </c>
      <c r="E28" s="16">
        <v>850</v>
      </c>
      <c r="F28" s="16">
        <v>845</v>
      </c>
      <c r="G28" s="16">
        <v>0</v>
      </c>
      <c r="H28" s="16">
        <f>(E28-F28)*C28</f>
        <v>2950</v>
      </c>
      <c r="I28" s="16">
        <v>0</v>
      </c>
      <c r="J28" s="16">
        <f>+I28+H28</f>
        <v>2950</v>
      </c>
    </row>
    <row r="29" spans="1:10" ht="17.25" customHeight="1" x14ac:dyDescent="0.25">
      <c r="A29" s="13">
        <v>43252</v>
      </c>
      <c r="B29" s="14" t="s">
        <v>38</v>
      </c>
      <c r="C29" s="15">
        <f t="shared" ref="C29" si="18">MROUND(500000/E29,10)</f>
        <v>320</v>
      </c>
      <c r="D29" s="15" t="s">
        <v>10</v>
      </c>
      <c r="E29" s="16">
        <v>1545</v>
      </c>
      <c r="F29" s="16">
        <v>1515</v>
      </c>
      <c r="G29" s="16">
        <v>0</v>
      </c>
      <c r="H29" s="16">
        <f>(F29-E29)*C29</f>
        <v>-9600</v>
      </c>
      <c r="I29" s="16">
        <v>0</v>
      </c>
      <c r="J29" s="11">
        <f>+I29+H29</f>
        <v>-9600</v>
      </c>
    </row>
    <row r="30" spans="1:10" ht="17.25" customHeight="1" x14ac:dyDescent="0.25">
      <c r="A30" s="12"/>
      <c r="B30" s="8"/>
      <c r="C30" s="8"/>
      <c r="D30" s="8"/>
      <c r="E30" s="8"/>
      <c r="F30" s="8"/>
      <c r="G30" s="8"/>
      <c r="H30" s="8"/>
      <c r="I30" s="8"/>
      <c r="J30" s="8"/>
    </row>
  </sheetData>
  <mergeCells count="2">
    <mergeCell ref="A1:J1"/>
    <mergeCell ref="A2:J2"/>
  </mergeCells>
  <conditionalFormatting sqref="H7:I12">
    <cfRule type="cellIs" dxfId="3" priority="4" operator="lessThan">
      <formula>0</formula>
    </cfRule>
  </conditionalFormatting>
  <conditionalFormatting sqref="H7:I12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7 H26 H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22.5" customHeight="1" x14ac:dyDescent="0.4">
      <c r="A2" s="71" t="s">
        <v>50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3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43308</v>
      </c>
      <c r="B5" s="79" t="s">
        <v>87</v>
      </c>
      <c r="C5" s="79">
        <v>1500</v>
      </c>
      <c r="D5" s="39" t="s">
        <v>10</v>
      </c>
      <c r="E5" s="40">
        <v>269</v>
      </c>
      <c r="F5" s="40">
        <v>269.5</v>
      </c>
      <c r="G5" s="40">
        <v>0</v>
      </c>
      <c r="H5" s="5">
        <f t="shared" ref="H5:H10" si="0">(F5-E5)*C5</f>
        <v>750</v>
      </c>
      <c r="I5" s="5">
        <v>0</v>
      </c>
      <c r="J5" s="16">
        <f t="shared" ref="J5:J8" si="1">+I5+H5</f>
        <v>750</v>
      </c>
    </row>
    <row r="6" spans="1:10" x14ac:dyDescent="0.25">
      <c r="A6" s="13">
        <v>43306</v>
      </c>
      <c r="B6" s="79" t="s">
        <v>88</v>
      </c>
      <c r="C6" s="79">
        <v>700</v>
      </c>
      <c r="D6" s="39" t="s">
        <v>10</v>
      </c>
      <c r="E6" s="40">
        <v>809</v>
      </c>
      <c r="F6" s="40">
        <v>819</v>
      </c>
      <c r="G6" s="40">
        <v>835</v>
      </c>
      <c r="H6" s="5">
        <f t="shared" si="0"/>
        <v>7000</v>
      </c>
      <c r="I6" s="5">
        <f>(G6-F6)*C6</f>
        <v>11200</v>
      </c>
      <c r="J6" s="16">
        <f t="shared" si="1"/>
        <v>18200</v>
      </c>
    </row>
    <row r="7" spans="1:10" x14ac:dyDescent="0.25">
      <c r="A7" s="13">
        <v>43305</v>
      </c>
      <c r="B7" s="79" t="s">
        <v>89</v>
      </c>
      <c r="C7" s="79">
        <v>500</v>
      </c>
      <c r="D7" s="39" t="s">
        <v>10</v>
      </c>
      <c r="E7" s="40">
        <v>1245</v>
      </c>
      <c r="F7" s="40">
        <v>1257</v>
      </c>
      <c r="G7" s="40">
        <v>1275</v>
      </c>
      <c r="H7" s="5">
        <f t="shared" si="0"/>
        <v>6000</v>
      </c>
      <c r="I7" s="5">
        <f>(G7-F7)*C7</f>
        <v>9000</v>
      </c>
      <c r="J7" s="16">
        <f t="shared" si="1"/>
        <v>15000</v>
      </c>
    </row>
    <row r="8" spans="1:10" x14ac:dyDescent="0.25">
      <c r="A8" s="13">
        <v>43304</v>
      </c>
      <c r="B8" s="79" t="s">
        <v>90</v>
      </c>
      <c r="C8" s="79">
        <v>3000</v>
      </c>
      <c r="D8" s="39" t="s">
        <v>10</v>
      </c>
      <c r="E8" s="40">
        <v>202</v>
      </c>
      <c r="F8" s="40">
        <v>204</v>
      </c>
      <c r="G8" s="40">
        <v>205.95</v>
      </c>
      <c r="H8" s="5">
        <f t="shared" si="0"/>
        <v>6000</v>
      </c>
      <c r="I8" s="5">
        <f>(G8-F8)*C8</f>
        <v>5849.9999999999654</v>
      </c>
      <c r="J8" s="16">
        <f t="shared" si="1"/>
        <v>11849.999999999965</v>
      </c>
    </row>
    <row r="9" spans="1:10" x14ac:dyDescent="0.25">
      <c r="A9" s="13">
        <v>43301</v>
      </c>
      <c r="B9" s="79" t="s">
        <v>91</v>
      </c>
      <c r="C9" s="79">
        <v>125</v>
      </c>
      <c r="D9" s="39" t="s">
        <v>10</v>
      </c>
      <c r="E9" s="40">
        <v>6635</v>
      </c>
      <c r="F9" s="40">
        <v>6700</v>
      </c>
      <c r="G9" s="40">
        <v>6780</v>
      </c>
      <c r="H9" s="5">
        <f t="shared" si="0"/>
        <v>8125</v>
      </c>
      <c r="I9" s="5">
        <f>(G9-F9)*C9</f>
        <v>10000</v>
      </c>
      <c r="J9" s="16">
        <f>+I9+H9</f>
        <v>18125</v>
      </c>
    </row>
    <row r="10" spans="1:10" x14ac:dyDescent="0.25">
      <c r="A10" s="2">
        <v>43300</v>
      </c>
      <c r="B10" s="28" t="s">
        <v>92</v>
      </c>
      <c r="C10" s="28">
        <v>800</v>
      </c>
      <c r="D10" s="28" t="s">
        <v>10</v>
      </c>
      <c r="E10" s="29">
        <v>1174</v>
      </c>
      <c r="F10" s="29">
        <v>1166</v>
      </c>
      <c r="G10" s="30">
        <v>0</v>
      </c>
      <c r="H10" s="5">
        <f t="shared" si="0"/>
        <v>-6400</v>
      </c>
      <c r="I10" s="5">
        <v>0</v>
      </c>
      <c r="J10" s="16">
        <f t="shared" ref="J10" si="2">+I10+H10</f>
        <v>-6400</v>
      </c>
    </row>
    <row r="11" spans="1:10" x14ac:dyDescent="0.25">
      <c r="A11" s="2">
        <v>43299</v>
      </c>
      <c r="B11" s="28" t="s">
        <v>83</v>
      </c>
      <c r="C11" s="28">
        <v>3500</v>
      </c>
      <c r="D11" s="28" t="s">
        <v>10</v>
      </c>
      <c r="E11" s="29">
        <v>97.8</v>
      </c>
      <c r="F11" s="29">
        <v>99.6</v>
      </c>
      <c r="G11" s="30">
        <v>0</v>
      </c>
      <c r="H11" s="5">
        <v>6250</v>
      </c>
      <c r="I11" s="5">
        <v>0</v>
      </c>
      <c r="J11" s="16">
        <f t="shared" ref="J11:J13" si="3">+I11+H11</f>
        <v>6250</v>
      </c>
    </row>
    <row r="12" spans="1:10" x14ac:dyDescent="0.25">
      <c r="A12" s="2">
        <v>43298</v>
      </c>
      <c r="B12" s="28" t="s">
        <v>64</v>
      </c>
      <c r="C12" s="28">
        <v>1100</v>
      </c>
      <c r="D12" s="28" t="s">
        <v>10</v>
      </c>
      <c r="E12" s="29">
        <v>514</v>
      </c>
      <c r="F12" s="29">
        <v>519.5</v>
      </c>
      <c r="G12" s="30">
        <v>0</v>
      </c>
      <c r="H12" s="5">
        <v>6250</v>
      </c>
      <c r="I12" s="5">
        <v>0</v>
      </c>
      <c r="J12" s="16">
        <f t="shared" si="3"/>
        <v>6250</v>
      </c>
    </row>
    <row r="13" spans="1:10" x14ac:dyDescent="0.25">
      <c r="A13" s="2">
        <v>43297</v>
      </c>
      <c r="B13" s="28" t="s">
        <v>84</v>
      </c>
      <c r="C13" s="28">
        <v>500</v>
      </c>
      <c r="D13" s="28" t="s">
        <v>11</v>
      </c>
      <c r="E13" s="29">
        <v>944</v>
      </c>
      <c r="F13" s="29">
        <v>939</v>
      </c>
      <c r="G13" s="30">
        <v>0</v>
      </c>
      <c r="H13" s="5">
        <f>(E13-F13)*C13</f>
        <v>2500</v>
      </c>
      <c r="I13" s="5">
        <v>0</v>
      </c>
      <c r="J13" s="16">
        <f t="shared" si="3"/>
        <v>2500</v>
      </c>
    </row>
    <row r="14" spans="1:10" x14ac:dyDescent="0.25">
      <c r="A14" s="2">
        <v>43293</v>
      </c>
      <c r="B14" s="28" t="s">
        <v>81</v>
      </c>
      <c r="C14" s="28">
        <v>500</v>
      </c>
      <c r="D14" s="28" t="s">
        <v>10</v>
      </c>
      <c r="E14" s="29">
        <v>1605</v>
      </c>
      <c r="F14" s="29">
        <v>1592</v>
      </c>
      <c r="G14" s="30">
        <v>0</v>
      </c>
      <c r="H14" s="5">
        <f t="shared" ref="H14" si="4">(F14-E14)*C14</f>
        <v>-6500</v>
      </c>
      <c r="I14" s="5">
        <v>0</v>
      </c>
      <c r="J14" s="16">
        <f t="shared" ref="J14" si="5">+I14+H14</f>
        <v>-6500</v>
      </c>
    </row>
    <row r="15" spans="1:10" x14ac:dyDescent="0.25">
      <c r="A15" s="2">
        <v>43292</v>
      </c>
      <c r="B15" s="28" t="s">
        <v>67</v>
      </c>
      <c r="C15" s="28">
        <v>2750</v>
      </c>
      <c r="D15" s="28" t="s">
        <v>11</v>
      </c>
      <c r="E15" s="29">
        <v>267.5</v>
      </c>
      <c r="F15" s="29">
        <v>267.5</v>
      </c>
      <c r="G15" s="30">
        <v>0</v>
      </c>
      <c r="H15" s="5">
        <f t="shared" ref="H15:H16" si="6">(F15-E15)*C15</f>
        <v>0</v>
      </c>
      <c r="I15" s="5">
        <v>0</v>
      </c>
      <c r="J15" s="16">
        <f t="shared" ref="J15:J16" si="7">+I15+H15</f>
        <v>0</v>
      </c>
    </row>
    <row r="16" spans="1:10" x14ac:dyDescent="0.25">
      <c r="A16" s="2">
        <v>43290</v>
      </c>
      <c r="B16" s="28" t="s">
        <v>68</v>
      </c>
      <c r="C16" s="28">
        <v>1400</v>
      </c>
      <c r="D16" s="28" t="s">
        <v>10</v>
      </c>
      <c r="E16" s="29">
        <v>598</v>
      </c>
      <c r="F16" s="29">
        <v>603</v>
      </c>
      <c r="G16" s="30">
        <v>0</v>
      </c>
      <c r="H16" s="5">
        <f t="shared" si="6"/>
        <v>7000</v>
      </c>
      <c r="I16" s="5">
        <v>0</v>
      </c>
      <c r="J16" s="16">
        <f t="shared" si="7"/>
        <v>7000</v>
      </c>
    </row>
    <row r="17" spans="1:10" x14ac:dyDescent="0.25">
      <c r="A17" s="2">
        <v>43287</v>
      </c>
      <c r="B17" s="28" t="s">
        <v>25</v>
      </c>
      <c r="C17" s="28">
        <v>1250</v>
      </c>
      <c r="D17" s="28" t="s">
        <v>10</v>
      </c>
      <c r="E17" s="29">
        <v>658</v>
      </c>
      <c r="F17" s="29">
        <v>663.5</v>
      </c>
      <c r="G17" s="30">
        <v>0</v>
      </c>
      <c r="H17" s="5">
        <f t="shared" ref="H17:H19" si="8">(F17-E17)*C17</f>
        <v>6875</v>
      </c>
      <c r="I17" s="5">
        <v>0</v>
      </c>
      <c r="J17" s="16">
        <f t="shared" ref="J17:J19" si="9">+I17+H17</f>
        <v>6875</v>
      </c>
    </row>
    <row r="18" spans="1:10" x14ac:dyDescent="0.25">
      <c r="A18" s="2">
        <v>43286</v>
      </c>
      <c r="B18" s="28" t="s">
        <v>52</v>
      </c>
      <c r="C18" s="28">
        <v>600</v>
      </c>
      <c r="D18" s="28" t="s">
        <v>10</v>
      </c>
      <c r="E18" s="29">
        <v>1320</v>
      </c>
      <c r="F18" s="29">
        <v>1330</v>
      </c>
      <c r="G18" s="30">
        <v>0</v>
      </c>
      <c r="H18" s="5">
        <f t="shared" si="8"/>
        <v>6000</v>
      </c>
      <c r="I18" s="5">
        <v>0</v>
      </c>
      <c r="J18" s="16">
        <f t="shared" si="9"/>
        <v>6000</v>
      </c>
    </row>
    <row r="19" spans="1:10" x14ac:dyDescent="0.25">
      <c r="A19" s="2">
        <v>43285</v>
      </c>
      <c r="B19" s="28" t="s">
        <v>53</v>
      </c>
      <c r="C19" s="28">
        <v>12000</v>
      </c>
      <c r="D19" s="28" t="s">
        <v>10</v>
      </c>
      <c r="E19" s="29">
        <v>57.25</v>
      </c>
      <c r="F19" s="29">
        <v>58.25</v>
      </c>
      <c r="G19" s="30">
        <v>0</v>
      </c>
      <c r="H19" s="5">
        <f t="shared" si="8"/>
        <v>12000</v>
      </c>
      <c r="I19" s="5">
        <v>0</v>
      </c>
      <c r="J19" s="16">
        <f t="shared" si="9"/>
        <v>12000</v>
      </c>
    </row>
    <row r="20" spans="1:10" x14ac:dyDescent="0.25">
      <c r="A20" s="2">
        <v>43285</v>
      </c>
      <c r="B20" s="31" t="s">
        <v>54</v>
      </c>
      <c r="C20" s="32">
        <v>250</v>
      </c>
      <c r="D20" s="31" t="s">
        <v>10</v>
      </c>
      <c r="E20" s="33">
        <v>2885</v>
      </c>
      <c r="F20" s="33">
        <v>2910</v>
      </c>
      <c r="G20" s="33">
        <v>2930</v>
      </c>
      <c r="H20" s="5">
        <v>6250</v>
      </c>
      <c r="I20" s="5">
        <v>6000</v>
      </c>
      <c r="J20" s="16">
        <f>+I20+H20</f>
        <v>12250</v>
      </c>
    </row>
    <row r="21" spans="1:10" x14ac:dyDescent="0.25">
      <c r="A21" s="2">
        <v>43285</v>
      </c>
      <c r="B21" s="32" t="s">
        <v>27</v>
      </c>
      <c r="C21" s="32">
        <v>12000</v>
      </c>
      <c r="D21" s="32" t="s">
        <v>11</v>
      </c>
      <c r="E21" s="33">
        <v>80</v>
      </c>
      <c r="F21" s="33">
        <v>78</v>
      </c>
      <c r="G21" s="33">
        <v>0</v>
      </c>
      <c r="H21" s="5">
        <f>(E21-F21)*C21</f>
        <v>24000</v>
      </c>
      <c r="I21" s="5">
        <v>0</v>
      </c>
      <c r="J21" s="16">
        <f t="shared" ref="J21" si="10">+I21+H21</f>
        <v>24000</v>
      </c>
    </row>
    <row r="22" spans="1:10" x14ac:dyDescent="0.25">
      <c r="A22" s="2">
        <v>43284</v>
      </c>
      <c r="B22" s="31" t="s">
        <v>29</v>
      </c>
      <c r="C22" s="32">
        <v>2750</v>
      </c>
      <c r="D22" s="31" t="s">
        <v>10</v>
      </c>
      <c r="E22" s="33">
        <v>260.5</v>
      </c>
      <c r="F22" s="33">
        <v>262.5</v>
      </c>
      <c r="G22" s="33">
        <v>0</v>
      </c>
      <c r="H22" s="5">
        <v>5500</v>
      </c>
      <c r="I22" s="5">
        <v>0</v>
      </c>
      <c r="J22" s="16">
        <v>5500</v>
      </c>
    </row>
    <row r="23" spans="1:10" x14ac:dyDescent="0.25">
      <c r="A23" s="2">
        <v>43284</v>
      </c>
      <c r="B23" s="32" t="s">
        <v>55</v>
      </c>
      <c r="C23" s="32">
        <v>10000</v>
      </c>
      <c r="D23" s="32" t="s">
        <v>11</v>
      </c>
      <c r="E23" s="33">
        <v>53.75</v>
      </c>
      <c r="F23" s="33">
        <v>52.5</v>
      </c>
      <c r="G23" s="33">
        <v>0</v>
      </c>
      <c r="H23" s="5">
        <f>(E23-F23)*C23</f>
        <v>12500</v>
      </c>
      <c r="I23" s="5">
        <v>0</v>
      </c>
      <c r="J23" s="16">
        <f t="shared" ref="J23:J24" si="11">+I23+H23</f>
        <v>12500</v>
      </c>
    </row>
    <row r="24" spans="1:10" x14ac:dyDescent="0.25">
      <c r="A24" s="2">
        <v>43283</v>
      </c>
      <c r="B24" s="28" t="s">
        <v>55</v>
      </c>
      <c r="C24" s="28">
        <v>10000</v>
      </c>
      <c r="D24" s="28" t="s">
        <v>10</v>
      </c>
      <c r="E24" s="29">
        <v>56.25</v>
      </c>
      <c r="F24" s="29">
        <v>57.5</v>
      </c>
      <c r="G24" s="30">
        <v>0</v>
      </c>
      <c r="H24" s="5">
        <f t="shared" ref="H24" si="12">(F24-E24)*C24</f>
        <v>12500</v>
      </c>
      <c r="I24" s="5">
        <v>0</v>
      </c>
      <c r="J24" s="16">
        <f t="shared" si="11"/>
        <v>12500</v>
      </c>
    </row>
    <row r="25" spans="1:10" x14ac:dyDescent="0.25">
      <c r="A25" s="34"/>
      <c r="B25" s="35"/>
      <c r="C25" s="35"/>
      <c r="D25" s="35"/>
      <c r="E25" s="36"/>
      <c r="F25" s="36"/>
      <c r="G25" s="36"/>
      <c r="H25" s="37"/>
      <c r="I25" s="37"/>
      <c r="J25" s="38"/>
    </row>
    <row r="26" spans="1:10" x14ac:dyDescent="0.25">
      <c r="A26" s="2">
        <v>43280</v>
      </c>
      <c r="B26" s="28" t="s">
        <v>21</v>
      </c>
      <c r="C26" s="28">
        <v>1200</v>
      </c>
      <c r="D26" s="28" t="s">
        <v>10</v>
      </c>
      <c r="E26" s="29">
        <v>972</v>
      </c>
      <c r="F26" s="29">
        <v>987</v>
      </c>
      <c r="G26" s="30">
        <v>0</v>
      </c>
      <c r="H26" s="5">
        <f t="shared" ref="H26:H28" si="13">(F26-E26)*C26</f>
        <v>18000</v>
      </c>
      <c r="I26" s="5">
        <v>0</v>
      </c>
      <c r="J26" s="16">
        <f t="shared" ref="J26:J47" si="14">+I26+H26</f>
        <v>18000</v>
      </c>
    </row>
    <row r="27" spans="1:10" x14ac:dyDescent="0.25">
      <c r="A27" s="2">
        <v>43279</v>
      </c>
      <c r="B27" s="28" t="s">
        <v>12</v>
      </c>
      <c r="C27" s="28">
        <v>28000</v>
      </c>
      <c r="D27" s="28" t="s">
        <v>10</v>
      </c>
      <c r="E27" s="29">
        <v>13.75</v>
      </c>
      <c r="F27" s="29">
        <v>14.4</v>
      </c>
      <c r="G27" s="30">
        <v>0</v>
      </c>
      <c r="H27" s="5">
        <f t="shared" si="13"/>
        <v>18200.000000000011</v>
      </c>
      <c r="I27" s="5">
        <v>0</v>
      </c>
      <c r="J27" s="16">
        <f t="shared" si="14"/>
        <v>18200.000000000011</v>
      </c>
    </row>
    <row r="28" spans="1:10" x14ac:dyDescent="0.25">
      <c r="A28" s="2">
        <v>43279</v>
      </c>
      <c r="B28" s="28" t="s">
        <v>56</v>
      </c>
      <c r="C28" s="28">
        <v>800</v>
      </c>
      <c r="D28" s="28" t="s">
        <v>10</v>
      </c>
      <c r="E28" s="29">
        <v>1124</v>
      </c>
      <c r="F28" s="29">
        <v>1132</v>
      </c>
      <c r="G28" s="30">
        <v>0</v>
      </c>
      <c r="H28" s="5">
        <f t="shared" si="13"/>
        <v>6400</v>
      </c>
      <c r="I28" s="5">
        <v>0</v>
      </c>
      <c r="J28" s="16">
        <f t="shared" si="14"/>
        <v>6400</v>
      </c>
    </row>
    <row r="29" spans="1:10" x14ac:dyDescent="0.25">
      <c r="A29" s="13">
        <v>43277</v>
      </c>
      <c r="B29" s="32" t="s">
        <v>27</v>
      </c>
      <c r="C29" s="32">
        <v>12000</v>
      </c>
      <c r="D29" s="32" t="s">
        <v>11</v>
      </c>
      <c r="E29" s="33">
        <v>82.25</v>
      </c>
      <c r="F29" s="33">
        <v>80.5</v>
      </c>
      <c r="G29" s="33">
        <v>0</v>
      </c>
      <c r="H29" s="5">
        <f>(E29-F29)*C29</f>
        <v>21000</v>
      </c>
      <c r="I29" s="5">
        <v>0</v>
      </c>
      <c r="J29" s="16">
        <f t="shared" si="14"/>
        <v>21000</v>
      </c>
    </row>
    <row r="30" spans="1:10" x14ac:dyDescent="0.25">
      <c r="A30" s="13">
        <v>43276</v>
      </c>
      <c r="B30" s="39" t="s">
        <v>18</v>
      </c>
      <c r="C30" s="39">
        <v>500</v>
      </c>
      <c r="D30" s="39" t="s">
        <v>10</v>
      </c>
      <c r="E30" s="40">
        <v>1615</v>
      </c>
      <c r="F30" s="40">
        <v>1637</v>
      </c>
      <c r="G30" s="30">
        <v>0</v>
      </c>
      <c r="H30" s="5">
        <f t="shared" ref="H30" si="15">(F30-E30)*C30</f>
        <v>11000</v>
      </c>
      <c r="I30" s="5">
        <v>0</v>
      </c>
      <c r="J30" s="16">
        <f t="shared" si="14"/>
        <v>11000</v>
      </c>
    </row>
    <row r="31" spans="1:10" x14ac:dyDescent="0.25">
      <c r="A31" s="13">
        <v>43273</v>
      </c>
      <c r="B31" s="32" t="s">
        <v>21</v>
      </c>
      <c r="C31" s="32">
        <v>1200</v>
      </c>
      <c r="D31" s="32" t="s">
        <v>11</v>
      </c>
      <c r="E31" s="33">
        <v>985</v>
      </c>
      <c r="F31" s="33">
        <v>980</v>
      </c>
      <c r="G31" s="33">
        <v>0</v>
      </c>
      <c r="H31" s="5">
        <f>(E31-F31)*C31</f>
        <v>6000</v>
      </c>
      <c r="I31" s="5">
        <v>0</v>
      </c>
      <c r="J31" s="16">
        <f t="shared" si="14"/>
        <v>6000</v>
      </c>
    </row>
    <row r="32" spans="1:10" x14ac:dyDescent="0.25">
      <c r="A32" s="13">
        <v>43272</v>
      </c>
      <c r="B32" s="32" t="s">
        <v>18</v>
      </c>
      <c r="C32" s="32">
        <v>500</v>
      </c>
      <c r="D32" s="32" t="s">
        <v>11</v>
      </c>
      <c r="E32" s="33">
        <v>1640</v>
      </c>
      <c r="F32" s="33">
        <v>1615</v>
      </c>
      <c r="G32" s="33">
        <v>0</v>
      </c>
      <c r="H32" s="5">
        <f>(E32-F32)*C32</f>
        <v>12500</v>
      </c>
      <c r="I32" s="5">
        <v>0</v>
      </c>
      <c r="J32" s="16">
        <f t="shared" si="14"/>
        <v>12500</v>
      </c>
    </row>
    <row r="33" spans="1:10" x14ac:dyDescent="0.25">
      <c r="A33" s="13">
        <v>43271</v>
      </c>
      <c r="B33" s="39" t="s">
        <v>14</v>
      </c>
      <c r="C33" s="39">
        <v>7000</v>
      </c>
      <c r="D33" s="39" t="s">
        <v>10</v>
      </c>
      <c r="E33" s="40">
        <v>137</v>
      </c>
      <c r="F33" s="40">
        <v>138</v>
      </c>
      <c r="G33" s="30">
        <v>0</v>
      </c>
      <c r="H33" s="5">
        <f t="shared" ref="H33:H35" si="16">(F33-E33)*C33</f>
        <v>7000</v>
      </c>
      <c r="I33" s="5">
        <v>0</v>
      </c>
      <c r="J33" s="16">
        <f t="shared" si="14"/>
        <v>7000</v>
      </c>
    </row>
    <row r="34" spans="1:10" x14ac:dyDescent="0.25">
      <c r="A34" s="13">
        <v>43269</v>
      </c>
      <c r="B34" s="39" t="s">
        <v>21</v>
      </c>
      <c r="C34" s="39">
        <v>1200</v>
      </c>
      <c r="D34" s="39" t="s">
        <v>10</v>
      </c>
      <c r="E34" s="40">
        <v>1000</v>
      </c>
      <c r="F34" s="40">
        <v>1012</v>
      </c>
      <c r="G34" s="40">
        <v>0</v>
      </c>
      <c r="H34" s="16">
        <f t="shared" si="16"/>
        <v>14400</v>
      </c>
      <c r="I34" s="16">
        <v>0</v>
      </c>
      <c r="J34" s="16">
        <f t="shared" si="14"/>
        <v>14400</v>
      </c>
    </row>
    <row r="35" spans="1:10" x14ac:dyDescent="0.25">
      <c r="A35" s="13">
        <v>43269</v>
      </c>
      <c r="B35" s="39" t="s">
        <v>14</v>
      </c>
      <c r="C35" s="39">
        <v>7000</v>
      </c>
      <c r="D35" s="39" t="s">
        <v>10</v>
      </c>
      <c r="E35" s="40">
        <v>140</v>
      </c>
      <c r="F35" s="40">
        <v>140.5</v>
      </c>
      <c r="G35" s="40">
        <v>0</v>
      </c>
      <c r="H35" s="16">
        <f t="shared" si="16"/>
        <v>3500</v>
      </c>
      <c r="I35" s="16">
        <v>0</v>
      </c>
      <c r="J35" s="16">
        <f t="shared" si="14"/>
        <v>3500</v>
      </c>
    </row>
    <row r="36" spans="1:10" x14ac:dyDescent="0.25">
      <c r="A36" s="13">
        <v>43266</v>
      </c>
      <c r="B36" s="39" t="s">
        <v>13</v>
      </c>
      <c r="C36" s="39">
        <v>12000</v>
      </c>
      <c r="D36" s="39" t="s">
        <v>11</v>
      </c>
      <c r="E36" s="40">
        <v>87</v>
      </c>
      <c r="F36" s="40">
        <v>85</v>
      </c>
      <c r="G36" s="40">
        <v>84.25</v>
      </c>
      <c r="H36" s="16">
        <f>(E36-F36)*C36</f>
        <v>24000</v>
      </c>
      <c r="I36" s="16">
        <f>(F36-G36)*C36</f>
        <v>9000</v>
      </c>
      <c r="J36" s="16">
        <f t="shared" si="14"/>
        <v>33000</v>
      </c>
    </row>
    <row r="37" spans="1:10" x14ac:dyDescent="0.25">
      <c r="A37" s="13">
        <v>43266</v>
      </c>
      <c r="B37" s="39" t="s">
        <v>34</v>
      </c>
      <c r="C37" s="39">
        <v>1000</v>
      </c>
      <c r="D37" s="39" t="s">
        <v>11</v>
      </c>
      <c r="E37" s="40">
        <v>1087</v>
      </c>
      <c r="F37" s="40">
        <v>1075</v>
      </c>
      <c r="G37" s="40">
        <v>0</v>
      </c>
      <c r="H37" s="16">
        <f t="shared" ref="H37" si="17">(E37-F37)*C37</f>
        <v>12000</v>
      </c>
      <c r="I37" s="16">
        <v>0</v>
      </c>
      <c r="J37" s="16">
        <f t="shared" si="14"/>
        <v>12000</v>
      </c>
    </row>
    <row r="38" spans="1:10" x14ac:dyDescent="0.25">
      <c r="A38" s="13">
        <v>43265</v>
      </c>
      <c r="B38" s="39" t="s">
        <v>12</v>
      </c>
      <c r="C38" s="39">
        <v>28000</v>
      </c>
      <c r="D38" s="39" t="s">
        <v>10</v>
      </c>
      <c r="E38" s="40">
        <v>16</v>
      </c>
      <c r="F38" s="40">
        <v>15.4</v>
      </c>
      <c r="G38" s="40">
        <v>0</v>
      </c>
      <c r="H38" s="16">
        <f t="shared" ref="H38" si="18">(F38-E38)*C38</f>
        <v>-16799.999999999989</v>
      </c>
      <c r="I38" s="16">
        <v>0</v>
      </c>
      <c r="J38" s="11">
        <f t="shared" si="14"/>
        <v>-16799.999999999989</v>
      </c>
    </row>
    <row r="39" spans="1:10" x14ac:dyDescent="0.25">
      <c r="A39" s="13">
        <v>43265</v>
      </c>
      <c r="B39" s="39" t="s">
        <v>14</v>
      </c>
      <c r="C39" s="39">
        <v>7000</v>
      </c>
      <c r="D39" s="39" t="s">
        <v>10</v>
      </c>
      <c r="E39" s="40">
        <v>143.75</v>
      </c>
      <c r="F39" s="40">
        <v>145.75</v>
      </c>
      <c r="G39" s="40">
        <v>146.25</v>
      </c>
      <c r="H39" s="16">
        <f>(F39-E39)*C39</f>
        <v>14000</v>
      </c>
      <c r="I39" s="16">
        <f>(G39-F39)*C39</f>
        <v>3500</v>
      </c>
      <c r="J39" s="16">
        <f t="shared" si="14"/>
        <v>17500</v>
      </c>
    </row>
    <row r="40" spans="1:10" x14ac:dyDescent="0.25">
      <c r="A40" s="41">
        <v>43264</v>
      </c>
      <c r="B40" s="32" t="s">
        <v>21</v>
      </c>
      <c r="C40" s="32">
        <v>1200</v>
      </c>
      <c r="D40" s="32" t="s">
        <v>11</v>
      </c>
      <c r="E40" s="33">
        <v>1045</v>
      </c>
      <c r="F40" s="33">
        <v>1032</v>
      </c>
      <c r="G40" s="33">
        <v>0</v>
      </c>
      <c r="H40" s="5">
        <f t="shared" ref="H40" si="19">(E40-F40)*C40</f>
        <v>15600</v>
      </c>
      <c r="I40" s="5">
        <v>0</v>
      </c>
      <c r="J40" s="16">
        <f t="shared" si="14"/>
        <v>15600</v>
      </c>
    </row>
    <row r="41" spans="1:10" x14ac:dyDescent="0.25">
      <c r="A41" s="13">
        <v>43263</v>
      </c>
      <c r="B41" s="39" t="s">
        <v>20</v>
      </c>
      <c r="C41" s="39">
        <v>1000</v>
      </c>
      <c r="D41" s="39" t="s">
        <v>10</v>
      </c>
      <c r="E41" s="40">
        <v>1061</v>
      </c>
      <c r="F41" s="40">
        <v>1076</v>
      </c>
      <c r="G41" s="40">
        <v>1096</v>
      </c>
      <c r="H41" s="16">
        <f>(F41-E41)*C41</f>
        <v>15000</v>
      </c>
      <c r="I41" s="16">
        <v>0</v>
      </c>
      <c r="J41" s="16">
        <f t="shared" si="14"/>
        <v>15000</v>
      </c>
    </row>
    <row r="42" spans="1:10" x14ac:dyDescent="0.25">
      <c r="A42" s="13">
        <v>43262</v>
      </c>
      <c r="B42" s="39" t="s">
        <v>57</v>
      </c>
      <c r="C42" s="39">
        <v>4500</v>
      </c>
      <c r="D42" s="39" t="s">
        <v>10</v>
      </c>
      <c r="E42" s="40">
        <v>273</v>
      </c>
      <c r="F42" s="40">
        <v>275.75</v>
      </c>
      <c r="G42" s="40">
        <v>0</v>
      </c>
      <c r="H42" s="16">
        <f>(F42-E42)*C42</f>
        <v>12375</v>
      </c>
      <c r="I42" s="16">
        <v>0</v>
      </c>
      <c r="J42" s="16">
        <f t="shared" si="14"/>
        <v>12375</v>
      </c>
    </row>
    <row r="43" spans="1:10" x14ac:dyDescent="0.25">
      <c r="A43" s="13">
        <v>43259</v>
      </c>
      <c r="B43" s="39" t="s">
        <v>21</v>
      </c>
      <c r="C43" s="39">
        <v>1200</v>
      </c>
      <c r="D43" s="39" t="s">
        <v>10</v>
      </c>
      <c r="E43" s="40">
        <v>1021</v>
      </c>
      <c r="F43" s="40">
        <v>1036</v>
      </c>
      <c r="G43" s="40">
        <v>1041</v>
      </c>
      <c r="H43" s="16">
        <f>(F43-E43)*C43</f>
        <v>18000</v>
      </c>
      <c r="I43" s="16">
        <f>(G43-F43)*C43</f>
        <v>6000</v>
      </c>
      <c r="J43" s="16">
        <f t="shared" si="14"/>
        <v>24000</v>
      </c>
    </row>
    <row r="44" spans="1:10" x14ac:dyDescent="0.25">
      <c r="A44" s="13">
        <v>43259</v>
      </c>
      <c r="B44" s="39" t="s">
        <v>58</v>
      </c>
      <c r="C44" s="39">
        <v>4000</v>
      </c>
      <c r="D44" s="39" t="s">
        <v>10</v>
      </c>
      <c r="E44" s="40">
        <v>132.75</v>
      </c>
      <c r="F44" s="40">
        <v>135.75</v>
      </c>
      <c r="G44" s="40">
        <v>0</v>
      </c>
      <c r="H44" s="16">
        <f>(F44-E44)*C44</f>
        <v>12000</v>
      </c>
      <c r="I44" s="16">
        <v>0</v>
      </c>
      <c r="J44" s="16">
        <f t="shared" si="14"/>
        <v>12000</v>
      </c>
    </row>
    <row r="45" spans="1:10" x14ac:dyDescent="0.25">
      <c r="A45" s="13">
        <v>43259</v>
      </c>
      <c r="B45" s="39" t="s">
        <v>36</v>
      </c>
      <c r="C45" s="39">
        <v>1400</v>
      </c>
      <c r="D45" s="39" t="s">
        <v>10</v>
      </c>
      <c r="E45" s="40">
        <v>565</v>
      </c>
      <c r="F45" s="40">
        <v>575</v>
      </c>
      <c r="G45" s="40">
        <v>587</v>
      </c>
      <c r="H45" s="16">
        <f>(F45-E45)*C45</f>
        <v>14000</v>
      </c>
      <c r="I45" s="16">
        <f>(G45-F45)*C45</f>
        <v>16800</v>
      </c>
      <c r="J45" s="16">
        <f t="shared" si="14"/>
        <v>30800</v>
      </c>
    </row>
    <row r="46" spans="1:10" x14ac:dyDescent="0.25">
      <c r="A46" s="13">
        <v>43258</v>
      </c>
      <c r="B46" s="39" t="s">
        <v>14</v>
      </c>
      <c r="C46" s="39">
        <v>7000</v>
      </c>
      <c r="D46" s="39" t="s">
        <v>10</v>
      </c>
      <c r="E46" s="40">
        <v>149</v>
      </c>
      <c r="F46" s="40">
        <v>147</v>
      </c>
      <c r="G46" s="40">
        <v>0</v>
      </c>
      <c r="H46" s="16">
        <f t="shared" ref="H46:H47" si="20">(F46-E46)*C46</f>
        <v>-14000</v>
      </c>
      <c r="I46" s="16">
        <v>0</v>
      </c>
      <c r="J46" s="11">
        <f t="shared" si="14"/>
        <v>-14000</v>
      </c>
    </row>
    <row r="47" spans="1:10" x14ac:dyDescent="0.25">
      <c r="A47" s="13">
        <v>43258</v>
      </c>
      <c r="B47" s="42" t="s">
        <v>28</v>
      </c>
      <c r="C47" s="42">
        <v>28000</v>
      </c>
      <c r="D47" s="42" t="s">
        <v>10</v>
      </c>
      <c r="E47" s="43">
        <v>16</v>
      </c>
      <c r="F47" s="40">
        <v>15.5</v>
      </c>
      <c r="G47" s="43">
        <v>0</v>
      </c>
      <c r="H47" s="16">
        <f t="shared" si="20"/>
        <v>-14000</v>
      </c>
      <c r="I47" s="16">
        <v>0</v>
      </c>
      <c r="J47" s="11">
        <f t="shared" si="14"/>
        <v>-14000</v>
      </c>
    </row>
    <row r="48" spans="1:10" x14ac:dyDescent="0.25">
      <c r="A48" s="13">
        <v>43257</v>
      </c>
      <c r="B48" s="39" t="s">
        <v>22</v>
      </c>
      <c r="C48" s="39">
        <v>1100</v>
      </c>
      <c r="D48" s="39" t="s">
        <v>10</v>
      </c>
      <c r="E48" s="40">
        <v>899</v>
      </c>
      <c r="F48" s="40">
        <v>905</v>
      </c>
      <c r="G48" s="40">
        <v>0</v>
      </c>
      <c r="H48" s="16">
        <f>(F48-E48)*C48</f>
        <v>6600</v>
      </c>
      <c r="I48" s="16">
        <v>0</v>
      </c>
      <c r="J48" s="16">
        <f>+I48+H48</f>
        <v>6600</v>
      </c>
    </row>
    <row r="49" spans="1:10" x14ac:dyDescent="0.25">
      <c r="A49" s="13">
        <v>43256</v>
      </c>
      <c r="B49" s="39" t="s">
        <v>17</v>
      </c>
      <c r="C49" s="39">
        <v>8000</v>
      </c>
      <c r="D49" s="39" t="s">
        <v>10</v>
      </c>
      <c r="E49" s="40">
        <v>109</v>
      </c>
      <c r="F49" s="40">
        <v>110.9</v>
      </c>
      <c r="G49" s="40">
        <v>0</v>
      </c>
      <c r="H49" s="16">
        <f>(F49-E49)*C49</f>
        <v>15200.000000000045</v>
      </c>
      <c r="I49" s="16">
        <v>0</v>
      </c>
      <c r="J49" s="16">
        <f t="shared" ref="J49:J53" si="21">+I49+H49</f>
        <v>15200.000000000045</v>
      </c>
    </row>
    <row r="50" spans="1:10" x14ac:dyDescent="0.25">
      <c r="A50" s="13">
        <v>43255</v>
      </c>
      <c r="B50" s="39" t="s">
        <v>18</v>
      </c>
      <c r="C50" s="39">
        <v>500</v>
      </c>
      <c r="D50" s="39" t="s">
        <v>11</v>
      </c>
      <c r="E50" s="40">
        <v>1590</v>
      </c>
      <c r="F50" s="40">
        <v>1570</v>
      </c>
      <c r="G50" s="40">
        <v>0</v>
      </c>
      <c r="H50" s="16">
        <f>(E50-F50)*C50</f>
        <v>10000</v>
      </c>
      <c r="I50" s="16">
        <v>0</v>
      </c>
      <c r="J50" s="16">
        <f t="shared" si="21"/>
        <v>10000</v>
      </c>
    </row>
    <row r="51" spans="1:10" x14ac:dyDescent="0.25">
      <c r="A51" s="13">
        <v>43255</v>
      </c>
      <c r="B51" s="39" t="s">
        <v>15</v>
      </c>
      <c r="C51" s="39">
        <v>1000</v>
      </c>
      <c r="D51" s="39" t="s">
        <v>10</v>
      </c>
      <c r="E51" s="40">
        <v>923</v>
      </c>
      <c r="F51" s="40">
        <v>928</v>
      </c>
      <c r="G51" s="40">
        <v>0</v>
      </c>
      <c r="H51" s="16">
        <f>(F51-E51)*C51</f>
        <v>5000</v>
      </c>
      <c r="I51" s="16">
        <v>0</v>
      </c>
      <c r="J51" s="16">
        <f t="shared" si="21"/>
        <v>5000</v>
      </c>
    </row>
    <row r="52" spans="1:10" x14ac:dyDescent="0.25">
      <c r="A52" s="13">
        <v>43252</v>
      </c>
      <c r="B52" s="39" t="s">
        <v>17</v>
      </c>
      <c r="C52" s="39">
        <v>8000</v>
      </c>
      <c r="D52" s="39" t="s">
        <v>11</v>
      </c>
      <c r="E52" s="40">
        <v>122.5</v>
      </c>
      <c r="F52" s="40">
        <v>120.5</v>
      </c>
      <c r="G52" s="40">
        <v>0</v>
      </c>
      <c r="H52" s="16">
        <f>(E52-F52)*C52</f>
        <v>16000</v>
      </c>
      <c r="I52" s="16">
        <v>0</v>
      </c>
      <c r="J52" s="16">
        <f t="shared" si="21"/>
        <v>16000</v>
      </c>
    </row>
    <row r="53" spans="1:10" x14ac:dyDescent="0.25">
      <c r="A53" s="13">
        <v>43252</v>
      </c>
      <c r="B53" s="39" t="s">
        <v>31</v>
      </c>
      <c r="C53" s="39">
        <v>500</v>
      </c>
      <c r="D53" s="39" t="s">
        <v>10</v>
      </c>
      <c r="E53" s="40">
        <v>760</v>
      </c>
      <c r="F53" s="40">
        <v>735</v>
      </c>
      <c r="G53" s="40">
        <v>0</v>
      </c>
      <c r="H53" s="16">
        <f>(F53-E53)*C53</f>
        <v>-12500</v>
      </c>
      <c r="I53" s="16">
        <v>0</v>
      </c>
      <c r="J53" s="11">
        <f t="shared" si="21"/>
        <v>-12500</v>
      </c>
    </row>
    <row r="54" spans="1:10" x14ac:dyDescent="0.25">
      <c r="A54" s="34"/>
      <c r="B54" s="35"/>
      <c r="C54" s="35"/>
      <c r="D54" s="35"/>
      <c r="E54" s="36"/>
      <c r="F54" s="36"/>
      <c r="G54" s="36"/>
      <c r="H54" s="37"/>
      <c r="I54" s="37"/>
      <c r="J54" s="38"/>
    </row>
  </sheetData>
  <mergeCells count="2">
    <mergeCell ref="A1:J1"/>
    <mergeCell ref="A2:J2"/>
  </mergeCells>
  <pageMargins left="0.7" right="0.7" top="0.75" bottom="0.75" header="0.3" footer="0.3"/>
  <ignoredErrors>
    <ignoredError sqref="H2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3.25" customHeight="1" x14ac:dyDescent="0.4">
      <c r="A2" s="73" t="s">
        <v>66</v>
      </c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ht="30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43305</v>
      </c>
      <c r="B5" s="3" t="s">
        <v>86</v>
      </c>
      <c r="C5" s="4">
        <v>70</v>
      </c>
      <c r="D5" s="4" t="s">
        <v>63</v>
      </c>
      <c r="E5" s="5">
        <v>7500</v>
      </c>
      <c r="F5" s="5">
        <v>3.5</v>
      </c>
      <c r="G5" s="5">
        <v>4</v>
      </c>
      <c r="H5" s="5">
        <v>4.4000000000000004</v>
      </c>
      <c r="I5" s="47">
        <f t="shared" ref="I5" si="0">(G5-F5)*E5</f>
        <v>3750</v>
      </c>
      <c r="J5" s="7">
        <f t="shared" ref="J5" si="1">(H5-G5)*E5</f>
        <v>3000.0000000000027</v>
      </c>
      <c r="K5" s="78">
        <f t="shared" ref="K5" si="2">(I5+J5)</f>
        <v>6750.0000000000027</v>
      </c>
    </row>
    <row r="6" spans="1:11" x14ac:dyDescent="0.25">
      <c r="A6" s="2">
        <v>43298</v>
      </c>
      <c r="B6" s="3" t="s">
        <v>85</v>
      </c>
      <c r="C6" s="4">
        <v>80</v>
      </c>
      <c r="D6" s="4" t="s">
        <v>63</v>
      </c>
      <c r="E6" s="5">
        <v>6000</v>
      </c>
      <c r="F6" s="5">
        <v>3.4</v>
      </c>
      <c r="G6" s="5">
        <v>3.9</v>
      </c>
      <c r="H6" s="5">
        <v>4.5</v>
      </c>
      <c r="I6" s="47">
        <f t="shared" ref="I6" si="3">(G6-F6)*E6</f>
        <v>3000</v>
      </c>
      <c r="J6" s="7">
        <f t="shared" ref="J6" si="4">(H6-G6)*E6</f>
        <v>3600.0000000000005</v>
      </c>
      <c r="K6" s="7">
        <f t="shared" ref="K6" si="5">(I6+J6)</f>
        <v>6600</v>
      </c>
    </row>
    <row r="7" spans="1:11" x14ac:dyDescent="0.25">
      <c r="A7" s="2">
        <v>43293</v>
      </c>
      <c r="B7" s="3" t="s">
        <v>80</v>
      </c>
      <c r="C7" s="4">
        <v>120</v>
      </c>
      <c r="D7" s="4" t="s">
        <v>63</v>
      </c>
      <c r="E7" s="5">
        <v>4000</v>
      </c>
      <c r="F7" s="5">
        <v>7.25</v>
      </c>
      <c r="G7" s="5">
        <v>8.25</v>
      </c>
      <c r="H7" s="5" t="s">
        <v>44</v>
      </c>
      <c r="I7" s="47">
        <f t="shared" ref="I7:I8" si="6">(G7-F7)*E7</f>
        <v>4000</v>
      </c>
      <c r="J7" s="7">
        <v>0</v>
      </c>
      <c r="K7" s="7">
        <f t="shared" ref="K7:K8" si="7">(I7+J7)</f>
        <v>4000</v>
      </c>
    </row>
    <row r="8" spans="1:11" x14ac:dyDescent="0.25">
      <c r="A8" s="2">
        <v>43292</v>
      </c>
      <c r="B8" s="3" t="s">
        <v>69</v>
      </c>
      <c r="C8" s="4">
        <v>102.5</v>
      </c>
      <c r="D8" s="4" t="s">
        <v>70</v>
      </c>
      <c r="E8" s="5">
        <v>6000</v>
      </c>
      <c r="F8" s="5">
        <v>3.9</v>
      </c>
      <c r="G8" s="5">
        <v>4.1500000000000004</v>
      </c>
      <c r="H8" s="5" t="s">
        <v>44</v>
      </c>
      <c r="I8" s="47">
        <f t="shared" si="6"/>
        <v>1500.0000000000027</v>
      </c>
      <c r="J8" s="7">
        <v>0</v>
      </c>
      <c r="K8" s="7">
        <f t="shared" si="7"/>
        <v>1500.0000000000027</v>
      </c>
    </row>
    <row r="9" spans="1:11" x14ac:dyDescent="0.25">
      <c r="A9" s="2">
        <v>43291</v>
      </c>
      <c r="B9" s="3" t="s">
        <v>71</v>
      </c>
      <c r="C9" s="4">
        <v>1020</v>
      </c>
      <c r="D9" s="4" t="s">
        <v>63</v>
      </c>
      <c r="E9" s="5">
        <v>1000</v>
      </c>
      <c r="F9" s="5">
        <v>22</v>
      </c>
      <c r="G9" s="5">
        <v>25</v>
      </c>
      <c r="H9" s="5">
        <v>26</v>
      </c>
      <c r="I9" s="47">
        <f t="shared" ref="I9:I10" si="8">(G9-F9)*E9</f>
        <v>3000</v>
      </c>
      <c r="J9" s="7">
        <v>0</v>
      </c>
      <c r="K9" s="7">
        <f t="shared" ref="K9:K10" si="9">(I9+J9)</f>
        <v>3000</v>
      </c>
    </row>
    <row r="10" spans="1:11" x14ac:dyDescent="0.25">
      <c r="A10" s="2">
        <v>43290</v>
      </c>
      <c r="B10" s="3" t="s">
        <v>72</v>
      </c>
      <c r="C10" s="4">
        <v>380</v>
      </c>
      <c r="D10" s="4" t="s">
        <v>63</v>
      </c>
      <c r="E10" s="5">
        <v>1500</v>
      </c>
      <c r="F10" s="5">
        <v>18</v>
      </c>
      <c r="G10" s="5">
        <v>18.5</v>
      </c>
      <c r="H10" s="5">
        <v>0</v>
      </c>
      <c r="I10" s="47">
        <f t="shared" si="8"/>
        <v>750</v>
      </c>
      <c r="J10" s="7">
        <v>0</v>
      </c>
      <c r="K10" s="7">
        <f t="shared" si="9"/>
        <v>750</v>
      </c>
    </row>
    <row r="11" spans="1:11" x14ac:dyDescent="0.25">
      <c r="A11" s="2">
        <v>43287</v>
      </c>
      <c r="B11" s="3" t="s">
        <v>62</v>
      </c>
      <c r="C11" s="4">
        <v>220</v>
      </c>
      <c r="D11" s="4" t="s">
        <v>63</v>
      </c>
      <c r="E11" s="5">
        <v>2250</v>
      </c>
      <c r="F11" s="5">
        <v>8.6999999999999993</v>
      </c>
      <c r="G11" s="5">
        <v>9.85</v>
      </c>
      <c r="H11" s="5">
        <v>0</v>
      </c>
      <c r="I11" s="47">
        <f t="shared" ref="I11:I15" si="10">(G11-F11)*E11</f>
        <v>2587.5000000000009</v>
      </c>
      <c r="J11" s="7">
        <v>0</v>
      </c>
      <c r="K11" s="7">
        <f t="shared" ref="K11:K15" si="11">(I11+J11)</f>
        <v>2587.5000000000009</v>
      </c>
    </row>
    <row r="12" spans="1:11" x14ac:dyDescent="0.25">
      <c r="A12" s="2">
        <v>43286</v>
      </c>
      <c r="B12" s="3" t="s">
        <v>64</v>
      </c>
      <c r="C12" s="4">
        <v>470</v>
      </c>
      <c r="D12" s="4" t="s">
        <v>63</v>
      </c>
      <c r="E12" s="5">
        <v>1100</v>
      </c>
      <c r="F12" s="5">
        <v>17</v>
      </c>
      <c r="G12" s="5">
        <v>19</v>
      </c>
      <c r="H12" s="5">
        <v>0</v>
      </c>
      <c r="I12" s="47">
        <f t="shared" si="10"/>
        <v>2200</v>
      </c>
      <c r="J12" s="7">
        <v>0</v>
      </c>
      <c r="K12" s="7">
        <f t="shared" si="11"/>
        <v>2200</v>
      </c>
    </row>
    <row r="13" spans="1:11" x14ac:dyDescent="0.25">
      <c r="A13" s="2">
        <v>43285</v>
      </c>
      <c r="B13" s="3" t="s">
        <v>35</v>
      </c>
      <c r="C13" s="4">
        <v>1900</v>
      </c>
      <c r="D13" s="4" t="s">
        <v>63</v>
      </c>
      <c r="E13" s="5">
        <v>500</v>
      </c>
      <c r="F13" s="5">
        <v>32</v>
      </c>
      <c r="G13" s="5">
        <v>36.5</v>
      </c>
      <c r="H13" s="5">
        <v>0</v>
      </c>
      <c r="I13" s="47">
        <f t="shared" si="10"/>
        <v>2250</v>
      </c>
      <c r="J13" s="7">
        <v>0</v>
      </c>
      <c r="K13" s="7">
        <f t="shared" si="11"/>
        <v>2250</v>
      </c>
    </row>
    <row r="14" spans="1:11" x14ac:dyDescent="0.25">
      <c r="A14" s="2">
        <v>43284</v>
      </c>
      <c r="B14" s="3" t="s">
        <v>26</v>
      </c>
      <c r="C14" s="4">
        <v>630</v>
      </c>
      <c r="D14" s="4" t="s">
        <v>63</v>
      </c>
      <c r="E14" s="5">
        <v>1000</v>
      </c>
      <c r="F14" s="5">
        <v>23</v>
      </c>
      <c r="G14" s="5">
        <v>25.8</v>
      </c>
      <c r="H14" s="5">
        <v>28</v>
      </c>
      <c r="I14" s="47">
        <f t="shared" si="10"/>
        <v>2800.0000000000009</v>
      </c>
      <c r="J14" s="7">
        <f t="shared" ref="J14" si="12">(H14-G14)*E14</f>
        <v>2199.9999999999991</v>
      </c>
      <c r="K14" s="7">
        <f t="shared" si="11"/>
        <v>5000</v>
      </c>
    </row>
    <row r="15" spans="1:11" x14ac:dyDescent="0.25">
      <c r="A15" s="2">
        <v>43283</v>
      </c>
      <c r="B15" s="3" t="s">
        <v>65</v>
      </c>
      <c r="C15" s="4">
        <v>340</v>
      </c>
      <c r="D15" s="4" t="s">
        <v>63</v>
      </c>
      <c r="E15" s="5">
        <v>2266</v>
      </c>
      <c r="F15" s="5">
        <v>11.5</v>
      </c>
      <c r="G15" s="5">
        <v>12.75</v>
      </c>
      <c r="H15" s="5">
        <v>0</v>
      </c>
      <c r="I15" s="47">
        <f t="shared" si="10"/>
        <v>2832.5</v>
      </c>
      <c r="J15" s="7">
        <v>0</v>
      </c>
      <c r="K15" s="7">
        <f t="shared" si="11"/>
        <v>2832.5</v>
      </c>
    </row>
    <row r="16" spans="1:11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0" ht="21" customHeight="1" x14ac:dyDescent="0.4">
      <c r="A2" s="75" t="s">
        <v>78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49"/>
      <c r="C4" s="49"/>
      <c r="D4" s="49"/>
      <c r="E4" s="49"/>
      <c r="F4" s="49"/>
      <c r="G4" s="49"/>
      <c r="H4" s="49"/>
      <c r="I4" s="49"/>
      <c r="J4" s="49"/>
    </row>
    <row r="5" spans="1:10" x14ac:dyDescent="0.25">
      <c r="A5" s="50">
        <v>43308</v>
      </c>
      <c r="B5" s="52" t="s">
        <v>76</v>
      </c>
      <c r="C5" s="52">
        <v>30</v>
      </c>
      <c r="D5" s="52" t="s">
        <v>10</v>
      </c>
      <c r="E5" s="53">
        <v>38100</v>
      </c>
      <c r="F5" s="53">
        <v>38300</v>
      </c>
      <c r="G5" s="77">
        <v>0</v>
      </c>
      <c r="H5" s="55" t="s">
        <v>24</v>
      </c>
      <c r="I5" s="55">
        <v>0</v>
      </c>
      <c r="J5" s="55" t="s">
        <v>24</v>
      </c>
    </row>
    <row r="6" spans="1:10" x14ac:dyDescent="0.25">
      <c r="A6" s="50">
        <v>43307</v>
      </c>
      <c r="B6" s="52" t="s">
        <v>75</v>
      </c>
      <c r="C6" s="52">
        <v>100</v>
      </c>
      <c r="D6" s="52" t="s">
        <v>10</v>
      </c>
      <c r="E6" s="53">
        <v>29850</v>
      </c>
      <c r="F6" s="53">
        <v>29900</v>
      </c>
      <c r="G6" s="77">
        <v>0</v>
      </c>
      <c r="H6" s="55">
        <f t="shared" ref="H6:H13" si="0">IF(D6="LONG",(F6-E6)*C6,(E6-F6)*C6)</f>
        <v>5000</v>
      </c>
      <c r="I6" s="55">
        <v>0</v>
      </c>
      <c r="J6" s="55">
        <f t="shared" ref="J6:J13" si="1">(H6+I6)</f>
        <v>5000</v>
      </c>
    </row>
    <row r="7" spans="1:10" x14ac:dyDescent="0.25">
      <c r="A7" s="50">
        <v>43306</v>
      </c>
      <c r="B7" s="51" t="s">
        <v>74</v>
      </c>
      <c r="C7" s="51">
        <v>5000</v>
      </c>
      <c r="D7" s="52" t="s">
        <v>10</v>
      </c>
      <c r="E7" s="53">
        <v>147.5</v>
      </c>
      <c r="F7" s="53">
        <v>145.5</v>
      </c>
      <c r="G7" s="54">
        <v>0</v>
      </c>
      <c r="H7" s="55">
        <f t="shared" si="0"/>
        <v>-10000</v>
      </c>
      <c r="I7" s="55">
        <v>0</v>
      </c>
      <c r="J7" s="63">
        <f t="shared" si="1"/>
        <v>-10000</v>
      </c>
    </row>
    <row r="8" spans="1:10" x14ac:dyDescent="0.25">
      <c r="A8" s="50">
        <v>43304</v>
      </c>
      <c r="B8" s="52" t="s">
        <v>73</v>
      </c>
      <c r="C8" s="52">
        <v>5000</v>
      </c>
      <c r="D8" s="52" t="s">
        <v>10</v>
      </c>
      <c r="E8" s="53">
        <v>180</v>
      </c>
      <c r="F8" s="53">
        <v>182</v>
      </c>
      <c r="G8" s="77">
        <v>0</v>
      </c>
      <c r="H8" s="55">
        <f t="shared" si="0"/>
        <v>10000</v>
      </c>
      <c r="I8" s="55">
        <v>0</v>
      </c>
      <c r="J8" s="55">
        <f t="shared" si="1"/>
        <v>10000</v>
      </c>
    </row>
    <row r="9" spans="1:10" x14ac:dyDescent="0.25">
      <c r="A9" s="50">
        <v>43301</v>
      </c>
      <c r="B9" s="52" t="s">
        <v>75</v>
      </c>
      <c r="C9" s="52">
        <v>100</v>
      </c>
      <c r="D9" s="52" t="s">
        <v>10</v>
      </c>
      <c r="E9" s="53">
        <v>29800</v>
      </c>
      <c r="F9" s="53">
        <v>29900</v>
      </c>
      <c r="G9" s="77">
        <v>0</v>
      </c>
      <c r="H9" s="55">
        <f t="shared" si="0"/>
        <v>10000</v>
      </c>
      <c r="I9" s="55">
        <v>0</v>
      </c>
      <c r="J9" s="55">
        <f t="shared" si="1"/>
        <v>10000</v>
      </c>
    </row>
    <row r="10" spans="1:10" x14ac:dyDescent="0.25">
      <c r="A10" s="50">
        <v>43300</v>
      </c>
      <c r="B10" s="52" t="s">
        <v>75</v>
      </c>
      <c r="C10" s="52">
        <v>100</v>
      </c>
      <c r="D10" s="52" t="s">
        <v>10</v>
      </c>
      <c r="E10" s="53">
        <v>29730</v>
      </c>
      <c r="F10" s="53">
        <v>29830</v>
      </c>
      <c r="G10" s="77">
        <v>29940</v>
      </c>
      <c r="H10" s="55">
        <f t="shared" si="0"/>
        <v>10000</v>
      </c>
      <c r="I10" s="55">
        <f t="shared" ref="I10:I11" si="2">(G10-F10)*C10</f>
        <v>11000</v>
      </c>
      <c r="J10" s="55">
        <f t="shared" si="1"/>
        <v>21000</v>
      </c>
    </row>
    <row r="11" spans="1:10" x14ac:dyDescent="0.25">
      <c r="A11" s="50">
        <v>43300</v>
      </c>
      <c r="B11" s="52" t="s">
        <v>73</v>
      </c>
      <c r="C11" s="52">
        <v>5000</v>
      </c>
      <c r="D11" s="52" t="s">
        <v>10</v>
      </c>
      <c r="E11" s="53">
        <v>176</v>
      </c>
      <c r="F11" s="53">
        <v>178</v>
      </c>
      <c r="G11" s="77">
        <v>180</v>
      </c>
      <c r="H11" s="55">
        <f t="shared" si="0"/>
        <v>10000</v>
      </c>
      <c r="I11" s="55">
        <f t="shared" si="2"/>
        <v>10000</v>
      </c>
      <c r="J11" s="55">
        <f t="shared" si="1"/>
        <v>20000</v>
      </c>
    </row>
    <row r="12" spans="1:10" x14ac:dyDescent="0.25">
      <c r="A12" s="50">
        <v>43299</v>
      </c>
      <c r="B12" s="52" t="s">
        <v>73</v>
      </c>
      <c r="C12" s="52">
        <v>5000</v>
      </c>
      <c r="D12" s="52" t="s">
        <v>10</v>
      </c>
      <c r="E12" s="53">
        <v>176.6</v>
      </c>
      <c r="F12" s="53">
        <v>178.6</v>
      </c>
      <c r="G12" s="77">
        <v>0</v>
      </c>
      <c r="H12" s="55">
        <f t="shared" si="0"/>
        <v>10000</v>
      </c>
      <c r="I12" s="55">
        <v>0</v>
      </c>
      <c r="J12" s="55">
        <f t="shared" si="1"/>
        <v>10000</v>
      </c>
    </row>
    <row r="13" spans="1:10" x14ac:dyDescent="0.25">
      <c r="A13" s="50">
        <v>43297</v>
      </c>
      <c r="B13" s="52" t="s">
        <v>73</v>
      </c>
      <c r="C13" s="52">
        <v>5000</v>
      </c>
      <c r="D13" s="52" t="s">
        <v>10</v>
      </c>
      <c r="E13" s="53">
        <v>173</v>
      </c>
      <c r="F13" s="53">
        <v>175</v>
      </c>
      <c r="G13" s="77">
        <v>0</v>
      </c>
      <c r="H13" s="55">
        <f t="shared" si="0"/>
        <v>10000</v>
      </c>
      <c r="I13" s="55">
        <v>0</v>
      </c>
      <c r="J13" s="55">
        <f t="shared" si="1"/>
        <v>10000</v>
      </c>
    </row>
    <row r="14" spans="1:10" x14ac:dyDescent="0.25">
      <c r="A14" s="50">
        <v>43294</v>
      </c>
      <c r="B14" s="52" t="s">
        <v>75</v>
      </c>
      <c r="C14" s="52">
        <v>100</v>
      </c>
      <c r="D14" s="56" t="s">
        <v>11</v>
      </c>
      <c r="E14" s="45">
        <v>30100</v>
      </c>
      <c r="F14" s="45">
        <v>30000</v>
      </c>
      <c r="G14" s="77">
        <v>0</v>
      </c>
      <c r="H14" s="57">
        <f>(E14-F14)*C14</f>
        <v>10000</v>
      </c>
      <c r="I14" s="58">
        <v>0</v>
      </c>
      <c r="J14" s="57">
        <f t="shared" ref="J14" si="3">+I14+H14</f>
        <v>10000</v>
      </c>
    </row>
    <row r="15" spans="1:10" x14ac:dyDescent="0.25">
      <c r="A15" s="50">
        <v>43294</v>
      </c>
      <c r="B15" s="52" t="s">
        <v>74</v>
      </c>
      <c r="C15" s="52">
        <v>5000</v>
      </c>
      <c r="D15" s="52" t="s">
        <v>10</v>
      </c>
      <c r="E15" s="53">
        <v>149.75</v>
      </c>
      <c r="F15" s="53">
        <v>151.75</v>
      </c>
      <c r="G15" s="77">
        <v>0</v>
      </c>
      <c r="H15" s="55">
        <f t="shared" ref="H15" si="4">IF(D15="LONG",(F15-E15)*C15,(E15-F15)*C15)</f>
        <v>10000</v>
      </c>
      <c r="I15" s="55">
        <v>0</v>
      </c>
      <c r="J15" s="55">
        <f t="shared" ref="J15" si="5">(H15+I15)</f>
        <v>10000</v>
      </c>
    </row>
    <row r="16" spans="1:10" x14ac:dyDescent="0.25">
      <c r="A16" s="50">
        <v>43293</v>
      </c>
      <c r="B16" s="51" t="s">
        <v>73</v>
      </c>
      <c r="C16" s="51">
        <v>5000</v>
      </c>
      <c r="D16" s="52" t="s">
        <v>10</v>
      </c>
      <c r="E16" s="53">
        <v>177.25</v>
      </c>
      <c r="F16" s="53">
        <v>178.25</v>
      </c>
      <c r="G16" s="54">
        <v>0</v>
      </c>
      <c r="H16" s="55">
        <f t="shared" ref="H16:H18" si="6">IF(D16="LONG",(F16-E16)*C16,(E16-F16)*C16)</f>
        <v>5000</v>
      </c>
      <c r="I16" s="55">
        <v>0</v>
      </c>
      <c r="J16" s="55">
        <f t="shared" ref="J16:J18" si="7">(H16+I16)</f>
        <v>5000</v>
      </c>
    </row>
    <row r="17" spans="1:10" x14ac:dyDescent="0.25">
      <c r="A17" s="50">
        <v>43293</v>
      </c>
      <c r="B17" s="51" t="s">
        <v>79</v>
      </c>
      <c r="C17" s="51">
        <v>100</v>
      </c>
      <c r="D17" s="52" t="s">
        <v>10</v>
      </c>
      <c r="E17" s="53">
        <v>4855</v>
      </c>
      <c r="F17" s="53">
        <v>4885</v>
      </c>
      <c r="G17" s="54">
        <v>0</v>
      </c>
      <c r="H17" s="55">
        <f t="shared" si="6"/>
        <v>3000</v>
      </c>
      <c r="I17" s="55">
        <v>0</v>
      </c>
      <c r="J17" s="55">
        <f t="shared" si="7"/>
        <v>3000</v>
      </c>
    </row>
    <row r="18" spans="1:10" x14ac:dyDescent="0.25">
      <c r="A18" s="50">
        <v>43292</v>
      </c>
      <c r="B18" s="51" t="s">
        <v>73</v>
      </c>
      <c r="C18" s="51">
        <v>5000</v>
      </c>
      <c r="D18" s="52" t="s">
        <v>10</v>
      </c>
      <c r="E18" s="53">
        <v>177.25</v>
      </c>
      <c r="F18" s="53">
        <v>178.25</v>
      </c>
      <c r="G18" s="54">
        <v>0</v>
      </c>
      <c r="H18" s="55">
        <f t="shared" si="6"/>
        <v>5000</v>
      </c>
      <c r="I18" s="55">
        <v>0</v>
      </c>
      <c r="J18" s="55">
        <f t="shared" si="7"/>
        <v>5000</v>
      </c>
    </row>
    <row r="19" spans="1:10" x14ac:dyDescent="0.25">
      <c r="A19" s="50">
        <v>43291</v>
      </c>
      <c r="B19" s="51" t="s">
        <v>73</v>
      </c>
      <c r="C19" s="51">
        <v>5000</v>
      </c>
      <c r="D19" s="52" t="s">
        <v>10</v>
      </c>
      <c r="E19" s="53">
        <v>182.7</v>
      </c>
      <c r="F19" s="53">
        <v>183.7</v>
      </c>
      <c r="G19" s="54">
        <v>0</v>
      </c>
      <c r="H19" s="55">
        <f t="shared" ref="H19:H22" si="8">IF(D19="LONG",(F19-E19)*C19,(E19-F19)*C19)</f>
        <v>5000</v>
      </c>
      <c r="I19" s="55">
        <v>0</v>
      </c>
      <c r="J19" s="55">
        <f t="shared" ref="J19:J23" si="9">(H19+I19)</f>
        <v>5000</v>
      </c>
    </row>
    <row r="20" spans="1:10" x14ac:dyDescent="0.25">
      <c r="A20" s="50">
        <v>43290</v>
      </c>
      <c r="B20" s="51" t="s">
        <v>73</v>
      </c>
      <c r="C20" s="51">
        <v>5000</v>
      </c>
      <c r="D20" s="52" t="s">
        <v>10</v>
      </c>
      <c r="E20" s="53">
        <v>185.75</v>
      </c>
      <c r="F20" s="53">
        <v>186.75</v>
      </c>
      <c r="G20" s="54">
        <v>188.75</v>
      </c>
      <c r="H20" s="55">
        <f t="shared" si="8"/>
        <v>5000</v>
      </c>
      <c r="I20" s="55">
        <f t="shared" ref="I20" si="10">(G20-F20)*C20</f>
        <v>10000</v>
      </c>
      <c r="J20" s="55">
        <f t="shared" si="9"/>
        <v>15000</v>
      </c>
    </row>
    <row r="21" spans="1:10" x14ac:dyDescent="0.25">
      <c r="A21" s="50">
        <v>43287</v>
      </c>
      <c r="B21" s="51" t="s">
        <v>73</v>
      </c>
      <c r="C21" s="51">
        <v>5000</v>
      </c>
      <c r="D21" s="52" t="s">
        <v>10</v>
      </c>
      <c r="E21" s="53">
        <v>188.5</v>
      </c>
      <c r="F21" s="53">
        <v>189.5</v>
      </c>
      <c r="G21" s="54">
        <v>0</v>
      </c>
      <c r="H21" s="55">
        <f t="shared" si="8"/>
        <v>5000</v>
      </c>
      <c r="I21" s="55">
        <v>0</v>
      </c>
      <c r="J21" s="55">
        <f t="shared" si="9"/>
        <v>5000</v>
      </c>
    </row>
    <row r="22" spans="1:10" x14ac:dyDescent="0.25">
      <c r="A22" s="50">
        <v>43286</v>
      </c>
      <c r="B22" s="51" t="s">
        <v>74</v>
      </c>
      <c r="C22" s="51">
        <v>5000</v>
      </c>
      <c r="D22" s="52" t="s">
        <v>10</v>
      </c>
      <c r="E22" s="53">
        <v>186</v>
      </c>
      <c r="F22" s="53">
        <v>187</v>
      </c>
      <c r="G22" s="54">
        <v>188.5</v>
      </c>
      <c r="H22" s="55">
        <f t="shared" si="8"/>
        <v>5000</v>
      </c>
      <c r="I22" s="55">
        <f t="shared" ref="I22" si="11">(G22-F22)*C22</f>
        <v>7500</v>
      </c>
      <c r="J22" s="55">
        <f t="shared" si="9"/>
        <v>12500</v>
      </c>
    </row>
    <row r="23" spans="1:10" x14ac:dyDescent="0.25">
      <c r="A23" s="50">
        <v>43285</v>
      </c>
      <c r="B23" s="51" t="s">
        <v>74</v>
      </c>
      <c r="C23" s="51">
        <v>5000</v>
      </c>
      <c r="D23" s="52" t="s">
        <v>10</v>
      </c>
      <c r="E23" s="53">
        <v>163.75</v>
      </c>
      <c r="F23" s="53">
        <v>164.75</v>
      </c>
      <c r="G23" s="54">
        <v>0</v>
      </c>
      <c r="H23" s="55">
        <f>IF(D23="LONG",(F23-E23)*C23,(E23-F23)*C23)</f>
        <v>5000</v>
      </c>
      <c r="I23" s="55">
        <v>0</v>
      </c>
      <c r="J23" s="55">
        <f t="shared" si="9"/>
        <v>5000</v>
      </c>
    </row>
    <row r="24" spans="1:10" x14ac:dyDescent="0.25">
      <c r="A24" s="50">
        <v>43285</v>
      </c>
      <c r="B24" s="52" t="s">
        <v>75</v>
      </c>
      <c r="C24" s="52">
        <v>100</v>
      </c>
      <c r="D24" s="56" t="s">
        <v>11</v>
      </c>
      <c r="E24" s="45">
        <v>30640</v>
      </c>
      <c r="F24" s="45">
        <v>30575</v>
      </c>
      <c r="G24" s="54">
        <v>0</v>
      </c>
      <c r="H24" s="57">
        <f>(E24-F24)*C24</f>
        <v>6500</v>
      </c>
      <c r="I24" s="58">
        <v>0</v>
      </c>
      <c r="J24" s="57">
        <f t="shared" ref="J24" si="12">+I24+H24</f>
        <v>6500</v>
      </c>
    </row>
    <row r="25" spans="1:10" x14ac:dyDescent="0.25">
      <c r="A25" s="50">
        <v>43284</v>
      </c>
      <c r="B25" s="51" t="s">
        <v>74</v>
      </c>
      <c r="C25" s="51">
        <v>5000</v>
      </c>
      <c r="D25" s="52" t="s">
        <v>10</v>
      </c>
      <c r="E25" s="53">
        <v>165</v>
      </c>
      <c r="F25" s="53">
        <v>165.75</v>
      </c>
      <c r="G25" s="54">
        <v>0</v>
      </c>
      <c r="H25" s="55">
        <f t="shared" ref="H25" si="13">IF(D25="LONG",(F25-E25)*C25,(E25-F25)*C25)</f>
        <v>3750</v>
      </c>
      <c r="I25" s="55">
        <v>0</v>
      </c>
      <c r="J25" s="55">
        <f t="shared" ref="J25" si="14">(H25+I25)</f>
        <v>3750</v>
      </c>
    </row>
    <row r="26" spans="1:10" x14ac:dyDescent="0.25">
      <c r="A26" s="59"/>
      <c r="B26" s="60"/>
      <c r="C26" s="60"/>
      <c r="D26" s="61"/>
      <c r="E26" s="61"/>
      <c r="F26" s="61"/>
      <c r="G26" s="60"/>
      <c r="H26" s="61"/>
      <c r="I26" s="61"/>
      <c r="J26" s="61"/>
    </row>
    <row r="27" spans="1:10" x14ac:dyDescent="0.25">
      <c r="A27" s="50">
        <v>43280</v>
      </c>
      <c r="B27" s="51" t="s">
        <v>74</v>
      </c>
      <c r="C27" s="51">
        <v>5000</v>
      </c>
      <c r="D27" s="52" t="s">
        <v>10</v>
      </c>
      <c r="E27" s="53">
        <v>165.75</v>
      </c>
      <c r="F27" s="53">
        <v>166.75</v>
      </c>
      <c r="G27" s="54">
        <v>0</v>
      </c>
      <c r="H27" s="55">
        <f t="shared" ref="H27" si="15">IF(D27="LONG",(F27-E27)*C27,(E27-F27)*C27)</f>
        <v>5000</v>
      </c>
      <c r="I27" s="55">
        <v>0</v>
      </c>
      <c r="J27" s="55">
        <f t="shared" ref="J27" si="16">(H27+I27)</f>
        <v>5000</v>
      </c>
    </row>
    <row r="28" spans="1:10" x14ac:dyDescent="0.25">
      <c r="A28" s="50">
        <v>43280</v>
      </c>
      <c r="B28" s="52" t="s">
        <v>76</v>
      </c>
      <c r="C28" s="52">
        <v>30</v>
      </c>
      <c r="D28" s="56" t="s">
        <v>11</v>
      </c>
      <c r="E28" s="45">
        <v>39150</v>
      </c>
      <c r="F28" s="45">
        <v>39075</v>
      </c>
      <c r="G28" s="62">
        <v>0</v>
      </c>
      <c r="H28" s="57">
        <f>(E28-F28)*C28</f>
        <v>2250</v>
      </c>
      <c r="I28" s="58">
        <v>0</v>
      </c>
      <c r="J28" s="57">
        <f t="shared" ref="J28" si="17">+I28+H28</f>
        <v>2250</v>
      </c>
    </row>
    <row r="29" spans="1:10" x14ac:dyDescent="0.25">
      <c r="A29" s="50">
        <v>43279</v>
      </c>
      <c r="B29" s="51" t="s">
        <v>74</v>
      </c>
      <c r="C29" s="51">
        <v>5000</v>
      </c>
      <c r="D29" s="52" t="s">
        <v>10</v>
      </c>
      <c r="E29" s="53">
        <v>203</v>
      </c>
      <c r="F29" s="53">
        <v>201.5</v>
      </c>
      <c r="G29" s="54">
        <v>0</v>
      </c>
      <c r="H29" s="55">
        <f t="shared" ref="H29:H35" si="18">IF(D29="LONG",(F29-E29)*C29,(E29-F29)*C29)</f>
        <v>-7500</v>
      </c>
      <c r="I29" s="55">
        <v>0</v>
      </c>
      <c r="J29" s="63">
        <f t="shared" ref="J29:J35" si="19">(H29+I29)</f>
        <v>-7500</v>
      </c>
    </row>
    <row r="30" spans="1:10" x14ac:dyDescent="0.25">
      <c r="A30" s="50">
        <v>43278</v>
      </c>
      <c r="B30" s="51" t="s">
        <v>74</v>
      </c>
      <c r="C30" s="51">
        <v>5000</v>
      </c>
      <c r="D30" s="52" t="s">
        <v>10</v>
      </c>
      <c r="E30" s="53">
        <v>165.35</v>
      </c>
      <c r="F30" s="53">
        <v>166.35</v>
      </c>
      <c r="G30" s="54">
        <v>167.85</v>
      </c>
      <c r="H30" s="55">
        <f t="shared" si="18"/>
        <v>5000</v>
      </c>
      <c r="I30" s="55">
        <f t="shared" ref="I30" si="20">(G30-F30)*C30</f>
        <v>7500</v>
      </c>
      <c r="J30" s="55">
        <f t="shared" si="19"/>
        <v>12500</v>
      </c>
    </row>
    <row r="31" spans="1:10" x14ac:dyDescent="0.25">
      <c r="A31" s="50">
        <v>43277</v>
      </c>
      <c r="B31" s="51" t="s">
        <v>74</v>
      </c>
      <c r="C31" s="51">
        <v>5000</v>
      </c>
      <c r="D31" s="52" t="s">
        <v>10</v>
      </c>
      <c r="E31" s="53">
        <v>164.25</v>
      </c>
      <c r="F31" s="53">
        <v>165.05</v>
      </c>
      <c r="G31" s="54">
        <v>0</v>
      </c>
      <c r="H31" s="55">
        <f t="shared" si="18"/>
        <v>4000.0000000000568</v>
      </c>
      <c r="I31" s="55">
        <v>0</v>
      </c>
      <c r="J31" s="55">
        <f t="shared" si="19"/>
        <v>4000.0000000000568</v>
      </c>
    </row>
    <row r="32" spans="1:10" x14ac:dyDescent="0.25">
      <c r="A32" s="50">
        <v>43276</v>
      </c>
      <c r="B32" s="51" t="s">
        <v>74</v>
      </c>
      <c r="C32" s="51">
        <v>5000</v>
      </c>
      <c r="D32" s="52" t="s">
        <v>10</v>
      </c>
      <c r="E32" s="53">
        <v>163.75</v>
      </c>
      <c r="F32" s="53">
        <v>164.75</v>
      </c>
      <c r="G32" s="54">
        <v>0</v>
      </c>
      <c r="H32" s="55">
        <f t="shared" si="18"/>
        <v>5000</v>
      </c>
      <c r="I32" s="55">
        <v>0</v>
      </c>
      <c r="J32" s="55">
        <f t="shared" si="19"/>
        <v>5000</v>
      </c>
    </row>
    <row r="33" spans="1:10" x14ac:dyDescent="0.25">
      <c r="A33" s="50">
        <v>43273</v>
      </c>
      <c r="B33" s="51" t="s">
        <v>74</v>
      </c>
      <c r="C33" s="51">
        <v>5000</v>
      </c>
      <c r="D33" s="52" t="s">
        <v>10</v>
      </c>
      <c r="E33" s="53">
        <v>162</v>
      </c>
      <c r="F33" s="53">
        <v>163</v>
      </c>
      <c r="G33" s="54">
        <v>0</v>
      </c>
      <c r="H33" s="55">
        <f t="shared" si="18"/>
        <v>5000</v>
      </c>
      <c r="I33" s="55">
        <v>0</v>
      </c>
      <c r="J33" s="55">
        <f t="shared" si="19"/>
        <v>5000</v>
      </c>
    </row>
    <row r="34" spans="1:10" x14ac:dyDescent="0.25">
      <c r="A34" s="50">
        <v>43272</v>
      </c>
      <c r="B34" s="51" t="s">
        <v>77</v>
      </c>
      <c r="C34" s="51">
        <v>5000</v>
      </c>
      <c r="D34" s="52" t="s">
        <v>10</v>
      </c>
      <c r="E34" s="53">
        <v>206.6</v>
      </c>
      <c r="F34" s="53">
        <v>207.6</v>
      </c>
      <c r="G34" s="54">
        <v>0</v>
      </c>
      <c r="H34" s="55">
        <f t="shared" si="18"/>
        <v>5000</v>
      </c>
      <c r="I34" s="55">
        <v>0</v>
      </c>
      <c r="J34" s="55">
        <f t="shared" si="19"/>
        <v>5000</v>
      </c>
    </row>
    <row r="35" spans="1:10" x14ac:dyDescent="0.25">
      <c r="A35" s="50">
        <v>43271</v>
      </c>
      <c r="B35" s="51" t="s">
        <v>77</v>
      </c>
      <c r="C35" s="51">
        <v>5000</v>
      </c>
      <c r="D35" s="52" t="s">
        <v>10</v>
      </c>
      <c r="E35" s="53">
        <v>207.25</v>
      </c>
      <c r="F35" s="53">
        <v>208.25</v>
      </c>
      <c r="G35" s="54">
        <v>0</v>
      </c>
      <c r="H35" s="55">
        <f t="shared" si="18"/>
        <v>5000</v>
      </c>
      <c r="I35" s="55">
        <v>0</v>
      </c>
      <c r="J35" s="55">
        <f t="shared" si="19"/>
        <v>5000</v>
      </c>
    </row>
    <row r="36" spans="1:10" x14ac:dyDescent="0.25">
      <c r="A36" s="50">
        <v>43269</v>
      </c>
      <c r="B36" s="52" t="s">
        <v>74</v>
      </c>
      <c r="C36" s="52">
        <v>5000</v>
      </c>
      <c r="D36" s="56" t="s">
        <v>11</v>
      </c>
      <c r="E36" s="45">
        <v>163</v>
      </c>
      <c r="F36" s="45">
        <v>164.5</v>
      </c>
      <c r="G36" s="64">
        <v>0</v>
      </c>
      <c r="H36" s="9">
        <f>(E36-F36)*C36</f>
        <v>-7500</v>
      </c>
      <c r="I36" s="65">
        <v>0</v>
      </c>
      <c r="J36" s="11">
        <f t="shared" ref="J36" si="21">+I36+H36</f>
        <v>-7500</v>
      </c>
    </row>
    <row r="37" spans="1:10" x14ac:dyDescent="0.25">
      <c r="A37" s="50">
        <v>43266</v>
      </c>
      <c r="B37" s="51" t="s">
        <v>77</v>
      </c>
      <c r="C37" s="51">
        <v>5000</v>
      </c>
      <c r="D37" s="52" t="s">
        <v>10</v>
      </c>
      <c r="E37" s="53">
        <v>216.7</v>
      </c>
      <c r="F37" s="53">
        <v>215.2</v>
      </c>
      <c r="G37" s="54">
        <v>0</v>
      </c>
      <c r="H37" s="55">
        <f t="shared" ref="H37:H45" si="22">IF(D37="LONG",(F37-E37)*C37,(E37-F37)*C37)</f>
        <v>-7500</v>
      </c>
      <c r="I37" s="55">
        <v>0</v>
      </c>
      <c r="J37" s="63">
        <f t="shared" ref="J37:J45" si="23">(H37+I37)</f>
        <v>-7500</v>
      </c>
    </row>
    <row r="38" spans="1:10" x14ac:dyDescent="0.25">
      <c r="A38" s="50">
        <v>43265</v>
      </c>
      <c r="B38" s="51" t="s">
        <v>77</v>
      </c>
      <c r="C38" s="51">
        <v>5000</v>
      </c>
      <c r="D38" s="52" t="s">
        <v>10</v>
      </c>
      <c r="E38" s="53">
        <v>217.75</v>
      </c>
      <c r="F38" s="53">
        <v>218.5</v>
      </c>
      <c r="G38" s="54">
        <v>0</v>
      </c>
      <c r="H38" s="55">
        <f t="shared" si="22"/>
        <v>3750</v>
      </c>
      <c r="I38" s="55">
        <v>0</v>
      </c>
      <c r="J38" s="55">
        <f t="shared" si="23"/>
        <v>3750</v>
      </c>
    </row>
    <row r="39" spans="1:10" x14ac:dyDescent="0.25">
      <c r="A39" s="50">
        <v>43264</v>
      </c>
      <c r="B39" s="51" t="s">
        <v>74</v>
      </c>
      <c r="C39" s="51">
        <v>5000</v>
      </c>
      <c r="D39" s="52" t="s">
        <v>10</v>
      </c>
      <c r="E39" s="53">
        <v>166.9</v>
      </c>
      <c r="F39" s="53">
        <v>167.9</v>
      </c>
      <c r="G39" s="54">
        <v>0</v>
      </c>
      <c r="H39" s="55">
        <f t="shared" si="22"/>
        <v>5000</v>
      </c>
      <c r="I39" s="55">
        <v>0</v>
      </c>
      <c r="J39" s="55">
        <f t="shared" si="23"/>
        <v>5000</v>
      </c>
    </row>
    <row r="40" spans="1:10" x14ac:dyDescent="0.25">
      <c r="A40" s="50">
        <v>43263</v>
      </c>
      <c r="B40" s="52" t="s">
        <v>74</v>
      </c>
      <c r="C40" s="52">
        <v>5000</v>
      </c>
      <c r="D40" s="52" t="s">
        <v>10</v>
      </c>
      <c r="E40" s="53">
        <v>167.15</v>
      </c>
      <c r="F40" s="53">
        <v>167.7</v>
      </c>
      <c r="G40" s="64">
        <v>0</v>
      </c>
      <c r="H40" s="55">
        <f t="shared" si="22"/>
        <v>2749.9999999999145</v>
      </c>
      <c r="I40" s="55">
        <v>0</v>
      </c>
      <c r="J40" s="55">
        <f t="shared" si="23"/>
        <v>2749.9999999999145</v>
      </c>
    </row>
    <row r="41" spans="1:10" x14ac:dyDescent="0.25">
      <c r="A41" s="50">
        <v>43262</v>
      </c>
      <c r="B41" s="52" t="s">
        <v>74</v>
      </c>
      <c r="C41" s="52">
        <v>5000</v>
      </c>
      <c r="D41" s="52" t="s">
        <v>10</v>
      </c>
      <c r="E41" s="53">
        <v>167.25</v>
      </c>
      <c r="F41" s="53">
        <v>168.25</v>
      </c>
      <c r="G41" s="64">
        <v>0</v>
      </c>
      <c r="H41" s="55">
        <f t="shared" si="22"/>
        <v>5000</v>
      </c>
      <c r="I41" s="55">
        <v>0</v>
      </c>
      <c r="J41" s="55">
        <f t="shared" si="23"/>
        <v>5000</v>
      </c>
    </row>
    <row r="42" spans="1:10" x14ac:dyDescent="0.25">
      <c r="A42" s="50">
        <v>43259</v>
      </c>
      <c r="B42" s="52" t="s">
        <v>77</v>
      </c>
      <c r="C42" s="52">
        <v>5000</v>
      </c>
      <c r="D42" s="52" t="s">
        <v>10</v>
      </c>
      <c r="E42" s="53">
        <v>214.5</v>
      </c>
      <c r="F42" s="53">
        <v>215.5</v>
      </c>
      <c r="G42" s="64">
        <v>217</v>
      </c>
      <c r="H42" s="55">
        <f t="shared" si="22"/>
        <v>5000</v>
      </c>
      <c r="I42" s="55">
        <v>0</v>
      </c>
      <c r="J42" s="55">
        <f t="shared" si="23"/>
        <v>5000</v>
      </c>
    </row>
    <row r="43" spans="1:10" x14ac:dyDescent="0.25">
      <c r="A43" s="50">
        <v>43257</v>
      </c>
      <c r="B43" s="52" t="s">
        <v>77</v>
      </c>
      <c r="C43" s="52">
        <v>5000</v>
      </c>
      <c r="D43" s="52" t="s">
        <v>10</v>
      </c>
      <c r="E43" s="53">
        <v>215.3</v>
      </c>
      <c r="F43" s="53">
        <v>216.3</v>
      </c>
      <c r="G43" s="64">
        <v>0</v>
      </c>
      <c r="H43" s="55">
        <f t="shared" si="22"/>
        <v>5000</v>
      </c>
      <c r="I43" s="55">
        <v>0</v>
      </c>
      <c r="J43" s="55">
        <f t="shared" si="23"/>
        <v>5000</v>
      </c>
    </row>
    <row r="44" spans="1:10" x14ac:dyDescent="0.25">
      <c r="A44" s="50">
        <v>43255</v>
      </c>
      <c r="B44" s="52" t="s">
        <v>77</v>
      </c>
      <c r="C44" s="52">
        <v>5000</v>
      </c>
      <c r="D44" s="52" t="s">
        <v>10</v>
      </c>
      <c r="E44" s="53">
        <v>207.4</v>
      </c>
      <c r="F44" s="53">
        <v>208.4</v>
      </c>
      <c r="G44" s="64">
        <v>0</v>
      </c>
      <c r="H44" s="55">
        <f t="shared" si="22"/>
        <v>5000</v>
      </c>
      <c r="I44" s="55">
        <v>0</v>
      </c>
      <c r="J44" s="55">
        <f t="shared" si="23"/>
        <v>5000</v>
      </c>
    </row>
    <row r="45" spans="1:10" x14ac:dyDescent="0.25">
      <c r="A45" s="50">
        <v>43252</v>
      </c>
      <c r="B45" s="52" t="s">
        <v>74</v>
      </c>
      <c r="C45" s="52">
        <v>5000</v>
      </c>
      <c r="D45" s="52" t="s">
        <v>10</v>
      </c>
      <c r="E45" s="53">
        <v>164.5</v>
      </c>
      <c r="F45" s="53">
        <v>165.5</v>
      </c>
      <c r="G45" s="64">
        <v>0</v>
      </c>
      <c r="H45" s="55">
        <f t="shared" si="22"/>
        <v>5000</v>
      </c>
      <c r="I45" s="55">
        <v>0</v>
      </c>
      <c r="J45" s="55">
        <f t="shared" si="23"/>
        <v>5000</v>
      </c>
    </row>
    <row r="46" spans="1:10" ht="19.5" customHeight="1" x14ac:dyDescent="0.4">
      <c r="A46" s="75"/>
      <c r="B46" s="76"/>
      <c r="C46" s="76"/>
      <c r="D46" s="76"/>
      <c r="E46" s="76"/>
      <c r="F46" s="76"/>
      <c r="G46" s="76"/>
      <c r="H46" s="76"/>
      <c r="I46" s="76"/>
      <c r="J46" s="76"/>
    </row>
  </sheetData>
  <mergeCells count="3">
    <mergeCell ref="A1:J1"/>
    <mergeCell ref="A2:J2"/>
    <mergeCell ref="A46:J46"/>
  </mergeCells>
  <pageMargins left="0.7" right="0.7" top="0.75" bottom="0.75" header="0.3" footer="0.3"/>
  <ignoredErrors>
    <ignoredError sqref="H24:J28 H14:J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2018-07-27T12:52:37Z</dcterms:modified>
</cp:coreProperties>
</file>