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EXPRESS CASH" sheetId="1" r:id="rId1"/>
    <sheet name="EXPRESS FUTURE" sheetId="5" r:id="rId2"/>
    <sheet name="EXPRESS OPTION" sheetId="6" r:id="rId3"/>
    <sheet name="EXPRESS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6" l="1"/>
  <c r="I7" i="6"/>
  <c r="K7" i="6" s="1"/>
  <c r="K6" i="6"/>
  <c r="I6" i="6"/>
  <c r="I5" i="6"/>
  <c r="K5" i="6" s="1"/>
  <c r="I7" i="5"/>
  <c r="J7" i="5" s="1"/>
  <c r="H7" i="5"/>
  <c r="J6" i="5"/>
  <c r="H6" i="5"/>
  <c r="H5" i="5"/>
  <c r="J5" i="5" s="1"/>
  <c r="C7" i="1"/>
  <c r="H7" i="1" s="1"/>
  <c r="C6" i="1"/>
  <c r="I6" i="1" s="1"/>
  <c r="C5" i="1"/>
  <c r="I5" i="1" s="1"/>
  <c r="J7" i="1" l="1"/>
  <c r="H5" i="1"/>
  <c r="J5" i="1" s="1"/>
  <c r="H6" i="1"/>
  <c r="J6" i="1" s="1"/>
  <c r="I7" i="1"/>
  <c r="H5" i="7" l="1"/>
  <c r="J5" i="7" s="1"/>
  <c r="I12" i="7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6" i="7"/>
  <c r="J6" i="7" s="1"/>
  <c r="H9" i="5" l="1"/>
  <c r="J9" i="5" s="1"/>
  <c r="H8" i="5"/>
  <c r="J8" i="5" s="1"/>
  <c r="C8" i="1" l="1"/>
  <c r="I8" i="1" s="1"/>
  <c r="H8" i="1" l="1"/>
  <c r="J8" i="1" s="1"/>
  <c r="H107" i="7" l="1"/>
  <c r="J107" i="7" s="1"/>
  <c r="H106" i="7"/>
  <c r="J106" i="7" s="1"/>
  <c r="H105" i="7"/>
  <c r="J105" i="7" s="1"/>
  <c r="H104" i="7"/>
  <c r="J104" i="7" s="1"/>
  <c r="H103" i="7"/>
  <c r="J103" i="7" s="1"/>
  <c r="I102" i="7"/>
  <c r="H102" i="7"/>
  <c r="H101" i="7"/>
  <c r="J101" i="7" s="1"/>
  <c r="H100" i="7"/>
  <c r="J100" i="7" s="1"/>
  <c r="H99" i="7"/>
  <c r="J99" i="7" s="1"/>
  <c r="H98" i="7"/>
  <c r="J98" i="7" s="1"/>
  <c r="H97" i="7"/>
  <c r="J97" i="7" s="1"/>
  <c r="H96" i="7"/>
  <c r="J96" i="7" s="1"/>
  <c r="H95" i="7"/>
  <c r="J95" i="7" s="1"/>
  <c r="H94" i="7"/>
  <c r="J94" i="7" s="1"/>
  <c r="H93" i="7"/>
  <c r="J93" i="7" s="1"/>
  <c r="H92" i="7"/>
  <c r="J92" i="7" s="1"/>
  <c r="H91" i="7"/>
  <c r="J91" i="7" s="1"/>
  <c r="J90" i="7"/>
  <c r="H90" i="7"/>
  <c r="H89" i="7"/>
  <c r="J89" i="7" s="1"/>
  <c r="H88" i="7"/>
  <c r="J88" i="7" s="1"/>
  <c r="H87" i="7"/>
  <c r="J87" i="7" s="1"/>
  <c r="H86" i="7"/>
  <c r="J86" i="7" s="1"/>
  <c r="H85" i="7"/>
  <c r="J85" i="7" s="1"/>
  <c r="H84" i="7"/>
  <c r="J84" i="7" s="1"/>
  <c r="H83" i="7"/>
  <c r="J83" i="7" s="1"/>
  <c r="H82" i="7"/>
  <c r="J82" i="7" s="1"/>
  <c r="H81" i="7"/>
  <c r="J81" i="7" s="1"/>
  <c r="H80" i="7"/>
  <c r="J80" i="7" s="1"/>
  <c r="H79" i="7"/>
  <c r="J79" i="7" s="1"/>
  <c r="H78" i="7"/>
  <c r="J78" i="7" s="1"/>
  <c r="H77" i="7"/>
  <c r="J77" i="7" s="1"/>
  <c r="I76" i="7"/>
  <c r="J76" i="7" s="1"/>
  <c r="H76" i="7"/>
  <c r="H75" i="7"/>
  <c r="J75" i="7" s="1"/>
  <c r="I74" i="7"/>
  <c r="H74" i="7"/>
  <c r="J74" i="7" s="1"/>
  <c r="H73" i="7"/>
  <c r="J73" i="7" s="1"/>
  <c r="H72" i="7"/>
  <c r="J72" i="7" s="1"/>
  <c r="H71" i="7"/>
  <c r="J71" i="7" s="1"/>
  <c r="H70" i="7"/>
  <c r="J70" i="7" s="1"/>
  <c r="H69" i="7"/>
  <c r="J69" i="7" s="1"/>
  <c r="H68" i="7"/>
  <c r="J68" i="7" s="1"/>
  <c r="H67" i="7"/>
  <c r="J67" i="7" s="1"/>
  <c r="H66" i="7"/>
  <c r="J66" i="7" s="1"/>
  <c r="I65" i="7"/>
  <c r="H65" i="7"/>
  <c r="H64" i="7"/>
  <c r="J64" i="7" s="1"/>
  <c r="H63" i="7"/>
  <c r="J63" i="7" s="1"/>
  <c r="H62" i="7"/>
  <c r="J62" i="7" s="1"/>
  <c r="H61" i="7"/>
  <c r="J61" i="7" s="1"/>
  <c r="H60" i="7"/>
  <c r="J60" i="7" s="1"/>
  <c r="H59" i="7"/>
  <c r="J59" i="7" s="1"/>
  <c r="H58" i="7"/>
  <c r="J58" i="7" s="1"/>
  <c r="I57" i="7"/>
  <c r="H57" i="7"/>
  <c r="J57" i="7" s="1"/>
  <c r="H56" i="7"/>
  <c r="J56" i="7" s="1"/>
  <c r="H55" i="7"/>
  <c r="J55" i="7" s="1"/>
  <c r="H54" i="7"/>
  <c r="J54" i="7" s="1"/>
  <c r="H53" i="7"/>
  <c r="J53" i="7" s="1"/>
  <c r="I52" i="7"/>
  <c r="H52" i="7"/>
  <c r="J52" i="7" s="1"/>
  <c r="H51" i="7"/>
  <c r="J51" i="7" s="1"/>
  <c r="H50" i="7"/>
  <c r="J50" i="7" s="1"/>
  <c r="H49" i="7"/>
  <c r="J49" i="7" s="1"/>
  <c r="H48" i="7"/>
  <c r="J48" i="7" s="1"/>
  <c r="I47" i="7"/>
  <c r="H47" i="7"/>
  <c r="H46" i="7"/>
  <c r="J46" i="7" s="1"/>
  <c r="H45" i="7"/>
  <c r="J45" i="7" s="1"/>
  <c r="H44" i="7"/>
  <c r="J44" i="7" s="1"/>
  <c r="H43" i="7"/>
  <c r="J43" i="7" s="1"/>
  <c r="H42" i="7"/>
  <c r="J42" i="7" s="1"/>
  <c r="H41" i="7"/>
  <c r="J41" i="7" s="1"/>
  <c r="H40" i="7"/>
  <c r="J40" i="7" s="1"/>
  <c r="J39" i="7"/>
  <c r="H39" i="7"/>
  <c r="H37" i="7"/>
  <c r="J37" i="7" s="1"/>
  <c r="H36" i="7"/>
  <c r="J36" i="7" s="1"/>
  <c r="H35" i="7"/>
  <c r="J35" i="7" s="1"/>
  <c r="I34" i="7"/>
  <c r="H34" i="7"/>
  <c r="J34" i="7" s="1"/>
  <c r="H33" i="7"/>
  <c r="J33" i="7" s="1"/>
  <c r="H32" i="7"/>
  <c r="J32" i="7" s="1"/>
  <c r="H31" i="7"/>
  <c r="J31" i="7" s="1"/>
  <c r="H30" i="7"/>
  <c r="J30" i="7" s="1"/>
  <c r="I29" i="7"/>
  <c r="H29" i="7"/>
  <c r="H28" i="7"/>
  <c r="J28" i="7" s="1"/>
  <c r="H27" i="7"/>
  <c r="J27" i="7" s="1"/>
  <c r="I26" i="7"/>
  <c r="H26" i="7"/>
  <c r="I25" i="7"/>
  <c r="H25" i="7"/>
  <c r="J25" i="7" s="1"/>
  <c r="H24" i="7"/>
  <c r="J24" i="7" s="1"/>
  <c r="H23" i="7"/>
  <c r="J23" i="7" s="1"/>
  <c r="I22" i="7"/>
  <c r="H22" i="7"/>
  <c r="I21" i="7"/>
  <c r="H21" i="7"/>
  <c r="H20" i="7"/>
  <c r="J20" i="7" s="1"/>
  <c r="H19" i="7"/>
  <c r="J19" i="7" s="1"/>
  <c r="H18" i="7"/>
  <c r="J18" i="7" s="1"/>
  <c r="H17" i="7"/>
  <c r="J17" i="7" s="1"/>
  <c r="I16" i="7"/>
  <c r="H16" i="7"/>
  <c r="H15" i="7"/>
  <c r="J15" i="7" s="1"/>
  <c r="H14" i="7"/>
  <c r="J14" i="7" s="1"/>
  <c r="H13" i="7"/>
  <c r="J13" i="7" s="1"/>
  <c r="J22" i="7" l="1"/>
  <c r="J65" i="7"/>
  <c r="J47" i="7"/>
  <c r="J29" i="7"/>
  <c r="J16" i="7"/>
  <c r="J21" i="7"/>
  <c r="J102" i="7"/>
  <c r="J26" i="7"/>
  <c r="J12" i="6"/>
  <c r="K12" i="6" s="1"/>
  <c r="I12" i="6"/>
  <c r="K11" i="6"/>
  <c r="I11" i="6"/>
  <c r="J10" i="6"/>
  <c r="I10" i="6"/>
  <c r="K10" i="6" s="1"/>
  <c r="H13" i="5" l="1"/>
  <c r="J13" i="5" s="1"/>
  <c r="H12" i="5"/>
  <c r="J12" i="5" s="1"/>
  <c r="H11" i="5"/>
  <c r="J11" i="5" s="1"/>
  <c r="H10" i="5"/>
  <c r="J10" i="5" s="1"/>
  <c r="C11" i="1" l="1"/>
  <c r="I11" i="1" s="1"/>
  <c r="C10" i="1"/>
  <c r="H10" i="1" s="1"/>
  <c r="C9" i="1"/>
  <c r="I9" i="1" s="1"/>
  <c r="H9" i="1" l="1"/>
  <c r="J9" i="1" s="1"/>
  <c r="H11" i="1"/>
  <c r="J11" i="1" s="1"/>
  <c r="I10" i="1"/>
  <c r="J10" i="1" s="1"/>
  <c r="I43" i="6" l="1"/>
  <c r="K43" i="6" s="1"/>
  <c r="J42" i="6"/>
  <c r="I42" i="6"/>
  <c r="I41" i="6"/>
  <c r="K41" i="6" s="1"/>
  <c r="I40" i="6"/>
  <c r="K40" i="6" s="1"/>
  <c r="K39" i="6"/>
  <c r="I39" i="6"/>
  <c r="I38" i="6"/>
  <c r="K38" i="6" s="1"/>
  <c r="K37" i="6"/>
  <c r="I37" i="6"/>
  <c r="I36" i="6"/>
  <c r="K36" i="6" s="1"/>
  <c r="I35" i="6"/>
  <c r="K35" i="6" s="1"/>
  <c r="J34" i="6"/>
  <c r="I34" i="6"/>
  <c r="K34" i="6" s="1"/>
  <c r="K33" i="6"/>
  <c r="I33" i="6"/>
  <c r="I32" i="6"/>
  <c r="K32" i="6" s="1"/>
  <c r="I31" i="6"/>
  <c r="K31" i="6" s="1"/>
  <c r="J30" i="6"/>
  <c r="I30" i="6"/>
  <c r="I29" i="6"/>
  <c r="K29" i="6" s="1"/>
  <c r="J28" i="6"/>
  <c r="I28" i="6"/>
  <c r="K28" i="6" s="1"/>
  <c r="J27" i="6"/>
  <c r="I27" i="6"/>
  <c r="I26" i="6"/>
  <c r="K26" i="6" s="1"/>
  <c r="K25" i="6"/>
  <c r="J25" i="6"/>
  <c r="I25" i="6"/>
  <c r="I24" i="6"/>
  <c r="K24" i="6" s="1"/>
  <c r="J23" i="6"/>
  <c r="I23" i="6"/>
  <c r="K23" i="6" s="1"/>
  <c r="I22" i="6"/>
  <c r="K22" i="6" s="1"/>
  <c r="I21" i="6"/>
  <c r="K21" i="6" s="1"/>
  <c r="K20" i="6"/>
  <c r="I20" i="6"/>
  <c r="I19" i="6"/>
  <c r="K19" i="6" s="1"/>
  <c r="I18" i="6"/>
  <c r="K18" i="6" s="1"/>
  <c r="I16" i="6"/>
  <c r="K16" i="6" s="1"/>
  <c r="K15" i="6"/>
  <c r="I15" i="6"/>
  <c r="I14" i="6"/>
  <c r="K14" i="6" s="1"/>
  <c r="I13" i="6"/>
  <c r="K13" i="6" s="1"/>
  <c r="K27" i="6" l="1"/>
  <c r="K42" i="6"/>
  <c r="K30" i="6"/>
  <c r="H59" i="5"/>
  <c r="J59" i="5" s="1"/>
  <c r="I58" i="5"/>
  <c r="H58" i="5"/>
  <c r="H57" i="5"/>
  <c r="J57" i="5" s="1"/>
  <c r="I56" i="5"/>
  <c r="J56" i="5" s="1"/>
  <c r="H56" i="5"/>
  <c r="I55" i="5"/>
  <c r="J55" i="5" s="1"/>
  <c r="H55" i="5"/>
  <c r="H54" i="5"/>
  <c r="J54" i="5" s="1"/>
  <c r="H53" i="5"/>
  <c r="J53" i="5" s="1"/>
  <c r="H52" i="5"/>
  <c r="J52" i="5" s="1"/>
  <c r="H51" i="5"/>
  <c r="J51" i="5" s="1"/>
  <c r="H50" i="5"/>
  <c r="J50" i="5" s="1"/>
  <c r="H49" i="5"/>
  <c r="J49" i="5" s="1"/>
  <c r="H48" i="5"/>
  <c r="J48" i="5" s="1"/>
  <c r="J47" i="5"/>
  <c r="H47" i="5"/>
  <c r="H46" i="5"/>
  <c r="J46" i="5" s="1"/>
  <c r="I45" i="5"/>
  <c r="J45" i="5" s="1"/>
  <c r="H45" i="5"/>
  <c r="H44" i="5"/>
  <c r="J44" i="5" s="1"/>
  <c r="H43" i="5"/>
  <c r="J43" i="5" s="1"/>
  <c r="I42" i="5"/>
  <c r="J42" i="5" s="1"/>
  <c r="H42" i="5"/>
  <c r="H41" i="5"/>
  <c r="J41" i="5" s="1"/>
  <c r="H40" i="5"/>
  <c r="J40" i="5" s="1"/>
  <c r="H39" i="5"/>
  <c r="J39" i="5" s="1"/>
  <c r="H38" i="5"/>
  <c r="J38" i="5" s="1"/>
  <c r="H37" i="5"/>
  <c r="J37" i="5" s="1"/>
  <c r="H36" i="5"/>
  <c r="J36" i="5" s="1"/>
  <c r="H35" i="5"/>
  <c r="J35" i="5" s="1"/>
  <c r="J34" i="5"/>
  <c r="H34" i="5"/>
  <c r="H33" i="5"/>
  <c r="J33" i="5" s="1"/>
  <c r="H32" i="5"/>
  <c r="J32" i="5" s="1"/>
  <c r="H31" i="5"/>
  <c r="J31" i="5" s="1"/>
  <c r="H30" i="5"/>
  <c r="J30" i="5" s="1"/>
  <c r="H29" i="5"/>
  <c r="J29" i="5" s="1"/>
  <c r="H28" i="5"/>
  <c r="J28" i="5" s="1"/>
  <c r="H27" i="5"/>
  <c r="J27" i="5" s="1"/>
  <c r="J26" i="5"/>
  <c r="H26" i="5"/>
  <c r="H25" i="5"/>
  <c r="J25" i="5" s="1"/>
  <c r="I24" i="5"/>
  <c r="J24" i="5" s="1"/>
  <c r="H24" i="5"/>
  <c r="I23" i="5"/>
  <c r="H23" i="5"/>
  <c r="H22" i="5"/>
  <c r="J22" i="5" s="1"/>
  <c r="I20" i="5"/>
  <c r="J20" i="5" s="1"/>
  <c r="H20" i="5"/>
  <c r="H19" i="5"/>
  <c r="J19" i="5" s="1"/>
  <c r="H18" i="5"/>
  <c r="J18" i="5" s="1"/>
  <c r="H17" i="5"/>
  <c r="J17" i="5" s="1"/>
  <c r="J16" i="5"/>
  <c r="H16" i="5"/>
  <c r="H15" i="5"/>
  <c r="J15" i="5" s="1"/>
  <c r="H14" i="5"/>
  <c r="J14" i="5" s="1"/>
  <c r="C13" i="1"/>
  <c r="H13" i="1" s="1"/>
  <c r="C14" i="1"/>
  <c r="H14" i="1" s="1"/>
  <c r="J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C22" i="1"/>
  <c r="H22" i="1" s="1"/>
  <c r="C23" i="1"/>
  <c r="H23" i="1" s="1"/>
  <c r="C24" i="1"/>
  <c r="H24" i="1" s="1"/>
  <c r="C25" i="1"/>
  <c r="H25" i="1" s="1"/>
  <c r="C26" i="1"/>
  <c r="H26" i="1" s="1"/>
  <c r="C27" i="1"/>
  <c r="H27" i="1" s="1"/>
  <c r="C28" i="1"/>
  <c r="H28" i="1" s="1"/>
  <c r="C29" i="1"/>
  <c r="H29" i="1" s="1"/>
  <c r="C30" i="1"/>
  <c r="H30" i="1" s="1"/>
  <c r="C31" i="1"/>
  <c r="H31" i="1" s="1"/>
  <c r="C32" i="1"/>
  <c r="H32" i="1" s="1"/>
  <c r="C33" i="1"/>
  <c r="H33" i="1" s="1"/>
  <c r="C34" i="1"/>
  <c r="H34" i="1" s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H50" i="1" s="1"/>
  <c r="C51" i="1"/>
  <c r="H51" i="1" s="1"/>
  <c r="C52" i="1"/>
  <c r="H52" i="1" s="1"/>
  <c r="C53" i="1"/>
  <c r="H53" i="1" s="1"/>
  <c r="C54" i="1"/>
  <c r="H54" i="1" s="1"/>
  <c r="C55" i="1"/>
  <c r="H55" i="1" s="1"/>
  <c r="C56" i="1"/>
  <c r="H56" i="1" s="1"/>
  <c r="C57" i="1"/>
  <c r="H57" i="1" s="1"/>
  <c r="C58" i="1"/>
  <c r="H58" i="1" s="1"/>
  <c r="C59" i="1"/>
  <c r="H59" i="1" s="1"/>
  <c r="C60" i="1"/>
  <c r="H60" i="1" s="1"/>
  <c r="J23" i="5" l="1"/>
  <c r="J58" i="5"/>
  <c r="I13" i="1"/>
  <c r="J13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</calcChain>
</file>

<file path=xl/sharedStrings.xml><?xml version="1.0" encoding="utf-8"?>
<sst xmlns="http://schemas.openxmlformats.org/spreadsheetml/2006/main" count="593" uniqueCount="162">
  <si>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</si>
  <si>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</si>
  <si>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</si>
  <si>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</si>
  <si>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</si>
  <si>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</si>
  <si>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</si>
  <si>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</si>
  <si>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</si>
  <si>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</si>
  <si>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</si>
  <si>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</si>
  <si>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</si>
  <si>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</si>
  <si>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</si>
  <si>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</si>
  <si>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</si>
  <si>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</si>
  <si>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</si>
  <si>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</si>
  <si>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</si>
  <si>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</si>
  <si>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</si>
  <si>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</si>
  <si>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</si>
  <si>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</si>
  <si>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</si>
  <si>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</si>
  <si>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</si>
  <si>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</si>
  <si>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</si>
  <si>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</si>
  <si>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</si>
  <si>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</si>
  <si>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</si>
  <si>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</si>
  <si>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</si>
  <si>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</si>
  <si>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</si>
  <si>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</si>
  <si>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</si>
  <si>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</si>
  <si>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</si>
  <si>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</si>
  <si>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</si>
  <si>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</si>
  <si>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</si>
  <si>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</si>
  <si>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</si>
  <si>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</si>
  <si>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</si>
  <si>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</si>
  <si>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</si>
  <si>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</si>
  <si>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</si>
  <si>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</si>
  <si>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</si>
  <si>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</si>
  <si>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</si>
  <si>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</si>
  <si>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</si>
  <si>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</si>
  <si>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</si>
  <si>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</si>
  <si>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</si>
  <si>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</si>
  <si>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</si>
  <si>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</si>
  <si>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</si>
  <si>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</si>
  <si>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</si>
  <si>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</si>
  <si>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</si>
  <si>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</si>
  <si>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</si>
  <si>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</si>
  <si>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</si>
  <si>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</si>
  <si>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</si>
  <si>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</si>
  <si>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</si>
  <si>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</si>
  <si>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</si>
  <si>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</si>
  <si>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</si>
  <si>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</si>
  <si>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</si>
  <si>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</si>
  <si>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</si>
  <si>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</si>
  <si>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</si>
  <si>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</si>
  <si>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</si>
  <si>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</si>
  <si>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</si>
  <si>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</si>
  <si>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</si>
  <si>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</si>
  <si>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</si>
  <si>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</si>
  <si>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</si>
  <si>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</si>
  <si>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</si>
  <si>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</si>
  <si>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</si>
  <si>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</si>
  <si>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</si>
  <si>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</si>
  <si>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</si>
  <si>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</si>
  <si>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</si>
  <si>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</si>
  <si>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</si>
  <si>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</si>
  <si>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</si>
  <si>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</si>
  <si>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</si>
  <si>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</si>
  <si>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</si>
  <si>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</si>
  <si>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</si>
  <si>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</si>
  <si>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</si>
  <si>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</si>
  <si>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</si>
  <si>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</si>
  <si>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</si>
  <si>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</si>
  <si>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</si>
  <si>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</si>
  <si>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</si>
  <si>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</si>
  <si>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</si>
  <si>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</si>
  <si>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</si>
  <si>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</si>
  <si>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</si>
  <si>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</si>
  <si>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</si>
  <si>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GOLD</t>
  </si>
  <si>
    <t xml:space="preserve">CRUDE OIL </t>
  </si>
  <si>
    <t xml:space="preserve">LEAD </t>
  </si>
  <si>
    <t xml:space="preserve">ZINC </t>
  </si>
  <si>
    <t xml:space="preserve">COPPER </t>
  </si>
  <si>
    <t>LEAD</t>
  </si>
  <si>
    <t xml:space="preserve">SILVER </t>
  </si>
  <si>
    <t xml:space="preserve">GOLD </t>
  </si>
  <si>
    <t>ZINC</t>
  </si>
  <si>
    <t>CRUDE OIL</t>
  </si>
  <si>
    <t>COPPER</t>
  </si>
  <si>
    <t>KOTAKBANK</t>
  </si>
  <si>
    <t>BAJAJFINSV</t>
  </si>
  <si>
    <t>INDIACEM</t>
  </si>
  <si>
    <t>BAJFINANCE</t>
  </si>
  <si>
    <t xml:space="preserve">EXPRESS MCX </t>
  </si>
  <si>
    <t>ASTRAL</t>
  </si>
  <si>
    <t>ECLERX</t>
  </si>
  <si>
    <t>ONGC</t>
  </si>
  <si>
    <t>EXIDEIND</t>
  </si>
  <si>
    <t>HDFC</t>
  </si>
  <si>
    <t>M&amp;MFIN</t>
  </si>
  <si>
    <t>SRF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</si>
</sst>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15" fontId="13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15" fontId="13" fillId="3" borderId="4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2" fontId="14" fillId="3" borderId="5" xfId="1" applyNumberFormat="1" applyFont="1" applyFill="1" applyBorder="1" applyAlignment="1">
      <alignment horizontal="center" vertical="center"/>
    </xf>
    <xf numFmtId="2" fontId="17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165" fontId="0" fillId="0" borderId="4" xfId="0" applyNumberFormat="1" applyBorder="1" applyAlignment="1">
      <alignment horizontal="center" vertical="center"/>
    </xf>
  </cellXfs>
  <cellStyles count="2">
    <cellStyle name="Normal" xfId="0" builtinId="0"/>
    <cellStyle name="Normal 2" xfId="1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2</xdr:col>
      <xdr:colOff>809625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104775</xdr:rowOff>
    </xdr:from>
    <xdr:to>
      <xdr:col>3</xdr:col>
      <xdr:colOff>381000</xdr:colOff>
      <xdr:row>0</xdr:row>
      <xdr:rowOff>1066800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04775"/>
          <a:ext cx="28575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0" ht="27.75" customHeight="1" x14ac:dyDescent="0.4">
      <c r="A2" s="79" t="s">
        <v>78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68" customFormat="1" x14ac:dyDescent="0.25">
      <c r="A5" s="26">
        <v>43299</v>
      </c>
      <c r="B5" s="27" t="s">
        <v>49</v>
      </c>
      <c r="C5" s="28">
        <f t="shared" ref="C5:C7" si="0">300000/E5</f>
        <v>222.22222222222223</v>
      </c>
      <c r="D5" s="85" t="s">
        <v>59</v>
      </c>
      <c r="E5" s="30">
        <v>1350</v>
      </c>
      <c r="F5" s="30">
        <v>1350</v>
      </c>
      <c r="G5" s="30" t="s">
        <v>60</v>
      </c>
      <c r="H5" s="30">
        <f t="shared" ref="H5:H7" si="1">IF(D5="SELL", E5-F5, F5-E5)*C5</f>
        <v>0</v>
      </c>
      <c r="I5" s="30">
        <f t="shared" ref="I5:I7" si="2">IF(D5="SELL",IF(G5="-","0",F5-G5),IF(D5="BUY",IF(G5="-","0",G5-F5)))*C5</f>
        <v>0</v>
      </c>
      <c r="J5" s="25">
        <f t="shared" ref="J5:J7" si="3">SUM(H5:I5)</f>
        <v>0</v>
      </c>
    </row>
    <row r="6" spans="1:10" s="68" customFormat="1" x14ac:dyDescent="0.25">
      <c r="A6" s="26">
        <v>43298</v>
      </c>
      <c r="B6" s="27" t="s">
        <v>155</v>
      </c>
      <c r="C6" s="28">
        <f t="shared" si="0"/>
        <v>281.42589118198873</v>
      </c>
      <c r="D6" s="85" t="s">
        <v>59</v>
      </c>
      <c r="E6" s="30">
        <v>1066</v>
      </c>
      <c r="F6" s="30">
        <v>1080</v>
      </c>
      <c r="G6" s="30" t="s">
        <v>60</v>
      </c>
      <c r="H6" s="30">
        <f t="shared" si="1"/>
        <v>3939.962476547842</v>
      </c>
      <c r="I6" s="30">
        <f t="shared" si="2"/>
        <v>0</v>
      </c>
      <c r="J6" s="25">
        <f t="shared" si="3"/>
        <v>3939.962476547842</v>
      </c>
    </row>
    <row r="7" spans="1:10" s="68" customFormat="1" x14ac:dyDescent="0.25">
      <c r="A7" s="26">
        <v>43297</v>
      </c>
      <c r="B7" s="27" t="s">
        <v>156</v>
      </c>
      <c r="C7" s="28">
        <f t="shared" si="0"/>
        <v>234.375</v>
      </c>
      <c r="D7" s="85" t="s">
        <v>72</v>
      </c>
      <c r="E7" s="30">
        <v>1280</v>
      </c>
      <c r="F7" s="30">
        <v>1255</v>
      </c>
      <c r="G7" s="30">
        <v>1225</v>
      </c>
      <c r="H7" s="30">
        <f t="shared" si="1"/>
        <v>5859.375</v>
      </c>
      <c r="I7" s="30">
        <f t="shared" si="2"/>
        <v>7031.25</v>
      </c>
      <c r="J7" s="25">
        <f t="shared" si="3"/>
        <v>12890.625</v>
      </c>
    </row>
    <row r="8" spans="1:10" x14ac:dyDescent="0.25">
      <c r="A8" s="26">
        <v>43294</v>
      </c>
      <c r="B8" s="27" t="s">
        <v>36</v>
      </c>
      <c r="C8" s="28">
        <f t="shared" ref="C8" si="4">300000/E8</f>
        <v>246.71052631578948</v>
      </c>
      <c r="D8" s="29" t="s">
        <v>59</v>
      </c>
      <c r="E8" s="30">
        <v>1216</v>
      </c>
      <c r="F8" s="30">
        <v>1215</v>
      </c>
      <c r="G8" s="30" t="s">
        <v>60</v>
      </c>
      <c r="H8" s="67">
        <f t="shared" ref="H8" si="5">IF(D8="SELL", E8-F8, F8-E8)*C8</f>
        <v>-246.71052631578948</v>
      </c>
      <c r="I8" s="30">
        <f t="shared" ref="I8" si="6">IF(D8="SELL",IF(G8="-","0",F8-G8),IF(D8="BUY",IF(G8="-","0",G8-F8)))*C8</f>
        <v>0</v>
      </c>
      <c r="J8" s="75">
        <f>SUM(H8:I8)</f>
        <v>-246.71052631578948</v>
      </c>
    </row>
    <row r="9" spans="1:10" x14ac:dyDescent="0.25">
      <c r="A9" s="26">
        <v>43292</v>
      </c>
      <c r="B9" s="27" t="s">
        <v>133</v>
      </c>
      <c r="C9" s="28">
        <f t="shared" ref="C9:C11" si="7">300000/E9</f>
        <v>107.14285714285714</v>
      </c>
      <c r="D9" s="29" t="s">
        <v>59</v>
      </c>
      <c r="E9" s="30">
        <v>2800</v>
      </c>
      <c r="F9" s="30">
        <v>2848</v>
      </c>
      <c r="G9" s="30" t="s">
        <v>60</v>
      </c>
      <c r="H9" s="30">
        <f t="shared" ref="H9:H11" si="8">IF(D9="SELL", E9-F9, F9-E9)*C9</f>
        <v>5142.8571428571431</v>
      </c>
      <c r="I9" s="30">
        <f t="shared" ref="I9:I11" si="9">IF(D9="SELL",IF(G9="-","0",F9-G9),IF(D9="BUY",IF(G9="-","0",G9-F9)))*C9</f>
        <v>0</v>
      </c>
      <c r="J9" s="25">
        <f>SUM(H9:I9)</f>
        <v>5142.8571428571431</v>
      </c>
    </row>
    <row r="10" spans="1:10" x14ac:dyDescent="0.25">
      <c r="A10" s="26">
        <v>43291</v>
      </c>
      <c r="B10" s="27" t="s">
        <v>49</v>
      </c>
      <c r="C10" s="28">
        <f t="shared" si="7"/>
        <v>231.66023166023166</v>
      </c>
      <c r="D10" s="29" t="s">
        <v>59</v>
      </c>
      <c r="E10" s="30">
        <v>1295</v>
      </c>
      <c r="F10" s="30">
        <v>1320</v>
      </c>
      <c r="G10" s="30" t="s">
        <v>60</v>
      </c>
      <c r="H10" s="30">
        <f t="shared" si="8"/>
        <v>5791.5057915057914</v>
      </c>
      <c r="I10" s="30">
        <f t="shared" si="9"/>
        <v>0</v>
      </c>
      <c r="J10" s="25">
        <f>SUM(H10:I10)</f>
        <v>5791.5057915057914</v>
      </c>
    </row>
    <row r="11" spans="1:10" x14ac:dyDescent="0.25">
      <c r="A11" s="26">
        <v>43290</v>
      </c>
      <c r="B11" s="27" t="s">
        <v>134</v>
      </c>
      <c r="C11" s="28">
        <f t="shared" si="7"/>
        <v>229.00763358778627</v>
      </c>
      <c r="D11" s="29" t="s">
        <v>59</v>
      </c>
      <c r="E11" s="30">
        <v>1310</v>
      </c>
      <c r="F11" s="30">
        <v>1335</v>
      </c>
      <c r="G11" s="30">
        <v>1338</v>
      </c>
      <c r="H11" s="30">
        <f t="shared" si="8"/>
        <v>5725.1908396946565</v>
      </c>
      <c r="I11" s="30">
        <f t="shared" si="9"/>
        <v>687.02290076335885</v>
      </c>
      <c r="J11" s="25">
        <f>SUM(H11:I11)</f>
        <v>6412.2137404580153</v>
      </c>
    </row>
    <row r="12" spans="1:10" x14ac:dyDescent="0.25">
      <c r="A12" s="44"/>
      <c r="B12" s="44"/>
      <c r="C12" s="44"/>
      <c r="D12" s="44"/>
      <c r="E12" s="44"/>
      <c r="F12" s="44"/>
      <c r="G12" s="44"/>
      <c r="H12" s="44"/>
      <c r="I12" s="44"/>
      <c r="J12" s="44"/>
    </row>
    <row r="13" spans="1:10" x14ac:dyDescent="0.25">
      <c r="A13" s="26">
        <v>43280</v>
      </c>
      <c r="B13" s="27" t="s">
        <v>55</v>
      </c>
      <c r="C13" s="28">
        <f t="shared" ref="C13:C57" si="10">300000/E13</f>
        <v>1204.8192771084337</v>
      </c>
      <c r="D13" s="29" t="s">
        <v>59</v>
      </c>
      <c r="E13" s="30">
        <v>249</v>
      </c>
      <c r="F13" s="30">
        <v>255</v>
      </c>
      <c r="G13" s="30">
        <v>260</v>
      </c>
      <c r="H13" s="30">
        <f t="shared" ref="H13:H34" si="11">IF(D13="SELL", E13-F13, F13-E13)*C13</f>
        <v>7228.9156626506019</v>
      </c>
      <c r="I13" s="30">
        <f t="shared" ref="I13:I34" si="12">IF(D13="SELL",IF(G13="-","0",F13-G13),IF(D13="BUY",IF(G13="-","0",G13-F13)))*C13</f>
        <v>6024.0963855421687</v>
      </c>
      <c r="J13" s="25">
        <f>SUM(H13:I13)</f>
        <v>13253.01204819277</v>
      </c>
    </row>
    <row r="14" spans="1:10" x14ac:dyDescent="0.25">
      <c r="A14" s="26">
        <v>43279</v>
      </c>
      <c r="B14" s="27" t="s">
        <v>73</v>
      </c>
      <c r="C14" s="28">
        <f t="shared" si="10"/>
        <v>923.07692307692309</v>
      </c>
      <c r="D14" s="29" t="s">
        <v>59</v>
      </c>
      <c r="E14" s="30">
        <v>325</v>
      </c>
      <c r="F14" s="30">
        <v>325</v>
      </c>
      <c r="G14" s="30">
        <v>0</v>
      </c>
      <c r="H14" s="30">
        <f t="shared" si="11"/>
        <v>0</v>
      </c>
      <c r="I14" s="30">
        <v>0</v>
      </c>
      <c r="J14" s="25">
        <f t="shared" ref="J14:J60" si="13">SUM(H14:I14)</f>
        <v>0</v>
      </c>
    </row>
    <row r="15" spans="1:10" x14ac:dyDescent="0.25">
      <c r="A15" s="26">
        <v>43277</v>
      </c>
      <c r="B15" s="27" t="s">
        <v>61</v>
      </c>
      <c r="C15" s="28">
        <f t="shared" si="10"/>
        <v>447.76119402985074</v>
      </c>
      <c r="D15" s="29" t="s">
        <v>59</v>
      </c>
      <c r="E15" s="30">
        <v>670</v>
      </c>
      <c r="F15" s="30">
        <v>675</v>
      </c>
      <c r="G15" s="30" t="s">
        <v>60</v>
      </c>
      <c r="H15" s="30">
        <f t="shared" si="11"/>
        <v>2238.8059701492539</v>
      </c>
      <c r="I15" s="30">
        <f t="shared" si="12"/>
        <v>0</v>
      </c>
      <c r="J15" s="25">
        <f t="shared" si="13"/>
        <v>2238.8059701492539</v>
      </c>
    </row>
    <row r="16" spans="1:10" x14ac:dyDescent="0.25">
      <c r="A16" s="26">
        <v>43276</v>
      </c>
      <c r="B16" s="27" t="s">
        <v>62</v>
      </c>
      <c r="C16" s="28">
        <f t="shared" si="10"/>
        <v>854.70085470085473</v>
      </c>
      <c r="D16" s="29" t="s">
        <v>59</v>
      </c>
      <c r="E16" s="30">
        <v>351</v>
      </c>
      <c r="F16" s="30">
        <v>356</v>
      </c>
      <c r="G16" s="30" t="s">
        <v>60</v>
      </c>
      <c r="H16" s="30">
        <f t="shared" si="11"/>
        <v>4273.5042735042734</v>
      </c>
      <c r="I16" s="30">
        <f t="shared" si="12"/>
        <v>0</v>
      </c>
      <c r="J16" s="25">
        <f t="shared" si="13"/>
        <v>4273.5042735042734</v>
      </c>
    </row>
    <row r="17" spans="1:10" x14ac:dyDescent="0.25">
      <c r="A17" s="26">
        <v>43276</v>
      </c>
      <c r="B17" s="27" t="s">
        <v>49</v>
      </c>
      <c r="C17" s="28">
        <f t="shared" si="10"/>
        <v>248.75621890547265</v>
      </c>
      <c r="D17" s="29" t="s">
        <v>59</v>
      </c>
      <c r="E17" s="30">
        <v>1206</v>
      </c>
      <c r="F17" s="30">
        <v>1220</v>
      </c>
      <c r="G17" s="30" t="s">
        <v>60</v>
      </c>
      <c r="H17" s="30">
        <f t="shared" si="11"/>
        <v>3482.587064676617</v>
      </c>
      <c r="I17" s="30">
        <f t="shared" si="12"/>
        <v>0</v>
      </c>
      <c r="J17" s="25">
        <f t="shared" si="13"/>
        <v>3482.587064676617</v>
      </c>
    </row>
    <row r="18" spans="1:10" x14ac:dyDescent="0.25">
      <c r="A18" s="26">
        <v>43273</v>
      </c>
      <c r="B18" s="27" t="s">
        <v>63</v>
      </c>
      <c r="C18" s="28">
        <f t="shared" si="10"/>
        <v>724.63768115942025</v>
      </c>
      <c r="D18" s="29" t="s">
        <v>59</v>
      </c>
      <c r="E18" s="30">
        <v>414</v>
      </c>
      <c r="F18" s="30">
        <v>409</v>
      </c>
      <c r="G18" s="30" t="s">
        <v>60</v>
      </c>
      <c r="H18" s="30">
        <f t="shared" si="11"/>
        <v>-3623.188405797101</v>
      </c>
      <c r="I18" s="30">
        <f t="shared" si="12"/>
        <v>0</v>
      </c>
      <c r="J18" s="25">
        <f t="shared" si="13"/>
        <v>-3623.188405797101</v>
      </c>
    </row>
    <row r="19" spans="1:10" x14ac:dyDescent="0.25">
      <c r="A19" s="26">
        <v>43272</v>
      </c>
      <c r="B19" s="27" t="s">
        <v>64</v>
      </c>
      <c r="C19" s="28">
        <f t="shared" si="10"/>
        <v>1107.0110701107012</v>
      </c>
      <c r="D19" s="29" t="s">
        <v>59</v>
      </c>
      <c r="E19" s="30">
        <v>271</v>
      </c>
      <c r="F19" s="30">
        <v>274.5</v>
      </c>
      <c r="G19" s="30" t="s">
        <v>60</v>
      </c>
      <c r="H19" s="30">
        <f t="shared" si="11"/>
        <v>3874.5387453874541</v>
      </c>
      <c r="I19" s="30">
        <f t="shared" si="12"/>
        <v>0</v>
      </c>
      <c r="J19" s="25">
        <f t="shared" si="13"/>
        <v>3874.5387453874541</v>
      </c>
    </row>
    <row r="20" spans="1:10" x14ac:dyDescent="0.25">
      <c r="A20" s="26">
        <v>43271</v>
      </c>
      <c r="B20" s="27" t="s">
        <v>65</v>
      </c>
      <c r="C20" s="28">
        <f t="shared" si="10"/>
        <v>580.27079303675043</v>
      </c>
      <c r="D20" s="29" t="s">
        <v>59</v>
      </c>
      <c r="E20" s="30">
        <v>517</v>
      </c>
      <c r="F20" s="30">
        <v>520</v>
      </c>
      <c r="G20" s="30" t="s">
        <v>60</v>
      </c>
      <c r="H20" s="30">
        <f t="shared" si="11"/>
        <v>1740.8123791102512</v>
      </c>
      <c r="I20" s="30">
        <f t="shared" si="12"/>
        <v>0</v>
      </c>
      <c r="J20" s="25">
        <f t="shared" si="13"/>
        <v>1740.8123791102512</v>
      </c>
    </row>
    <row r="21" spans="1:10" x14ac:dyDescent="0.25">
      <c r="A21" s="26">
        <v>43270</v>
      </c>
      <c r="B21" s="27" t="s">
        <v>50</v>
      </c>
      <c r="C21" s="28">
        <f t="shared" si="10"/>
        <v>1369.8630136986301</v>
      </c>
      <c r="D21" s="29" t="s">
        <v>59</v>
      </c>
      <c r="E21" s="30">
        <v>219</v>
      </c>
      <c r="F21" s="30">
        <v>215</v>
      </c>
      <c r="G21" s="30" t="s">
        <v>60</v>
      </c>
      <c r="H21" s="30">
        <f t="shared" si="11"/>
        <v>-5479.4520547945203</v>
      </c>
      <c r="I21" s="30">
        <f t="shared" si="12"/>
        <v>0</v>
      </c>
      <c r="J21" s="25">
        <f t="shared" si="13"/>
        <v>-5479.4520547945203</v>
      </c>
    </row>
    <row r="22" spans="1:10" x14ac:dyDescent="0.25">
      <c r="A22" s="26">
        <v>43269</v>
      </c>
      <c r="B22" s="27" t="s">
        <v>66</v>
      </c>
      <c r="C22" s="28">
        <f t="shared" si="10"/>
        <v>495.04950495049508</v>
      </c>
      <c r="D22" s="29" t="s">
        <v>59</v>
      </c>
      <c r="E22" s="30">
        <v>606</v>
      </c>
      <c r="F22" s="30">
        <v>592</v>
      </c>
      <c r="G22" s="30" t="s">
        <v>60</v>
      </c>
      <c r="H22" s="30">
        <f t="shared" si="11"/>
        <v>-6930.6930693069307</v>
      </c>
      <c r="I22" s="30">
        <f t="shared" si="12"/>
        <v>0</v>
      </c>
      <c r="J22" s="25">
        <f t="shared" si="13"/>
        <v>-6930.6930693069307</v>
      </c>
    </row>
    <row r="23" spans="1:10" x14ac:dyDescent="0.25">
      <c r="A23" s="26">
        <v>43266</v>
      </c>
      <c r="B23" s="27" t="s">
        <v>67</v>
      </c>
      <c r="C23" s="28">
        <f t="shared" si="10"/>
        <v>232.55813953488371</v>
      </c>
      <c r="D23" s="29" t="s">
        <v>59</v>
      </c>
      <c r="E23" s="30">
        <v>1290</v>
      </c>
      <c r="F23" s="30">
        <v>1298</v>
      </c>
      <c r="G23" s="30" t="s">
        <v>60</v>
      </c>
      <c r="H23" s="30">
        <f t="shared" si="11"/>
        <v>1860.4651162790697</v>
      </c>
      <c r="I23" s="30">
        <f t="shared" si="12"/>
        <v>0</v>
      </c>
      <c r="J23" s="25">
        <f t="shared" si="13"/>
        <v>1860.4651162790697</v>
      </c>
    </row>
    <row r="24" spans="1:10" x14ac:dyDescent="0.25">
      <c r="A24" s="26">
        <v>43265</v>
      </c>
      <c r="B24" s="27" t="s">
        <v>58</v>
      </c>
      <c r="C24" s="28">
        <f t="shared" si="10"/>
        <v>1090.909090909091</v>
      </c>
      <c r="D24" s="29" t="s">
        <v>59</v>
      </c>
      <c r="E24" s="30">
        <v>275</v>
      </c>
      <c r="F24" s="30">
        <v>280</v>
      </c>
      <c r="G24" s="30" t="s">
        <v>60</v>
      </c>
      <c r="H24" s="30">
        <f t="shared" si="11"/>
        <v>5454.545454545455</v>
      </c>
      <c r="I24" s="30">
        <f t="shared" si="12"/>
        <v>0</v>
      </c>
      <c r="J24" s="25">
        <f t="shared" si="13"/>
        <v>5454.545454545455</v>
      </c>
    </row>
    <row r="25" spans="1:10" x14ac:dyDescent="0.25">
      <c r="A25" s="26">
        <v>43264</v>
      </c>
      <c r="B25" s="27" t="s">
        <v>74</v>
      </c>
      <c r="C25" s="28">
        <f t="shared" si="10"/>
        <v>530.97345132743362</v>
      </c>
      <c r="D25" s="29" t="s">
        <v>59</v>
      </c>
      <c r="E25" s="30">
        <v>565</v>
      </c>
      <c r="F25" s="30">
        <v>565</v>
      </c>
      <c r="G25" s="30" t="s">
        <v>60</v>
      </c>
      <c r="H25" s="30">
        <f t="shared" si="11"/>
        <v>0</v>
      </c>
      <c r="I25" s="30">
        <f t="shared" si="12"/>
        <v>0</v>
      </c>
      <c r="J25" s="25">
        <f t="shared" si="13"/>
        <v>0</v>
      </c>
    </row>
    <row r="26" spans="1:10" x14ac:dyDescent="0.25">
      <c r="A26" s="26">
        <v>43263</v>
      </c>
      <c r="B26" s="27" t="s">
        <v>68</v>
      </c>
      <c r="C26" s="28">
        <f t="shared" si="10"/>
        <v>595.23809523809518</v>
      </c>
      <c r="D26" s="29" t="s">
        <v>59</v>
      </c>
      <c r="E26" s="30">
        <v>504</v>
      </c>
      <c r="F26" s="30">
        <v>502</v>
      </c>
      <c r="G26" s="30" t="s">
        <v>60</v>
      </c>
      <c r="H26" s="30">
        <f t="shared" si="11"/>
        <v>-1190.4761904761904</v>
      </c>
      <c r="I26" s="30">
        <f t="shared" si="12"/>
        <v>0</v>
      </c>
      <c r="J26" s="25">
        <f t="shared" si="13"/>
        <v>-1190.4761904761904</v>
      </c>
    </row>
    <row r="27" spans="1:10" x14ac:dyDescent="0.25">
      <c r="A27" s="26">
        <v>43262</v>
      </c>
      <c r="B27" s="27" t="s">
        <v>53</v>
      </c>
      <c r="C27" s="28">
        <f t="shared" si="10"/>
        <v>710.90047393364932</v>
      </c>
      <c r="D27" s="29" t="s">
        <v>59</v>
      </c>
      <c r="E27" s="30">
        <v>422</v>
      </c>
      <c r="F27" s="30">
        <v>421</v>
      </c>
      <c r="G27" s="30" t="s">
        <v>60</v>
      </c>
      <c r="H27" s="30">
        <f t="shared" si="11"/>
        <v>-710.90047393364932</v>
      </c>
      <c r="I27" s="30">
        <f t="shared" si="12"/>
        <v>0</v>
      </c>
      <c r="J27" s="25">
        <f t="shared" si="13"/>
        <v>-710.90047393364932</v>
      </c>
    </row>
    <row r="28" spans="1:10" x14ac:dyDescent="0.25">
      <c r="A28" s="26">
        <v>43259</v>
      </c>
      <c r="B28" s="27" t="s">
        <v>53</v>
      </c>
      <c r="C28" s="28">
        <f t="shared" si="10"/>
        <v>775.19379844961236</v>
      </c>
      <c r="D28" s="29" t="s">
        <v>59</v>
      </c>
      <c r="E28" s="30">
        <v>387</v>
      </c>
      <c r="F28" s="30">
        <v>393</v>
      </c>
      <c r="G28" s="30">
        <v>405</v>
      </c>
      <c r="H28" s="30">
        <f t="shared" si="11"/>
        <v>4651.1627906976737</v>
      </c>
      <c r="I28" s="30">
        <f t="shared" si="12"/>
        <v>9302.3255813953474</v>
      </c>
      <c r="J28" s="25">
        <f t="shared" si="13"/>
        <v>13953.488372093021</v>
      </c>
    </row>
    <row r="29" spans="1:10" x14ac:dyDescent="0.25">
      <c r="A29" s="26">
        <v>43258</v>
      </c>
      <c r="B29" s="27" t="s">
        <v>69</v>
      </c>
      <c r="C29" s="28">
        <f t="shared" si="10"/>
        <v>646.55172413793105</v>
      </c>
      <c r="D29" s="29" t="s">
        <v>59</v>
      </c>
      <c r="E29" s="30">
        <v>464</v>
      </c>
      <c r="F29" s="30">
        <v>469</v>
      </c>
      <c r="G29" s="30" t="s">
        <v>60</v>
      </c>
      <c r="H29" s="30">
        <f t="shared" si="11"/>
        <v>3232.7586206896553</v>
      </c>
      <c r="I29" s="30">
        <f t="shared" si="12"/>
        <v>0</v>
      </c>
      <c r="J29" s="25">
        <f t="shared" si="13"/>
        <v>3232.7586206896553</v>
      </c>
    </row>
    <row r="30" spans="1:10" x14ac:dyDescent="0.25">
      <c r="A30" s="26">
        <v>43257</v>
      </c>
      <c r="B30" s="27" t="s">
        <v>70</v>
      </c>
      <c r="C30" s="28">
        <f t="shared" si="10"/>
        <v>845.07042253521126</v>
      </c>
      <c r="D30" s="29" t="s">
        <v>59</v>
      </c>
      <c r="E30" s="30">
        <v>355</v>
      </c>
      <c r="F30" s="30">
        <v>360</v>
      </c>
      <c r="G30" s="30">
        <v>365</v>
      </c>
      <c r="H30" s="30">
        <f t="shared" si="11"/>
        <v>4225.3521126760561</v>
      </c>
      <c r="I30" s="30">
        <f t="shared" si="12"/>
        <v>4225.3521126760561</v>
      </c>
      <c r="J30" s="25">
        <f t="shared" si="13"/>
        <v>8450.7042253521122</v>
      </c>
    </row>
    <row r="31" spans="1:10" x14ac:dyDescent="0.25">
      <c r="A31" s="26">
        <v>43257</v>
      </c>
      <c r="B31" s="27" t="s">
        <v>75</v>
      </c>
      <c r="C31" s="28">
        <f t="shared" si="10"/>
        <v>961.53846153846155</v>
      </c>
      <c r="D31" s="29" t="s">
        <v>59</v>
      </c>
      <c r="E31" s="30">
        <v>312</v>
      </c>
      <c r="F31" s="30">
        <v>318</v>
      </c>
      <c r="G31" s="30" t="s">
        <v>60</v>
      </c>
      <c r="H31" s="30">
        <f t="shared" si="11"/>
        <v>5769.2307692307695</v>
      </c>
      <c r="I31" s="30">
        <f t="shared" si="12"/>
        <v>0</v>
      </c>
      <c r="J31" s="25">
        <f t="shared" si="13"/>
        <v>5769.2307692307695</v>
      </c>
    </row>
    <row r="32" spans="1:10" x14ac:dyDescent="0.25">
      <c r="A32" s="26">
        <v>43256</v>
      </c>
      <c r="B32" s="27" t="s">
        <v>71</v>
      </c>
      <c r="C32" s="28">
        <f t="shared" si="10"/>
        <v>1612.9032258064517</v>
      </c>
      <c r="D32" s="29" t="s">
        <v>59</v>
      </c>
      <c r="E32" s="30">
        <v>186</v>
      </c>
      <c r="F32" s="30">
        <v>184</v>
      </c>
      <c r="G32" s="30" t="s">
        <v>60</v>
      </c>
      <c r="H32" s="30">
        <f t="shared" si="11"/>
        <v>-3225.8064516129034</v>
      </c>
      <c r="I32" s="30">
        <f t="shared" si="12"/>
        <v>0</v>
      </c>
      <c r="J32" s="25">
        <f t="shared" si="13"/>
        <v>-3225.8064516129034</v>
      </c>
    </row>
    <row r="33" spans="1:10" x14ac:dyDescent="0.25">
      <c r="A33" s="26">
        <v>43256</v>
      </c>
      <c r="B33" s="27" t="s">
        <v>76</v>
      </c>
      <c r="C33" s="28">
        <f t="shared" si="10"/>
        <v>1369.8630136986301</v>
      </c>
      <c r="D33" s="29" t="s">
        <v>72</v>
      </c>
      <c r="E33" s="30">
        <v>219</v>
      </c>
      <c r="F33" s="30">
        <v>216</v>
      </c>
      <c r="G33" s="30" t="s">
        <v>60</v>
      </c>
      <c r="H33" s="30">
        <f t="shared" si="11"/>
        <v>4109.58904109589</v>
      </c>
      <c r="I33" s="30">
        <f t="shared" si="12"/>
        <v>0</v>
      </c>
      <c r="J33" s="25">
        <f t="shared" si="13"/>
        <v>4109.58904109589</v>
      </c>
    </row>
    <row r="34" spans="1:10" x14ac:dyDescent="0.25">
      <c r="A34" s="26">
        <v>43252</v>
      </c>
      <c r="B34" s="27" t="s">
        <v>77</v>
      </c>
      <c r="C34" s="28">
        <f t="shared" si="10"/>
        <v>348.02784222737819</v>
      </c>
      <c r="D34" s="29" t="s">
        <v>59</v>
      </c>
      <c r="E34" s="30">
        <v>862</v>
      </c>
      <c r="F34" s="30">
        <v>873</v>
      </c>
      <c r="G34" s="30" t="s">
        <v>60</v>
      </c>
      <c r="H34" s="30">
        <f t="shared" si="11"/>
        <v>3828.3062645011601</v>
      </c>
      <c r="I34" s="30">
        <f t="shared" si="12"/>
        <v>0</v>
      </c>
      <c r="J34" s="25">
        <f t="shared" si="13"/>
        <v>3828.3062645011601</v>
      </c>
    </row>
    <row r="35" spans="1:10" x14ac:dyDescent="0.25">
      <c r="A35" s="26">
        <v>43251</v>
      </c>
      <c r="B35" s="27" t="s">
        <v>80</v>
      </c>
      <c r="C35" s="28">
        <f t="shared" si="10"/>
        <v>1562.5</v>
      </c>
      <c r="D35" s="29" t="s">
        <v>59</v>
      </c>
      <c r="E35" s="30">
        <v>192</v>
      </c>
      <c r="F35" s="30">
        <v>198</v>
      </c>
      <c r="G35" s="30">
        <v>202</v>
      </c>
      <c r="H35" s="30">
        <f t="shared" ref="H35:H57" si="14">IF(D35="SELL", E35-F35, F35-E35)*C35</f>
        <v>9375</v>
      </c>
      <c r="I35" s="30">
        <f t="shared" ref="I35:I57" si="15">IF(D35="SELL",IF(G35="-","0",F35-G35),IF(D35="BUY",IF(G35="-","0",G35-F35)))*C35</f>
        <v>6250</v>
      </c>
      <c r="J35" s="25">
        <f t="shared" si="13"/>
        <v>15625</v>
      </c>
    </row>
    <row r="36" spans="1:10" x14ac:dyDescent="0.25">
      <c r="A36" s="26">
        <v>43251</v>
      </c>
      <c r="B36" s="27" t="s">
        <v>81</v>
      </c>
      <c r="C36" s="28">
        <f t="shared" si="10"/>
        <v>223.88059701492537</v>
      </c>
      <c r="D36" s="29" t="s">
        <v>59</v>
      </c>
      <c r="E36" s="30">
        <v>1340</v>
      </c>
      <c r="F36" s="30">
        <v>1305</v>
      </c>
      <c r="G36" s="30" t="s">
        <v>60</v>
      </c>
      <c r="H36" s="30">
        <f t="shared" si="14"/>
        <v>-7835.8208955223881</v>
      </c>
      <c r="I36" s="30">
        <f t="shared" si="15"/>
        <v>0</v>
      </c>
      <c r="J36" s="25">
        <f t="shared" si="13"/>
        <v>-7835.8208955223881</v>
      </c>
    </row>
    <row r="37" spans="1:10" x14ac:dyDescent="0.25">
      <c r="A37" s="26">
        <v>43250</v>
      </c>
      <c r="B37" s="27" t="s">
        <v>82</v>
      </c>
      <c r="C37" s="28">
        <f t="shared" si="10"/>
        <v>735.29411764705878</v>
      </c>
      <c r="D37" s="29" t="s">
        <v>59</v>
      </c>
      <c r="E37" s="30">
        <v>408</v>
      </c>
      <c r="F37" s="30">
        <v>408</v>
      </c>
      <c r="G37" s="30" t="s">
        <v>60</v>
      </c>
      <c r="H37" s="30">
        <f t="shared" si="14"/>
        <v>0</v>
      </c>
      <c r="I37" s="30">
        <f t="shared" si="15"/>
        <v>0</v>
      </c>
      <c r="J37" s="25">
        <f t="shared" si="13"/>
        <v>0</v>
      </c>
    </row>
    <row r="38" spans="1:10" x14ac:dyDescent="0.25">
      <c r="A38" s="26">
        <v>43249</v>
      </c>
      <c r="B38" s="27" t="s">
        <v>57</v>
      </c>
      <c r="C38" s="28">
        <f t="shared" si="10"/>
        <v>344.82758620689657</v>
      </c>
      <c r="D38" s="29" t="s">
        <v>59</v>
      </c>
      <c r="E38" s="30">
        <v>870</v>
      </c>
      <c r="F38" s="30">
        <v>879</v>
      </c>
      <c r="G38" s="30" t="s">
        <v>60</v>
      </c>
      <c r="H38" s="30">
        <f t="shared" si="14"/>
        <v>3103.4482758620693</v>
      </c>
      <c r="I38" s="30">
        <f t="shared" si="15"/>
        <v>0</v>
      </c>
      <c r="J38" s="25">
        <f t="shared" si="13"/>
        <v>3103.4482758620693</v>
      </c>
    </row>
    <row r="39" spans="1:10" x14ac:dyDescent="0.25">
      <c r="A39" s="26">
        <v>43248</v>
      </c>
      <c r="B39" s="27" t="s">
        <v>34</v>
      </c>
      <c r="C39" s="28">
        <f t="shared" si="10"/>
        <v>617.28395061728395</v>
      </c>
      <c r="D39" s="29" t="s">
        <v>59</v>
      </c>
      <c r="E39" s="30">
        <v>486</v>
      </c>
      <c r="F39" s="30">
        <v>494</v>
      </c>
      <c r="G39" s="30">
        <v>505</v>
      </c>
      <c r="H39" s="30">
        <f t="shared" si="14"/>
        <v>4938.2716049382716</v>
      </c>
      <c r="I39" s="30">
        <f t="shared" si="15"/>
        <v>6790.1234567901238</v>
      </c>
      <c r="J39" s="25">
        <f t="shared" si="13"/>
        <v>11728.395061728395</v>
      </c>
    </row>
    <row r="40" spans="1:10" x14ac:dyDescent="0.25">
      <c r="A40" s="26">
        <v>43248</v>
      </c>
      <c r="B40" s="27" t="s">
        <v>83</v>
      </c>
      <c r="C40" s="28">
        <f t="shared" si="10"/>
        <v>909.09090909090912</v>
      </c>
      <c r="D40" s="29" t="s">
        <v>59</v>
      </c>
      <c r="E40" s="30">
        <v>330</v>
      </c>
      <c r="F40" s="30">
        <v>336</v>
      </c>
      <c r="G40" s="30">
        <v>341</v>
      </c>
      <c r="H40" s="30">
        <f t="shared" si="14"/>
        <v>5454.545454545455</v>
      </c>
      <c r="I40" s="30">
        <f t="shared" si="15"/>
        <v>4545.454545454546</v>
      </c>
      <c r="J40" s="25">
        <f t="shared" si="13"/>
        <v>10000</v>
      </c>
    </row>
    <row r="41" spans="1:10" x14ac:dyDescent="0.25">
      <c r="A41" s="26">
        <v>43245</v>
      </c>
      <c r="B41" s="27" t="s">
        <v>84</v>
      </c>
      <c r="C41" s="28">
        <f t="shared" si="10"/>
        <v>1153.8461538461538</v>
      </c>
      <c r="D41" s="29" t="s">
        <v>59</v>
      </c>
      <c r="E41" s="30">
        <v>260</v>
      </c>
      <c r="F41" s="30">
        <v>264.89999999999998</v>
      </c>
      <c r="G41" s="30" t="s">
        <v>60</v>
      </c>
      <c r="H41" s="30">
        <f t="shared" si="14"/>
        <v>5653.8461538461279</v>
      </c>
      <c r="I41" s="30">
        <f t="shared" si="15"/>
        <v>0</v>
      </c>
      <c r="J41" s="25">
        <f t="shared" si="13"/>
        <v>5653.8461538461279</v>
      </c>
    </row>
    <row r="42" spans="1:10" x14ac:dyDescent="0.25">
      <c r="A42" s="26">
        <v>43244</v>
      </c>
      <c r="B42" s="27" t="s">
        <v>85</v>
      </c>
      <c r="C42" s="28">
        <f t="shared" si="10"/>
        <v>1295.8963282937366</v>
      </c>
      <c r="D42" s="29" t="s">
        <v>59</v>
      </c>
      <c r="E42" s="30">
        <v>231.5</v>
      </c>
      <c r="F42" s="30">
        <v>234.5</v>
      </c>
      <c r="G42" s="30" t="s">
        <v>60</v>
      </c>
      <c r="H42" s="30">
        <f t="shared" si="14"/>
        <v>3887.6889848812098</v>
      </c>
      <c r="I42" s="30">
        <f t="shared" si="15"/>
        <v>0</v>
      </c>
      <c r="J42" s="25">
        <f t="shared" si="13"/>
        <v>3887.6889848812098</v>
      </c>
    </row>
    <row r="43" spans="1:10" x14ac:dyDescent="0.25">
      <c r="A43" s="26">
        <v>43243</v>
      </c>
      <c r="B43" s="27" t="s">
        <v>86</v>
      </c>
      <c r="C43" s="28">
        <f t="shared" si="10"/>
        <v>579.15057915057912</v>
      </c>
      <c r="D43" s="29" t="s">
        <v>59</v>
      </c>
      <c r="E43" s="30">
        <v>518</v>
      </c>
      <c r="F43" s="30">
        <v>525</v>
      </c>
      <c r="G43" s="30" t="s">
        <v>60</v>
      </c>
      <c r="H43" s="30">
        <f t="shared" si="14"/>
        <v>4054.0540540540537</v>
      </c>
      <c r="I43" s="30">
        <f t="shared" si="15"/>
        <v>0</v>
      </c>
      <c r="J43" s="25">
        <f t="shared" si="13"/>
        <v>4054.0540540540537</v>
      </c>
    </row>
    <row r="44" spans="1:10" x14ac:dyDescent="0.25">
      <c r="A44" s="26">
        <v>43242</v>
      </c>
      <c r="B44" s="27" t="s">
        <v>79</v>
      </c>
      <c r="C44" s="28">
        <f t="shared" si="10"/>
        <v>714.28571428571433</v>
      </c>
      <c r="D44" s="29" t="s">
        <v>59</v>
      </c>
      <c r="E44" s="30">
        <v>420</v>
      </c>
      <c r="F44" s="30">
        <v>424</v>
      </c>
      <c r="G44" s="30" t="s">
        <v>60</v>
      </c>
      <c r="H44" s="30">
        <f t="shared" si="14"/>
        <v>2857.1428571428573</v>
      </c>
      <c r="I44" s="30">
        <f t="shared" si="15"/>
        <v>0</v>
      </c>
      <c r="J44" s="25">
        <f t="shared" si="13"/>
        <v>2857.1428571428573</v>
      </c>
    </row>
    <row r="45" spans="1:10" x14ac:dyDescent="0.25">
      <c r="A45" s="26">
        <v>43241</v>
      </c>
      <c r="B45" s="27" t="s">
        <v>87</v>
      </c>
      <c r="C45" s="28">
        <f t="shared" si="10"/>
        <v>382.65306122448982</v>
      </c>
      <c r="D45" s="29" t="s">
        <v>72</v>
      </c>
      <c r="E45" s="30">
        <v>784</v>
      </c>
      <c r="F45" s="30">
        <v>772</v>
      </c>
      <c r="G45" s="30" t="s">
        <v>60</v>
      </c>
      <c r="H45" s="30">
        <f t="shared" si="14"/>
        <v>4591.8367346938776</v>
      </c>
      <c r="I45" s="30">
        <f t="shared" si="15"/>
        <v>0</v>
      </c>
      <c r="J45" s="25">
        <f t="shared" si="13"/>
        <v>4591.8367346938776</v>
      </c>
    </row>
    <row r="46" spans="1:10" x14ac:dyDescent="0.25">
      <c r="A46" s="26">
        <v>43238</v>
      </c>
      <c r="B46" s="27" t="s">
        <v>88</v>
      </c>
      <c r="C46" s="28">
        <f t="shared" si="10"/>
        <v>1363.6363636363637</v>
      </c>
      <c r="D46" s="29" t="s">
        <v>59</v>
      </c>
      <c r="E46" s="30">
        <v>220</v>
      </c>
      <c r="F46" s="30">
        <v>215</v>
      </c>
      <c r="G46" s="30" t="s">
        <v>60</v>
      </c>
      <c r="H46" s="30">
        <f t="shared" si="14"/>
        <v>-6818.1818181818189</v>
      </c>
      <c r="I46" s="30">
        <f t="shared" si="15"/>
        <v>0</v>
      </c>
      <c r="J46" s="25">
        <f t="shared" si="13"/>
        <v>-6818.1818181818189</v>
      </c>
    </row>
    <row r="47" spans="1:10" x14ac:dyDescent="0.25">
      <c r="A47" s="26">
        <v>43238</v>
      </c>
      <c r="B47" s="27" t="s">
        <v>89</v>
      </c>
      <c r="C47" s="28">
        <f t="shared" si="10"/>
        <v>878.47730600292823</v>
      </c>
      <c r="D47" s="29" t="s">
        <v>59</v>
      </c>
      <c r="E47" s="30">
        <v>341.5</v>
      </c>
      <c r="F47" s="30">
        <v>347</v>
      </c>
      <c r="G47" s="30" t="s">
        <v>60</v>
      </c>
      <c r="H47" s="30">
        <f t="shared" si="14"/>
        <v>4831.6251830161054</v>
      </c>
      <c r="I47" s="30">
        <f t="shared" si="15"/>
        <v>0</v>
      </c>
      <c r="J47" s="25">
        <f t="shared" si="13"/>
        <v>4831.6251830161054</v>
      </c>
    </row>
    <row r="48" spans="1:10" x14ac:dyDescent="0.25">
      <c r="A48" s="26">
        <v>43237</v>
      </c>
      <c r="B48" s="27" t="s">
        <v>90</v>
      </c>
      <c r="C48" s="28">
        <f t="shared" si="10"/>
        <v>688.0733944954128</v>
      </c>
      <c r="D48" s="29" t="s">
        <v>59</v>
      </c>
      <c r="E48" s="30">
        <v>436</v>
      </c>
      <c r="F48" s="30">
        <v>444</v>
      </c>
      <c r="G48" s="30" t="s">
        <v>60</v>
      </c>
      <c r="H48" s="30">
        <f t="shared" si="14"/>
        <v>5504.5871559633024</v>
      </c>
      <c r="I48" s="30">
        <f t="shared" si="15"/>
        <v>0</v>
      </c>
      <c r="J48" s="25">
        <f t="shared" si="13"/>
        <v>5504.5871559633024</v>
      </c>
    </row>
    <row r="49" spans="1:10" x14ac:dyDescent="0.25">
      <c r="A49" s="26">
        <v>43236</v>
      </c>
      <c r="B49" s="27" t="s">
        <v>36</v>
      </c>
      <c r="C49" s="28">
        <f t="shared" si="10"/>
        <v>274.47392497712718</v>
      </c>
      <c r="D49" s="29" t="s">
        <v>59</v>
      </c>
      <c r="E49" s="30">
        <v>1093</v>
      </c>
      <c r="F49" s="30">
        <v>1104</v>
      </c>
      <c r="G49" s="30" t="s">
        <v>60</v>
      </c>
      <c r="H49" s="30">
        <f t="shared" si="14"/>
        <v>3019.2131747483991</v>
      </c>
      <c r="I49" s="30">
        <f t="shared" si="15"/>
        <v>0</v>
      </c>
      <c r="J49" s="25">
        <f t="shared" si="13"/>
        <v>3019.2131747483991</v>
      </c>
    </row>
    <row r="50" spans="1:10" x14ac:dyDescent="0.25">
      <c r="A50" s="26">
        <v>43235</v>
      </c>
      <c r="B50" s="27" t="s">
        <v>54</v>
      </c>
      <c r="C50" s="28">
        <f t="shared" si="10"/>
        <v>659.34065934065939</v>
      </c>
      <c r="D50" s="29" t="s">
        <v>59</v>
      </c>
      <c r="E50" s="30">
        <v>455</v>
      </c>
      <c r="F50" s="30">
        <v>455</v>
      </c>
      <c r="G50" s="30" t="s">
        <v>60</v>
      </c>
      <c r="H50" s="30">
        <f t="shared" si="14"/>
        <v>0</v>
      </c>
      <c r="I50" s="30">
        <f t="shared" si="15"/>
        <v>0</v>
      </c>
      <c r="J50" s="25">
        <f t="shared" si="13"/>
        <v>0</v>
      </c>
    </row>
    <row r="51" spans="1:10" x14ac:dyDescent="0.25">
      <c r="A51" s="26">
        <v>43234</v>
      </c>
      <c r="B51" s="27" t="s">
        <v>91</v>
      </c>
      <c r="C51" s="28">
        <f t="shared" si="10"/>
        <v>240</v>
      </c>
      <c r="D51" s="29" t="s">
        <v>59</v>
      </c>
      <c r="E51" s="30">
        <v>1250</v>
      </c>
      <c r="F51" s="30">
        <v>1275</v>
      </c>
      <c r="G51" s="30" t="s">
        <v>60</v>
      </c>
      <c r="H51" s="30">
        <f t="shared" si="14"/>
        <v>6000</v>
      </c>
      <c r="I51" s="30">
        <f t="shared" si="15"/>
        <v>0</v>
      </c>
      <c r="J51" s="25">
        <f t="shared" si="13"/>
        <v>6000</v>
      </c>
    </row>
    <row r="52" spans="1:10" x14ac:dyDescent="0.25">
      <c r="A52" s="26">
        <v>43231</v>
      </c>
      <c r="B52" s="27" t="s">
        <v>92</v>
      </c>
      <c r="C52" s="28">
        <f t="shared" si="10"/>
        <v>244.89795918367346</v>
      </c>
      <c r="D52" s="29" t="s">
        <v>59</v>
      </c>
      <c r="E52" s="30">
        <v>1225</v>
      </c>
      <c r="F52" s="30">
        <v>1220</v>
      </c>
      <c r="G52" s="30" t="s">
        <v>60</v>
      </c>
      <c r="H52" s="30">
        <f t="shared" si="14"/>
        <v>-1224.4897959183672</v>
      </c>
      <c r="I52" s="30">
        <f t="shared" si="15"/>
        <v>0</v>
      </c>
      <c r="J52" s="25">
        <f t="shared" si="13"/>
        <v>-1224.4897959183672</v>
      </c>
    </row>
    <row r="53" spans="1:10" x14ac:dyDescent="0.25">
      <c r="A53" s="26">
        <v>43230</v>
      </c>
      <c r="B53" s="27" t="s">
        <v>93</v>
      </c>
      <c r="C53" s="28">
        <f t="shared" si="10"/>
        <v>714.28571428571433</v>
      </c>
      <c r="D53" s="29" t="s">
        <v>59</v>
      </c>
      <c r="E53" s="30">
        <v>420</v>
      </c>
      <c r="F53" s="30">
        <v>427</v>
      </c>
      <c r="G53" s="30" t="s">
        <v>60</v>
      </c>
      <c r="H53" s="30">
        <f t="shared" si="14"/>
        <v>5000</v>
      </c>
      <c r="I53" s="30">
        <f t="shared" si="15"/>
        <v>0</v>
      </c>
      <c r="J53" s="25">
        <f t="shared" si="13"/>
        <v>5000</v>
      </c>
    </row>
    <row r="54" spans="1:10" x14ac:dyDescent="0.25">
      <c r="A54" s="26">
        <v>43229</v>
      </c>
      <c r="B54" s="27" t="s">
        <v>94</v>
      </c>
      <c r="C54" s="28">
        <f t="shared" si="10"/>
        <v>900.90090090090087</v>
      </c>
      <c r="D54" s="29" t="s">
        <v>59</v>
      </c>
      <c r="E54" s="30">
        <v>333</v>
      </c>
      <c r="F54" s="30">
        <v>339</v>
      </c>
      <c r="G54" s="30" t="s">
        <v>60</v>
      </c>
      <c r="H54" s="30">
        <f t="shared" si="14"/>
        <v>5405.405405405405</v>
      </c>
      <c r="I54" s="30">
        <f t="shared" si="15"/>
        <v>0</v>
      </c>
      <c r="J54" s="25">
        <f t="shared" si="13"/>
        <v>5405.405405405405</v>
      </c>
    </row>
    <row r="55" spans="1:10" x14ac:dyDescent="0.25">
      <c r="A55" s="26">
        <v>43229</v>
      </c>
      <c r="B55" s="27" t="s">
        <v>95</v>
      </c>
      <c r="C55" s="28">
        <f t="shared" si="10"/>
        <v>560.74766355140184</v>
      </c>
      <c r="D55" s="29" t="s">
        <v>59</v>
      </c>
      <c r="E55" s="30">
        <v>535</v>
      </c>
      <c r="F55" s="30">
        <v>544</v>
      </c>
      <c r="G55" s="30" t="s">
        <v>60</v>
      </c>
      <c r="H55" s="30">
        <f t="shared" si="14"/>
        <v>5046.7289719626169</v>
      </c>
      <c r="I55" s="30">
        <f t="shared" si="15"/>
        <v>0</v>
      </c>
      <c r="J55" s="25">
        <f t="shared" si="13"/>
        <v>5046.7289719626169</v>
      </c>
    </row>
    <row r="56" spans="1:10" x14ac:dyDescent="0.25">
      <c r="A56" s="26">
        <v>43228</v>
      </c>
      <c r="B56" s="27" t="s">
        <v>96</v>
      </c>
      <c r="C56" s="28">
        <f t="shared" si="10"/>
        <v>403.7685060565276</v>
      </c>
      <c r="D56" s="29" t="s">
        <v>59</v>
      </c>
      <c r="E56" s="30">
        <v>743</v>
      </c>
      <c r="F56" s="30">
        <v>755</v>
      </c>
      <c r="G56" s="30" t="s">
        <v>60</v>
      </c>
      <c r="H56" s="30">
        <f t="shared" si="14"/>
        <v>4845.2220726783307</v>
      </c>
      <c r="I56" s="30">
        <f t="shared" si="15"/>
        <v>0</v>
      </c>
      <c r="J56" s="25">
        <f t="shared" si="13"/>
        <v>4845.2220726783307</v>
      </c>
    </row>
    <row r="57" spans="1:10" x14ac:dyDescent="0.25">
      <c r="A57" s="26">
        <v>43227</v>
      </c>
      <c r="B57" s="27" t="s">
        <v>97</v>
      </c>
      <c r="C57" s="28">
        <f t="shared" si="10"/>
        <v>450.45045045045043</v>
      </c>
      <c r="D57" s="29" t="s">
        <v>59</v>
      </c>
      <c r="E57" s="30">
        <v>666</v>
      </c>
      <c r="F57" s="30">
        <v>675</v>
      </c>
      <c r="G57" s="30" t="s">
        <v>60</v>
      </c>
      <c r="H57" s="30">
        <f t="shared" si="14"/>
        <v>4054.0540540540537</v>
      </c>
      <c r="I57" s="30">
        <f t="shared" si="15"/>
        <v>0</v>
      </c>
      <c r="J57" s="25">
        <f t="shared" si="13"/>
        <v>4054.0540540540537</v>
      </c>
    </row>
    <row r="58" spans="1:10" x14ac:dyDescent="0.25">
      <c r="A58" s="26">
        <v>43224</v>
      </c>
      <c r="B58" s="27" t="s">
        <v>98</v>
      </c>
      <c r="C58" s="28">
        <f t="shared" ref="C58:C60" si="16">300000/E58</f>
        <v>738.91625615763542</v>
      </c>
      <c r="D58" s="29" t="s">
        <v>59</v>
      </c>
      <c r="E58" s="30">
        <v>406</v>
      </c>
      <c r="F58" s="30">
        <v>414</v>
      </c>
      <c r="G58" s="30">
        <v>425</v>
      </c>
      <c r="H58" s="30">
        <f t="shared" ref="H58:H60" si="17">IF(D58="SELL", E58-F58, F58-E58)*C58</f>
        <v>5911.3300492610833</v>
      </c>
      <c r="I58" s="30">
        <f t="shared" ref="I58:I60" si="18">IF(D58="SELL",IF(G58="-","0",F58-G58),IF(D58="BUY",IF(G58="-","0",G58-F58)))*C58</f>
        <v>8128.0788177339891</v>
      </c>
      <c r="J58" s="25">
        <f t="shared" si="13"/>
        <v>14039.408866995072</v>
      </c>
    </row>
    <row r="59" spans="1:10" x14ac:dyDescent="0.25">
      <c r="A59" s="26">
        <v>43223</v>
      </c>
      <c r="B59" s="27" t="s">
        <v>99</v>
      </c>
      <c r="C59" s="28">
        <f t="shared" si="16"/>
        <v>588.23529411764707</v>
      </c>
      <c r="D59" s="29" t="s">
        <v>59</v>
      </c>
      <c r="E59" s="30">
        <v>510</v>
      </c>
      <c r="F59" s="30">
        <v>518</v>
      </c>
      <c r="G59" s="30" t="s">
        <v>60</v>
      </c>
      <c r="H59" s="30">
        <f t="shared" si="17"/>
        <v>4705.8823529411766</v>
      </c>
      <c r="I59" s="30">
        <f t="shared" si="18"/>
        <v>0</v>
      </c>
      <c r="J59" s="25">
        <f t="shared" si="13"/>
        <v>4705.8823529411766</v>
      </c>
    </row>
    <row r="60" spans="1:10" x14ac:dyDescent="0.25">
      <c r="A60" s="26">
        <v>43222</v>
      </c>
      <c r="B60" s="27" t="s">
        <v>100</v>
      </c>
      <c r="C60" s="28">
        <f t="shared" si="16"/>
        <v>374.06483790523691</v>
      </c>
      <c r="D60" s="29" t="s">
        <v>59</v>
      </c>
      <c r="E60" s="30">
        <v>802</v>
      </c>
      <c r="F60" s="30">
        <v>816</v>
      </c>
      <c r="G60" s="30">
        <v>825</v>
      </c>
      <c r="H60" s="30">
        <f t="shared" si="17"/>
        <v>5236.907730673317</v>
      </c>
      <c r="I60" s="30">
        <f t="shared" si="18"/>
        <v>3366.5835411471321</v>
      </c>
      <c r="J60" s="25">
        <f t="shared" si="13"/>
        <v>8603.4912718204487</v>
      </c>
    </row>
    <row r="61" spans="1:10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</row>
  </sheetData>
  <mergeCells count="2">
    <mergeCell ref="A1:J1"/>
    <mergeCell ref="A2:J2"/>
  </mergeCells>
  <conditionalFormatting sqref="H13:I60">
    <cfRule type="cellIs" dxfId="7" priority="9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0" ht="115.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0" ht="24.75" x14ac:dyDescent="0.4">
      <c r="A2" s="79" t="s">
        <v>101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30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7"/>
      <c r="B4" s="7"/>
      <c r="C4" s="7"/>
      <c r="D4" s="7"/>
      <c r="E4" s="7"/>
      <c r="F4" s="7"/>
      <c r="G4" s="7"/>
      <c r="H4" s="7"/>
      <c r="I4" s="7"/>
      <c r="J4" s="8"/>
    </row>
    <row r="5" spans="1:10" s="68" customFormat="1" x14ac:dyDescent="0.25">
      <c r="A5" s="20">
        <v>43299</v>
      </c>
      <c r="B5" s="31" t="s">
        <v>157</v>
      </c>
      <c r="C5" s="31">
        <v>3750</v>
      </c>
      <c r="D5" s="32" t="s">
        <v>10</v>
      </c>
      <c r="E5" s="33">
        <v>162.80000000000001</v>
      </c>
      <c r="F5" s="33">
        <v>160.69999999999999</v>
      </c>
      <c r="G5" s="33" t="s">
        <v>60</v>
      </c>
      <c r="H5" s="75">
        <f t="shared" ref="H5:H7" si="0">(F5-E5)*C5</f>
        <v>-7875.0000000000855</v>
      </c>
      <c r="I5" s="75">
        <v>0</v>
      </c>
      <c r="J5" s="75">
        <f t="shared" ref="J5:J7" si="1">+I5+H5</f>
        <v>-7875.0000000000855</v>
      </c>
    </row>
    <row r="6" spans="1:10" s="68" customFormat="1" x14ac:dyDescent="0.25">
      <c r="A6" s="20">
        <v>43298</v>
      </c>
      <c r="B6" s="31" t="s">
        <v>158</v>
      </c>
      <c r="C6" s="31">
        <v>4000</v>
      </c>
      <c r="D6" s="32" t="s">
        <v>10</v>
      </c>
      <c r="E6" s="33">
        <v>267</v>
      </c>
      <c r="F6" s="33">
        <v>268.89999999999998</v>
      </c>
      <c r="G6" s="33" t="s">
        <v>60</v>
      </c>
      <c r="H6" s="75">
        <f t="shared" si="0"/>
        <v>7599.9999999999091</v>
      </c>
      <c r="I6" s="75">
        <v>0</v>
      </c>
      <c r="J6" s="75">
        <f t="shared" si="1"/>
        <v>7599.9999999999091</v>
      </c>
    </row>
    <row r="7" spans="1:10" s="68" customFormat="1" x14ac:dyDescent="0.25">
      <c r="A7" s="20">
        <v>43297</v>
      </c>
      <c r="B7" s="31" t="s">
        <v>30</v>
      </c>
      <c r="C7" s="31">
        <v>1200</v>
      </c>
      <c r="D7" s="32" t="s">
        <v>10</v>
      </c>
      <c r="E7" s="33">
        <v>1076</v>
      </c>
      <c r="F7" s="33">
        <v>1083</v>
      </c>
      <c r="G7" s="33">
        <v>1089</v>
      </c>
      <c r="H7" s="75">
        <f t="shared" si="0"/>
        <v>8400</v>
      </c>
      <c r="I7" s="75">
        <f>(G7-F7)*C7</f>
        <v>7200</v>
      </c>
      <c r="J7" s="75">
        <f t="shared" si="1"/>
        <v>15600</v>
      </c>
    </row>
    <row r="8" spans="1:10" x14ac:dyDescent="0.25">
      <c r="A8" s="20">
        <v>43294</v>
      </c>
      <c r="B8" s="31" t="s">
        <v>150</v>
      </c>
      <c r="C8" s="31">
        <v>800</v>
      </c>
      <c r="D8" s="32" t="s">
        <v>10</v>
      </c>
      <c r="E8" s="33">
        <v>1410</v>
      </c>
      <c r="F8" s="33">
        <v>1408</v>
      </c>
      <c r="G8" s="33">
        <v>0</v>
      </c>
      <c r="H8" s="23">
        <f t="shared" ref="H8:H9" si="2">(F8-E8)*C8</f>
        <v>-1600</v>
      </c>
      <c r="I8" s="23">
        <v>0</v>
      </c>
      <c r="J8" s="23">
        <f t="shared" ref="J8:J9" si="3">+I8+H8</f>
        <v>-1600</v>
      </c>
    </row>
    <row r="9" spans="1:10" x14ac:dyDescent="0.25">
      <c r="A9" s="20">
        <v>43293</v>
      </c>
      <c r="B9" s="31" t="s">
        <v>151</v>
      </c>
      <c r="C9" s="31">
        <v>125</v>
      </c>
      <c r="D9" s="32" t="s">
        <v>10</v>
      </c>
      <c r="E9" s="33">
        <v>6280</v>
      </c>
      <c r="F9" s="33">
        <v>6280</v>
      </c>
      <c r="G9" s="33">
        <v>0</v>
      </c>
      <c r="H9" s="23">
        <f t="shared" si="2"/>
        <v>0</v>
      </c>
      <c r="I9" s="23">
        <v>0</v>
      </c>
      <c r="J9" s="23">
        <f t="shared" si="3"/>
        <v>0</v>
      </c>
    </row>
    <row r="10" spans="1:10" x14ac:dyDescent="0.25">
      <c r="A10" s="20">
        <v>43292</v>
      </c>
      <c r="B10" s="31" t="s">
        <v>135</v>
      </c>
      <c r="C10" s="31">
        <v>4500</v>
      </c>
      <c r="D10" s="32" t="s">
        <v>10</v>
      </c>
      <c r="E10" s="33">
        <v>289.5</v>
      </c>
      <c r="F10" s="33">
        <v>292</v>
      </c>
      <c r="G10" s="33">
        <v>0</v>
      </c>
      <c r="H10" s="23">
        <f>(F10-E10)*C10</f>
        <v>11250</v>
      </c>
      <c r="I10" s="23">
        <v>0</v>
      </c>
      <c r="J10" s="23">
        <f t="shared" ref="J10:J13" si="4">+I10+H10</f>
        <v>11250</v>
      </c>
    </row>
    <row r="11" spans="1:10" x14ac:dyDescent="0.25">
      <c r="A11" s="20">
        <v>43291</v>
      </c>
      <c r="B11" s="31" t="s">
        <v>103</v>
      </c>
      <c r="C11" s="31">
        <v>800</v>
      </c>
      <c r="D11" s="32" t="s">
        <v>10</v>
      </c>
      <c r="E11" s="33">
        <v>1245</v>
      </c>
      <c r="F11" s="33">
        <v>1252.5</v>
      </c>
      <c r="G11" s="33">
        <v>0</v>
      </c>
      <c r="H11" s="23">
        <f>(F11-E11)*C11</f>
        <v>6000</v>
      </c>
      <c r="I11" s="23">
        <v>0</v>
      </c>
      <c r="J11" s="23">
        <f t="shared" si="4"/>
        <v>6000</v>
      </c>
    </row>
    <row r="12" spans="1:10" x14ac:dyDescent="0.25">
      <c r="A12" s="20">
        <v>43287</v>
      </c>
      <c r="B12" s="31" t="s">
        <v>103</v>
      </c>
      <c r="C12" s="31">
        <v>800</v>
      </c>
      <c r="D12" s="32" t="s">
        <v>10</v>
      </c>
      <c r="E12" s="33">
        <v>1220</v>
      </c>
      <c r="F12" s="33">
        <v>1228</v>
      </c>
      <c r="G12" s="33">
        <v>0</v>
      </c>
      <c r="H12" s="23">
        <f>(F12-E12)*C12</f>
        <v>6400</v>
      </c>
      <c r="I12" s="23">
        <v>0</v>
      </c>
      <c r="J12" s="23">
        <f t="shared" si="4"/>
        <v>6400</v>
      </c>
    </row>
    <row r="13" spans="1:10" x14ac:dyDescent="0.25">
      <c r="A13" s="20">
        <v>43286</v>
      </c>
      <c r="B13" s="31" t="s">
        <v>14</v>
      </c>
      <c r="C13" s="31">
        <v>550</v>
      </c>
      <c r="D13" s="32" t="s">
        <v>10</v>
      </c>
      <c r="E13" s="33">
        <v>912</v>
      </c>
      <c r="F13" s="33">
        <v>922</v>
      </c>
      <c r="G13" s="33">
        <v>0</v>
      </c>
      <c r="H13" s="23">
        <f>(F13-E13)*C13</f>
        <v>5500</v>
      </c>
      <c r="I13" s="23">
        <v>0</v>
      </c>
      <c r="J13" s="23">
        <f t="shared" si="4"/>
        <v>5500</v>
      </c>
    </row>
    <row r="14" spans="1:10" x14ac:dyDescent="0.25">
      <c r="A14" s="20">
        <v>43285</v>
      </c>
      <c r="B14" s="31" t="s">
        <v>22</v>
      </c>
      <c r="C14" s="31">
        <v>500</v>
      </c>
      <c r="D14" s="32" t="s">
        <v>11</v>
      </c>
      <c r="E14" s="33">
        <v>1505</v>
      </c>
      <c r="F14" s="33">
        <v>1493</v>
      </c>
      <c r="G14" s="33">
        <v>0</v>
      </c>
      <c r="H14" s="23">
        <f>(E14-F14)*C14</f>
        <v>6000</v>
      </c>
      <c r="I14" s="23">
        <v>0</v>
      </c>
      <c r="J14" s="23">
        <f t="shared" ref="J14:J20" si="5">+I14+H14</f>
        <v>6000</v>
      </c>
    </row>
    <row r="15" spans="1:10" x14ac:dyDescent="0.25">
      <c r="A15" s="20">
        <v>43285</v>
      </c>
      <c r="B15" s="31" t="s">
        <v>30</v>
      </c>
      <c r="C15" s="31">
        <v>1200</v>
      </c>
      <c r="D15" s="32" t="s">
        <v>10</v>
      </c>
      <c r="E15" s="33">
        <v>1006</v>
      </c>
      <c r="F15" s="33">
        <v>1013</v>
      </c>
      <c r="G15" s="33">
        <v>0</v>
      </c>
      <c r="H15" s="23">
        <f>(F15-E15)*C15</f>
        <v>8400</v>
      </c>
      <c r="I15" s="23">
        <v>0</v>
      </c>
      <c r="J15" s="23">
        <f t="shared" si="5"/>
        <v>8400</v>
      </c>
    </row>
    <row r="16" spans="1:10" x14ac:dyDescent="0.25">
      <c r="A16" s="20">
        <v>43285</v>
      </c>
      <c r="B16" s="31" t="s">
        <v>39</v>
      </c>
      <c r="C16" s="31">
        <v>1100</v>
      </c>
      <c r="D16" s="32" t="s">
        <v>11</v>
      </c>
      <c r="E16" s="33">
        <v>835</v>
      </c>
      <c r="F16" s="33">
        <v>829</v>
      </c>
      <c r="G16" s="33">
        <v>0</v>
      </c>
      <c r="H16" s="23">
        <f>(E16-F16)*C16</f>
        <v>6600</v>
      </c>
      <c r="I16" s="23">
        <v>0</v>
      </c>
      <c r="J16" s="23">
        <f t="shared" si="5"/>
        <v>6600</v>
      </c>
    </row>
    <row r="17" spans="1:10" x14ac:dyDescent="0.25">
      <c r="A17" s="20">
        <v>43284</v>
      </c>
      <c r="B17" s="31" t="s">
        <v>104</v>
      </c>
      <c r="C17" s="31">
        <v>800</v>
      </c>
      <c r="D17" s="32" t="s">
        <v>10</v>
      </c>
      <c r="E17" s="33">
        <v>1092</v>
      </c>
      <c r="F17" s="33">
        <v>1098</v>
      </c>
      <c r="G17" s="33">
        <v>0</v>
      </c>
      <c r="H17" s="23">
        <f>(F17-E17)*C17</f>
        <v>4800</v>
      </c>
      <c r="I17" s="23">
        <v>0</v>
      </c>
      <c r="J17" s="23">
        <f t="shared" si="5"/>
        <v>4800</v>
      </c>
    </row>
    <row r="18" spans="1:10" x14ac:dyDescent="0.25">
      <c r="A18" s="20">
        <v>43284</v>
      </c>
      <c r="B18" s="31" t="s">
        <v>39</v>
      </c>
      <c r="C18" s="31">
        <v>1100</v>
      </c>
      <c r="D18" s="32" t="s">
        <v>10</v>
      </c>
      <c r="E18" s="33">
        <v>848</v>
      </c>
      <c r="F18" s="33">
        <v>842</v>
      </c>
      <c r="G18" s="33">
        <v>0</v>
      </c>
      <c r="H18" s="23">
        <f>(F18-E18)*C18</f>
        <v>-6600</v>
      </c>
      <c r="I18" s="23">
        <v>0</v>
      </c>
      <c r="J18" s="23">
        <f t="shared" si="5"/>
        <v>-6600</v>
      </c>
    </row>
    <row r="19" spans="1:10" x14ac:dyDescent="0.25">
      <c r="A19" s="3">
        <v>43284</v>
      </c>
      <c r="B19" s="34" t="s">
        <v>22</v>
      </c>
      <c r="C19" s="34">
        <v>500</v>
      </c>
      <c r="D19" s="34" t="s">
        <v>10</v>
      </c>
      <c r="E19" s="35">
        <v>1510</v>
      </c>
      <c r="F19" s="35">
        <v>1522</v>
      </c>
      <c r="G19" s="36">
        <v>0</v>
      </c>
      <c r="H19" s="6">
        <f>(F19-E19)*C19</f>
        <v>6000</v>
      </c>
      <c r="I19" s="6">
        <v>0</v>
      </c>
      <c r="J19" s="6">
        <f t="shared" si="5"/>
        <v>6000</v>
      </c>
    </row>
    <row r="20" spans="1:10" x14ac:dyDescent="0.25">
      <c r="A20" s="20">
        <v>43283</v>
      </c>
      <c r="B20" s="31" t="s">
        <v>41</v>
      </c>
      <c r="C20" s="31">
        <v>900</v>
      </c>
      <c r="D20" s="32" t="s">
        <v>11</v>
      </c>
      <c r="E20" s="33">
        <v>640</v>
      </c>
      <c r="F20" s="33">
        <v>634</v>
      </c>
      <c r="G20" s="33">
        <v>626</v>
      </c>
      <c r="H20" s="23">
        <f>(E20-F20)*C20</f>
        <v>5400</v>
      </c>
      <c r="I20" s="23">
        <f>(F20-G20)*C20</f>
        <v>7200</v>
      </c>
      <c r="J20" s="23">
        <f t="shared" si="5"/>
        <v>12600</v>
      </c>
    </row>
    <row r="21" spans="1:10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9"/>
    </row>
    <row r="22" spans="1:10" x14ac:dyDescent="0.25">
      <c r="A22" s="20">
        <v>43280</v>
      </c>
      <c r="B22" s="31" t="s">
        <v>21</v>
      </c>
      <c r="C22" s="31">
        <v>6000</v>
      </c>
      <c r="D22" s="31" t="s">
        <v>10</v>
      </c>
      <c r="E22" s="37">
        <v>74</v>
      </c>
      <c r="F22" s="37">
        <v>75</v>
      </c>
      <c r="G22" s="33">
        <v>0</v>
      </c>
      <c r="H22" s="23">
        <f>(F22-E22)*C22</f>
        <v>6000</v>
      </c>
      <c r="I22" s="23">
        <v>0</v>
      </c>
      <c r="J22" s="23">
        <f t="shared" ref="J22:J31" si="6">+I22+H22</f>
        <v>6000</v>
      </c>
    </row>
    <row r="23" spans="1:10" x14ac:dyDescent="0.25">
      <c r="A23" s="20">
        <v>43279</v>
      </c>
      <c r="B23" s="31" t="s">
        <v>46</v>
      </c>
      <c r="C23" s="31">
        <v>1250</v>
      </c>
      <c r="D23" s="32" t="s">
        <v>11</v>
      </c>
      <c r="E23" s="33">
        <v>676</v>
      </c>
      <c r="F23" s="33">
        <v>671</v>
      </c>
      <c r="G23" s="33">
        <v>665</v>
      </c>
      <c r="H23" s="23">
        <f>(E23-F23)*C23</f>
        <v>6250</v>
      </c>
      <c r="I23" s="23">
        <f>(F23-G23)*C23</f>
        <v>7500</v>
      </c>
      <c r="J23" s="23">
        <f t="shared" si="6"/>
        <v>13750</v>
      </c>
    </row>
    <row r="24" spans="1:10" x14ac:dyDescent="0.25">
      <c r="A24" s="20">
        <v>43279</v>
      </c>
      <c r="B24" s="31" t="s">
        <v>105</v>
      </c>
      <c r="C24" s="31">
        <v>1100</v>
      </c>
      <c r="D24" s="32" t="s">
        <v>11</v>
      </c>
      <c r="E24" s="33">
        <v>850</v>
      </c>
      <c r="F24" s="33">
        <v>842</v>
      </c>
      <c r="G24" s="33">
        <v>832</v>
      </c>
      <c r="H24" s="23">
        <f>(E24-F24)*C24</f>
        <v>8800</v>
      </c>
      <c r="I24" s="23">
        <f>(F24-G24)*C24</f>
        <v>11000</v>
      </c>
      <c r="J24" s="23">
        <f t="shared" si="6"/>
        <v>19800</v>
      </c>
    </row>
    <row r="25" spans="1:10" x14ac:dyDescent="0.25">
      <c r="A25" s="20">
        <v>43279</v>
      </c>
      <c r="B25" s="31" t="s">
        <v>22</v>
      </c>
      <c r="C25" s="31">
        <v>500</v>
      </c>
      <c r="D25" s="31" t="s">
        <v>10</v>
      </c>
      <c r="E25" s="37">
        <v>1500</v>
      </c>
      <c r="F25" s="37">
        <v>1512</v>
      </c>
      <c r="G25" s="33">
        <v>0</v>
      </c>
      <c r="H25" s="23">
        <f>(F25-E25)*C25</f>
        <v>6000</v>
      </c>
      <c r="I25" s="23">
        <v>0</v>
      </c>
      <c r="J25" s="23">
        <f t="shared" si="6"/>
        <v>6000</v>
      </c>
    </row>
    <row r="26" spans="1:10" x14ac:dyDescent="0.25">
      <c r="A26" s="3">
        <v>43278</v>
      </c>
      <c r="B26" s="34" t="s">
        <v>18</v>
      </c>
      <c r="C26" s="34">
        <v>900</v>
      </c>
      <c r="D26" s="34" t="s">
        <v>10</v>
      </c>
      <c r="E26" s="35">
        <v>640</v>
      </c>
      <c r="F26" s="35">
        <v>633</v>
      </c>
      <c r="G26" s="36">
        <v>0</v>
      </c>
      <c r="H26" s="6">
        <f>(F26-E26)*C26</f>
        <v>-6300</v>
      </c>
      <c r="I26" s="6">
        <v>0</v>
      </c>
      <c r="J26" s="18">
        <f t="shared" si="6"/>
        <v>-6300</v>
      </c>
    </row>
    <row r="27" spans="1:10" x14ac:dyDescent="0.25">
      <c r="A27" s="3">
        <v>43278</v>
      </c>
      <c r="B27" s="34" t="s">
        <v>27</v>
      </c>
      <c r="C27" s="34">
        <v>3000</v>
      </c>
      <c r="D27" s="34" t="s">
        <v>10</v>
      </c>
      <c r="E27" s="35">
        <v>261.5</v>
      </c>
      <c r="F27" s="35">
        <v>262.5</v>
      </c>
      <c r="G27" s="36">
        <v>0</v>
      </c>
      <c r="H27" s="6">
        <f>(F27-E27)*C27</f>
        <v>3000</v>
      </c>
      <c r="I27" s="6">
        <v>0</v>
      </c>
      <c r="J27" s="23">
        <f t="shared" si="6"/>
        <v>3000</v>
      </c>
    </row>
    <row r="28" spans="1:10" x14ac:dyDescent="0.25">
      <c r="A28" s="3">
        <v>43277</v>
      </c>
      <c r="B28" s="34" t="s">
        <v>25</v>
      </c>
      <c r="C28" s="34">
        <v>400</v>
      </c>
      <c r="D28" s="34" t="s">
        <v>10</v>
      </c>
      <c r="E28" s="35">
        <v>1200</v>
      </c>
      <c r="F28" s="35">
        <v>1185</v>
      </c>
      <c r="G28" s="36">
        <v>0</v>
      </c>
      <c r="H28" s="6">
        <f>(F28-E28)*C28</f>
        <v>-6000</v>
      </c>
      <c r="I28" s="6">
        <v>0</v>
      </c>
      <c r="J28" s="18">
        <f t="shared" si="6"/>
        <v>-6000</v>
      </c>
    </row>
    <row r="29" spans="1:10" x14ac:dyDescent="0.25">
      <c r="A29" s="3">
        <v>43277</v>
      </c>
      <c r="B29" s="34" t="s">
        <v>17</v>
      </c>
      <c r="C29" s="34">
        <v>7000</v>
      </c>
      <c r="D29" s="34" t="s">
        <v>10</v>
      </c>
      <c r="E29" s="35">
        <v>134</v>
      </c>
      <c r="F29" s="35">
        <v>133</v>
      </c>
      <c r="G29" s="36">
        <v>0</v>
      </c>
      <c r="H29" s="6">
        <f t="shared" ref="H29:H31" si="7">(F29-E29)*C29</f>
        <v>-7000</v>
      </c>
      <c r="I29" s="6">
        <v>0</v>
      </c>
      <c r="J29" s="18">
        <f t="shared" si="6"/>
        <v>-7000</v>
      </c>
    </row>
    <row r="30" spans="1:10" x14ac:dyDescent="0.25">
      <c r="A30" s="3">
        <v>43276</v>
      </c>
      <c r="B30" s="34" t="s">
        <v>40</v>
      </c>
      <c r="C30" s="34">
        <v>8000</v>
      </c>
      <c r="D30" s="34" t="s">
        <v>10</v>
      </c>
      <c r="E30" s="35">
        <v>81</v>
      </c>
      <c r="F30" s="35">
        <v>82</v>
      </c>
      <c r="G30" s="36">
        <v>0</v>
      </c>
      <c r="H30" s="6">
        <f t="shared" si="7"/>
        <v>8000</v>
      </c>
      <c r="I30" s="6">
        <v>0</v>
      </c>
      <c r="J30" s="23">
        <f t="shared" si="6"/>
        <v>8000</v>
      </c>
    </row>
    <row r="31" spans="1:10" x14ac:dyDescent="0.25">
      <c r="A31" s="3">
        <v>43276</v>
      </c>
      <c r="B31" s="34" t="s">
        <v>16</v>
      </c>
      <c r="C31" s="34">
        <v>600</v>
      </c>
      <c r="D31" s="34" t="s">
        <v>10</v>
      </c>
      <c r="E31" s="35">
        <v>1248</v>
      </c>
      <c r="F31" s="35">
        <v>1255</v>
      </c>
      <c r="G31" s="36">
        <v>0</v>
      </c>
      <c r="H31" s="6">
        <f t="shared" si="7"/>
        <v>4200</v>
      </c>
      <c r="I31" s="6">
        <v>0</v>
      </c>
      <c r="J31" s="23">
        <f t="shared" si="6"/>
        <v>4200</v>
      </c>
    </row>
    <row r="32" spans="1:10" x14ac:dyDescent="0.25">
      <c r="A32" s="20">
        <v>43272</v>
      </c>
      <c r="B32" s="31" t="s">
        <v>35</v>
      </c>
      <c r="C32" s="31">
        <v>400</v>
      </c>
      <c r="D32" s="31" t="s">
        <v>10</v>
      </c>
      <c r="E32" s="37">
        <v>1365</v>
      </c>
      <c r="F32" s="37">
        <v>1380</v>
      </c>
      <c r="G32" s="33">
        <v>0</v>
      </c>
      <c r="H32" s="23">
        <f>(F32-E32)*C32</f>
        <v>6000</v>
      </c>
      <c r="I32" s="23">
        <v>0</v>
      </c>
      <c r="J32" s="23">
        <f>+I32+H32</f>
        <v>6000</v>
      </c>
    </row>
    <row r="33" spans="1:10" x14ac:dyDescent="0.25">
      <c r="A33" s="20">
        <v>43272</v>
      </c>
      <c r="B33" s="31" t="s">
        <v>45</v>
      </c>
      <c r="C33" s="31">
        <v>600</v>
      </c>
      <c r="D33" s="31" t="s">
        <v>10</v>
      </c>
      <c r="E33" s="37">
        <v>1248</v>
      </c>
      <c r="F33" s="37">
        <v>1255</v>
      </c>
      <c r="G33" s="33">
        <v>0</v>
      </c>
      <c r="H33" s="23">
        <f>(F33-E33)*C33</f>
        <v>4200</v>
      </c>
      <c r="I33" s="23">
        <v>0</v>
      </c>
      <c r="J33" s="23">
        <f>+I33+H33</f>
        <v>4200</v>
      </c>
    </row>
    <row r="34" spans="1:10" x14ac:dyDescent="0.25">
      <c r="A34" s="20">
        <v>43271</v>
      </c>
      <c r="B34" s="31" t="s">
        <v>22</v>
      </c>
      <c r="C34" s="31">
        <v>500</v>
      </c>
      <c r="D34" s="31" t="s">
        <v>10</v>
      </c>
      <c r="E34" s="37">
        <v>1630</v>
      </c>
      <c r="F34" s="37">
        <v>1642</v>
      </c>
      <c r="G34" s="33">
        <v>0</v>
      </c>
      <c r="H34" s="23">
        <f>(F34-E34)*C34</f>
        <v>6000</v>
      </c>
      <c r="I34" s="23">
        <v>0</v>
      </c>
      <c r="J34" s="23">
        <f>+I34+H34</f>
        <v>6000</v>
      </c>
    </row>
    <row r="35" spans="1:10" x14ac:dyDescent="0.25">
      <c r="A35" s="20">
        <v>43271</v>
      </c>
      <c r="B35" s="31" t="s">
        <v>28</v>
      </c>
      <c r="C35" s="31">
        <v>250</v>
      </c>
      <c r="D35" s="31" t="s">
        <v>10</v>
      </c>
      <c r="E35" s="37">
        <v>2765</v>
      </c>
      <c r="F35" s="37">
        <v>2790</v>
      </c>
      <c r="G35" s="33">
        <v>0</v>
      </c>
      <c r="H35" s="23">
        <f>(F35-E35)*C35</f>
        <v>6250</v>
      </c>
      <c r="I35" s="23">
        <v>0</v>
      </c>
      <c r="J35" s="23">
        <f>+I35+H35</f>
        <v>6250</v>
      </c>
    </row>
    <row r="36" spans="1:10" x14ac:dyDescent="0.25">
      <c r="A36" s="20">
        <v>43269</v>
      </c>
      <c r="B36" s="31" t="s">
        <v>106</v>
      </c>
      <c r="C36" s="31">
        <v>1000</v>
      </c>
      <c r="D36" s="31" t="s">
        <v>10</v>
      </c>
      <c r="E36" s="37">
        <v>915</v>
      </c>
      <c r="F36" s="37">
        <v>921</v>
      </c>
      <c r="G36" s="33">
        <v>0</v>
      </c>
      <c r="H36" s="23">
        <f t="shared" ref="H36:H37" si="8">(F36-E36)*C36</f>
        <v>6000</v>
      </c>
      <c r="I36" s="23">
        <v>0</v>
      </c>
      <c r="J36" s="23">
        <f t="shared" ref="J36:J37" si="9">+I36+H36</f>
        <v>6000</v>
      </c>
    </row>
    <row r="37" spans="1:10" x14ac:dyDescent="0.25">
      <c r="A37" s="20">
        <v>43269</v>
      </c>
      <c r="B37" s="31" t="s">
        <v>51</v>
      </c>
      <c r="C37" s="31">
        <v>1000</v>
      </c>
      <c r="D37" s="31" t="s">
        <v>10</v>
      </c>
      <c r="E37" s="37">
        <v>1084</v>
      </c>
      <c r="F37" s="37">
        <v>1090</v>
      </c>
      <c r="G37" s="33">
        <v>0</v>
      </c>
      <c r="H37" s="23">
        <f t="shared" si="8"/>
        <v>6000</v>
      </c>
      <c r="I37" s="23">
        <v>0</v>
      </c>
      <c r="J37" s="23">
        <f t="shared" si="9"/>
        <v>6000</v>
      </c>
    </row>
    <row r="38" spans="1:10" x14ac:dyDescent="0.25">
      <c r="A38" s="3">
        <v>43266</v>
      </c>
      <c r="B38" s="34" t="s">
        <v>18</v>
      </c>
      <c r="C38" s="34">
        <v>900</v>
      </c>
      <c r="D38" s="34" t="s">
        <v>10</v>
      </c>
      <c r="E38" s="35">
        <v>620</v>
      </c>
      <c r="F38" s="35">
        <v>627</v>
      </c>
      <c r="G38" s="36">
        <v>0</v>
      </c>
      <c r="H38" s="6">
        <f>(F38-E38)*C38</f>
        <v>6300</v>
      </c>
      <c r="I38" s="6">
        <v>0</v>
      </c>
      <c r="J38" s="23">
        <f>+I38+H38</f>
        <v>6300</v>
      </c>
    </row>
    <row r="39" spans="1:10" x14ac:dyDescent="0.25">
      <c r="A39" s="3">
        <v>43266</v>
      </c>
      <c r="B39" s="34" t="s">
        <v>41</v>
      </c>
      <c r="C39" s="34">
        <v>900</v>
      </c>
      <c r="D39" s="38" t="s">
        <v>11</v>
      </c>
      <c r="E39" s="36">
        <v>740</v>
      </c>
      <c r="F39" s="36">
        <v>733</v>
      </c>
      <c r="G39" s="36">
        <v>0</v>
      </c>
      <c r="H39" s="17">
        <f>(E39-F39)*C39</f>
        <v>6300</v>
      </c>
      <c r="I39" s="17">
        <v>0</v>
      </c>
      <c r="J39" s="23">
        <f>+I39+H39</f>
        <v>6300</v>
      </c>
    </row>
    <row r="40" spans="1:10" x14ac:dyDescent="0.25">
      <c r="A40" s="3">
        <v>43266</v>
      </c>
      <c r="B40" s="34" t="s">
        <v>26</v>
      </c>
      <c r="C40" s="34">
        <v>750</v>
      </c>
      <c r="D40" s="34" t="s">
        <v>10</v>
      </c>
      <c r="E40" s="35">
        <v>910</v>
      </c>
      <c r="F40" s="35">
        <v>901</v>
      </c>
      <c r="G40" s="36">
        <v>0</v>
      </c>
      <c r="H40" s="6">
        <f>(F40-E40)*C40</f>
        <v>-6750</v>
      </c>
      <c r="I40" s="6">
        <v>0</v>
      </c>
      <c r="J40" s="18">
        <f>+I40+H40</f>
        <v>-6750</v>
      </c>
    </row>
    <row r="41" spans="1:10" x14ac:dyDescent="0.25">
      <c r="A41" s="20">
        <v>43265</v>
      </c>
      <c r="B41" s="31" t="s">
        <v>18</v>
      </c>
      <c r="C41" s="31">
        <v>900</v>
      </c>
      <c r="D41" s="31" t="s">
        <v>10</v>
      </c>
      <c r="E41" s="37">
        <v>615.5</v>
      </c>
      <c r="F41" s="37">
        <v>620</v>
      </c>
      <c r="G41" s="33">
        <v>0</v>
      </c>
      <c r="H41" s="23">
        <f t="shared" ref="H41" si="10">(F41-E41)*C41</f>
        <v>4050</v>
      </c>
      <c r="I41" s="23">
        <v>0</v>
      </c>
      <c r="J41" s="23">
        <f t="shared" ref="J41:J50" si="11">+I41+H41</f>
        <v>4050</v>
      </c>
    </row>
    <row r="42" spans="1:10" x14ac:dyDescent="0.25">
      <c r="A42" s="20">
        <v>43265</v>
      </c>
      <c r="B42" s="31" t="s">
        <v>42</v>
      </c>
      <c r="C42" s="31">
        <v>800</v>
      </c>
      <c r="D42" s="31" t="s">
        <v>10</v>
      </c>
      <c r="E42" s="37">
        <v>597</v>
      </c>
      <c r="F42" s="37">
        <v>605</v>
      </c>
      <c r="G42" s="33">
        <v>615</v>
      </c>
      <c r="H42" s="23">
        <f>(F42-E42)*C42</f>
        <v>6400</v>
      </c>
      <c r="I42" s="23">
        <f>(G42-F42)*C42</f>
        <v>8000</v>
      </c>
      <c r="J42" s="23">
        <f t="shared" si="11"/>
        <v>14400</v>
      </c>
    </row>
    <row r="43" spans="1:10" x14ac:dyDescent="0.25">
      <c r="A43" s="20">
        <v>43264</v>
      </c>
      <c r="B43" s="31" t="s">
        <v>107</v>
      </c>
      <c r="C43" s="31">
        <v>4000</v>
      </c>
      <c r="D43" s="31" t="s">
        <v>10</v>
      </c>
      <c r="E43" s="37">
        <v>196</v>
      </c>
      <c r="F43" s="37">
        <v>197.5</v>
      </c>
      <c r="G43" s="33">
        <v>0</v>
      </c>
      <c r="H43" s="23">
        <f t="shared" ref="H43:H44" si="12">(F43-E43)*C43</f>
        <v>6000</v>
      </c>
      <c r="I43" s="23">
        <v>0</v>
      </c>
      <c r="J43" s="23">
        <f t="shared" si="11"/>
        <v>6000</v>
      </c>
    </row>
    <row r="44" spans="1:10" x14ac:dyDescent="0.25">
      <c r="A44" s="20">
        <v>43264</v>
      </c>
      <c r="B44" s="31" t="s">
        <v>37</v>
      </c>
      <c r="C44" s="31">
        <v>4500</v>
      </c>
      <c r="D44" s="31" t="s">
        <v>10</v>
      </c>
      <c r="E44" s="37">
        <v>95</v>
      </c>
      <c r="F44" s="37">
        <v>93.5</v>
      </c>
      <c r="G44" s="33">
        <v>0</v>
      </c>
      <c r="H44" s="23">
        <f t="shared" si="12"/>
        <v>-6750</v>
      </c>
      <c r="I44" s="23">
        <v>0</v>
      </c>
      <c r="J44" s="18">
        <f t="shared" si="11"/>
        <v>-6750</v>
      </c>
    </row>
    <row r="45" spans="1:10" x14ac:dyDescent="0.25">
      <c r="A45" s="20">
        <v>43263</v>
      </c>
      <c r="B45" s="31" t="s">
        <v>43</v>
      </c>
      <c r="C45" s="31">
        <v>800</v>
      </c>
      <c r="D45" s="31" t="s">
        <v>10</v>
      </c>
      <c r="E45" s="37">
        <v>1269</v>
      </c>
      <c r="F45" s="37">
        <v>1277</v>
      </c>
      <c r="G45" s="33">
        <v>1287</v>
      </c>
      <c r="H45" s="23">
        <f>(F45-E45)*C45</f>
        <v>6400</v>
      </c>
      <c r="I45" s="23">
        <f>(G45-F45)*C45</f>
        <v>8000</v>
      </c>
      <c r="J45" s="23">
        <f t="shared" si="11"/>
        <v>14400</v>
      </c>
    </row>
    <row r="46" spans="1:10" x14ac:dyDescent="0.25">
      <c r="A46" s="20">
        <v>43263</v>
      </c>
      <c r="B46" s="31" t="s">
        <v>28</v>
      </c>
      <c r="C46" s="31">
        <v>250</v>
      </c>
      <c r="D46" s="31" t="s">
        <v>10</v>
      </c>
      <c r="E46" s="37">
        <v>2700</v>
      </c>
      <c r="F46" s="37">
        <v>2710</v>
      </c>
      <c r="G46" s="33">
        <v>0</v>
      </c>
      <c r="H46" s="23">
        <f t="shared" ref="H46:H50" si="13">(F46-E46)*C46</f>
        <v>2500</v>
      </c>
      <c r="I46" s="23">
        <v>0</v>
      </c>
      <c r="J46" s="23">
        <f t="shared" si="11"/>
        <v>2500</v>
      </c>
    </row>
    <row r="47" spans="1:10" x14ac:dyDescent="0.25">
      <c r="A47" s="20">
        <v>43262</v>
      </c>
      <c r="B47" s="31" t="s">
        <v>108</v>
      </c>
      <c r="C47" s="31">
        <v>3500</v>
      </c>
      <c r="D47" s="31" t="s">
        <v>10</v>
      </c>
      <c r="E47" s="37">
        <v>120</v>
      </c>
      <c r="F47" s="37">
        <v>121.75</v>
      </c>
      <c r="G47" s="33">
        <v>0</v>
      </c>
      <c r="H47" s="23">
        <f t="shared" si="13"/>
        <v>6125</v>
      </c>
      <c r="I47" s="23">
        <v>0</v>
      </c>
      <c r="J47" s="23">
        <f t="shared" si="11"/>
        <v>6125</v>
      </c>
    </row>
    <row r="48" spans="1:10" x14ac:dyDescent="0.25">
      <c r="A48" s="20">
        <v>43262</v>
      </c>
      <c r="B48" s="31" t="s">
        <v>109</v>
      </c>
      <c r="C48" s="31">
        <v>1250</v>
      </c>
      <c r="D48" s="31" t="s">
        <v>10</v>
      </c>
      <c r="E48" s="37">
        <v>490</v>
      </c>
      <c r="F48" s="37">
        <v>494.75</v>
      </c>
      <c r="G48" s="33">
        <v>0</v>
      </c>
      <c r="H48" s="23">
        <f t="shared" si="13"/>
        <v>5937.5</v>
      </c>
      <c r="I48" s="23">
        <v>0</v>
      </c>
      <c r="J48" s="23">
        <f t="shared" si="11"/>
        <v>5937.5</v>
      </c>
    </row>
    <row r="49" spans="1:10" x14ac:dyDescent="0.25">
      <c r="A49" s="20">
        <v>43259</v>
      </c>
      <c r="B49" s="31" t="s">
        <v>110</v>
      </c>
      <c r="C49" s="31">
        <v>3200</v>
      </c>
      <c r="D49" s="31" t="s">
        <v>10</v>
      </c>
      <c r="E49" s="37">
        <v>296.25</v>
      </c>
      <c r="F49" s="37">
        <v>297.25</v>
      </c>
      <c r="G49" s="33">
        <v>0</v>
      </c>
      <c r="H49" s="23">
        <f t="shared" si="13"/>
        <v>3200</v>
      </c>
      <c r="I49" s="23">
        <v>0</v>
      </c>
      <c r="J49" s="23">
        <f t="shared" si="11"/>
        <v>3200</v>
      </c>
    </row>
    <row r="50" spans="1:10" x14ac:dyDescent="0.25">
      <c r="A50" s="20">
        <v>43259</v>
      </c>
      <c r="B50" s="31" t="s">
        <v>17</v>
      </c>
      <c r="C50" s="31">
        <v>7000</v>
      </c>
      <c r="D50" s="31" t="s">
        <v>10</v>
      </c>
      <c r="E50" s="37">
        <v>147.25</v>
      </c>
      <c r="F50" s="37">
        <v>148</v>
      </c>
      <c r="G50" s="33">
        <v>0</v>
      </c>
      <c r="H50" s="23">
        <f t="shared" si="13"/>
        <v>5250</v>
      </c>
      <c r="I50" s="23">
        <v>0</v>
      </c>
      <c r="J50" s="23">
        <f t="shared" si="11"/>
        <v>5250</v>
      </c>
    </row>
    <row r="51" spans="1:10" x14ac:dyDescent="0.25">
      <c r="A51" s="3">
        <v>43257</v>
      </c>
      <c r="B51" s="34" t="s">
        <v>111</v>
      </c>
      <c r="C51" s="34">
        <v>3000</v>
      </c>
      <c r="D51" s="34" t="s">
        <v>10</v>
      </c>
      <c r="E51" s="35">
        <v>194.5</v>
      </c>
      <c r="F51" s="35">
        <v>196.5</v>
      </c>
      <c r="G51" s="36">
        <v>0</v>
      </c>
      <c r="H51" s="6">
        <f>(F51-E51)*C51</f>
        <v>6000</v>
      </c>
      <c r="I51" s="6">
        <v>0</v>
      </c>
      <c r="J51" s="23">
        <f>+I51+H51</f>
        <v>6000</v>
      </c>
    </row>
    <row r="52" spans="1:10" x14ac:dyDescent="0.25">
      <c r="A52" s="3">
        <v>43257</v>
      </c>
      <c r="B52" s="34" t="s">
        <v>112</v>
      </c>
      <c r="C52" s="34">
        <v>800</v>
      </c>
      <c r="D52" s="34" t="s">
        <v>10</v>
      </c>
      <c r="E52" s="35">
        <v>965</v>
      </c>
      <c r="F52" s="35">
        <v>954</v>
      </c>
      <c r="G52" s="36">
        <v>0</v>
      </c>
      <c r="H52" s="6">
        <f>(F52-E52)*C52</f>
        <v>-8800</v>
      </c>
      <c r="I52" s="6">
        <v>0</v>
      </c>
      <c r="J52" s="18">
        <f>+I52+H52</f>
        <v>-8800</v>
      </c>
    </row>
    <row r="53" spans="1:10" x14ac:dyDescent="0.25">
      <c r="A53" s="20">
        <v>43256</v>
      </c>
      <c r="B53" s="31" t="s">
        <v>13</v>
      </c>
      <c r="C53" s="31">
        <v>1400</v>
      </c>
      <c r="D53" s="32" t="s">
        <v>11</v>
      </c>
      <c r="E53" s="33">
        <v>521</v>
      </c>
      <c r="F53" s="33">
        <v>516.5</v>
      </c>
      <c r="G53" s="33">
        <v>0</v>
      </c>
      <c r="H53" s="23">
        <f>(E53-F53)*C53</f>
        <v>6300</v>
      </c>
      <c r="I53" s="23">
        <v>0</v>
      </c>
      <c r="J53" s="23">
        <f t="shared" ref="J53:J59" si="14">+I53+H53</f>
        <v>6300</v>
      </c>
    </row>
    <row r="54" spans="1:10" x14ac:dyDescent="0.25">
      <c r="A54" s="20">
        <v>43256</v>
      </c>
      <c r="B54" s="31" t="s">
        <v>113</v>
      </c>
      <c r="C54" s="31">
        <v>3750</v>
      </c>
      <c r="D54" s="31" t="s">
        <v>10</v>
      </c>
      <c r="E54" s="37">
        <v>171.6</v>
      </c>
      <c r="F54" s="37">
        <v>172</v>
      </c>
      <c r="G54" s="33">
        <v>0</v>
      </c>
      <c r="H54" s="23">
        <f t="shared" ref="H54" si="15">(F54-E54)*C54</f>
        <v>1500.0000000000214</v>
      </c>
      <c r="I54" s="23">
        <v>0</v>
      </c>
      <c r="J54" s="23">
        <f t="shared" si="14"/>
        <v>1500.0000000000214</v>
      </c>
    </row>
    <row r="55" spans="1:10" x14ac:dyDescent="0.25">
      <c r="A55" s="20">
        <v>43256</v>
      </c>
      <c r="B55" s="31" t="s">
        <v>22</v>
      </c>
      <c r="C55" s="31">
        <v>500</v>
      </c>
      <c r="D55" s="31" t="s">
        <v>10</v>
      </c>
      <c r="E55" s="37">
        <v>1515</v>
      </c>
      <c r="F55" s="37">
        <v>1530</v>
      </c>
      <c r="G55" s="33">
        <v>1550</v>
      </c>
      <c r="H55" s="23">
        <f>(F55-E55)*C55</f>
        <v>7500</v>
      </c>
      <c r="I55" s="23">
        <f>(G55-F55)*C55</f>
        <v>10000</v>
      </c>
      <c r="J55" s="23">
        <f t="shared" si="14"/>
        <v>17500</v>
      </c>
    </row>
    <row r="56" spans="1:10" x14ac:dyDescent="0.25">
      <c r="A56" s="20">
        <v>43255</v>
      </c>
      <c r="B56" s="31" t="s">
        <v>114</v>
      </c>
      <c r="C56" s="31">
        <v>1100</v>
      </c>
      <c r="D56" s="32" t="s">
        <v>11</v>
      </c>
      <c r="E56" s="33">
        <v>768</v>
      </c>
      <c r="F56" s="33">
        <v>762</v>
      </c>
      <c r="G56" s="33">
        <v>754</v>
      </c>
      <c r="H56" s="23">
        <f>(E56-F56)*C56</f>
        <v>6600</v>
      </c>
      <c r="I56" s="23">
        <f>(F56-G56)*C56</f>
        <v>8800</v>
      </c>
      <c r="J56" s="23">
        <f t="shared" si="14"/>
        <v>15400</v>
      </c>
    </row>
    <row r="57" spans="1:10" x14ac:dyDescent="0.25">
      <c r="A57" s="20">
        <v>43255</v>
      </c>
      <c r="B57" s="31" t="s">
        <v>29</v>
      </c>
      <c r="C57" s="31">
        <v>6000</v>
      </c>
      <c r="D57" s="31" t="s">
        <v>10</v>
      </c>
      <c r="E57" s="37">
        <v>82.75</v>
      </c>
      <c r="F57" s="37">
        <v>83.6</v>
      </c>
      <c r="G57" s="33">
        <v>0</v>
      </c>
      <c r="H57" s="23">
        <f t="shared" ref="H57" si="16">(F57-E57)*C57</f>
        <v>5099.9999999999654</v>
      </c>
      <c r="I57" s="23">
        <v>0</v>
      </c>
      <c r="J57" s="23">
        <f t="shared" si="14"/>
        <v>5099.9999999999654</v>
      </c>
    </row>
    <row r="58" spans="1:10" x14ac:dyDescent="0.25">
      <c r="A58" s="20">
        <v>43252</v>
      </c>
      <c r="B58" s="31" t="s">
        <v>52</v>
      </c>
      <c r="C58" s="31">
        <v>1250</v>
      </c>
      <c r="D58" s="32" t="s">
        <v>11</v>
      </c>
      <c r="E58" s="33">
        <v>375.5</v>
      </c>
      <c r="F58" s="33">
        <v>370.5</v>
      </c>
      <c r="G58" s="33">
        <v>365.5</v>
      </c>
      <c r="H58" s="23">
        <f>(E58-F58)*C58</f>
        <v>6250</v>
      </c>
      <c r="I58" s="23">
        <f>(F58-G58)*C58</f>
        <v>6250</v>
      </c>
      <c r="J58" s="23">
        <f t="shared" si="14"/>
        <v>12500</v>
      </c>
    </row>
    <row r="59" spans="1:10" x14ac:dyDescent="0.25">
      <c r="A59" s="20">
        <v>43252</v>
      </c>
      <c r="B59" s="31" t="s">
        <v>115</v>
      </c>
      <c r="C59" s="31">
        <v>250</v>
      </c>
      <c r="D59" s="31" t="s">
        <v>10</v>
      </c>
      <c r="E59" s="37">
        <v>2900</v>
      </c>
      <c r="F59" s="37">
        <v>2910</v>
      </c>
      <c r="G59" s="33">
        <v>0</v>
      </c>
      <c r="H59" s="23">
        <f t="shared" ref="H59" si="17">(F59-E59)*C59</f>
        <v>2500</v>
      </c>
      <c r="I59" s="23">
        <v>0</v>
      </c>
      <c r="J59" s="23">
        <f t="shared" si="14"/>
        <v>2500</v>
      </c>
    </row>
    <row r="60" spans="1:10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</row>
  </sheetData>
  <mergeCells count="2">
    <mergeCell ref="A1:J1"/>
    <mergeCell ref="A2:J2"/>
  </mergeCells>
  <pageMargins left="0.7" right="0.7" top="0.75" bottom="0.75" header="0.3" footer="0.3"/>
  <ignoredErrors>
    <ignoredError sqref="H14:H58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24.75" x14ac:dyDescent="0.4">
      <c r="A2" s="81" t="s">
        <v>132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ht="30" x14ac:dyDescent="0.25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68" customFormat="1" x14ac:dyDescent="0.25">
      <c r="A5" s="69">
        <v>43299</v>
      </c>
      <c r="B5" s="70" t="s">
        <v>159</v>
      </c>
      <c r="C5" s="71">
        <v>2000</v>
      </c>
      <c r="D5" s="71" t="s">
        <v>121</v>
      </c>
      <c r="E5" s="72">
        <v>500</v>
      </c>
      <c r="F5" s="72">
        <v>30</v>
      </c>
      <c r="G5" s="72">
        <v>24</v>
      </c>
      <c r="H5" s="72" t="s">
        <v>60</v>
      </c>
      <c r="I5" s="73">
        <f t="shared" ref="I5:I7" si="0">(G5-F5)*E5</f>
        <v>-3000</v>
      </c>
      <c r="J5" s="76">
        <v>0</v>
      </c>
      <c r="K5" s="74">
        <f t="shared" ref="K5:K7" si="1">(I5+J5)</f>
        <v>-3000</v>
      </c>
    </row>
    <row r="6" spans="1:11" s="68" customFormat="1" x14ac:dyDescent="0.25">
      <c r="A6" s="69">
        <v>43298</v>
      </c>
      <c r="B6" s="70" t="s">
        <v>160</v>
      </c>
      <c r="C6" s="71">
        <v>470</v>
      </c>
      <c r="D6" s="71" t="s">
        <v>121</v>
      </c>
      <c r="E6" s="72">
        <v>1250</v>
      </c>
      <c r="F6" s="72">
        <v>17</v>
      </c>
      <c r="G6" s="72">
        <v>19.45</v>
      </c>
      <c r="H6" s="72" t="s">
        <v>60</v>
      </c>
      <c r="I6" s="73">
        <f t="shared" si="0"/>
        <v>3062.4999999999991</v>
      </c>
      <c r="J6" s="76">
        <v>0</v>
      </c>
      <c r="K6" s="74">
        <f t="shared" si="1"/>
        <v>3062.4999999999991</v>
      </c>
    </row>
    <row r="7" spans="1:11" s="68" customFormat="1" x14ac:dyDescent="0.25">
      <c r="A7" s="69">
        <v>43297</v>
      </c>
      <c r="B7" s="70" t="s">
        <v>161</v>
      </c>
      <c r="C7" s="71">
        <v>1600</v>
      </c>
      <c r="D7" s="71" t="s">
        <v>126</v>
      </c>
      <c r="E7" s="72">
        <v>500</v>
      </c>
      <c r="F7" s="72">
        <v>47</v>
      </c>
      <c r="G7" s="72">
        <v>53</v>
      </c>
      <c r="H7" s="72">
        <v>59</v>
      </c>
      <c r="I7" s="73">
        <f t="shared" si="0"/>
        <v>3000</v>
      </c>
      <c r="J7" s="76">
        <f>(H7-G7)*E7</f>
        <v>3000</v>
      </c>
      <c r="K7" s="74">
        <f t="shared" si="1"/>
        <v>6000</v>
      </c>
    </row>
    <row r="8" spans="1:11" x14ac:dyDescent="0.25">
      <c r="A8" s="69">
        <v>43294</v>
      </c>
      <c r="B8" s="70" t="s">
        <v>152</v>
      </c>
      <c r="C8" s="71">
        <v>110</v>
      </c>
      <c r="D8" s="71" t="s">
        <v>126</v>
      </c>
      <c r="E8" s="72">
        <v>3500</v>
      </c>
      <c r="F8" s="72">
        <v>5.75</v>
      </c>
      <c r="G8" s="72">
        <v>6.6</v>
      </c>
      <c r="H8" s="72">
        <v>7</v>
      </c>
      <c r="I8" s="73">
        <v>2974.9999999999986</v>
      </c>
      <c r="J8" s="76">
        <v>1400.0000000000011</v>
      </c>
      <c r="K8" s="74">
        <v>4375</v>
      </c>
    </row>
    <row r="9" spans="1:11" x14ac:dyDescent="0.25">
      <c r="A9" s="69">
        <v>43293</v>
      </c>
      <c r="B9" s="70" t="s">
        <v>153</v>
      </c>
      <c r="C9" s="71">
        <v>2450</v>
      </c>
      <c r="D9" s="71" t="s">
        <v>121</v>
      </c>
      <c r="E9" s="72">
        <v>500</v>
      </c>
      <c r="F9" s="72">
        <v>52</v>
      </c>
      <c r="G9" s="72">
        <v>60</v>
      </c>
      <c r="H9" s="72">
        <v>0</v>
      </c>
      <c r="I9" s="73">
        <v>4000</v>
      </c>
      <c r="J9" s="74">
        <v>0</v>
      </c>
      <c r="K9" s="74">
        <v>4000</v>
      </c>
    </row>
    <row r="10" spans="1:11" x14ac:dyDescent="0.25">
      <c r="A10" s="3">
        <v>43292</v>
      </c>
      <c r="B10" s="4" t="s">
        <v>136</v>
      </c>
      <c r="C10" s="5">
        <v>620</v>
      </c>
      <c r="D10" s="5" t="s">
        <v>126</v>
      </c>
      <c r="E10" s="6">
        <v>1200</v>
      </c>
      <c r="F10" s="6">
        <v>20.5</v>
      </c>
      <c r="G10" s="6">
        <v>23</v>
      </c>
      <c r="H10" s="6">
        <v>26</v>
      </c>
      <c r="I10" s="42">
        <f t="shared" ref="I10:I12" si="2">(G10-F10)*E10</f>
        <v>3000</v>
      </c>
      <c r="J10" s="9">
        <f t="shared" ref="J10" si="3">(H10-G10)*E10</f>
        <v>3600</v>
      </c>
      <c r="K10" s="9">
        <f t="shared" ref="K10" si="4">(I10+J10)</f>
        <v>6600</v>
      </c>
    </row>
    <row r="11" spans="1:11" x14ac:dyDescent="0.25">
      <c r="A11" s="3">
        <v>43291</v>
      </c>
      <c r="B11" s="21" t="s">
        <v>137</v>
      </c>
      <c r="C11" s="22">
        <v>1360</v>
      </c>
      <c r="D11" s="22" t="s">
        <v>121</v>
      </c>
      <c r="E11" s="23">
        <v>600</v>
      </c>
      <c r="F11" s="23">
        <v>37</v>
      </c>
      <c r="G11" s="23">
        <v>38.5</v>
      </c>
      <c r="H11" s="23" t="s">
        <v>60</v>
      </c>
      <c r="I11" s="40">
        <f t="shared" si="2"/>
        <v>900</v>
      </c>
      <c r="J11" s="41">
        <v>0</v>
      </c>
      <c r="K11" s="41">
        <f t="shared" ref="K11:K12" si="5">J11+I11</f>
        <v>900</v>
      </c>
    </row>
    <row r="12" spans="1:11" x14ac:dyDescent="0.25">
      <c r="A12" s="3">
        <v>43290</v>
      </c>
      <c r="B12" s="21" t="s">
        <v>138</v>
      </c>
      <c r="C12" s="22">
        <v>400</v>
      </c>
      <c r="D12" s="22" t="s">
        <v>121</v>
      </c>
      <c r="E12" s="23">
        <v>1300</v>
      </c>
      <c r="F12" s="23">
        <v>16</v>
      </c>
      <c r="G12" s="23">
        <v>18.5</v>
      </c>
      <c r="H12" s="23">
        <v>21</v>
      </c>
      <c r="I12" s="40">
        <f t="shared" si="2"/>
        <v>3250</v>
      </c>
      <c r="J12" s="41">
        <f>(H12-G12)*E12</f>
        <v>3250</v>
      </c>
      <c r="K12" s="41">
        <f t="shared" si="5"/>
        <v>6500</v>
      </c>
    </row>
    <row r="13" spans="1:11" x14ac:dyDescent="0.25">
      <c r="A13" s="3">
        <v>43287</v>
      </c>
      <c r="B13" s="21" t="s">
        <v>120</v>
      </c>
      <c r="C13" s="22">
        <v>105</v>
      </c>
      <c r="D13" s="22" t="s">
        <v>121</v>
      </c>
      <c r="E13" s="23">
        <v>6000</v>
      </c>
      <c r="F13" s="23">
        <v>3</v>
      </c>
      <c r="G13" s="23">
        <v>3.6</v>
      </c>
      <c r="H13" s="23">
        <v>4.0999999999999996</v>
      </c>
      <c r="I13" s="40">
        <f>(G13-F13)*E13</f>
        <v>3600.0000000000005</v>
      </c>
      <c r="J13" s="41">
        <v>0</v>
      </c>
      <c r="K13" s="41">
        <f>J13+I13</f>
        <v>3600.0000000000005</v>
      </c>
    </row>
    <row r="14" spans="1:11" x14ac:dyDescent="0.25">
      <c r="A14" s="3">
        <v>43286</v>
      </c>
      <c r="B14" s="21" t="s">
        <v>122</v>
      </c>
      <c r="C14" s="22">
        <v>340</v>
      </c>
      <c r="D14" s="22" t="s">
        <v>121</v>
      </c>
      <c r="E14" s="23">
        <v>1750</v>
      </c>
      <c r="F14" s="23">
        <v>14.25</v>
      </c>
      <c r="G14" s="23">
        <v>16</v>
      </c>
      <c r="H14" s="23">
        <v>18</v>
      </c>
      <c r="I14" s="40">
        <f>(G14-F14)*E14</f>
        <v>3062.5</v>
      </c>
      <c r="J14" s="41">
        <v>0</v>
      </c>
      <c r="K14" s="41">
        <f>J14+I14</f>
        <v>3062.5</v>
      </c>
    </row>
    <row r="15" spans="1:11" x14ac:dyDescent="0.25">
      <c r="A15" s="3">
        <v>43285</v>
      </c>
      <c r="B15" s="21" t="s">
        <v>47</v>
      </c>
      <c r="C15" s="22">
        <v>2300</v>
      </c>
      <c r="D15" s="22" t="s">
        <v>121</v>
      </c>
      <c r="E15" s="23">
        <v>250</v>
      </c>
      <c r="F15" s="23">
        <v>92</v>
      </c>
      <c r="G15" s="23">
        <v>92</v>
      </c>
      <c r="H15" s="23">
        <v>0</v>
      </c>
      <c r="I15" s="40">
        <f>(G15-F15)*E15</f>
        <v>0</v>
      </c>
      <c r="J15" s="41">
        <v>0</v>
      </c>
      <c r="K15" s="41">
        <f>J15+I15</f>
        <v>0</v>
      </c>
    </row>
    <row r="16" spans="1:11" x14ac:dyDescent="0.25">
      <c r="A16" s="3">
        <v>43283</v>
      </c>
      <c r="B16" s="21" t="s">
        <v>123</v>
      </c>
      <c r="C16" s="22">
        <v>1100</v>
      </c>
      <c r="D16" s="22" t="s">
        <v>121</v>
      </c>
      <c r="E16" s="23">
        <v>750</v>
      </c>
      <c r="F16" s="23">
        <v>47</v>
      </c>
      <c r="G16" s="23">
        <v>52</v>
      </c>
      <c r="H16" s="23">
        <v>0</v>
      </c>
      <c r="I16" s="40">
        <f>(G16-F16)*E16</f>
        <v>3750</v>
      </c>
      <c r="J16" s="41">
        <v>0</v>
      </c>
      <c r="K16" s="41">
        <f>J16+I16</f>
        <v>3750</v>
      </c>
    </row>
    <row r="17" spans="1:1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1:11" x14ac:dyDescent="0.25">
      <c r="A18" s="3">
        <v>43279</v>
      </c>
      <c r="B18" s="21" t="s">
        <v>124</v>
      </c>
      <c r="C18" s="22">
        <v>65</v>
      </c>
      <c r="D18" s="22" t="s">
        <v>121</v>
      </c>
      <c r="E18" s="23">
        <v>8000</v>
      </c>
      <c r="F18" s="23">
        <v>2.7</v>
      </c>
      <c r="G18" s="23">
        <v>3.15</v>
      </c>
      <c r="H18" s="23">
        <v>0</v>
      </c>
      <c r="I18" s="40">
        <f>(G18-F18)*E18</f>
        <v>3599.9999999999977</v>
      </c>
      <c r="J18" s="41">
        <v>0</v>
      </c>
      <c r="K18" s="41">
        <f>J18+I18</f>
        <v>3599.9999999999977</v>
      </c>
    </row>
    <row r="19" spans="1:11" x14ac:dyDescent="0.25">
      <c r="A19" s="3">
        <v>43278</v>
      </c>
      <c r="B19" s="4" t="s">
        <v>125</v>
      </c>
      <c r="C19" s="5">
        <v>780</v>
      </c>
      <c r="D19" s="5" t="s">
        <v>126</v>
      </c>
      <c r="E19" s="6">
        <v>1000</v>
      </c>
      <c r="F19" s="6">
        <v>26</v>
      </c>
      <c r="G19" s="6">
        <v>29</v>
      </c>
      <c r="H19" s="6">
        <v>0</v>
      </c>
      <c r="I19" s="42">
        <f t="shared" ref="I19:I20" si="6">(G19-F19)*E19</f>
        <v>3000</v>
      </c>
      <c r="J19" s="41">
        <v>0</v>
      </c>
      <c r="K19" s="9">
        <f t="shared" ref="K19:K24" si="7">(I19+J19)</f>
        <v>3000</v>
      </c>
    </row>
    <row r="20" spans="1:11" x14ac:dyDescent="0.25">
      <c r="A20" s="3">
        <v>43278</v>
      </c>
      <c r="B20" s="4" t="s">
        <v>33</v>
      </c>
      <c r="C20" s="5">
        <v>75</v>
      </c>
      <c r="D20" s="5" t="s">
        <v>126</v>
      </c>
      <c r="E20" s="6">
        <v>8000</v>
      </c>
      <c r="F20" s="6">
        <v>3.8</v>
      </c>
      <c r="G20" s="6">
        <v>4.4000000000000004</v>
      </c>
      <c r="H20" s="6">
        <v>0</v>
      </c>
      <c r="I20" s="42">
        <f t="shared" si="6"/>
        <v>4800.0000000000045</v>
      </c>
      <c r="J20" s="41">
        <v>0</v>
      </c>
      <c r="K20" s="9">
        <f t="shared" si="7"/>
        <v>4800.0000000000045</v>
      </c>
    </row>
    <row r="21" spans="1:11" x14ac:dyDescent="0.25">
      <c r="A21" s="3">
        <v>43273</v>
      </c>
      <c r="B21" s="4" t="s">
        <v>48</v>
      </c>
      <c r="C21" s="5">
        <v>900</v>
      </c>
      <c r="D21" s="5" t="s">
        <v>121</v>
      </c>
      <c r="E21" s="23">
        <v>1000</v>
      </c>
      <c r="F21" s="23">
        <v>15</v>
      </c>
      <c r="G21" s="23">
        <v>18</v>
      </c>
      <c r="H21" s="23">
        <v>0</v>
      </c>
      <c r="I21" s="40">
        <f>(G21-F21)*E21</f>
        <v>3000</v>
      </c>
      <c r="J21" s="41">
        <v>0</v>
      </c>
      <c r="K21" s="9">
        <f t="shared" si="7"/>
        <v>3000</v>
      </c>
    </row>
    <row r="22" spans="1:11" x14ac:dyDescent="0.25">
      <c r="A22" s="3">
        <v>43272</v>
      </c>
      <c r="B22" s="4" t="s">
        <v>38</v>
      </c>
      <c r="C22" s="5">
        <v>70</v>
      </c>
      <c r="D22" s="5" t="s">
        <v>121</v>
      </c>
      <c r="E22" s="6">
        <v>12000</v>
      </c>
      <c r="F22" s="6">
        <v>4.75</v>
      </c>
      <c r="G22" s="6">
        <v>5</v>
      </c>
      <c r="H22" s="6">
        <v>0</v>
      </c>
      <c r="I22" s="42">
        <f t="shared" ref="I22:I24" si="8">(G22-F22)*E22</f>
        <v>3000</v>
      </c>
      <c r="J22" s="41">
        <v>0</v>
      </c>
      <c r="K22" s="9">
        <f t="shared" si="7"/>
        <v>3000</v>
      </c>
    </row>
    <row r="23" spans="1:11" x14ac:dyDescent="0.25">
      <c r="A23" s="3">
        <v>43271</v>
      </c>
      <c r="B23" s="4" t="s">
        <v>12</v>
      </c>
      <c r="C23" s="5">
        <v>220</v>
      </c>
      <c r="D23" s="5" t="s">
        <v>121</v>
      </c>
      <c r="E23" s="6">
        <v>2250</v>
      </c>
      <c r="F23" s="6">
        <v>6.75</v>
      </c>
      <c r="G23" s="6">
        <v>8</v>
      </c>
      <c r="H23" s="6">
        <v>10</v>
      </c>
      <c r="I23" s="42">
        <f t="shared" si="8"/>
        <v>2812.5</v>
      </c>
      <c r="J23" s="41">
        <f>(H23-G23)*E23</f>
        <v>4500</v>
      </c>
      <c r="K23" s="9">
        <f t="shared" si="7"/>
        <v>7312.5</v>
      </c>
    </row>
    <row r="24" spans="1:11" x14ac:dyDescent="0.25">
      <c r="A24" s="3">
        <v>43271</v>
      </c>
      <c r="B24" s="4" t="s">
        <v>38</v>
      </c>
      <c r="C24" s="5">
        <v>70</v>
      </c>
      <c r="D24" s="5" t="s">
        <v>121</v>
      </c>
      <c r="E24" s="6">
        <v>12000</v>
      </c>
      <c r="F24" s="6">
        <v>3.75</v>
      </c>
      <c r="G24" s="6">
        <v>4.0999999999999996</v>
      </c>
      <c r="H24" s="6">
        <v>0</v>
      </c>
      <c r="I24" s="42">
        <f t="shared" si="8"/>
        <v>4199.9999999999955</v>
      </c>
      <c r="J24" s="41">
        <v>0</v>
      </c>
      <c r="K24" s="9">
        <f t="shared" si="7"/>
        <v>4199.9999999999955</v>
      </c>
    </row>
    <row r="25" spans="1:11" x14ac:dyDescent="0.25">
      <c r="A25" s="3">
        <v>43266</v>
      </c>
      <c r="B25" s="21" t="s">
        <v>32</v>
      </c>
      <c r="C25" s="22">
        <v>700</v>
      </c>
      <c r="D25" s="22" t="s">
        <v>121</v>
      </c>
      <c r="E25" s="23">
        <v>1200</v>
      </c>
      <c r="F25" s="23">
        <v>15</v>
      </c>
      <c r="G25" s="23">
        <v>17</v>
      </c>
      <c r="H25" s="23">
        <v>19</v>
      </c>
      <c r="I25" s="40">
        <f>(G25-F25)*E25</f>
        <v>2400</v>
      </c>
      <c r="J25" s="41">
        <f>(H25-G25)*E25</f>
        <v>2400</v>
      </c>
      <c r="K25" s="41">
        <f>J25+I25</f>
        <v>4800</v>
      </c>
    </row>
    <row r="26" spans="1:11" x14ac:dyDescent="0.25">
      <c r="A26" s="3">
        <v>43266</v>
      </c>
      <c r="B26" s="21" t="s">
        <v>104</v>
      </c>
      <c r="C26" s="22">
        <v>1120</v>
      </c>
      <c r="D26" s="22" t="s">
        <v>121</v>
      </c>
      <c r="E26" s="23">
        <v>800</v>
      </c>
      <c r="F26" s="23">
        <v>26</v>
      </c>
      <c r="G26" s="23">
        <v>30</v>
      </c>
      <c r="H26" s="23">
        <v>0</v>
      </c>
      <c r="I26" s="40">
        <f t="shared" ref="I26" si="9">(G26-F26)*E26</f>
        <v>3200</v>
      </c>
      <c r="J26" s="41">
        <v>0</v>
      </c>
      <c r="K26" s="41">
        <f t="shared" ref="K26" si="10">(I26+J26)</f>
        <v>3200</v>
      </c>
    </row>
    <row r="27" spans="1:11" x14ac:dyDescent="0.25">
      <c r="A27" s="3">
        <v>43265</v>
      </c>
      <c r="B27" s="21" t="s">
        <v>31</v>
      </c>
      <c r="C27" s="22">
        <v>360</v>
      </c>
      <c r="D27" s="22" t="s">
        <v>121</v>
      </c>
      <c r="E27" s="23">
        <v>600</v>
      </c>
      <c r="F27" s="23">
        <v>24</v>
      </c>
      <c r="G27" s="23">
        <v>30</v>
      </c>
      <c r="H27" s="23">
        <v>36</v>
      </c>
      <c r="I27" s="40">
        <f>(G27-F27)*E27</f>
        <v>3600</v>
      </c>
      <c r="J27" s="41">
        <f>(H27-G27)*E27</f>
        <v>3600</v>
      </c>
      <c r="K27" s="41">
        <f>J27+I27</f>
        <v>7200</v>
      </c>
    </row>
    <row r="28" spans="1:11" x14ac:dyDescent="0.25">
      <c r="A28" s="3">
        <v>43265</v>
      </c>
      <c r="B28" s="21" t="s">
        <v>127</v>
      </c>
      <c r="C28" s="22">
        <v>540</v>
      </c>
      <c r="D28" s="22" t="s">
        <v>121</v>
      </c>
      <c r="E28" s="23">
        <v>1000</v>
      </c>
      <c r="F28" s="23">
        <v>7</v>
      </c>
      <c r="G28" s="23">
        <v>8.5</v>
      </c>
      <c r="H28" s="23">
        <v>10.5</v>
      </c>
      <c r="I28" s="40">
        <f t="shared" ref="I28:I34" si="11">(G28-F28)*E28</f>
        <v>1500</v>
      </c>
      <c r="J28" s="41">
        <f t="shared" ref="J28" si="12">(H28-G28)*E28</f>
        <v>2000</v>
      </c>
      <c r="K28" s="41">
        <f t="shared" ref="K28:K34" si="13">(I28+J28)</f>
        <v>3500</v>
      </c>
    </row>
    <row r="29" spans="1:11" x14ac:dyDescent="0.25">
      <c r="A29" s="3">
        <v>43264</v>
      </c>
      <c r="B29" s="21" t="s">
        <v>128</v>
      </c>
      <c r="C29" s="22">
        <v>300</v>
      </c>
      <c r="D29" s="22" t="s">
        <v>121</v>
      </c>
      <c r="E29" s="23">
        <v>1500</v>
      </c>
      <c r="F29" s="23">
        <v>14.75</v>
      </c>
      <c r="G29" s="23">
        <v>15.75</v>
      </c>
      <c r="H29" s="23">
        <v>17.25</v>
      </c>
      <c r="I29" s="40">
        <f t="shared" si="11"/>
        <v>1500</v>
      </c>
      <c r="J29" s="41">
        <v>0</v>
      </c>
      <c r="K29" s="41">
        <f t="shared" si="13"/>
        <v>1500</v>
      </c>
    </row>
    <row r="30" spans="1:11" x14ac:dyDescent="0.25">
      <c r="A30" s="3">
        <v>43263</v>
      </c>
      <c r="B30" s="4" t="s">
        <v>44</v>
      </c>
      <c r="C30" s="5">
        <v>2300</v>
      </c>
      <c r="D30" s="5" t="s">
        <v>121</v>
      </c>
      <c r="E30" s="6">
        <v>500</v>
      </c>
      <c r="F30" s="6">
        <v>34</v>
      </c>
      <c r="G30" s="6">
        <v>37</v>
      </c>
      <c r="H30" s="6">
        <v>41</v>
      </c>
      <c r="I30" s="42">
        <f t="shared" si="11"/>
        <v>1500</v>
      </c>
      <c r="J30" s="9">
        <f>(H30-G30)*E30</f>
        <v>2000</v>
      </c>
      <c r="K30" s="41">
        <f t="shared" si="13"/>
        <v>3500</v>
      </c>
    </row>
    <row r="31" spans="1:11" x14ac:dyDescent="0.25">
      <c r="A31" s="3">
        <v>43262</v>
      </c>
      <c r="B31" s="4" t="s">
        <v>15</v>
      </c>
      <c r="C31" s="5">
        <v>250</v>
      </c>
      <c r="D31" s="5" t="s">
        <v>121</v>
      </c>
      <c r="E31" s="6">
        <v>1750</v>
      </c>
      <c r="F31" s="6">
        <v>7.75</v>
      </c>
      <c r="G31" s="6">
        <v>8.25</v>
      </c>
      <c r="H31" s="6">
        <v>0</v>
      </c>
      <c r="I31" s="42">
        <f t="shared" si="11"/>
        <v>875</v>
      </c>
      <c r="J31" s="9">
        <v>0</v>
      </c>
      <c r="K31" s="41">
        <f t="shared" si="13"/>
        <v>875</v>
      </c>
    </row>
    <row r="32" spans="1:11" x14ac:dyDescent="0.25">
      <c r="A32" s="3">
        <v>43262</v>
      </c>
      <c r="B32" s="4" t="s">
        <v>29</v>
      </c>
      <c r="C32" s="5">
        <v>85</v>
      </c>
      <c r="D32" s="5" t="s">
        <v>121</v>
      </c>
      <c r="E32" s="6">
        <v>6000</v>
      </c>
      <c r="F32" s="6">
        <v>2.6</v>
      </c>
      <c r="G32" s="6">
        <v>2.2999999999999998</v>
      </c>
      <c r="H32" s="23">
        <v>0</v>
      </c>
      <c r="I32" s="40">
        <f t="shared" si="11"/>
        <v>-1800.0000000000016</v>
      </c>
      <c r="J32" s="41">
        <v>0</v>
      </c>
      <c r="K32" s="43">
        <f t="shared" si="13"/>
        <v>-1800.0000000000016</v>
      </c>
    </row>
    <row r="33" spans="1:11" x14ac:dyDescent="0.25">
      <c r="A33" s="3">
        <v>43259</v>
      </c>
      <c r="B33" s="4" t="s">
        <v>24</v>
      </c>
      <c r="C33" s="5">
        <v>250</v>
      </c>
      <c r="D33" s="5" t="s">
        <v>121</v>
      </c>
      <c r="E33" s="6">
        <v>2250</v>
      </c>
      <c r="F33" s="6">
        <v>7.25</v>
      </c>
      <c r="G33" s="6">
        <v>8</v>
      </c>
      <c r="H33" s="6">
        <v>0</v>
      </c>
      <c r="I33" s="42">
        <f t="shared" si="11"/>
        <v>1687.5</v>
      </c>
      <c r="J33" s="9">
        <v>0</v>
      </c>
      <c r="K33" s="41">
        <f t="shared" si="13"/>
        <v>1687.5</v>
      </c>
    </row>
    <row r="34" spans="1:11" x14ac:dyDescent="0.25">
      <c r="A34" s="3">
        <v>43259</v>
      </c>
      <c r="B34" s="4" t="s">
        <v>56</v>
      </c>
      <c r="C34" s="5">
        <v>560</v>
      </c>
      <c r="D34" s="5" t="s">
        <v>121</v>
      </c>
      <c r="E34" s="6">
        <v>800</v>
      </c>
      <c r="F34" s="6">
        <v>16</v>
      </c>
      <c r="G34" s="6">
        <v>18</v>
      </c>
      <c r="H34" s="6">
        <v>21</v>
      </c>
      <c r="I34" s="42">
        <f t="shared" si="11"/>
        <v>1600</v>
      </c>
      <c r="J34" s="9">
        <f>(H34-G34)*E34</f>
        <v>2400</v>
      </c>
      <c r="K34" s="41">
        <f t="shared" si="13"/>
        <v>4000</v>
      </c>
    </row>
    <row r="35" spans="1:11" x14ac:dyDescent="0.25">
      <c r="A35" s="3">
        <v>43259</v>
      </c>
      <c r="B35" s="4" t="s">
        <v>26</v>
      </c>
      <c r="C35" s="5">
        <v>560</v>
      </c>
      <c r="D35" s="5" t="s">
        <v>121</v>
      </c>
      <c r="E35" s="6">
        <v>750</v>
      </c>
      <c r="F35" s="6">
        <v>22</v>
      </c>
      <c r="G35" s="6">
        <v>23</v>
      </c>
      <c r="H35" s="6">
        <v>0</v>
      </c>
      <c r="I35" s="42">
        <f>(G35-F35)*E35</f>
        <v>750</v>
      </c>
      <c r="J35" s="9">
        <v>0</v>
      </c>
      <c r="K35" s="41">
        <f>(I35+J35)</f>
        <v>750</v>
      </c>
    </row>
    <row r="36" spans="1:11" x14ac:dyDescent="0.25">
      <c r="A36" s="20">
        <v>43257</v>
      </c>
      <c r="B36" s="21" t="s">
        <v>114</v>
      </c>
      <c r="C36" s="22">
        <v>800</v>
      </c>
      <c r="D36" s="22" t="s">
        <v>121</v>
      </c>
      <c r="E36" s="23">
        <v>1100</v>
      </c>
      <c r="F36" s="23">
        <v>8.25</v>
      </c>
      <c r="G36" s="23">
        <v>9.25</v>
      </c>
      <c r="H36" s="23">
        <v>0</v>
      </c>
      <c r="I36" s="40">
        <f>(G36-F36)*E36</f>
        <v>1100</v>
      </c>
      <c r="J36" s="41">
        <v>0</v>
      </c>
      <c r="K36" s="41">
        <f>(I36+J36)</f>
        <v>1100</v>
      </c>
    </row>
    <row r="37" spans="1:11" x14ac:dyDescent="0.25">
      <c r="A37" s="20">
        <v>43256</v>
      </c>
      <c r="B37" s="21" t="s">
        <v>129</v>
      </c>
      <c r="C37" s="22">
        <v>420</v>
      </c>
      <c r="D37" s="22" t="s">
        <v>121</v>
      </c>
      <c r="E37" s="23">
        <v>1800</v>
      </c>
      <c r="F37" s="23">
        <v>13.6</v>
      </c>
      <c r="G37" s="23">
        <v>12.6</v>
      </c>
      <c r="H37" s="23">
        <v>0</v>
      </c>
      <c r="I37" s="40">
        <f t="shared" ref="I37:I43" si="14">(G37-F37)*E37</f>
        <v>-1800</v>
      </c>
      <c r="J37" s="41">
        <v>0</v>
      </c>
      <c r="K37" s="43">
        <f t="shared" ref="K37:K43" si="15">(I37+J37)</f>
        <v>-1800</v>
      </c>
    </row>
    <row r="38" spans="1:11" x14ac:dyDescent="0.25">
      <c r="A38" s="20">
        <v>43256</v>
      </c>
      <c r="B38" s="21" t="s">
        <v>15</v>
      </c>
      <c r="C38" s="22">
        <v>240</v>
      </c>
      <c r="D38" s="22" t="s">
        <v>130</v>
      </c>
      <c r="E38" s="23">
        <v>1750</v>
      </c>
      <c r="F38" s="23">
        <v>7.3</v>
      </c>
      <c r="G38" s="23">
        <v>7.9</v>
      </c>
      <c r="H38" s="23">
        <v>0</v>
      </c>
      <c r="I38" s="40">
        <f t="shared" si="14"/>
        <v>1050.0000000000009</v>
      </c>
      <c r="J38" s="41">
        <v>0</v>
      </c>
      <c r="K38" s="41">
        <f t="shared" si="15"/>
        <v>1050.0000000000009</v>
      </c>
    </row>
    <row r="39" spans="1:11" x14ac:dyDescent="0.25">
      <c r="A39" s="20">
        <v>43255</v>
      </c>
      <c r="B39" s="21" t="s">
        <v>20</v>
      </c>
      <c r="C39" s="22">
        <v>120</v>
      </c>
      <c r="D39" s="22" t="s">
        <v>121</v>
      </c>
      <c r="E39" s="23">
        <v>8000</v>
      </c>
      <c r="F39" s="23">
        <v>3.9</v>
      </c>
      <c r="G39" s="23">
        <v>4.4000000000000004</v>
      </c>
      <c r="H39" s="23">
        <v>0</v>
      </c>
      <c r="I39" s="40">
        <f t="shared" si="14"/>
        <v>4000.0000000000036</v>
      </c>
      <c r="J39" s="41">
        <v>0</v>
      </c>
      <c r="K39" s="41">
        <f t="shared" si="15"/>
        <v>4000.0000000000036</v>
      </c>
    </row>
    <row r="40" spans="1:11" x14ac:dyDescent="0.25">
      <c r="A40" s="20">
        <v>43255</v>
      </c>
      <c r="B40" s="21" t="s">
        <v>23</v>
      </c>
      <c r="C40" s="22">
        <v>940</v>
      </c>
      <c r="D40" s="22" t="s">
        <v>121</v>
      </c>
      <c r="E40" s="23">
        <v>1000</v>
      </c>
      <c r="F40" s="23">
        <v>20.5</v>
      </c>
      <c r="G40" s="23">
        <v>19</v>
      </c>
      <c r="H40" s="23">
        <v>0</v>
      </c>
      <c r="I40" s="40">
        <f t="shared" si="14"/>
        <v>-1500</v>
      </c>
      <c r="J40" s="41">
        <v>0</v>
      </c>
      <c r="K40" s="43">
        <f t="shared" si="15"/>
        <v>-1500</v>
      </c>
    </row>
    <row r="41" spans="1:11" x14ac:dyDescent="0.25">
      <c r="A41" s="20">
        <v>43252</v>
      </c>
      <c r="B41" s="21" t="s">
        <v>19</v>
      </c>
      <c r="C41" s="22">
        <v>320</v>
      </c>
      <c r="D41" s="22" t="s">
        <v>121</v>
      </c>
      <c r="E41" s="23">
        <v>1575</v>
      </c>
      <c r="F41" s="23">
        <v>11</v>
      </c>
      <c r="G41" s="23">
        <v>12</v>
      </c>
      <c r="H41" s="23">
        <v>0</v>
      </c>
      <c r="I41" s="40">
        <f t="shared" si="14"/>
        <v>1575</v>
      </c>
      <c r="J41" s="41">
        <v>0</v>
      </c>
      <c r="K41" s="41">
        <f t="shared" si="15"/>
        <v>1575</v>
      </c>
    </row>
    <row r="42" spans="1:11" x14ac:dyDescent="0.25">
      <c r="A42" s="20">
        <v>43252</v>
      </c>
      <c r="B42" s="21" t="s">
        <v>23</v>
      </c>
      <c r="C42" s="22">
        <v>940</v>
      </c>
      <c r="D42" s="22" t="s">
        <v>121</v>
      </c>
      <c r="E42" s="23">
        <v>1000</v>
      </c>
      <c r="F42" s="23">
        <v>16.75</v>
      </c>
      <c r="G42" s="23">
        <v>18.25</v>
      </c>
      <c r="H42" s="23">
        <v>20</v>
      </c>
      <c r="I42" s="40">
        <f t="shared" si="14"/>
        <v>1500</v>
      </c>
      <c r="J42" s="41">
        <f>(H42-G42)*E42</f>
        <v>1750</v>
      </c>
      <c r="K42" s="41">
        <f t="shared" si="15"/>
        <v>3250</v>
      </c>
    </row>
    <row r="43" spans="1:11" x14ac:dyDescent="0.25">
      <c r="A43" s="20">
        <v>43252</v>
      </c>
      <c r="B43" s="21" t="s">
        <v>131</v>
      </c>
      <c r="C43" s="22">
        <v>350</v>
      </c>
      <c r="D43" s="22" t="s">
        <v>121</v>
      </c>
      <c r="E43" s="23">
        <v>3000</v>
      </c>
      <c r="F43" s="23">
        <v>6.25</v>
      </c>
      <c r="G43" s="23">
        <v>5.5</v>
      </c>
      <c r="H43" s="23">
        <v>0</v>
      </c>
      <c r="I43" s="40">
        <f t="shared" si="14"/>
        <v>-2250</v>
      </c>
      <c r="J43" s="41">
        <v>0</v>
      </c>
      <c r="K43" s="43">
        <f t="shared" si="15"/>
        <v>-2250</v>
      </c>
    </row>
    <row r="44" spans="1:11" x14ac:dyDescent="0.25">
      <c r="A44" s="10"/>
      <c r="B44" s="11"/>
      <c r="C44" s="12"/>
      <c r="D44" s="12"/>
      <c r="E44" s="13"/>
      <c r="F44" s="13"/>
      <c r="G44" s="13"/>
      <c r="H44" s="13"/>
      <c r="I44" s="16"/>
      <c r="J44" s="14"/>
      <c r="K44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workbookViewId="0">
      <selection activeCell="A3" sqref="A3"/>
    </sheetView>
  </sheetViews>
  <sheetFormatPr defaultRowHeight="15" x14ac:dyDescent="0.25"/>
  <cols>
    <col min="1" max="1" width="13.85546875" customWidth="1"/>
    <col min="2" max="2" width="14.140625" customWidth="1"/>
    <col min="3" max="3" width="12.85546875" customWidth="1"/>
    <col min="4" max="4" width="15.5703125" customWidth="1"/>
    <col min="5" max="5" width="14.85546875" customWidth="1"/>
    <col min="6" max="6" width="14.28515625" customWidth="1"/>
    <col min="7" max="7" width="15.5703125" customWidth="1"/>
    <col min="8" max="8" width="17.140625" customWidth="1"/>
    <col min="9" max="9" width="17.5703125" customWidth="1"/>
    <col min="10" max="10" width="16.42578125" customWidth="1"/>
  </cols>
  <sheetData>
    <row r="1" spans="1:10" ht="94.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0" ht="22.5" customHeight="1" x14ac:dyDescent="0.4">
      <c r="A2" s="83" t="s">
        <v>154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9.25" customHeight="1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45"/>
      <c r="B4" s="46"/>
      <c r="C4" s="47"/>
      <c r="D4" s="46"/>
      <c r="E4" s="48"/>
      <c r="F4" s="48"/>
      <c r="G4" s="49"/>
      <c r="H4" s="50"/>
      <c r="I4" s="50"/>
      <c r="J4" s="51"/>
    </row>
    <row r="5" spans="1:10" s="68" customFormat="1" x14ac:dyDescent="0.25">
      <c r="A5" s="45">
        <v>43294</v>
      </c>
      <c r="B5" s="52" t="s">
        <v>142</v>
      </c>
      <c r="C5" s="52">
        <v>5000</v>
      </c>
      <c r="D5" s="53" t="s">
        <v>10</v>
      </c>
      <c r="E5" s="54">
        <v>175.75</v>
      </c>
      <c r="F5" s="54">
        <v>176.35</v>
      </c>
      <c r="G5" s="49">
        <v>0</v>
      </c>
      <c r="H5" s="55">
        <f t="shared" ref="H5" si="0">IF(D5="LONG",(F5-E5)*C5,(E5-F5)*C5)</f>
        <v>2999.9999999999718</v>
      </c>
      <c r="I5" s="55">
        <v>0</v>
      </c>
      <c r="J5" s="55">
        <f t="shared" ref="J5" si="1">(H5+I5)</f>
        <v>2999.9999999999718</v>
      </c>
    </row>
    <row r="6" spans="1:10" s="68" customFormat="1" x14ac:dyDescent="0.25">
      <c r="A6" s="45">
        <v>43293</v>
      </c>
      <c r="B6" s="52" t="s">
        <v>139</v>
      </c>
      <c r="C6" s="52">
        <v>100</v>
      </c>
      <c r="D6" s="53" t="s">
        <v>10</v>
      </c>
      <c r="E6" s="54">
        <v>30225</v>
      </c>
      <c r="F6" s="54">
        <v>30155</v>
      </c>
      <c r="G6" s="49">
        <v>0</v>
      </c>
      <c r="H6" s="55">
        <f t="shared" ref="H6:H12" si="2">IF(D6="LONG",(F6-E6)*C6,(E6-F6)*C6)</f>
        <v>-7000</v>
      </c>
      <c r="I6" s="55">
        <v>0</v>
      </c>
      <c r="J6" s="55">
        <f t="shared" ref="J6:J12" si="3">(H6+I6)</f>
        <v>-7000</v>
      </c>
    </row>
    <row r="7" spans="1:10" s="68" customFormat="1" x14ac:dyDescent="0.25">
      <c r="A7" s="45">
        <v>43293</v>
      </c>
      <c r="B7" s="52" t="s">
        <v>140</v>
      </c>
      <c r="C7" s="52">
        <v>100</v>
      </c>
      <c r="D7" s="53" t="s">
        <v>10</v>
      </c>
      <c r="E7" s="54">
        <v>4870</v>
      </c>
      <c r="F7" s="54">
        <v>4890</v>
      </c>
      <c r="G7" s="49">
        <v>0</v>
      </c>
      <c r="H7" s="55">
        <f t="shared" si="2"/>
        <v>2000</v>
      </c>
      <c r="I7" s="55">
        <v>0</v>
      </c>
      <c r="J7" s="55">
        <f t="shared" si="3"/>
        <v>2000</v>
      </c>
    </row>
    <row r="8" spans="1:10" s="68" customFormat="1" x14ac:dyDescent="0.25">
      <c r="A8" s="45">
        <v>43293</v>
      </c>
      <c r="B8" s="52" t="s">
        <v>143</v>
      </c>
      <c r="C8" s="52">
        <v>1000</v>
      </c>
      <c r="D8" s="53" t="s">
        <v>10</v>
      </c>
      <c r="E8" s="54">
        <v>420.75</v>
      </c>
      <c r="F8" s="54">
        <v>422.75</v>
      </c>
      <c r="G8" s="49">
        <v>0</v>
      </c>
      <c r="H8" s="55">
        <f t="shared" si="2"/>
        <v>2000</v>
      </c>
      <c r="I8" s="55">
        <v>0</v>
      </c>
      <c r="J8" s="55">
        <f t="shared" si="3"/>
        <v>2000</v>
      </c>
    </row>
    <row r="9" spans="1:10" s="68" customFormat="1" x14ac:dyDescent="0.25">
      <c r="A9" s="45">
        <v>43293</v>
      </c>
      <c r="B9" s="52" t="s">
        <v>142</v>
      </c>
      <c r="C9" s="52">
        <v>5000</v>
      </c>
      <c r="D9" s="53" t="s">
        <v>10</v>
      </c>
      <c r="E9" s="54">
        <v>178.4</v>
      </c>
      <c r="F9" s="54">
        <v>177.7</v>
      </c>
      <c r="G9" s="49">
        <v>0</v>
      </c>
      <c r="H9" s="55">
        <f t="shared" si="2"/>
        <v>-3500.0000000000855</v>
      </c>
      <c r="I9" s="55">
        <v>0</v>
      </c>
      <c r="J9" s="55">
        <f t="shared" si="3"/>
        <v>-3500.0000000000855</v>
      </c>
    </row>
    <row r="10" spans="1:10" s="68" customFormat="1" x14ac:dyDescent="0.25">
      <c r="A10" s="45">
        <v>43292</v>
      </c>
      <c r="B10" s="52" t="s">
        <v>139</v>
      </c>
      <c r="C10" s="52">
        <v>100</v>
      </c>
      <c r="D10" s="53" t="s">
        <v>10</v>
      </c>
      <c r="E10" s="54">
        <v>30490</v>
      </c>
      <c r="F10" s="54">
        <v>30420</v>
      </c>
      <c r="G10" s="49">
        <v>0</v>
      </c>
      <c r="H10" s="55">
        <f t="shared" si="2"/>
        <v>-7000</v>
      </c>
      <c r="I10" s="55">
        <v>0</v>
      </c>
      <c r="J10" s="55">
        <f t="shared" si="3"/>
        <v>-7000</v>
      </c>
    </row>
    <row r="11" spans="1:10" s="68" customFormat="1" x14ac:dyDescent="0.25">
      <c r="A11" s="45">
        <v>43292</v>
      </c>
      <c r="B11" s="52" t="s">
        <v>140</v>
      </c>
      <c r="C11" s="52">
        <v>100</v>
      </c>
      <c r="D11" s="53" t="s">
        <v>10</v>
      </c>
      <c r="E11" s="54">
        <v>5070</v>
      </c>
      <c r="F11" s="54">
        <v>5040</v>
      </c>
      <c r="G11" s="49">
        <v>0</v>
      </c>
      <c r="H11" s="55">
        <f t="shared" si="2"/>
        <v>-3000</v>
      </c>
      <c r="I11" s="55">
        <v>0</v>
      </c>
      <c r="J11" s="55">
        <f t="shared" si="3"/>
        <v>-3000</v>
      </c>
    </row>
    <row r="12" spans="1:10" s="68" customFormat="1" x14ac:dyDescent="0.25">
      <c r="A12" s="45">
        <v>43292</v>
      </c>
      <c r="B12" s="52" t="s">
        <v>142</v>
      </c>
      <c r="C12" s="52">
        <v>5000</v>
      </c>
      <c r="D12" s="53" t="s">
        <v>10</v>
      </c>
      <c r="E12" s="54">
        <v>175</v>
      </c>
      <c r="F12" s="54">
        <v>175.6</v>
      </c>
      <c r="G12" s="49">
        <v>176.6</v>
      </c>
      <c r="H12" s="55">
        <f t="shared" si="2"/>
        <v>2999.9999999999718</v>
      </c>
      <c r="I12" s="55">
        <f t="shared" ref="I12" si="4">(G12-F12)*C12</f>
        <v>5000</v>
      </c>
      <c r="J12" s="55">
        <f t="shared" si="3"/>
        <v>7999.9999999999718</v>
      </c>
    </row>
    <row r="13" spans="1:10" x14ac:dyDescent="0.25">
      <c r="A13" s="45">
        <v>43291</v>
      </c>
      <c r="B13" s="52" t="s">
        <v>139</v>
      </c>
      <c r="C13" s="52">
        <v>100</v>
      </c>
      <c r="D13" s="53" t="s">
        <v>10</v>
      </c>
      <c r="E13" s="54">
        <v>30440</v>
      </c>
      <c r="F13" s="54">
        <v>30500</v>
      </c>
      <c r="G13" s="49">
        <v>0</v>
      </c>
      <c r="H13" s="55">
        <f t="shared" ref="H13:H15" si="5">IF(D13="LONG",(F13-E13)*C13,(E13-F13)*C13)</f>
        <v>6000</v>
      </c>
      <c r="I13" s="55">
        <v>0</v>
      </c>
      <c r="J13" s="55">
        <f t="shared" ref="J13:J15" si="6">(H13+I13)</f>
        <v>6000</v>
      </c>
    </row>
    <row r="14" spans="1:10" x14ac:dyDescent="0.25">
      <c r="A14" s="45">
        <v>43291</v>
      </c>
      <c r="B14" s="52" t="s">
        <v>143</v>
      </c>
      <c r="C14" s="52">
        <v>1000</v>
      </c>
      <c r="D14" s="53" t="s">
        <v>10</v>
      </c>
      <c r="E14" s="54">
        <v>432</v>
      </c>
      <c r="F14" s="54">
        <v>434.5</v>
      </c>
      <c r="G14" s="49">
        <v>0</v>
      </c>
      <c r="H14" s="55">
        <f t="shared" si="5"/>
        <v>2500</v>
      </c>
      <c r="I14" s="55">
        <v>0</v>
      </c>
      <c r="J14" s="55">
        <f t="shared" si="6"/>
        <v>2500</v>
      </c>
    </row>
    <row r="15" spans="1:10" x14ac:dyDescent="0.25">
      <c r="A15" s="45">
        <v>43291</v>
      </c>
      <c r="B15" s="52" t="s">
        <v>140</v>
      </c>
      <c r="C15" s="52">
        <v>100</v>
      </c>
      <c r="D15" s="53" t="s">
        <v>10</v>
      </c>
      <c r="E15" s="54">
        <v>5110</v>
      </c>
      <c r="F15" s="54">
        <v>5130</v>
      </c>
      <c r="G15" s="49">
        <v>0</v>
      </c>
      <c r="H15" s="55">
        <f t="shared" si="5"/>
        <v>2000</v>
      </c>
      <c r="I15" s="55">
        <v>0</v>
      </c>
      <c r="J15" s="55">
        <f t="shared" si="6"/>
        <v>2000</v>
      </c>
    </row>
    <row r="16" spans="1:10" x14ac:dyDescent="0.25">
      <c r="A16" s="45">
        <v>43291</v>
      </c>
      <c r="B16" s="46" t="s">
        <v>141</v>
      </c>
      <c r="C16" s="47">
        <v>5000</v>
      </c>
      <c r="D16" s="53" t="s">
        <v>11</v>
      </c>
      <c r="E16" s="48">
        <v>160.5</v>
      </c>
      <c r="F16" s="48">
        <v>159.9</v>
      </c>
      <c r="G16" s="49">
        <v>158.9</v>
      </c>
      <c r="H16" s="56">
        <f t="shared" ref="H16" si="7">(E16-F16)*C16</f>
        <v>2999.9999999999718</v>
      </c>
      <c r="I16" s="55">
        <f t="shared" ref="I16" si="8">(F16-G16)*C16</f>
        <v>5000</v>
      </c>
      <c r="J16" s="56">
        <f t="shared" ref="J16" si="9">+I16+H16</f>
        <v>7999.9999999999718</v>
      </c>
    </row>
    <row r="17" spans="1:10" x14ac:dyDescent="0.25">
      <c r="A17" s="45">
        <v>43290</v>
      </c>
      <c r="B17" s="52" t="s">
        <v>139</v>
      </c>
      <c r="C17" s="52">
        <v>100</v>
      </c>
      <c r="D17" s="53" t="s">
        <v>10</v>
      </c>
      <c r="E17" s="54">
        <v>30625</v>
      </c>
      <c r="F17" s="54">
        <v>30685</v>
      </c>
      <c r="G17" s="49">
        <v>0</v>
      </c>
      <c r="H17" s="55">
        <f t="shared" ref="H17:H19" si="10">IF(D17="LONG",(F17-E17)*C17,(E17-F17)*C17)</f>
        <v>6000</v>
      </c>
      <c r="I17" s="55">
        <v>0</v>
      </c>
      <c r="J17" s="55">
        <f t="shared" ref="J17:J19" si="11">(H17+I17)</f>
        <v>6000</v>
      </c>
    </row>
    <row r="18" spans="1:10" x14ac:dyDescent="0.25">
      <c r="A18" s="45">
        <v>43290</v>
      </c>
      <c r="B18" s="52" t="s">
        <v>144</v>
      </c>
      <c r="C18" s="52">
        <v>5000</v>
      </c>
      <c r="D18" s="53" t="s">
        <v>10</v>
      </c>
      <c r="E18" s="54">
        <v>162</v>
      </c>
      <c r="F18" s="54">
        <v>162.6</v>
      </c>
      <c r="G18" s="49">
        <v>0</v>
      </c>
      <c r="H18" s="55">
        <f t="shared" si="10"/>
        <v>2999.9999999999718</v>
      </c>
      <c r="I18" s="55">
        <v>0</v>
      </c>
      <c r="J18" s="55">
        <f t="shared" si="11"/>
        <v>2999.9999999999718</v>
      </c>
    </row>
    <row r="19" spans="1:10" x14ac:dyDescent="0.25">
      <c r="A19" s="45">
        <v>43290</v>
      </c>
      <c r="B19" s="52" t="s">
        <v>143</v>
      </c>
      <c r="C19" s="52">
        <v>1000</v>
      </c>
      <c r="D19" s="53" t="s">
        <v>10</v>
      </c>
      <c r="E19" s="54">
        <v>438</v>
      </c>
      <c r="F19" s="54">
        <v>438</v>
      </c>
      <c r="G19" s="49">
        <v>0</v>
      </c>
      <c r="H19" s="55">
        <f t="shared" si="10"/>
        <v>0</v>
      </c>
      <c r="I19" s="55">
        <v>0</v>
      </c>
      <c r="J19" s="55">
        <f t="shared" si="11"/>
        <v>0</v>
      </c>
    </row>
    <row r="20" spans="1:10" x14ac:dyDescent="0.25">
      <c r="A20" s="45">
        <v>43290</v>
      </c>
      <c r="B20" s="46" t="s">
        <v>140</v>
      </c>
      <c r="C20" s="47">
        <v>100</v>
      </c>
      <c r="D20" s="53" t="s">
        <v>11</v>
      </c>
      <c r="E20" s="48">
        <v>5080</v>
      </c>
      <c r="F20" s="48">
        <v>5060</v>
      </c>
      <c r="G20" s="49">
        <v>0</v>
      </c>
      <c r="H20" s="56">
        <f t="shared" ref="H20:H22" si="12">(E20-F20)*C20</f>
        <v>2000</v>
      </c>
      <c r="I20" s="55">
        <v>0</v>
      </c>
      <c r="J20" s="56">
        <f t="shared" ref="J20:J22" si="13">+I20+H20</f>
        <v>2000</v>
      </c>
    </row>
    <row r="21" spans="1:10" x14ac:dyDescent="0.25">
      <c r="A21" s="45">
        <v>43287</v>
      </c>
      <c r="B21" s="46" t="s">
        <v>140</v>
      </c>
      <c r="C21" s="47">
        <v>100</v>
      </c>
      <c r="D21" s="53" t="s">
        <v>11</v>
      </c>
      <c r="E21" s="48">
        <v>5035</v>
      </c>
      <c r="F21" s="48">
        <v>5015</v>
      </c>
      <c r="G21" s="49">
        <v>4990</v>
      </c>
      <c r="H21" s="56">
        <f t="shared" si="12"/>
        <v>2000</v>
      </c>
      <c r="I21" s="55">
        <f t="shared" ref="I21:I22" si="14">(F21-G21)*C21</f>
        <v>2500</v>
      </c>
      <c r="J21" s="56">
        <f t="shared" si="13"/>
        <v>4500</v>
      </c>
    </row>
    <row r="22" spans="1:10" x14ac:dyDescent="0.25">
      <c r="A22" s="45">
        <v>43287</v>
      </c>
      <c r="B22" s="46" t="s">
        <v>141</v>
      </c>
      <c r="C22" s="47">
        <v>5000</v>
      </c>
      <c r="D22" s="53" t="s">
        <v>11</v>
      </c>
      <c r="E22" s="48">
        <v>162.25</v>
      </c>
      <c r="F22" s="48">
        <v>161.65</v>
      </c>
      <c r="G22" s="49">
        <v>160.94999999999999</v>
      </c>
      <c r="H22" s="56">
        <f t="shared" si="12"/>
        <v>2999.9999999999718</v>
      </c>
      <c r="I22" s="55">
        <f t="shared" si="14"/>
        <v>3500.0000000000855</v>
      </c>
      <c r="J22" s="56">
        <f t="shared" si="13"/>
        <v>6500.0000000000573</v>
      </c>
    </row>
    <row r="23" spans="1:10" x14ac:dyDescent="0.25">
      <c r="A23" s="45">
        <v>43287</v>
      </c>
      <c r="B23" s="52" t="s">
        <v>139</v>
      </c>
      <c r="C23" s="52">
        <v>100</v>
      </c>
      <c r="D23" s="53" t="s">
        <v>10</v>
      </c>
      <c r="E23" s="54">
        <v>30625</v>
      </c>
      <c r="F23" s="54">
        <v>30685</v>
      </c>
      <c r="G23" s="49">
        <v>0</v>
      </c>
      <c r="H23" s="55">
        <f t="shared" ref="H23" si="15">IF(D23="LONG",(F23-E23)*C23,(E23-F23)*C23)</f>
        <v>6000</v>
      </c>
      <c r="I23" s="55">
        <v>0</v>
      </c>
      <c r="J23" s="55">
        <f t="shared" ref="J23" si="16">(H23+I23)</f>
        <v>6000</v>
      </c>
    </row>
    <row r="24" spans="1:10" x14ac:dyDescent="0.25">
      <c r="A24" s="45">
        <v>43286</v>
      </c>
      <c r="B24" s="46" t="s">
        <v>145</v>
      </c>
      <c r="C24" s="47">
        <v>30</v>
      </c>
      <c r="D24" s="53" t="s">
        <v>11</v>
      </c>
      <c r="E24" s="48">
        <v>39790</v>
      </c>
      <c r="F24" s="48">
        <v>39680</v>
      </c>
      <c r="G24" s="49">
        <v>0</v>
      </c>
      <c r="H24" s="56">
        <f t="shared" ref="H24" si="17">(E24-F24)*C24</f>
        <v>3300</v>
      </c>
      <c r="I24" s="55">
        <v>0</v>
      </c>
      <c r="J24" s="56">
        <f t="shared" ref="J24" si="18">+I24+H24</f>
        <v>3300</v>
      </c>
    </row>
    <row r="25" spans="1:10" x14ac:dyDescent="0.25">
      <c r="A25" s="45">
        <v>43286</v>
      </c>
      <c r="B25" s="52" t="s">
        <v>140</v>
      </c>
      <c r="C25" s="52">
        <v>100</v>
      </c>
      <c r="D25" s="53" t="s">
        <v>10</v>
      </c>
      <c r="E25" s="54">
        <v>5075</v>
      </c>
      <c r="F25" s="54">
        <v>5100</v>
      </c>
      <c r="G25" s="49">
        <v>5130</v>
      </c>
      <c r="H25" s="55">
        <f t="shared" ref="H25:H37" si="19">IF(D25="LONG",(F25-E25)*C25,(E25-F25)*C25)</f>
        <v>2500</v>
      </c>
      <c r="I25" s="55">
        <f t="shared" ref="I25:I26" si="20">(G25-F25)*C25</f>
        <v>3000</v>
      </c>
      <c r="J25" s="55">
        <f t="shared" ref="J25:J37" si="21">(H25+I25)</f>
        <v>5500</v>
      </c>
    </row>
    <row r="26" spans="1:10" x14ac:dyDescent="0.25">
      <c r="A26" s="45">
        <v>43286</v>
      </c>
      <c r="B26" s="52" t="s">
        <v>141</v>
      </c>
      <c r="C26" s="52">
        <v>5000</v>
      </c>
      <c r="D26" s="53" t="s">
        <v>10</v>
      </c>
      <c r="E26" s="54">
        <v>160.25</v>
      </c>
      <c r="F26" s="54">
        <v>160.85</v>
      </c>
      <c r="G26" s="49">
        <v>161.85</v>
      </c>
      <c r="H26" s="55">
        <f t="shared" si="19"/>
        <v>2999.9999999999718</v>
      </c>
      <c r="I26" s="55">
        <f t="shared" si="20"/>
        <v>5000</v>
      </c>
      <c r="J26" s="55">
        <f t="shared" si="21"/>
        <v>7999.9999999999718</v>
      </c>
    </row>
    <row r="27" spans="1:10" x14ac:dyDescent="0.25">
      <c r="A27" s="45">
        <v>43285</v>
      </c>
      <c r="B27" s="52" t="s">
        <v>146</v>
      </c>
      <c r="C27" s="52">
        <v>100</v>
      </c>
      <c r="D27" s="53" t="s">
        <v>10</v>
      </c>
      <c r="E27" s="54">
        <v>30540</v>
      </c>
      <c r="F27" s="54">
        <v>30600</v>
      </c>
      <c r="G27" s="49">
        <v>0</v>
      </c>
      <c r="H27" s="55">
        <f t="shared" si="19"/>
        <v>6000</v>
      </c>
      <c r="I27" s="55">
        <v>0</v>
      </c>
      <c r="J27" s="55">
        <f t="shared" si="21"/>
        <v>6000</v>
      </c>
    </row>
    <row r="28" spans="1:10" x14ac:dyDescent="0.25">
      <c r="A28" s="45">
        <v>43285</v>
      </c>
      <c r="B28" s="46" t="s">
        <v>142</v>
      </c>
      <c r="C28" s="47">
        <v>5000</v>
      </c>
      <c r="D28" s="53" t="s">
        <v>11</v>
      </c>
      <c r="E28" s="48">
        <v>191</v>
      </c>
      <c r="F28" s="48">
        <v>190.4</v>
      </c>
      <c r="G28" s="49">
        <v>0</v>
      </c>
      <c r="H28" s="55">
        <f t="shared" si="19"/>
        <v>2999.9999999999718</v>
      </c>
      <c r="I28" s="55">
        <v>0</v>
      </c>
      <c r="J28" s="55">
        <f t="shared" si="21"/>
        <v>2999.9999999999718</v>
      </c>
    </row>
    <row r="29" spans="1:10" x14ac:dyDescent="0.25">
      <c r="A29" s="45">
        <v>43285</v>
      </c>
      <c r="B29" s="52" t="s">
        <v>140</v>
      </c>
      <c r="C29" s="52">
        <v>100</v>
      </c>
      <c r="D29" s="53" t="s">
        <v>10</v>
      </c>
      <c r="E29" s="54">
        <v>5080</v>
      </c>
      <c r="F29" s="54">
        <v>5100</v>
      </c>
      <c r="G29" s="49">
        <v>5130</v>
      </c>
      <c r="H29" s="55">
        <f t="shared" si="19"/>
        <v>2000</v>
      </c>
      <c r="I29" s="55">
        <f t="shared" ref="I29" si="22">(G29-F29)*C29</f>
        <v>3000</v>
      </c>
      <c r="J29" s="55">
        <f t="shared" si="21"/>
        <v>5000</v>
      </c>
    </row>
    <row r="30" spans="1:10" x14ac:dyDescent="0.25">
      <c r="A30" s="45">
        <v>43284</v>
      </c>
      <c r="B30" s="52" t="s">
        <v>146</v>
      </c>
      <c r="C30" s="52">
        <v>100</v>
      </c>
      <c r="D30" s="53" t="s">
        <v>10</v>
      </c>
      <c r="E30" s="54">
        <v>30260</v>
      </c>
      <c r="F30" s="54">
        <v>30320</v>
      </c>
      <c r="G30" s="49">
        <v>0</v>
      </c>
      <c r="H30" s="55">
        <f t="shared" si="19"/>
        <v>6000</v>
      </c>
      <c r="I30" s="55">
        <v>0</v>
      </c>
      <c r="J30" s="55">
        <f t="shared" si="21"/>
        <v>6000</v>
      </c>
    </row>
    <row r="31" spans="1:10" x14ac:dyDescent="0.25">
      <c r="A31" s="45">
        <v>43284</v>
      </c>
      <c r="B31" s="52" t="s">
        <v>140</v>
      </c>
      <c r="C31" s="52">
        <v>100</v>
      </c>
      <c r="D31" s="53" t="s">
        <v>10</v>
      </c>
      <c r="E31" s="54">
        <v>5140</v>
      </c>
      <c r="F31" s="54">
        <v>5160</v>
      </c>
      <c r="G31" s="49">
        <v>0</v>
      </c>
      <c r="H31" s="55">
        <f t="shared" si="19"/>
        <v>2000</v>
      </c>
      <c r="I31" s="55">
        <v>0</v>
      </c>
      <c r="J31" s="55">
        <f t="shared" si="21"/>
        <v>2000</v>
      </c>
    </row>
    <row r="32" spans="1:10" x14ac:dyDescent="0.25">
      <c r="A32" s="45">
        <v>43284</v>
      </c>
      <c r="B32" s="52" t="s">
        <v>142</v>
      </c>
      <c r="C32" s="52">
        <v>5000</v>
      </c>
      <c r="D32" s="53" t="s">
        <v>10</v>
      </c>
      <c r="E32" s="54">
        <v>196.5</v>
      </c>
      <c r="F32" s="54">
        <v>197.1</v>
      </c>
      <c r="G32" s="49">
        <v>0</v>
      </c>
      <c r="H32" s="55">
        <f t="shared" si="19"/>
        <v>2999.9999999999718</v>
      </c>
      <c r="I32" s="55">
        <v>0</v>
      </c>
      <c r="J32" s="55">
        <f t="shared" si="21"/>
        <v>2999.9999999999718</v>
      </c>
    </row>
    <row r="33" spans="1:10" x14ac:dyDescent="0.25">
      <c r="A33" s="45">
        <v>43284</v>
      </c>
      <c r="B33" s="52" t="s">
        <v>142</v>
      </c>
      <c r="C33" s="52">
        <v>5000</v>
      </c>
      <c r="D33" s="53" t="s">
        <v>10</v>
      </c>
      <c r="E33" s="54">
        <v>197</v>
      </c>
      <c r="F33" s="54">
        <v>196.3</v>
      </c>
      <c r="G33" s="49">
        <v>0</v>
      </c>
      <c r="H33" s="55">
        <f t="shared" si="19"/>
        <v>-3499.9999999999432</v>
      </c>
      <c r="I33" s="55">
        <v>0</v>
      </c>
      <c r="J33" s="57">
        <f t="shared" si="21"/>
        <v>-3499.9999999999432</v>
      </c>
    </row>
    <row r="34" spans="1:10" x14ac:dyDescent="0.25">
      <c r="A34" s="45">
        <v>43283</v>
      </c>
      <c r="B34" s="52" t="s">
        <v>142</v>
      </c>
      <c r="C34" s="52">
        <v>5000</v>
      </c>
      <c r="D34" s="53" t="s">
        <v>10</v>
      </c>
      <c r="E34" s="54">
        <v>198.25</v>
      </c>
      <c r="F34" s="54">
        <v>198.85</v>
      </c>
      <c r="G34" s="49">
        <v>199.85</v>
      </c>
      <c r="H34" s="55">
        <f t="shared" si="19"/>
        <v>2999.9999999999718</v>
      </c>
      <c r="I34" s="55">
        <f t="shared" ref="I34" si="23">(G34-F34)*C34</f>
        <v>5000</v>
      </c>
      <c r="J34" s="55">
        <f t="shared" si="21"/>
        <v>7999.9999999999718</v>
      </c>
    </row>
    <row r="35" spans="1:10" x14ac:dyDescent="0.25">
      <c r="A35" s="45">
        <v>43283</v>
      </c>
      <c r="B35" s="46" t="s">
        <v>140</v>
      </c>
      <c r="C35" s="47">
        <v>100</v>
      </c>
      <c r="D35" s="53" t="s">
        <v>11</v>
      </c>
      <c r="E35" s="48">
        <v>5090</v>
      </c>
      <c r="F35" s="48">
        <v>5070</v>
      </c>
      <c r="G35" s="49">
        <v>0</v>
      </c>
      <c r="H35" s="55">
        <f t="shared" si="19"/>
        <v>2000</v>
      </c>
      <c r="I35" s="55">
        <v>0</v>
      </c>
      <c r="J35" s="55">
        <f t="shared" si="21"/>
        <v>2000</v>
      </c>
    </row>
    <row r="36" spans="1:10" x14ac:dyDescent="0.25">
      <c r="A36" s="45">
        <v>43283</v>
      </c>
      <c r="B36" s="52" t="s">
        <v>143</v>
      </c>
      <c r="C36" s="52">
        <v>1000</v>
      </c>
      <c r="D36" s="53" t="s">
        <v>10</v>
      </c>
      <c r="E36" s="54">
        <v>452</v>
      </c>
      <c r="F36" s="54">
        <v>449.5</v>
      </c>
      <c r="G36" s="49">
        <v>0</v>
      </c>
      <c r="H36" s="55">
        <f t="shared" si="19"/>
        <v>-2500</v>
      </c>
      <c r="I36" s="55">
        <v>0</v>
      </c>
      <c r="J36" s="57">
        <f t="shared" si="21"/>
        <v>-2500</v>
      </c>
    </row>
    <row r="37" spans="1:10" x14ac:dyDescent="0.25">
      <c r="A37" s="45">
        <v>43283</v>
      </c>
      <c r="B37" s="46" t="s">
        <v>146</v>
      </c>
      <c r="C37" s="47">
        <v>100</v>
      </c>
      <c r="D37" s="46" t="s">
        <v>11</v>
      </c>
      <c r="E37" s="48">
        <v>30440</v>
      </c>
      <c r="F37" s="48">
        <v>30510</v>
      </c>
      <c r="G37" s="49">
        <v>0</v>
      </c>
      <c r="H37" s="55">
        <f t="shared" si="19"/>
        <v>-7000</v>
      </c>
      <c r="I37" s="55">
        <v>0</v>
      </c>
      <c r="J37" s="57">
        <f t="shared" si="21"/>
        <v>-7000</v>
      </c>
    </row>
    <row r="38" spans="1:10" x14ac:dyDescent="0.25">
      <c r="A38" s="58"/>
      <c r="B38" s="59"/>
      <c r="C38" s="60"/>
      <c r="D38" s="59"/>
      <c r="E38" s="61"/>
      <c r="F38" s="61"/>
      <c r="G38" s="62"/>
      <c r="H38" s="63"/>
      <c r="I38" s="63"/>
      <c r="J38" s="64"/>
    </row>
    <row r="39" spans="1:10" x14ac:dyDescent="0.25">
      <c r="A39" s="45">
        <v>43280</v>
      </c>
      <c r="B39" s="52" t="s">
        <v>146</v>
      </c>
      <c r="C39" s="52">
        <v>100</v>
      </c>
      <c r="D39" s="53" t="s">
        <v>10</v>
      </c>
      <c r="E39" s="54">
        <v>30500</v>
      </c>
      <c r="F39" s="54">
        <v>30430</v>
      </c>
      <c r="G39" s="49">
        <v>0</v>
      </c>
      <c r="H39" s="55">
        <f t="shared" ref="H39:H42" si="24">IF(D39="LONG",(F39-E39)*C39,(E39-F39)*C39)</f>
        <v>-7000</v>
      </c>
      <c r="I39" s="55">
        <v>0</v>
      </c>
      <c r="J39" s="57">
        <f t="shared" ref="J39:J42" si="25">(H39+I39)</f>
        <v>-7000</v>
      </c>
    </row>
    <row r="40" spans="1:10" x14ac:dyDescent="0.25">
      <c r="A40" s="45">
        <v>43280</v>
      </c>
      <c r="B40" s="52" t="s">
        <v>142</v>
      </c>
      <c r="C40" s="52">
        <v>5000</v>
      </c>
      <c r="D40" s="53" t="s">
        <v>10</v>
      </c>
      <c r="E40" s="54">
        <v>201.75</v>
      </c>
      <c r="F40" s="54">
        <v>201.05</v>
      </c>
      <c r="G40" s="49">
        <v>0</v>
      </c>
      <c r="H40" s="55">
        <f t="shared" si="24"/>
        <v>-3499.9999999999432</v>
      </c>
      <c r="I40" s="55">
        <v>0</v>
      </c>
      <c r="J40" s="57">
        <f t="shared" si="25"/>
        <v>-3499.9999999999432</v>
      </c>
    </row>
    <row r="41" spans="1:10" x14ac:dyDescent="0.25">
      <c r="A41" s="45">
        <v>43280</v>
      </c>
      <c r="B41" s="52" t="s">
        <v>140</v>
      </c>
      <c r="C41" s="52">
        <v>100</v>
      </c>
      <c r="D41" s="53" t="s">
        <v>10</v>
      </c>
      <c r="E41" s="54">
        <v>5025</v>
      </c>
      <c r="F41" s="54">
        <v>5045</v>
      </c>
      <c r="G41" s="49">
        <v>0</v>
      </c>
      <c r="H41" s="55">
        <f t="shared" si="24"/>
        <v>2000</v>
      </c>
      <c r="I41" s="55">
        <v>0</v>
      </c>
      <c r="J41" s="55">
        <f t="shared" si="25"/>
        <v>2000</v>
      </c>
    </row>
    <row r="42" spans="1:10" x14ac:dyDescent="0.25">
      <c r="A42" s="45">
        <v>43280</v>
      </c>
      <c r="B42" s="52" t="s">
        <v>142</v>
      </c>
      <c r="C42" s="52">
        <v>5000</v>
      </c>
      <c r="D42" s="53" t="s">
        <v>10</v>
      </c>
      <c r="E42" s="54">
        <v>199</v>
      </c>
      <c r="F42" s="54">
        <v>199.6</v>
      </c>
      <c r="G42" s="49">
        <v>0</v>
      </c>
      <c r="H42" s="55">
        <f t="shared" si="24"/>
        <v>2999.9999999999718</v>
      </c>
      <c r="I42" s="55">
        <v>0</v>
      </c>
      <c r="J42" s="55">
        <f t="shared" si="25"/>
        <v>2999.9999999999718</v>
      </c>
    </row>
    <row r="43" spans="1:10" x14ac:dyDescent="0.25">
      <c r="A43" s="45">
        <v>43280</v>
      </c>
      <c r="B43" s="46" t="s">
        <v>146</v>
      </c>
      <c r="C43" s="47">
        <v>100</v>
      </c>
      <c r="D43" s="46" t="s">
        <v>11</v>
      </c>
      <c r="E43" s="48">
        <v>30430</v>
      </c>
      <c r="F43" s="48">
        <v>30385</v>
      </c>
      <c r="G43" s="49">
        <v>0</v>
      </c>
      <c r="H43" s="56">
        <f t="shared" ref="H43" si="26">(E43-F43)*C43</f>
        <v>4500</v>
      </c>
      <c r="I43" s="55">
        <v>0</v>
      </c>
      <c r="J43" s="56">
        <f t="shared" ref="J43" si="27">+I43+H43</f>
        <v>4500</v>
      </c>
    </row>
    <row r="44" spans="1:10" x14ac:dyDescent="0.25">
      <c r="A44" s="45">
        <v>43280</v>
      </c>
      <c r="B44" s="52" t="s">
        <v>141</v>
      </c>
      <c r="C44" s="52">
        <v>5000</v>
      </c>
      <c r="D44" s="53" t="s">
        <v>10</v>
      </c>
      <c r="E44" s="54">
        <v>167.25</v>
      </c>
      <c r="F44" s="54">
        <v>167.85</v>
      </c>
      <c r="G44" s="49">
        <v>0</v>
      </c>
      <c r="H44" s="55">
        <f t="shared" ref="H44" si="28">IF(D44="LONG",(F44-E44)*C44,(E44-F44)*C44)</f>
        <v>2999.9999999999718</v>
      </c>
      <c r="I44" s="55">
        <v>0</v>
      </c>
      <c r="J44" s="55">
        <f t="shared" ref="J44" si="29">(H44+I44)</f>
        <v>2999.9999999999718</v>
      </c>
    </row>
    <row r="45" spans="1:10" x14ac:dyDescent="0.25">
      <c r="A45" s="45">
        <v>43279</v>
      </c>
      <c r="B45" s="46" t="s">
        <v>140</v>
      </c>
      <c r="C45" s="47">
        <v>100</v>
      </c>
      <c r="D45" s="46" t="s">
        <v>11</v>
      </c>
      <c r="E45" s="48">
        <v>5025</v>
      </c>
      <c r="F45" s="48">
        <v>5005</v>
      </c>
      <c r="G45" s="49">
        <v>0</v>
      </c>
      <c r="H45" s="56">
        <f t="shared" ref="H45" si="30">(E45-F45)*C45</f>
        <v>2000</v>
      </c>
      <c r="I45" s="55">
        <v>0</v>
      </c>
      <c r="J45" s="56">
        <f t="shared" ref="J45" si="31">+I45+H45</f>
        <v>2000</v>
      </c>
    </row>
    <row r="46" spans="1:10" x14ac:dyDescent="0.25">
      <c r="A46" s="45">
        <v>43279</v>
      </c>
      <c r="B46" s="52" t="s">
        <v>141</v>
      </c>
      <c r="C46" s="52">
        <v>5000</v>
      </c>
      <c r="D46" s="53" t="s">
        <v>10</v>
      </c>
      <c r="E46" s="54">
        <v>167.55</v>
      </c>
      <c r="F46" s="54">
        <v>166.85</v>
      </c>
      <c r="G46" s="49">
        <v>0</v>
      </c>
      <c r="H46" s="55">
        <f t="shared" ref="H46" si="32">IF(D46="LONG",(F46-E46)*C46,(E46-F46)*C46)</f>
        <v>-3500.0000000000855</v>
      </c>
      <c r="I46" s="55">
        <v>0</v>
      </c>
      <c r="J46" s="57">
        <f t="shared" ref="J46" si="33">(H46+I46)</f>
        <v>-3500.0000000000855</v>
      </c>
    </row>
    <row r="47" spans="1:10" x14ac:dyDescent="0.25">
      <c r="A47" s="45">
        <v>43279</v>
      </c>
      <c r="B47" s="46" t="s">
        <v>141</v>
      </c>
      <c r="C47" s="47">
        <v>5000</v>
      </c>
      <c r="D47" s="46" t="s">
        <v>11</v>
      </c>
      <c r="E47" s="48">
        <v>166.6</v>
      </c>
      <c r="F47" s="48">
        <v>166</v>
      </c>
      <c r="G47" s="49">
        <v>165</v>
      </c>
      <c r="H47" s="56">
        <f t="shared" ref="H47" si="34">(E47-F47)*C47</f>
        <v>2999.9999999999718</v>
      </c>
      <c r="I47" s="55">
        <f t="shared" ref="I47" si="35">(F47-G47)*C47</f>
        <v>5000</v>
      </c>
      <c r="J47" s="56">
        <f t="shared" ref="J47" si="36">+I47+H47</f>
        <v>7999.9999999999718</v>
      </c>
    </row>
    <row r="48" spans="1:10" x14ac:dyDescent="0.25">
      <c r="A48" s="45">
        <v>43279</v>
      </c>
      <c r="B48" s="52" t="s">
        <v>139</v>
      </c>
      <c r="C48" s="52">
        <v>100</v>
      </c>
      <c r="D48" s="53" t="s">
        <v>10</v>
      </c>
      <c r="E48" s="54">
        <v>30620</v>
      </c>
      <c r="F48" s="54">
        <v>30550</v>
      </c>
      <c r="G48" s="49">
        <v>0</v>
      </c>
      <c r="H48" s="55">
        <f t="shared" ref="H48:H49" si="37">IF(D48="LONG",(F48-E48)*C48,(E48-F48)*C48)</f>
        <v>-7000</v>
      </c>
      <c r="I48" s="55">
        <v>0</v>
      </c>
      <c r="J48" s="57">
        <f t="shared" ref="J48:J49" si="38">(H48+I48)</f>
        <v>-7000</v>
      </c>
    </row>
    <row r="49" spans="1:10" x14ac:dyDescent="0.25">
      <c r="A49" s="45">
        <v>43278</v>
      </c>
      <c r="B49" s="52" t="s">
        <v>145</v>
      </c>
      <c r="C49" s="52">
        <v>30</v>
      </c>
      <c r="D49" s="53" t="s">
        <v>10</v>
      </c>
      <c r="E49" s="54">
        <v>39630</v>
      </c>
      <c r="F49" s="54">
        <v>39755</v>
      </c>
      <c r="G49" s="49">
        <v>0</v>
      </c>
      <c r="H49" s="55">
        <f t="shared" si="37"/>
        <v>3750</v>
      </c>
      <c r="I49" s="55">
        <v>0</v>
      </c>
      <c r="J49" s="55">
        <f t="shared" si="38"/>
        <v>3750</v>
      </c>
    </row>
    <row r="50" spans="1:10" x14ac:dyDescent="0.25">
      <c r="A50" s="45">
        <v>43278</v>
      </c>
      <c r="B50" s="46" t="s">
        <v>140</v>
      </c>
      <c r="C50" s="47">
        <v>100</v>
      </c>
      <c r="D50" s="46" t="s">
        <v>11</v>
      </c>
      <c r="E50" s="48">
        <v>4885</v>
      </c>
      <c r="F50" s="48">
        <v>4910</v>
      </c>
      <c r="G50" s="49">
        <v>0</v>
      </c>
      <c r="H50" s="56">
        <f t="shared" ref="H50:H51" si="39">(E50-F50)*C50</f>
        <v>-2500</v>
      </c>
      <c r="I50" s="55">
        <v>0</v>
      </c>
      <c r="J50" s="65">
        <f t="shared" ref="J50:J51" si="40">+I50+H50</f>
        <v>-2500</v>
      </c>
    </row>
    <row r="51" spans="1:10" x14ac:dyDescent="0.25">
      <c r="A51" s="45">
        <v>43278</v>
      </c>
      <c r="B51" s="46" t="s">
        <v>143</v>
      </c>
      <c r="C51" s="47">
        <v>1000</v>
      </c>
      <c r="D51" s="46" t="s">
        <v>11</v>
      </c>
      <c r="E51" s="48">
        <v>450.25</v>
      </c>
      <c r="F51" s="48">
        <v>452.75</v>
      </c>
      <c r="G51" s="49">
        <v>0</v>
      </c>
      <c r="H51" s="56">
        <f t="shared" si="39"/>
        <v>-2500</v>
      </c>
      <c r="I51" s="55">
        <v>0</v>
      </c>
      <c r="J51" s="65">
        <f t="shared" si="40"/>
        <v>-2500</v>
      </c>
    </row>
    <row r="52" spans="1:10" x14ac:dyDescent="0.25">
      <c r="A52" s="45">
        <v>43278</v>
      </c>
      <c r="B52" s="52" t="s">
        <v>147</v>
      </c>
      <c r="C52" s="52">
        <v>5000</v>
      </c>
      <c r="D52" s="53" t="s">
        <v>10</v>
      </c>
      <c r="E52" s="54">
        <v>197.15</v>
      </c>
      <c r="F52" s="54">
        <v>197.75</v>
      </c>
      <c r="G52" s="49">
        <v>198.75</v>
      </c>
      <c r="H52" s="55">
        <f t="shared" ref="H52:H53" si="41">IF(D52="LONG",(F52-E52)*C52,(E52-F52)*C52)</f>
        <v>2999.9999999999718</v>
      </c>
      <c r="I52" s="55">
        <f t="shared" ref="I52" si="42">(G52-F52)*C52</f>
        <v>5000</v>
      </c>
      <c r="J52" s="55">
        <f t="shared" ref="J52:J53" si="43">(H52+I52)</f>
        <v>7999.9999999999718</v>
      </c>
    </row>
    <row r="53" spans="1:10" x14ac:dyDescent="0.25">
      <c r="A53" s="45">
        <v>43278</v>
      </c>
      <c r="B53" s="52" t="s">
        <v>147</v>
      </c>
      <c r="C53" s="52">
        <v>5000</v>
      </c>
      <c r="D53" s="53" t="s">
        <v>10</v>
      </c>
      <c r="E53" s="54">
        <v>198</v>
      </c>
      <c r="F53" s="54">
        <v>198.6</v>
      </c>
      <c r="G53" s="49">
        <v>0</v>
      </c>
      <c r="H53" s="55">
        <f t="shared" si="41"/>
        <v>2999.9999999999718</v>
      </c>
      <c r="I53" s="55">
        <v>0</v>
      </c>
      <c r="J53" s="55">
        <f t="shared" si="43"/>
        <v>2999.9999999999718</v>
      </c>
    </row>
    <row r="54" spans="1:10" x14ac:dyDescent="0.25">
      <c r="A54" s="45">
        <v>43277</v>
      </c>
      <c r="B54" s="46" t="s">
        <v>139</v>
      </c>
      <c r="C54" s="47">
        <v>100</v>
      </c>
      <c r="D54" s="46" t="s">
        <v>11</v>
      </c>
      <c r="E54" s="48">
        <v>30600</v>
      </c>
      <c r="F54" s="48">
        <v>30540</v>
      </c>
      <c r="G54" s="49">
        <v>0</v>
      </c>
      <c r="H54" s="56">
        <f t="shared" ref="H54" si="44">(E54-F54)*C54</f>
        <v>6000</v>
      </c>
      <c r="I54" s="55">
        <v>0</v>
      </c>
      <c r="J54" s="56">
        <f t="shared" ref="J54" si="45">+I54+H54</f>
        <v>6000</v>
      </c>
    </row>
    <row r="55" spans="1:10" x14ac:dyDescent="0.25">
      <c r="A55" s="45">
        <v>43277</v>
      </c>
      <c r="B55" s="52" t="s">
        <v>142</v>
      </c>
      <c r="C55" s="52">
        <v>5000</v>
      </c>
      <c r="D55" s="53" t="s">
        <v>10</v>
      </c>
      <c r="E55" s="54">
        <v>197.25</v>
      </c>
      <c r="F55" s="54">
        <v>197.85</v>
      </c>
      <c r="G55" s="49">
        <v>0</v>
      </c>
      <c r="H55" s="55">
        <f t="shared" ref="H55:H60" si="46">IF(D55="LONG",(F55-E55)*C55,(E55-F55)*C55)</f>
        <v>2999.9999999999718</v>
      </c>
      <c r="I55" s="55">
        <v>0</v>
      </c>
      <c r="J55" s="55">
        <f t="shared" ref="J55:J60" si="47">(H55+I55)</f>
        <v>2999.9999999999718</v>
      </c>
    </row>
    <row r="56" spans="1:10" x14ac:dyDescent="0.25">
      <c r="A56" s="45">
        <v>43277</v>
      </c>
      <c r="B56" s="52" t="s">
        <v>140</v>
      </c>
      <c r="C56" s="52">
        <v>100</v>
      </c>
      <c r="D56" s="53" t="s">
        <v>10</v>
      </c>
      <c r="E56" s="54">
        <v>4665</v>
      </c>
      <c r="F56" s="54">
        <v>4640</v>
      </c>
      <c r="G56" s="49">
        <v>0</v>
      </c>
      <c r="H56" s="55">
        <f t="shared" si="46"/>
        <v>-2500</v>
      </c>
      <c r="I56" s="55">
        <v>0</v>
      </c>
      <c r="J56" s="57">
        <f t="shared" si="47"/>
        <v>-2500</v>
      </c>
    </row>
    <row r="57" spans="1:10" x14ac:dyDescent="0.25">
      <c r="A57" s="45">
        <v>43277</v>
      </c>
      <c r="B57" s="52" t="s">
        <v>140</v>
      </c>
      <c r="C57" s="52">
        <v>100</v>
      </c>
      <c r="D57" s="53" t="s">
        <v>10</v>
      </c>
      <c r="E57" s="54">
        <v>4675</v>
      </c>
      <c r="F57" s="54">
        <v>4695</v>
      </c>
      <c r="G57" s="49">
        <v>4725</v>
      </c>
      <c r="H57" s="55">
        <f t="shared" si="46"/>
        <v>2000</v>
      </c>
      <c r="I57" s="55">
        <f t="shared" ref="I57" si="48">(G57-F57)*C57</f>
        <v>3000</v>
      </c>
      <c r="J57" s="55">
        <f t="shared" si="47"/>
        <v>5000</v>
      </c>
    </row>
    <row r="58" spans="1:10" x14ac:dyDescent="0.25">
      <c r="A58" s="45">
        <v>43276</v>
      </c>
      <c r="B58" s="52" t="s">
        <v>145</v>
      </c>
      <c r="C58" s="52">
        <v>30</v>
      </c>
      <c r="D58" s="53" t="s">
        <v>10</v>
      </c>
      <c r="E58" s="54">
        <v>39735</v>
      </c>
      <c r="F58" s="54">
        <v>39885</v>
      </c>
      <c r="G58" s="49">
        <v>0</v>
      </c>
      <c r="H58" s="55">
        <f t="shared" si="46"/>
        <v>4500</v>
      </c>
      <c r="I58" s="55">
        <v>0</v>
      </c>
      <c r="J58" s="55">
        <f t="shared" si="47"/>
        <v>4500</v>
      </c>
    </row>
    <row r="59" spans="1:10" x14ac:dyDescent="0.25">
      <c r="A59" s="45">
        <v>43276</v>
      </c>
      <c r="B59" s="52" t="s">
        <v>140</v>
      </c>
      <c r="C59" s="52">
        <v>100</v>
      </c>
      <c r="D59" s="53" t="s">
        <v>10</v>
      </c>
      <c r="E59" s="54">
        <v>4670</v>
      </c>
      <c r="F59" s="54">
        <v>4690</v>
      </c>
      <c r="G59" s="49">
        <v>0</v>
      </c>
      <c r="H59" s="55">
        <f t="shared" si="46"/>
        <v>2000</v>
      </c>
      <c r="I59" s="55">
        <v>0</v>
      </c>
      <c r="J59" s="55">
        <f t="shared" si="47"/>
        <v>2000</v>
      </c>
    </row>
    <row r="60" spans="1:10" x14ac:dyDescent="0.25">
      <c r="A60" s="45">
        <v>43276</v>
      </c>
      <c r="B60" s="52" t="s">
        <v>147</v>
      </c>
      <c r="C60" s="52">
        <v>5000</v>
      </c>
      <c r="D60" s="53" t="s">
        <v>10</v>
      </c>
      <c r="E60" s="54">
        <v>200.25</v>
      </c>
      <c r="F60" s="54">
        <v>199.55</v>
      </c>
      <c r="G60" s="49">
        <v>0</v>
      </c>
      <c r="H60" s="55">
        <f t="shared" si="46"/>
        <v>-3499.9999999999432</v>
      </c>
      <c r="I60" s="55">
        <v>0</v>
      </c>
      <c r="J60" s="57">
        <f t="shared" si="47"/>
        <v>-3499.9999999999432</v>
      </c>
    </row>
    <row r="61" spans="1:10" x14ac:dyDescent="0.25">
      <c r="A61" s="45">
        <v>43273</v>
      </c>
      <c r="B61" s="46" t="s">
        <v>147</v>
      </c>
      <c r="C61" s="47">
        <v>5000</v>
      </c>
      <c r="D61" s="46" t="s">
        <v>11</v>
      </c>
      <c r="E61" s="48">
        <v>200.5</v>
      </c>
      <c r="F61" s="48">
        <v>201.2</v>
      </c>
      <c r="G61" s="49">
        <v>0</v>
      </c>
      <c r="H61" s="56">
        <f t="shared" ref="H61" si="49">(E61-F61)*C61</f>
        <v>-3499.9999999999432</v>
      </c>
      <c r="I61" s="55">
        <v>0</v>
      </c>
      <c r="J61" s="66">
        <f t="shared" ref="J61" si="50">+I61+H61</f>
        <v>-3499.9999999999432</v>
      </c>
    </row>
    <row r="62" spans="1:10" x14ac:dyDescent="0.25">
      <c r="A62" s="45">
        <v>43273</v>
      </c>
      <c r="B62" s="52" t="s">
        <v>146</v>
      </c>
      <c r="C62" s="52">
        <v>100</v>
      </c>
      <c r="D62" s="53" t="s">
        <v>10</v>
      </c>
      <c r="E62" s="54">
        <v>30600</v>
      </c>
      <c r="F62" s="54">
        <v>30660</v>
      </c>
      <c r="G62" s="49">
        <v>0</v>
      </c>
      <c r="H62" s="55">
        <f t="shared" ref="H62:H63" si="51">IF(D62="LONG",(F62-E62)*C62,(E62-F62)*C62)</f>
        <v>6000</v>
      </c>
      <c r="I62" s="55">
        <v>0</v>
      </c>
      <c r="J62" s="55">
        <f t="shared" ref="J62:J63" si="52">(H62+I62)</f>
        <v>6000</v>
      </c>
    </row>
    <row r="63" spans="1:10" x14ac:dyDescent="0.25">
      <c r="A63" s="45">
        <v>43273</v>
      </c>
      <c r="B63" s="52" t="s">
        <v>148</v>
      </c>
      <c r="C63" s="52">
        <v>100</v>
      </c>
      <c r="D63" s="53" t="s">
        <v>10</v>
      </c>
      <c r="E63" s="54">
        <v>4500</v>
      </c>
      <c r="F63" s="54">
        <v>4520</v>
      </c>
      <c r="G63" s="49">
        <v>0</v>
      </c>
      <c r="H63" s="55">
        <f t="shared" si="51"/>
        <v>2000</v>
      </c>
      <c r="I63" s="55">
        <v>0</v>
      </c>
      <c r="J63" s="55">
        <f t="shared" si="52"/>
        <v>2000</v>
      </c>
    </row>
    <row r="64" spans="1:10" x14ac:dyDescent="0.25">
      <c r="A64" s="45">
        <v>43272</v>
      </c>
      <c r="B64" s="46" t="s">
        <v>139</v>
      </c>
      <c r="C64" s="47">
        <v>100</v>
      </c>
      <c r="D64" s="46" t="s">
        <v>11</v>
      </c>
      <c r="E64" s="48">
        <v>30645</v>
      </c>
      <c r="F64" s="48">
        <v>30595</v>
      </c>
      <c r="G64" s="49">
        <v>0</v>
      </c>
      <c r="H64" s="56">
        <f t="shared" ref="H64" si="53">(E64-F64)*C64</f>
        <v>5000</v>
      </c>
      <c r="I64" s="55">
        <v>0</v>
      </c>
      <c r="J64" s="56">
        <f t="shared" ref="J64" si="54">+I64+H64</f>
        <v>5000</v>
      </c>
    </row>
    <row r="65" spans="1:10" x14ac:dyDescent="0.25">
      <c r="A65" s="45">
        <v>43272</v>
      </c>
      <c r="B65" s="52" t="s">
        <v>148</v>
      </c>
      <c r="C65" s="52">
        <v>100</v>
      </c>
      <c r="D65" s="53" t="s">
        <v>10</v>
      </c>
      <c r="E65" s="54">
        <v>4475</v>
      </c>
      <c r="F65" s="54">
        <v>4495</v>
      </c>
      <c r="G65" s="49">
        <v>4520</v>
      </c>
      <c r="H65" s="55">
        <f t="shared" ref="H65:H67" si="55">IF(D65="LONG",(F65-E65)*C65,(E65-F65)*C65)</f>
        <v>2000</v>
      </c>
      <c r="I65" s="55">
        <f t="shared" ref="I65" si="56">(G65-F65)*C65</f>
        <v>2500</v>
      </c>
      <c r="J65" s="55">
        <f t="shared" ref="J65:J67" si="57">(H65+I65)</f>
        <v>4500</v>
      </c>
    </row>
    <row r="66" spans="1:10" x14ac:dyDescent="0.25">
      <c r="A66" s="45">
        <v>43272</v>
      </c>
      <c r="B66" s="52" t="s">
        <v>147</v>
      </c>
      <c r="C66" s="52">
        <v>5000</v>
      </c>
      <c r="D66" s="53" t="s">
        <v>10</v>
      </c>
      <c r="E66" s="54">
        <v>207.2</v>
      </c>
      <c r="F66" s="54">
        <v>206.5</v>
      </c>
      <c r="G66" s="49">
        <v>0</v>
      </c>
      <c r="H66" s="55">
        <f t="shared" si="55"/>
        <v>-3499.9999999999432</v>
      </c>
      <c r="I66" s="55">
        <v>0</v>
      </c>
      <c r="J66" s="57">
        <f t="shared" si="57"/>
        <v>-3499.9999999999432</v>
      </c>
    </row>
    <row r="67" spans="1:10" x14ac:dyDescent="0.25">
      <c r="A67" s="45">
        <v>43271</v>
      </c>
      <c r="B67" s="52" t="s">
        <v>148</v>
      </c>
      <c r="C67" s="52">
        <v>100</v>
      </c>
      <c r="D67" s="53" t="s">
        <v>10</v>
      </c>
      <c r="E67" s="54">
        <v>4455</v>
      </c>
      <c r="F67" s="54">
        <v>4475</v>
      </c>
      <c r="G67" s="49">
        <v>0</v>
      </c>
      <c r="H67" s="55">
        <f t="shared" si="55"/>
        <v>2000</v>
      </c>
      <c r="I67" s="55">
        <v>0</v>
      </c>
      <c r="J67" s="55">
        <f t="shared" si="57"/>
        <v>2000</v>
      </c>
    </row>
    <row r="68" spans="1:10" x14ac:dyDescent="0.25">
      <c r="A68" s="45">
        <v>43271</v>
      </c>
      <c r="B68" s="46" t="s">
        <v>139</v>
      </c>
      <c r="C68" s="47">
        <v>100</v>
      </c>
      <c r="D68" s="46" t="s">
        <v>11</v>
      </c>
      <c r="E68" s="48">
        <v>30840</v>
      </c>
      <c r="F68" s="48">
        <v>30780</v>
      </c>
      <c r="G68" s="49">
        <v>0</v>
      </c>
      <c r="H68" s="56">
        <f t="shared" ref="H68" si="58">(E68-F68)*C68</f>
        <v>6000</v>
      </c>
      <c r="I68" s="55">
        <v>0</v>
      </c>
      <c r="J68" s="56">
        <f t="shared" ref="J68" si="59">+I68+H68</f>
        <v>6000</v>
      </c>
    </row>
    <row r="69" spans="1:10" x14ac:dyDescent="0.25">
      <c r="A69" s="45">
        <v>43271</v>
      </c>
      <c r="B69" s="52" t="s">
        <v>143</v>
      </c>
      <c r="C69" s="52">
        <v>1000</v>
      </c>
      <c r="D69" s="53" t="s">
        <v>10</v>
      </c>
      <c r="E69" s="54">
        <v>460</v>
      </c>
      <c r="F69" s="54">
        <v>462</v>
      </c>
      <c r="G69" s="49">
        <v>0</v>
      </c>
      <c r="H69" s="55">
        <f t="shared" ref="H69:H74" si="60">IF(D69="LONG",(F69-E69)*C69,(E69-F69)*C69)</f>
        <v>2000</v>
      </c>
      <c r="I69" s="55">
        <v>0</v>
      </c>
      <c r="J69" s="55">
        <f t="shared" ref="J69:J74" si="61">(H69+I69)</f>
        <v>2000</v>
      </c>
    </row>
    <row r="70" spans="1:10" x14ac:dyDescent="0.25">
      <c r="A70" s="45">
        <v>43271</v>
      </c>
      <c r="B70" s="52" t="s">
        <v>141</v>
      </c>
      <c r="C70" s="52">
        <v>5000</v>
      </c>
      <c r="D70" s="53" t="s">
        <v>10</v>
      </c>
      <c r="E70" s="54">
        <v>164.5</v>
      </c>
      <c r="F70" s="54">
        <v>165.1</v>
      </c>
      <c r="G70" s="49">
        <v>0</v>
      </c>
      <c r="H70" s="55">
        <f t="shared" si="60"/>
        <v>2999.9999999999718</v>
      </c>
      <c r="I70" s="55">
        <v>0</v>
      </c>
      <c r="J70" s="55">
        <f t="shared" si="61"/>
        <v>2999.9999999999718</v>
      </c>
    </row>
    <row r="71" spans="1:10" x14ac:dyDescent="0.25">
      <c r="A71" s="45">
        <v>43270</v>
      </c>
      <c r="B71" s="52" t="s">
        <v>142</v>
      </c>
      <c r="C71" s="52">
        <v>5000</v>
      </c>
      <c r="D71" s="53" t="s">
        <v>10</v>
      </c>
      <c r="E71" s="54">
        <v>210.25</v>
      </c>
      <c r="F71" s="54">
        <v>209.55</v>
      </c>
      <c r="G71" s="49">
        <v>0</v>
      </c>
      <c r="H71" s="55">
        <f t="shared" si="60"/>
        <v>-3499.9999999999432</v>
      </c>
      <c r="I71" s="55">
        <v>0</v>
      </c>
      <c r="J71" s="57">
        <f t="shared" si="61"/>
        <v>-3499.9999999999432</v>
      </c>
    </row>
    <row r="72" spans="1:10" x14ac:dyDescent="0.25">
      <c r="A72" s="45">
        <v>43270</v>
      </c>
      <c r="B72" s="52" t="s">
        <v>140</v>
      </c>
      <c r="C72" s="52">
        <v>100</v>
      </c>
      <c r="D72" s="53" t="s">
        <v>10</v>
      </c>
      <c r="E72" s="54">
        <v>4450</v>
      </c>
      <c r="F72" s="54">
        <v>4425</v>
      </c>
      <c r="G72" s="49">
        <v>0</v>
      </c>
      <c r="H72" s="55">
        <f t="shared" si="60"/>
        <v>-2500</v>
      </c>
      <c r="I72" s="55">
        <v>0</v>
      </c>
      <c r="J72" s="57">
        <f t="shared" si="61"/>
        <v>-2500</v>
      </c>
    </row>
    <row r="73" spans="1:10" x14ac:dyDescent="0.25">
      <c r="A73" s="45">
        <v>43269</v>
      </c>
      <c r="B73" s="52" t="s">
        <v>146</v>
      </c>
      <c r="C73" s="52">
        <v>100</v>
      </c>
      <c r="D73" s="53" t="s">
        <v>10</v>
      </c>
      <c r="E73" s="54">
        <v>30940</v>
      </c>
      <c r="F73" s="54">
        <v>31000</v>
      </c>
      <c r="G73" s="49">
        <v>0</v>
      </c>
      <c r="H73" s="55">
        <f t="shared" si="60"/>
        <v>6000</v>
      </c>
      <c r="I73" s="55">
        <v>0</v>
      </c>
      <c r="J73" s="55">
        <f t="shared" si="61"/>
        <v>6000</v>
      </c>
    </row>
    <row r="74" spans="1:10" x14ac:dyDescent="0.25">
      <c r="A74" s="45">
        <v>43269</v>
      </c>
      <c r="B74" s="52" t="s">
        <v>148</v>
      </c>
      <c r="C74" s="52">
        <v>100</v>
      </c>
      <c r="D74" s="53" t="s">
        <v>10</v>
      </c>
      <c r="E74" s="54">
        <v>4375</v>
      </c>
      <c r="F74" s="54">
        <v>4395</v>
      </c>
      <c r="G74" s="49">
        <v>4420</v>
      </c>
      <c r="H74" s="55">
        <f t="shared" si="60"/>
        <v>2000</v>
      </c>
      <c r="I74" s="55">
        <f t="shared" ref="I74" si="62">(G74-F74)*C74</f>
        <v>2500</v>
      </c>
      <c r="J74" s="55">
        <f t="shared" si="61"/>
        <v>4500</v>
      </c>
    </row>
    <row r="75" spans="1:10" x14ac:dyDescent="0.25">
      <c r="A75" s="45">
        <v>43269</v>
      </c>
      <c r="B75" s="46" t="s">
        <v>142</v>
      </c>
      <c r="C75" s="47">
        <v>5000</v>
      </c>
      <c r="D75" s="46" t="s">
        <v>11</v>
      </c>
      <c r="E75" s="48">
        <v>211</v>
      </c>
      <c r="F75" s="48">
        <v>210.4</v>
      </c>
      <c r="G75" s="49">
        <v>0</v>
      </c>
      <c r="H75" s="56">
        <f t="shared" ref="H75:H76" si="63">(E75-F75)*C75</f>
        <v>2999.9999999999718</v>
      </c>
      <c r="I75" s="55">
        <v>0</v>
      </c>
      <c r="J75" s="56">
        <f t="shared" ref="J75:J76" si="64">+I75+H75</f>
        <v>2999.9999999999718</v>
      </c>
    </row>
    <row r="76" spans="1:10" x14ac:dyDescent="0.25">
      <c r="A76" s="45">
        <v>43266</v>
      </c>
      <c r="B76" s="46" t="s">
        <v>139</v>
      </c>
      <c r="C76" s="47">
        <v>100</v>
      </c>
      <c r="D76" s="46" t="s">
        <v>11</v>
      </c>
      <c r="E76" s="48">
        <v>31390</v>
      </c>
      <c r="F76" s="48">
        <v>31330</v>
      </c>
      <c r="G76" s="49">
        <v>31260</v>
      </c>
      <c r="H76" s="56">
        <f t="shared" si="63"/>
        <v>6000</v>
      </c>
      <c r="I76" s="55">
        <f t="shared" ref="I76" si="65">(F76-G76)*C76</f>
        <v>7000</v>
      </c>
      <c r="J76" s="56">
        <f t="shared" si="64"/>
        <v>13000</v>
      </c>
    </row>
    <row r="77" spans="1:10" x14ac:dyDescent="0.25">
      <c r="A77" s="45">
        <v>43266</v>
      </c>
      <c r="B77" s="52" t="s">
        <v>141</v>
      </c>
      <c r="C77" s="52">
        <v>5000</v>
      </c>
      <c r="D77" s="53" t="s">
        <v>10</v>
      </c>
      <c r="E77" s="54">
        <v>166.7</v>
      </c>
      <c r="F77" s="54">
        <v>166</v>
      </c>
      <c r="G77" s="49">
        <v>0</v>
      </c>
      <c r="H77" s="55">
        <f t="shared" ref="H77:H79" si="66">IF(D77="LONG",(F77-E77)*C77,(E77-F77)*C77)</f>
        <v>-3499.9999999999432</v>
      </c>
      <c r="I77" s="55">
        <v>0</v>
      </c>
      <c r="J77" s="57">
        <f t="shared" ref="J77:J79" si="67">(H77+I77)</f>
        <v>-3499.9999999999432</v>
      </c>
    </row>
    <row r="78" spans="1:10" x14ac:dyDescent="0.25">
      <c r="A78" s="45">
        <v>43265</v>
      </c>
      <c r="B78" s="52" t="s">
        <v>146</v>
      </c>
      <c r="C78" s="52">
        <v>100</v>
      </c>
      <c r="D78" s="53" t="s">
        <v>10</v>
      </c>
      <c r="E78" s="54">
        <v>31300</v>
      </c>
      <c r="F78" s="54">
        <v>31360</v>
      </c>
      <c r="G78" s="49">
        <v>31460</v>
      </c>
      <c r="H78" s="55">
        <f t="shared" si="66"/>
        <v>6000</v>
      </c>
      <c r="I78" s="55">
        <v>0</v>
      </c>
      <c r="J78" s="55">
        <f t="shared" si="67"/>
        <v>6000</v>
      </c>
    </row>
    <row r="79" spans="1:10" x14ac:dyDescent="0.25">
      <c r="A79" s="45">
        <v>43265</v>
      </c>
      <c r="B79" s="52" t="s">
        <v>141</v>
      </c>
      <c r="C79" s="52">
        <v>5000</v>
      </c>
      <c r="D79" s="53" t="s">
        <v>10</v>
      </c>
      <c r="E79" s="54">
        <v>167</v>
      </c>
      <c r="F79" s="54">
        <v>167.6</v>
      </c>
      <c r="G79" s="49">
        <v>0</v>
      </c>
      <c r="H79" s="55">
        <f t="shared" si="66"/>
        <v>2999.9999999999718</v>
      </c>
      <c r="I79" s="55">
        <v>0</v>
      </c>
      <c r="J79" s="55">
        <f t="shared" si="67"/>
        <v>2999.9999999999718</v>
      </c>
    </row>
    <row r="80" spans="1:10" x14ac:dyDescent="0.25">
      <c r="A80" s="45">
        <v>43265</v>
      </c>
      <c r="B80" s="46" t="s">
        <v>140</v>
      </c>
      <c r="C80" s="47">
        <v>100</v>
      </c>
      <c r="D80" s="46" t="s">
        <v>11</v>
      </c>
      <c r="E80" s="48">
        <v>4525</v>
      </c>
      <c r="F80" s="48">
        <v>4505</v>
      </c>
      <c r="G80" s="49">
        <v>4480</v>
      </c>
      <c r="H80" s="56">
        <f t="shared" ref="H80" si="68">(E80-F80)*C80</f>
        <v>2000</v>
      </c>
      <c r="I80" s="55">
        <v>0</v>
      </c>
      <c r="J80" s="56">
        <f t="shared" ref="J80" si="69">+I80+H80</f>
        <v>2000</v>
      </c>
    </row>
    <row r="81" spans="1:10" x14ac:dyDescent="0.25">
      <c r="A81" s="45">
        <v>43265</v>
      </c>
      <c r="B81" s="52" t="s">
        <v>145</v>
      </c>
      <c r="C81" s="52">
        <v>30</v>
      </c>
      <c r="D81" s="53" t="s">
        <v>10</v>
      </c>
      <c r="E81" s="54">
        <v>41290</v>
      </c>
      <c r="F81" s="54">
        <v>41440</v>
      </c>
      <c r="G81" s="49">
        <v>0</v>
      </c>
      <c r="H81" s="55">
        <f t="shared" ref="H81:H87" si="70">IF(D81="LONG",(F81-E81)*C81,(E81-F81)*C81)</f>
        <v>4500</v>
      </c>
      <c r="I81" s="55">
        <v>0</v>
      </c>
      <c r="J81" s="55">
        <f t="shared" ref="J81:J87" si="71">(H81+I81)</f>
        <v>4500</v>
      </c>
    </row>
    <row r="82" spans="1:10" x14ac:dyDescent="0.25">
      <c r="A82" s="45">
        <v>43264</v>
      </c>
      <c r="B82" s="52" t="s">
        <v>140</v>
      </c>
      <c r="C82" s="52">
        <v>100</v>
      </c>
      <c r="D82" s="53" t="s">
        <v>10</v>
      </c>
      <c r="E82" s="54">
        <v>4475</v>
      </c>
      <c r="F82" s="54">
        <v>4495</v>
      </c>
      <c r="G82" s="49">
        <v>0</v>
      </c>
      <c r="H82" s="55">
        <f t="shared" si="70"/>
        <v>2000</v>
      </c>
      <c r="I82" s="55">
        <v>0</v>
      </c>
      <c r="J82" s="55">
        <f t="shared" si="71"/>
        <v>2000</v>
      </c>
    </row>
    <row r="83" spans="1:10" x14ac:dyDescent="0.25">
      <c r="A83" s="45">
        <v>43264</v>
      </c>
      <c r="B83" s="52" t="s">
        <v>143</v>
      </c>
      <c r="C83" s="52">
        <v>1000</v>
      </c>
      <c r="D83" s="53" t="s">
        <v>10</v>
      </c>
      <c r="E83" s="54">
        <v>483.75</v>
      </c>
      <c r="F83" s="54">
        <v>485.75</v>
      </c>
      <c r="G83" s="49">
        <v>0</v>
      </c>
      <c r="H83" s="55">
        <f t="shared" si="70"/>
        <v>2000</v>
      </c>
      <c r="I83" s="55">
        <v>0</v>
      </c>
      <c r="J83" s="55">
        <f t="shared" si="71"/>
        <v>2000</v>
      </c>
    </row>
    <row r="84" spans="1:10" x14ac:dyDescent="0.25">
      <c r="A84" s="45">
        <v>43264</v>
      </c>
      <c r="B84" s="52" t="s">
        <v>142</v>
      </c>
      <c r="C84" s="52">
        <v>5000</v>
      </c>
      <c r="D84" s="53" t="s">
        <v>10</v>
      </c>
      <c r="E84" s="54">
        <v>216.5</v>
      </c>
      <c r="F84" s="54">
        <v>217.1</v>
      </c>
      <c r="G84" s="49">
        <v>0</v>
      </c>
      <c r="H84" s="55">
        <f t="shared" si="70"/>
        <v>2999.9999999999718</v>
      </c>
      <c r="I84" s="55">
        <v>0</v>
      </c>
      <c r="J84" s="55">
        <f t="shared" si="71"/>
        <v>2999.9999999999718</v>
      </c>
    </row>
    <row r="85" spans="1:10" x14ac:dyDescent="0.25">
      <c r="A85" s="45">
        <v>43264</v>
      </c>
      <c r="B85" s="52" t="s">
        <v>146</v>
      </c>
      <c r="C85" s="52">
        <v>100</v>
      </c>
      <c r="D85" s="53" t="s">
        <v>10</v>
      </c>
      <c r="E85" s="54">
        <v>31150</v>
      </c>
      <c r="F85" s="54">
        <v>31210</v>
      </c>
      <c r="G85" s="49">
        <v>0</v>
      </c>
      <c r="H85" s="55">
        <f t="shared" si="70"/>
        <v>6000</v>
      </c>
      <c r="I85" s="55">
        <v>0</v>
      </c>
      <c r="J85" s="55">
        <f t="shared" si="71"/>
        <v>6000</v>
      </c>
    </row>
    <row r="86" spans="1:10" x14ac:dyDescent="0.25">
      <c r="A86" s="45">
        <v>43263</v>
      </c>
      <c r="B86" s="52" t="s">
        <v>141</v>
      </c>
      <c r="C86" s="52">
        <v>5000</v>
      </c>
      <c r="D86" s="53" t="s">
        <v>10</v>
      </c>
      <c r="E86" s="54">
        <v>167.6</v>
      </c>
      <c r="F86" s="54">
        <v>168.2</v>
      </c>
      <c r="G86" s="49">
        <v>0</v>
      </c>
      <c r="H86" s="55">
        <f t="shared" si="70"/>
        <v>2999.9999999999718</v>
      </c>
      <c r="I86" s="55">
        <v>0</v>
      </c>
      <c r="J86" s="55">
        <f t="shared" si="71"/>
        <v>2999.9999999999718</v>
      </c>
    </row>
    <row r="87" spans="1:10" x14ac:dyDescent="0.25">
      <c r="A87" s="45">
        <v>43263</v>
      </c>
      <c r="B87" s="52" t="s">
        <v>149</v>
      </c>
      <c r="C87" s="52">
        <v>1000</v>
      </c>
      <c r="D87" s="53" t="s">
        <v>10</v>
      </c>
      <c r="E87" s="54">
        <v>483.25</v>
      </c>
      <c r="F87" s="54">
        <v>485.25</v>
      </c>
      <c r="G87" s="49">
        <v>0</v>
      </c>
      <c r="H87" s="55">
        <f t="shared" si="70"/>
        <v>2000</v>
      </c>
      <c r="I87" s="55">
        <v>0</v>
      </c>
      <c r="J87" s="55">
        <f t="shared" si="71"/>
        <v>2000</v>
      </c>
    </row>
    <row r="88" spans="1:10" x14ac:dyDescent="0.25">
      <c r="A88" s="45">
        <v>43263</v>
      </c>
      <c r="B88" s="46" t="s">
        <v>146</v>
      </c>
      <c r="C88" s="47">
        <v>100</v>
      </c>
      <c r="D88" s="46" t="s">
        <v>11</v>
      </c>
      <c r="E88" s="48">
        <v>31150</v>
      </c>
      <c r="F88" s="48">
        <v>31090</v>
      </c>
      <c r="G88" s="49">
        <v>0</v>
      </c>
      <c r="H88" s="56">
        <f t="shared" ref="H88" si="72">(E88-F88)*C88</f>
        <v>6000</v>
      </c>
      <c r="I88" s="55">
        <v>0</v>
      </c>
      <c r="J88" s="56">
        <f t="shared" ref="J88" si="73">+I88+H88</f>
        <v>6000</v>
      </c>
    </row>
    <row r="89" spans="1:10" x14ac:dyDescent="0.25">
      <c r="A89" s="45">
        <v>43263</v>
      </c>
      <c r="B89" s="52" t="s">
        <v>140</v>
      </c>
      <c r="C89" s="52">
        <v>1000</v>
      </c>
      <c r="D89" s="53" t="s">
        <v>10</v>
      </c>
      <c r="E89" s="54">
        <v>4455</v>
      </c>
      <c r="F89" s="54">
        <v>4475</v>
      </c>
      <c r="G89" s="49">
        <v>0</v>
      </c>
      <c r="H89" s="55">
        <f t="shared" ref="H89" si="74">IF(D89="LONG",(F89-E89)*C89,(E89-F89)*C89)</f>
        <v>20000</v>
      </c>
      <c r="I89" s="55">
        <v>0</v>
      </c>
      <c r="J89" s="55">
        <f t="shared" ref="J89" si="75">(H89+I89)</f>
        <v>20000</v>
      </c>
    </row>
    <row r="90" spans="1:10" x14ac:dyDescent="0.25">
      <c r="A90" s="45">
        <v>43262</v>
      </c>
      <c r="B90" s="46" t="s">
        <v>146</v>
      </c>
      <c r="C90" s="47">
        <v>100</v>
      </c>
      <c r="D90" s="46" t="s">
        <v>11</v>
      </c>
      <c r="E90" s="48">
        <v>31100</v>
      </c>
      <c r="F90" s="48">
        <v>31170</v>
      </c>
      <c r="G90" s="49">
        <v>0</v>
      </c>
      <c r="H90" s="56">
        <f t="shared" ref="H90:H91" si="76">(E90-F90)*C90</f>
        <v>-7000</v>
      </c>
      <c r="I90" s="55">
        <v>0</v>
      </c>
      <c r="J90" s="66">
        <f t="shared" ref="J90:J91" si="77">+I90+H90</f>
        <v>-7000</v>
      </c>
    </row>
    <row r="91" spans="1:10" x14ac:dyDescent="0.25">
      <c r="A91" s="45">
        <v>43262</v>
      </c>
      <c r="B91" s="46" t="s">
        <v>140</v>
      </c>
      <c r="C91" s="47">
        <v>100</v>
      </c>
      <c r="D91" s="46" t="s">
        <v>11</v>
      </c>
      <c r="E91" s="48">
        <v>4392</v>
      </c>
      <c r="F91" s="48">
        <v>4417</v>
      </c>
      <c r="G91" s="49">
        <v>0</v>
      </c>
      <c r="H91" s="56">
        <f t="shared" si="76"/>
        <v>-2500</v>
      </c>
      <c r="I91" s="55">
        <v>0</v>
      </c>
      <c r="J91" s="66">
        <f t="shared" si="77"/>
        <v>-2500</v>
      </c>
    </row>
    <row r="92" spans="1:10" x14ac:dyDescent="0.25">
      <c r="A92" s="45">
        <v>43262</v>
      </c>
      <c r="B92" s="52" t="s">
        <v>147</v>
      </c>
      <c r="C92" s="52">
        <v>5000</v>
      </c>
      <c r="D92" s="53" t="s">
        <v>10</v>
      </c>
      <c r="E92" s="54">
        <v>216.4</v>
      </c>
      <c r="F92" s="54">
        <v>217</v>
      </c>
      <c r="G92" s="49">
        <v>0</v>
      </c>
      <c r="H92" s="55">
        <f t="shared" ref="H92" si="78">IF(D92="LONG",(F92-E92)*C92,(E92-F92)*C92)</f>
        <v>2999.9999999999718</v>
      </c>
      <c r="I92" s="55">
        <v>0</v>
      </c>
      <c r="J92" s="55">
        <f t="shared" ref="J92" si="79">(H92+I92)</f>
        <v>2999.9999999999718</v>
      </c>
    </row>
    <row r="93" spans="1:10" x14ac:dyDescent="0.25">
      <c r="A93" s="45">
        <v>43259</v>
      </c>
      <c r="B93" s="46" t="s">
        <v>146</v>
      </c>
      <c r="C93" s="47">
        <v>100</v>
      </c>
      <c r="D93" s="46" t="s">
        <v>11</v>
      </c>
      <c r="E93" s="48">
        <v>31125</v>
      </c>
      <c r="F93" s="48">
        <v>31080</v>
      </c>
      <c r="G93" s="49">
        <v>0</v>
      </c>
      <c r="H93" s="56">
        <f t="shared" ref="H93" si="80">(E93-F93)*C93</f>
        <v>4500</v>
      </c>
      <c r="I93" s="55">
        <v>0</v>
      </c>
      <c r="J93" s="56">
        <f t="shared" ref="J93" si="81">+I93+H93</f>
        <v>4500</v>
      </c>
    </row>
    <row r="94" spans="1:10" x14ac:dyDescent="0.25">
      <c r="A94" s="45">
        <v>43259</v>
      </c>
      <c r="B94" s="52" t="s">
        <v>148</v>
      </c>
      <c r="C94" s="52">
        <v>100</v>
      </c>
      <c r="D94" s="53" t="s">
        <v>10</v>
      </c>
      <c r="E94" s="54">
        <v>4440</v>
      </c>
      <c r="F94" s="54">
        <v>4460</v>
      </c>
      <c r="G94" s="49">
        <v>0</v>
      </c>
      <c r="H94" s="55">
        <f t="shared" ref="H94:H95" si="82">IF(D94="LONG",(F94-E94)*C94,(E94-F94)*C94)</f>
        <v>2000</v>
      </c>
      <c r="I94" s="55">
        <v>0</v>
      </c>
      <c r="J94" s="55">
        <f t="shared" ref="J94:J95" si="83">(H94+I94)</f>
        <v>2000</v>
      </c>
    </row>
    <row r="95" spans="1:10" x14ac:dyDescent="0.25">
      <c r="A95" s="45">
        <v>43259</v>
      </c>
      <c r="B95" s="52" t="s">
        <v>141</v>
      </c>
      <c r="C95" s="52">
        <v>5000</v>
      </c>
      <c r="D95" s="53" t="s">
        <v>10</v>
      </c>
      <c r="E95" s="54">
        <v>167.5</v>
      </c>
      <c r="F95" s="54">
        <v>168.1</v>
      </c>
      <c r="G95" s="49">
        <v>0</v>
      </c>
      <c r="H95" s="55">
        <f t="shared" si="82"/>
        <v>2999.9999999999718</v>
      </c>
      <c r="I95" s="55">
        <v>0</v>
      </c>
      <c r="J95" s="55">
        <f t="shared" si="83"/>
        <v>2999.9999999999718</v>
      </c>
    </row>
    <row r="96" spans="1:10" x14ac:dyDescent="0.25">
      <c r="A96" s="45">
        <v>43258</v>
      </c>
      <c r="B96" s="46" t="s">
        <v>147</v>
      </c>
      <c r="C96" s="47">
        <v>5000</v>
      </c>
      <c r="D96" s="46" t="s">
        <v>11</v>
      </c>
      <c r="E96" s="48">
        <v>214.5</v>
      </c>
      <c r="F96" s="48">
        <v>213.9</v>
      </c>
      <c r="G96" s="49">
        <v>0</v>
      </c>
      <c r="H96" s="56">
        <f t="shared" ref="H96" si="84">(E96-F96)*C96</f>
        <v>2999.9999999999718</v>
      </c>
      <c r="I96" s="55">
        <v>0</v>
      </c>
      <c r="J96" s="56">
        <f t="shared" ref="J96" si="85">+I96+H96</f>
        <v>2999.9999999999718</v>
      </c>
    </row>
    <row r="97" spans="1:10" x14ac:dyDescent="0.25">
      <c r="A97" s="45">
        <v>43258</v>
      </c>
      <c r="B97" s="52" t="s">
        <v>148</v>
      </c>
      <c r="C97" s="52">
        <v>100</v>
      </c>
      <c r="D97" s="53" t="s">
        <v>10</v>
      </c>
      <c r="E97" s="54">
        <v>4360</v>
      </c>
      <c r="F97" s="54">
        <v>4380</v>
      </c>
      <c r="G97" s="49">
        <v>0</v>
      </c>
      <c r="H97" s="55">
        <f t="shared" ref="H97" si="86">IF(D97="LONG",(F97-E97)*C97,(E97-F97)*C97)</f>
        <v>2000</v>
      </c>
      <c r="I97" s="55">
        <v>0</v>
      </c>
      <c r="J97" s="55">
        <f t="shared" ref="J97" si="87">(H97+I97)</f>
        <v>2000</v>
      </c>
    </row>
    <row r="98" spans="1:10" x14ac:dyDescent="0.25">
      <c r="A98" s="45">
        <v>43257</v>
      </c>
      <c r="B98" s="46" t="s">
        <v>146</v>
      </c>
      <c r="C98" s="47">
        <v>100</v>
      </c>
      <c r="D98" s="46" t="s">
        <v>11</v>
      </c>
      <c r="E98" s="48">
        <v>31000</v>
      </c>
      <c r="F98" s="48">
        <v>30940</v>
      </c>
      <c r="G98" s="49">
        <v>30870</v>
      </c>
      <c r="H98" s="56">
        <f t="shared" ref="H98" si="88">(E98-F98)*C98</f>
        <v>6000</v>
      </c>
      <c r="I98" s="55">
        <v>0</v>
      </c>
      <c r="J98" s="56">
        <f t="shared" ref="J98" si="89">+I98+H98</f>
        <v>6000</v>
      </c>
    </row>
    <row r="99" spans="1:10" x14ac:dyDescent="0.25">
      <c r="A99" s="45">
        <v>43257</v>
      </c>
      <c r="B99" s="52" t="s">
        <v>141</v>
      </c>
      <c r="C99" s="52">
        <v>5000</v>
      </c>
      <c r="D99" s="53" t="s">
        <v>10</v>
      </c>
      <c r="E99" s="54">
        <v>168.9</v>
      </c>
      <c r="F99" s="54">
        <v>169.5</v>
      </c>
      <c r="G99" s="49">
        <v>0</v>
      </c>
      <c r="H99" s="55">
        <f t="shared" ref="H99:H106" si="90">IF(D99="LONG",(F99-E99)*C99,(E99-F99)*C99)</f>
        <v>2999.9999999999718</v>
      </c>
      <c r="I99" s="55">
        <v>0</v>
      </c>
      <c r="J99" s="55">
        <f t="shared" ref="J99:J106" si="91">(H99+I99)</f>
        <v>2999.9999999999718</v>
      </c>
    </row>
    <row r="100" spans="1:10" x14ac:dyDescent="0.25">
      <c r="A100" s="45">
        <v>43257</v>
      </c>
      <c r="B100" s="52" t="s">
        <v>148</v>
      </c>
      <c r="C100" s="52">
        <v>100</v>
      </c>
      <c r="D100" s="53" t="s">
        <v>10</v>
      </c>
      <c r="E100" s="54">
        <v>4375</v>
      </c>
      <c r="F100" s="54">
        <v>4350</v>
      </c>
      <c r="G100" s="49">
        <v>0</v>
      </c>
      <c r="H100" s="55">
        <f t="shared" si="90"/>
        <v>-2500</v>
      </c>
      <c r="I100" s="55">
        <v>0</v>
      </c>
      <c r="J100" s="57">
        <f t="shared" si="91"/>
        <v>-2500</v>
      </c>
    </row>
    <row r="101" spans="1:10" x14ac:dyDescent="0.25">
      <c r="A101" s="45">
        <v>43256</v>
      </c>
      <c r="B101" s="52" t="s">
        <v>146</v>
      </c>
      <c r="C101" s="52">
        <v>100</v>
      </c>
      <c r="D101" s="53" t="s">
        <v>10</v>
      </c>
      <c r="E101" s="54">
        <v>30915</v>
      </c>
      <c r="F101" s="54">
        <v>30975</v>
      </c>
      <c r="G101" s="49">
        <v>0</v>
      </c>
      <c r="H101" s="55">
        <f t="shared" si="90"/>
        <v>6000</v>
      </c>
      <c r="I101" s="55">
        <v>0</v>
      </c>
      <c r="J101" s="55">
        <f t="shared" si="91"/>
        <v>6000</v>
      </c>
    </row>
    <row r="102" spans="1:10" x14ac:dyDescent="0.25">
      <c r="A102" s="45">
        <v>43256</v>
      </c>
      <c r="B102" s="52" t="s">
        <v>141</v>
      </c>
      <c r="C102" s="52">
        <v>5000</v>
      </c>
      <c r="D102" s="53" t="s">
        <v>10</v>
      </c>
      <c r="E102" s="54">
        <v>168.35</v>
      </c>
      <c r="F102" s="54">
        <v>168.95</v>
      </c>
      <c r="G102" s="49">
        <v>169.95</v>
      </c>
      <c r="H102" s="55">
        <f t="shared" si="90"/>
        <v>2999.9999999999718</v>
      </c>
      <c r="I102" s="55">
        <f t="shared" ref="I102" si="92">(G102-F102)*C102</f>
        <v>5000</v>
      </c>
      <c r="J102" s="55">
        <f t="shared" si="91"/>
        <v>7999.9999999999718</v>
      </c>
    </row>
    <row r="103" spans="1:10" x14ac:dyDescent="0.25">
      <c r="A103" s="45">
        <v>43255</v>
      </c>
      <c r="B103" s="52" t="s">
        <v>145</v>
      </c>
      <c r="C103" s="52">
        <v>30</v>
      </c>
      <c r="D103" s="53" t="s">
        <v>10</v>
      </c>
      <c r="E103" s="54">
        <v>39510</v>
      </c>
      <c r="F103" s="54">
        <v>39660</v>
      </c>
      <c r="G103" s="49">
        <v>0</v>
      </c>
      <c r="H103" s="55">
        <f t="shared" si="90"/>
        <v>4500</v>
      </c>
      <c r="I103" s="55">
        <v>0</v>
      </c>
      <c r="J103" s="55">
        <f t="shared" si="91"/>
        <v>4500</v>
      </c>
    </row>
    <row r="104" spans="1:10" x14ac:dyDescent="0.25">
      <c r="A104" s="45">
        <v>43255</v>
      </c>
      <c r="B104" s="52" t="s">
        <v>148</v>
      </c>
      <c r="C104" s="52">
        <v>100</v>
      </c>
      <c r="D104" s="53" t="s">
        <v>10</v>
      </c>
      <c r="E104" s="54">
        <v>4398</v>
      </c>
      <c r="F104" s="54">
        <v>4373</v>
      </c>
      <c r="G104" s="49">
        <v>0</v>
      </c>
      <c r="H104" s="55">
        <f t="shared" si="90"/>
        <v>-2500</v>
      </c>
      <c r="I104" s="55">
        <v>0</v>
      </c>
      <c r="J104" s="57">
        <f t="shared" si="91"/>
        <v>-2500</v>
      </c>
    </row>
    <row r="105" spans="1:10" x14ac:dyDescent="0.25">
      <c r="A105" s="45">
        <v>43255</v>
      </c>
      <c r="B105" s="52" t="s">
        <v>141</v>
      </c>
      <c r="C105" s="52">
        <v>5000</v>
      </c>
      <c r="D105" s="53" t="s">
        <v>10</v>
      </c>
      <c r="E105" s="54">
        <v>163.6</v>
      </c>
      <c r="F105" s="54">
        <v>164.2</v>
      </c>
      <c r="G105" s="49">
        <v>0</v>
      </c>
      <c r="H105" s="55">
        <f t="shared" si="90"/>
        <v>2999.9999999999718</v>
      </c>
      <c r="I105" s="55">
        <v>0</v>
      </c>
      <c r="J105" s="55">
        <f t="shared" si="91"/>
        <v>2999.9999999999718</v>
      </c>
    </row>
    <row r="106" spans="1:10" x14ac:dyDescent="0.25">
      <c r="A106" s="45">
        <v>43252</v>
      </c>
      <c r="B106" s="52" t="s">
        <v>143</v>
      </c>
      <c r="C106" s="52">
        <v>1000</v>
      </c>
      <c r="D106" s="53" t="s">
        <v>10</v>
      </c>
      <c r="E106" s="54">
        <v>455.5</v>
      </c>
      <c r="F106" s="54">
        <v>457.5</v>
      </c>
      <c r="G106" s="49">
        <v>0</v>
      </c>
      <c r="H106" s="55">
        <f t="shared" si="90"/>
        <v>2000</v>
      </c>
      <c r="I106" s="55">
        <v>0</v>
      </c>
      <c r="J106" s="55">
        <f t="shared" si="91"/>
        <v>2000</v>
      </c>
    </row>
    <row r="107" spans="1:10" x14ac:dyDescent="0.25">
      <c r="A107" s="45">
        <v>43252</v>
      </c>
      <c r="B107" s="46" t="s">
        <v>148</v>
      </c>
      <c r="C107" s="47">
        <v>100</v>
      </c>
      <c r="D107" s="46" t="s">
        <v>11</v>
      </c>
      <c r="E107" s="48">
        <v>4525</v>
      </c>
      <c r="F107" s="48">
        <v>4505</v>
      </c>
      <c r="G107" s="49">
        <v>4900</v>
      </c>
      <c r="H107" s="56">
        <f t="shared" ref="H107" si="93">(E107-F107)*C107</f>
        <v>2000</v>
      </c>
      <c r="I107" s="55">
        <v>0</v>
      </c>
      <c r="J107" s="56">
        <f t="shared" ref="J107" si="94">+I107+H107</f>
        <v>2000</v>
      </c>
    </row>
    <row r="108" spans="1:10" ht="17.25" customHeight="1" x14ac:dyDescent="0.4">
      <c r="A108" s="83"/>
      <c r="B108" s="84"/>
      <c r="C108" s="84"/>
      <c r="D108" s="84"/>
      <c r="E108" s="84"/>
      <c r="F108" s="84"/>
      <c r="G108" s="84"/>
      <c r="H108" s="84"/>
      <c r="I108" s="84"/>
      <c r="J108" s="84"/>
    </row>
  </sheetData>
  <mergeCells count="3">
    <mergeCell ref="A1:J1"/>
    <mergeCell ref="A2:J2"/>
    <mergeCell ref="A108:J108"/>
  </mergeCells>
  <pageMargins left="0.7" right="0.7" top="0.75" bottom="0.75" header="0.3" footer="0.3"/>
  <ignoredErrors>
    <ignoredError sqref="H16:J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</vt:lpstr>
      <vt:lpstr>EXPRESS FUTURE</vt:lpstr>
      <vt:lpstr>EXPRESS OPTION</vt:lpstr>
      <vt:lpstr>EXPRESS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2018-07-18T12:34:57Z</dcterms:modified>
</cp:coreProperties>
</file>