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EXPRESS CASH" sheetId="1" r:id="rId1"/>
    <sheet name="EXPRESS FUTURE" sheetId="2" r:id="rId2"/>
    <sheet name="EXPRESS OPTION" sheetId="3" r:id="rId3"/>
  </sheets>
  <calcPr calcId="144525"/>
</workbook>
</file>

<file path=xl/sharedStrings.xml><?xml version="1.0" encoding="utf-8"?>
<sst xmlns="http://schemas.openxmlformats.org/spreadsheetml/2006/main" count="253">
  <si>
    <t>EXPRESS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</si>
  <si>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</si>
  <si>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</si>
  <si>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</si>
  <si>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</si>
  <si>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</si>
  <si>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</si>
  <si>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</si>
  <si>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</si>
  <si>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</si>
  <si>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</si>
  <si>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DIXON</t>
  </si>
  <si>
    <t>BUY</t>
  </si>
  <si>
    <t>-</t>
  </si>
  <si>
    <t>SUPREMEIND</t>
  </si>
  <si>
    <t>GESHIP</t>
  </si>
  <si>
    <t>ASTRAL</t>
  </si>
  <si>
    <t>CESC</t>
  </si>
  <si>
    <t>SELL</t>
  </si>
  <si>
    <t>ALKEM</t>
  </si>
  <si>
    <t>ENDURANCE</t>
  </si>
  <si>
    <t>DMART</t>
  </si>
  <si>
    <t>TATASPONGE</t>
  </si>
  <si>
    <t>TORNTPARHM</t>
  </si>
  <si>
    <t>KAJARIACER</t>
  </si>
  <si>
    <t>CUMMINSIND</t>
  </si>
  <si>
    <t>DIVISLAB</t>
  </si>
  <si>
    <t>CARBOUNIV</t>
  </si>
  <si>
    <t>NIITTECH</t>
  </si>
  <si>
    <t>ZYDUSWELL</t>
  </si>
  <si>
    <t>RUPA</t>
  </si>
  <si>
    <t>ABB</t>
  </si>
  <si>
    <t>PNBHOUSING</t>
  </si>
  <si>
    <t>NAUKRI</t>
  </si>
  <si>
    <t>KANSAINER</t>
  </si>
  <si>
    <t>AARTIIND</t>
  </si>
  <si>
    <t>BIRLACORP</t>
  </si>
  <si>
    <t>SOBHA</t>
  </si>
  <si>
    <t>GODREJPROP</t>
  </si>
  <si>
    <t>AUBANK</t>
  </si>
  <si>
    <t>RADICO</t>
  </si>
  <si>
    <t>JUBLIANT</t>
  </si>
  <si>
    <t>CAPILPOINT</t>
  </si>
  <si>
    <t>MOTILALOFSS</t>
  </si>
  <si>
    <t>HDFCLIFE</t>
  </si>
  <si>
    <t>LTI</t>
  </si>
  <si>
    <t>PFIZER</t>
  </si>
  <si>
    <t>CAPF</t>
  </si>
  <si>
    <t>PHONIX</t>
  </si>
  <si>
    <t>IPCALAB</t>
  </si>
  <si>
    <t>M&amp;MFIN</t>
  </si>
  <si>
    <t>PVR</t>
  </si>
  <si>
    <t>JKLAXSMI</t>
  </si>
  <si>
    <t>MONSANTO</t>
  </si>
  <si>
    <t>BBTC</t>
  </si>
  <si>
    <t>MERCK</t>
  </si>
  <si>
    <t>DALMIABHA</t>
  </si>
  <si>
    <t>NILKAMAL</t>
  </si>
  <si>
    <t>LTTS</t>
  </si>
  <si>
    <t>ATUL</t>
  </si>
  <si>
    <t>BBL</t>
  </si>
  <si>
    <t>PIFIZER</t>
  </si>
  <si>
    <t>VINATIORGA</t>
  </si>
  <si>
    <t>TIRUMALCHEM</t>
  </si>
  <si>
    <t>THERMAX</t>
  </si>
  <si>
    <t>EVEREST</t>
  </si>
  <si>
    <t>ECLERX</t>
  </si>
  <si>
    <t>MPHASIS</t>
  </si>
  <si>
    <t>KOLTEPATIL</t>
  </si>
  <si>
    <t xml:space="preserve">VRLLOG </t>
  </si>
  <si>
    <t>IPCALAB(HOLD)</t>
  </si>
  <si>
    <t>KEC</t>
  </si>
  <si>
    <t>SARDAEN</t>
  </si>
  <si>
    <t xml:space="preserve">CENTURYPLY </t>
  </si>
  <si>
    <t>APLLTD</t>
  </si>
  <si>
    <t>LIBERTSHOE</t>
  </si>
  <si>
    <t>TCIEXP</t>
  </si>
  <si>
    <t>PRESTIGE</t>
  </si>
  <si>
    <t>RBLBANK</t>
  </si>
  <si>
    <t>SPARC</t>
  </si>
  <si>
    <t>SUDARSCHEM</t>
  </si>
  <si>
    <t>ZUARI</t>
  </si>
  <si>
    <t>PARAGMILK</t>
  </si>
  <si>
    <t>INTELLECT</t>
  </si>
  <si>
    <t>JINDALPOLY</t>
  </si>
  <si>
    <t>DBL</t>
  </si>
  <si>
    <t>CUB (HNI)</t>
  </si>
  <si>
    <t>SPARC(HNI)</t>
  </si>
  <si>
    <t>GRAPHITE</t>
  </si>
  <si>
    <t>KRBL</t>
  </si>
  <si>
    <t>DEEPAKFERT(HNI)</t>
  </si>
  <si>
    <t>JKIL</t>
  </si>
  <si>
    <t>TAKE</t>
  </si>
  <si>
    <t>SHOBHA</t>
  </si>
  <si>
    <t>INTELLECT(HNI)</t>
  </si>
  <si>
    <t>AVANDSUGAR</t>
  </si>
  <si>
    <t>MANPASAND(HOLD)</t>
  </si>
  <si>
    <t>COROMANDEL</t>
  </si>
  <si>
    <t>VTL (HOLD)</t>
  </si>
  <si>
    <t>VRLLOG</t>
  </si>
  <si>
    <t xml:space="preserve">MHRIL </t>
  </si>
  <si>
    <t>OBEROIRLTY(HNI)</t>
  </si>
  <si>
    <t>ICICIGI</t>
  </si>
  <si>
    <t>BAJELEC(HOLD)</t>
  </si>
  <si>
    <t>JUSTDAIL</t>
  </si>
  <si>
    <t xml:space="preserve">CYIENT </t>
  </si>
  <si>
    <t>EXPRESS FUTURE</t>
  </si>
  <si>
    <t>LOT SIZE</t>
  </si>
  <si>
    <t>TATACOMM</t>
  </si>
  <si>
    <t>LONG</t>
  </si>
  <si>
    <t>MCX</t>
  </si>
  <si>
    <t>APOLLOHOSP</t>
  </si>
  <si>
    <t>PEL</t>
  </si>
  <si>
    <t>TORNTPOWER</t>
  </si>
  <si>
    <t>INFRATEL</t>
  </si>
  <si>
    <t>INDIANB</t>
  </si>
  <si>
    <t>BAJFIANNCE</t>
  </si>
  <si>
    <t>AJANTPHARM</t>
  </si>
  <si>
    <t>SIEMENS</t>
  </si>
  <si>
    <t>UBL</t>
  </si>
  <si>
    <t>DABUR</t>
  </si>
  <si>
    <t>COLPAL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</si>
  <si>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</si>
  <si>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</si>
  <si>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</si>
  <si>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</si>
  <si>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</si>
  <si>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</si>
  <si>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</si>
  <si>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</si>
  <si>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</si>
  <si>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</si>
  <si>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</si>
  <si>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</si>
  <si>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</si>
  <si>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</si>
  <si>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</si>
  <si>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</si>
  <si>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</si>
  <si>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</si>
  <si>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</si>
  <si>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</si>
  <si>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</si>
  <si>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</si>
  <si>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</si>
  <si>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</si>
  <si>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</si>
  <si>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</si>
  <si>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</si>
  <si>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</si>
  <si>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</si>
  <si>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</si>
  <si>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</si>
  <si>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</si>
  <si>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</si>
  <si>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</si>
  <si>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</si>
  <si>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</si>
  <si>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</si>
  <si>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</si>
  <si>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</si>
  <si>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</si>
  <si>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</si>
  <si>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</si>
  <si>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</si>
  <si>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</si>
  <si>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</si>
  <si>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</si>
  <si>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</si>
  <si>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</si>
  <si>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</si>
  <si>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</si>
  <si>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</si>
  <si>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</si>
  <si>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</si>
  <si>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</si>
  <si>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</si>
  <si>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</si>
  <si>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</si>
  <si>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</si>
  <si>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</si>
  <si>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</si>
  <si>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</si>
  <si>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</si>
  <si>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</si>
  <si>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</si>
  <si>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</si>
  <si>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</si>
  <si>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</si>
  <si>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</si>
  <si>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</si>
  <si>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</si>
  <si>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</si>
  <si>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</si>
  <si>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</si>
  <si>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PNB</t>
  </si>
  <si>
    <t>CE</t>
  </si>
  <si>
    <t>ADANIPORTS</t>
  </si>
  <si>
    <t>PE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</si>
  <si>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</si>
  <si>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</si>
  <si>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</si>
  <si>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</si>
  <si>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</si>
  <si>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</si>
  <si>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</si>
  <si>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</si>
  <si>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</si>
  <si>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</si>
  <si>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</si>
  <si>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</si>
  <si>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</si>
  <si>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HEXAWARE</t>
  </si>
  <si>
    <t>NCC</t>
  </si>
  <si>
    <t>TATAMOTORS</t>
  </si>
  <si>
    <t>BANKINDIA</t>
  </si>
  <si>
    <t>JINDALSTEL</t>
  </si>
  <si>
    <t>BIOCON</t>
  </si>
  <si>
    <t>RELCAPITAL</t>
  </si>
  <si>
    <t>BAJFINANCE</t>
  </si>
  <si>
    <t>GRANUELS</t>
  </si>
  <si>
    <t>CALL</t>
  </si>
  <si>
    <t>TATASTEEL</t>
  </si>
  <si>
    <t>WIPRO</t>
  </si>
  <si>
    <t>PUT</t>
  </si>
  <si>
    <t>JSWSTEEL</t>
  </si>
  <si>
    <t>LUPIN</t>
  </si>
  <si>
    <t>BATAINDIA</t>
  </si>
  <si>
    <t>DLF</t>
  </si>
  <si>
    <t>MOTHERSUMI</t>
  </si>
  <si>
    <t>INDIACEM</t>
  </si>
  <si>
    <t>SRF</t>
  </si>
  <si>
    <t xml:space="preserve">UPL </t>
  </si>
  <si>
    <t>ASIANPAINT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</si>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</sst>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[$-409]d\-mmm\-yy;@"/>
    <numFmt numFmtId="179" formatCode="[$-409]d\-mmm\-yyyy;@"/>
    <numFmt numFmtId="180" formatCode="0.0"/>
  </numFmts>
  <fonts count="32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0.0499893185216834"/>
      <name val="Calibri"/>
      <charset val="134"/>
      <scheme val="minor"/>
    </font>
    <font>
      <sz val="11"/>
      <color theme="1" tint="0.0499893185216834"/>
      <name val="Calibri"/>
      <charset val="134"/>
    </font>
    <font>
      <sz val="11"/>
      <color rgb="FFFF0000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10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1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22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/>
    <xf numFmtId="0" fontId="13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179" fontId="0" fillId="0" borderId="4" xfId="32" applyNumberFormat="1" applyFont="1" applyFill="1" applyBorder="1" applyAlignment="1">
      <alignment horizontal="center" vertical="center"/>
    </xf>
    <xf numFmtId="0" fontId="0" fillId="0" borderId="4" xfId="32" applyFont="1" applyBorder="1" applyAlignment="1">
      <alignment horizontal="center" vertical="center"/>
    </xf>
    <xf numFmtId="2" fontId="0" fillId="0" borderId="4" xfId="32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79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179" fontId="7" fillId="0" borderId="4" xfId="32" applyNumberFormat="1" applyFont="1" applyFill="1" applyBorder="1" applyAlignment="1">
      <alignment horizontal="center" vertical="center"/>
    </xf>
    <xf numFmtId="0" fontId="7" fillId="0" borderId="4" xfId="32" applyFont="1" applyBorder="1" applyAlignment="1">
      <alignment horizontal="center" vertical="center"/>
    </xf>
    <xf numFmtId="2" fontId="7" fillId="0" borderId="4" xfId="32" applyNumberFormat="1" applyFont="1" applyBorder="1" applyAlignment="1">
      <alignment horizontal="center" vertical="center"/>
    </xf>
    <xf numFmtId="0" fontId="0" fillId="3" borderId="4" xfId="0" applyFill="1" applyBorder="1"/>
    <xf numFmtId="179" fontId="7" fillId="0" borderId="4" xfId="0" applyNumberFormat="1" applyFont="1" applyBorder="1" applyAlignment="1">
      <alignment horizontal="center" vertical="center"/>
    </xf>
    <xf numFmtId="179" fontId="0" fillId="3" borderId="4" xfId="0" applyNumberFormat="1" applyFont="1" applyFill="1" applyBorder="1" applyAlignment="1">
      <alignment horizontal="center" vertical="center"/>
    </xf>
    <xf numFmtId="179" fontId="0" fillId="3" borderId="4" xfId="32" applyNumberFormat="1" applyFont="1" applyFill="1" applyBorder="1" applyAlignment="1">
      <alignment horizontal="center" vertical="center"/>
    </xf>
    <xf numFmtId="0" fontId="0" fillId="3" borderId="4" xfId="32" applyFont="1" applyFill="1" applyBorder="1" applyAlignment="1">
      <alignment horizontal="center" vertical="center"/>
    </xf>
    <xf numFmtId="2" fontId="0" fillId="3" borderId="4" xfId="32" applyNumberFormat="1" applyFont="1" applyFill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1" fontId="7" fillId="0" borderId="4" xfId="32" applyNumberFormat="1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2" fontId="8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2" fontId="9" fillId="0" borderId="4" xfId="32" applyNumberFormat="1" applyFont="1" applyBorder="1" applyAlignment="1">
      <alignment horizontal="center" vertical="center"/>
    </xf>
    <xf numFmtId="0" fontId="0" fillId="4" borderId="0" xfId="0" applyFill="1"/>
    <xf numFmtId="180" fontId="0" fillId="0" borderId="4" xfId="0" applyNumberFormat="1" applyFont="1" applyBorder="1" applyAlignment="1">
      <alignment horizontal="center" vertical="center"/>
    </xf>
    <xf numFmtId="178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4" borderId="4" xfId="0" applyFill="1" applyBorder="1"/>
  </cellXfs>
  <cellStyles count="50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11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4800" y="19050"/>
          <a:ext cx="2857500" cy="1323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225" y="94615"/>
          <a:ext cx="28575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4"/>
  <sheetViews>
    <sheetView tabSelected="1" workbookViewId="0">
      <selection activeCell="A3" sqref="A3"/>
    </sheetView>
  </sheetViews>
  <sheetFormatPr defaultColWidth="9" defaultRowHeight="15"/>
  <cols>
    <col min="1" max="1" width="16.7142857142857" customWidth="1"/>
    <col min="2" max="2" width="25.8571428571429" customWidth="1"/>
    <col min="3" max="3" width="13.8571428571429" customWidth="1"/>
    <col min="4" max="4" width="13" customWidth="1"/>
    <col min="5" max="5" width="14.5714285714286" customWidth="1"/>
    <col min="6" max="6" width="14" customWidth="1"/>
    <col min="7" max="7" width="13.5714285714286" customWidth="1"/>
    <col min="8" max="8" width="16.2857142857143" customWidth="1"/>
    <col min="9" max="9" width="17.2857142857143" customWidth="1"/>
    <col min="10" max="10" width="15.1428571428571" customWidth="1"/>
  </cols>
  <sheetData>
    <row r="1" ht="98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7.75" customHeight="1" spans="1:10">
      <c r="A2" s="29" t="s">
        <v>0</v>
      </c>
      <c r="B2" s="30"/>
      <c r="C2" s="30"/>
      <c r="D2" s="30"/>
      <c r="E2" s="30"/>
      <c r="F2" s="30"/>
      <c r="G2" s="30"/>
      <c r="H2" s="30"/>
      <c r="I2" s="30"/>
      <c r="J2" s="30"/>
    </row>
    <row r="3" ht="23.25" customHeight="1" spans="1:10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ht="15.75" customHeight="1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customFormat="1" spans="1:10">
      <c r="A5" s="7">
        <v>43115</v>
      </c>
      <c r="B5" s="32" t="s">
        <v>11</v>
      </c>
      <c r="C5" s="50">
        <f t="shared" ref="C5" si="0">1000000/E5</f>
        <v>462.962962962963</v>
      </c>
      <c r="D5" s="34" t="s">
        <v>12</v>
      </c>
      <c r="E5" s="35">
        <v>2160</v>
      </c>
      <c r="F5" s="35">
        <v>2200</v>
      </c>
      <c r="G5" s="35" t="s">
        <v>13</v>
      </c>
      <c r="H5" s="35">
        <f t="shared" ref="H5" si="1">IF(D5="SELL",E5-F5,F5-E5)*C5</f>
        <v>18518.5185185185</v>
      </c>
      <c r="I5" s="35">
        <f t="shared" ref="I5" si="2">IF(D5="SELL",IF(G5="-","0",F5-G5),IF(D5="BUY",IF(G5="-","0",G5-F5)))*C5</f>
        <v>0</v>
      </c>
      <c r="J5" s="37">
        <f t="shared" ref="J5" si="3">SUM(H5:I5)</f>
        <v>18518.5185185185</v>
      </c>
    </row>
    <row r="6" customFormat="1" spans="1:10">
      <c r="A6" s="7">
        <v>43111</v>
      </c>
      <c r="B6" s="32" t="s">
        <v>14</v>
      </c>
      <c r="C6" s="50">
        <f t="shared" ref="C6" si="4">1000000/E6</f>
        <v>905.797101449275</v>
      </c>
      <c r="D6" s="34" t="s">
        <v>12</v>
      </c>
      <c r="E6" s="35">
        <v>1104</v>
      </c>
      <c r="F6" s="35">
        <v>1118</v>
      </c>
      <c r="G6" s="35" t="s">
        <v>13</v>
      </c>
      <c r="H6" s="35">
        <f t="shared" ref="H6" si="5">IF(D6="SELL",E6-F6,F6-E6)*C6</f>
        <v>12681.1594202899</v>
      </c>
      <c r="I6" s="35">
        <f t="shared" ref="I6" si="6">IF(D6="SELL",IF(G6="-","0",F6-G6),IF(D6="BUY",IF(G6="-","0",G6-F6)))*C6</f>
        <v>0</v>
      </c>
      <c r="J6" s="37">
        <f t="shared" ref="J6" si="7">SUM(H6:I6)</f>
        <v>12681.1594202899</v>
      </c>
    </row>
    <row r="7" customFormat="1" spans="1:10">
      <c r="A7" s="7">
        <v>43110</v>
      </c>
      <c r="B7" s="32" t="s">
        <v>15</v>
      </c>
      <c r="C7" s="50">
        <f t="shared" ref="C7" si="8">1000000/E7</f>
        <v>3086.41975308642</v>
      </c>
      <c r="D7" s="34" t="s">
        <v>12</v>
      </c>
      <c r="E7" s="35">
        <v>324</v>
      </c>
      <c r="F7" s="35">
        <v>329.9</v>
      </c>
      <c r="G7" s="35" t="s">
        <v>13</v>
      </c>
      <c r="H7" s="35">
        <f t="shared" ref="H7" si="9">IF(D7="SELL",E7-F7,F7-E7)*C7</f>
        <v>18209.8765432098</v>
      </c>
      <c r="I7" s="35">
        <f t="shared" ref="I7" si="10">IF(D7="SELL",IF(G7="-","0",F7-G7),IF(D7="BUY",IF(G7="-","0",G7-F7)))*C7</f>
        <v>0</v>
      </c>
      <c r="J7" s="37">
        <f t="shared" ref="J7" si="11">SUM(H7:I7)</f>
        <v>18209.8765432098</v>
      </c>
    </row>
    <row r="8" customFormat="1" spans="1:10">
      <c r="A8" s="7">
        <v>43104</v>
      </c>
      <c r="B8" s="32" t="s">
        <v>16</v>
      </c>
      <c r="C8" s="50">
        <f t="shared" ref="C8" si="12">1000000/E8</f>
        <v>860.585197934596</v>
      </c>
      <c r="D8" s="34" t="s">
        <v>12</v>
      </c>
      <c r="E8" s="35">
        <v>1162</v>
      </c>
      <c r="F8" s="35">
        <v>1183</v>
      </c>
      <c r="G8" s="35" t="s">
        <v>13</v>
      </c>
      <c r="H8" s="35">
        <f t="shared" ref="H8" si="13">IF(D8="SELL",E8-F8,F8-E8)*C8</f>
        <v>18072.2891566265</v>
      </c>
      <c r="I8" s="35">
        <f t="shared" ref="I8" si="14">IF(D8="SELL",IF(G8="-","0",F8-G8),IF(D8="BUY",IF(G8="-","0",G8-F8)))*C8</f>
        <v>0</v>
      </c>
      <c r="J8" s="37">
        <f t="shared" ref="J8" si="15">SUM(H8:I8)</f>
        <v>18072.2891566265</v>
      </c>
    </row>
    <row r="9" customFormat="1" spans="1:10">
      <c r="A9" s="7">
        <v>43103</v>
      </c>
      <c r="B9" s="32" t="s">
        <v>17</v>
      </c>
      <c r="C9" s="50">
        <f t="shared" ref="C9" si="16">1000000/E9</f>
        <v>1524.39024390244</v>
      </c>
      <c r="D9" s="34" t="s">
        <v>18</v>
      </c>
      <c r="E9" s="35">
        <v>656</v>
      </c>
      <c r="F9" s="35">
        <v>652</v>
      </c>
      <c r="G9" s="35" t="s">
        <v>13</v>
      </c>
      <c r="H9" s="35">
        <f t="shared" ref="H9" si="17">IF(D9="SELL",E9-F9,F9-E9)*C9</f>
        <v>6097.56097560976</v>
      </c>
      <c r="I9" s="35">
        <f t="shared" ref="I9" si="18">IF(D9="SELL",IF(G9="-","0",F9-G9),IF(D9="BUY",IF(G9="-","0",G9-F9)))*C9</f>
        <v>0</v>
      </c>
      <c r="J9" s="37">
        <f t="shared" ref="J9" si="19">SUM(H9:I9)</f>
        <v>6097.56097560976</v>
      </c>
    </row>
    <row r="10" customFormat="1" spans="1:10">
      <c r="A10" s="7">
        <v>43465</v>
      </c>
      <c r="B10" s="32" t="s">
        <v>19</v>
      </c>
      <c r="C10" s="50">
        <f t="shared" ref="C10" si="20">1000000/E10</f>
        <v>516.795865633075</v>
      </c>
      <c r="D10" s="34" t="s">
        <v>12</v>
      </c>
      <c r="E10" s="35">
        <v>1935</v>
      </c>
      <c r="F10" s="35">
        <v>1958</v>
      </c>
      <c r="G10" s="35" t="s">
        <v>13</v>
      </c>
      <c r="H10" s="35">
        <f t="shared" ref="H10" si="21">IF(D10="SELL",E10-F10,F10-E10)*C10</f>
        <v>11886.3049095607</v>
      </c>
      <c r="I10" s="35">
        <f t="shared" ref="I10" si="22">IF(D10="SELL",IF(G10="-","0",F10-G10),IF(D10="BUY",IF(G10="-","0",G10-F10)))*C10</f>
        <v>0</v>
      </c>
      <c r="J10" s="37">
        <f t="shared" ref="J10" si="23">SUM(H10:I10)</f>
        <v>11886.3049095607</v>
      </c>
    </row>
    <row r="11" customFormat="1" spans="1:10">
      <c r="A11" s="7">
        <v>43462</v>
      </c>
      <c r="B11" s="32" t="s">
        <v>20</v>
      </c>
      <c r="C11" s="50">
        <f t="shared" ref="C11" si="24">1000000/E11</f>
        <v>831.946755407654</v>
      </c>
      <c r="D11" s="34" t="s">
        <v>12</v>
      </c>
      <c r="E11" s="35">
        <v>1202</v>
      </c>
      <c r="F11" s="35">
        <v>1226</v>
      </c>
      <c r="G11" s="35" t="s">
        <v>13</v>
      </c>
      <c r="H11" s="35">
        <f t="shared" ref="H11" si="25">IF(D11="SELL",E11-F11,F11-E11)*C11</f>
        <v>19966.7221297837</v>
      </c>
      <c r="I11" s="35">
        <f t="shared" ref="I11" si="26">IF(D11="SELL",IF(G11="-","0",F11-G11),IF(D11="BUY",IF(G11="-","0",G11-F11)))*C11</f>
        <v>0</v>
      </c>
      <c r="J11" s="37">
        <f t="shared" ref="J11" si="27">SUM(H11:I11)</f>
        <v>19966.7221297837</v>
      </c>
    </row>
    <row r="12" customFormat="1" spans="1:10">
      <c r="A12" s="7">
        <v>43458</v>
      </c>
      <c r="B12" s="32" t="s">
        <v>21</v>
      </c>
      <c r="C12" s="50">
        <f t="shared" ref="C12" si="28">1000000/E12</f>
        <v>635.324015247776</v>
      </c>
      <c r="D12" s="34" t="s">
        <v>18</v>
      </c>
      <c r="E12" s="35">
        <v>1574</v>
      </c>
      <c r="F12" s="35">
        <v>1545</v>
      </c>
      <c r="G12" s="35" t="s">
        <v>13</v>
      </c>
      <c r="H12" s="35">
        <f t="shared" ref="H12" si="29">IF(D12="SELL",E12-F12,F12-E12)*C12</f>
        <v>18424.3964421855</v>
      </c>
      <c r="I12" s="35">
        <f t="shared" ref="I12" si="30">IF(D12="SELL",IF(G12="-","0",F12-G12),IF(D12="BUY",IF(G12="-","0",G12-F12)))*C12</f>
        <v>0</v>
      </c>
      <c r="J12" s="37">
        <f t="shared" ref="J12" si="31">SUM(H12:I12)</f>
        <v>18424.3964421855</v>
      </c>
    </row>
    <row r="13" customFormat="1" spans="1:10">
      <c r="A13" s="7">
        <v>43454</v>
      </c>
      <c r="B13" s="32" t="s">
        <v>22</v>
      </c>
      <c r="C13" s="50">
        <f t="shared" ref="C13" si="32">1000000/E13</f>
        <v>1243.78109452736</v>
      </c>
      <c r="D13" s="34" t="s">
        <v>12</v>
      </c>
      <c r="E13" s="35">
        <v>804</v>
      </c>
      <c r="F13" s="35">
        <v>816</v>
      </c>
      <c r="G13" s="35" t="s">
        <v>13</v>
      </c>
      <c r="H13" s="35">
        <f t="shared" ref="H13" si="33">IF(D13="SELL",E13-F13,F13-E13)*C13</f>
        <v>14925.3731343284</v>
      </c>
      <c r="I13" s="35">
        <f t="shared" ref="I13" si="34">IF(D13="SELL",IF(G13="-","0",F13-G13),IF(D13="BUY",IF(G13="-","0",G13-F13)))*C13</f>
        <v>0</v>
      </c>
      <c r="J13" s="37">
        <f t="shared" ref="J13" si="35">SUM(H13:I13)</f>
        <v>14925.3731343284</v>
      </c>
    </row>
    <row r="14" customFormat="1" spans="1:10">
      <c r="A14" s="7">
        <v>43453</v>
      </c>
      <c r="B14" s="32" t="s">
        <v>23</v>
      </c>
      <c r="C14" s="50">
        <f t="shared" ref="C14" si="36">1000000/E14</f>
        <v>558.035714285714</v>
      </c>
      <c r="D14" s="34" t="s">
        <v>12</v>
      </c>
      <c r="E14" s="35">
        <v>1792</v>
      </c>
      <c r="F14" s="35">
        <v>1810</v>
      </c>
      <c r="G14" s="35" t="s">
        <v>13</v>
      </c>
      <c r="H14" s="35">
        <f t="shared" ref="H14" si="37">IF(D14="SELL",E14-F14,F14-E14)*C14</f>
        <v>10044.6428571429</v>
      </c>
      <c r="I14" s="35">
        <f t="shared" ref="I14" si="38">IF(D14="SELL",IF(G14="-","0",F14-G14),IF(D14="BUY",IF(G14="-","0",G14-F14)))*C14</f>
        <v>0</v>
      </c>
      <c r="J14" s="37">
        <f t="shared" ref="J14" si="39">SUM(H14:I14)</f>
        <v>10044.6428571429</v>
      </c>
    </row>
    <row r="15" customFormat="1" spans="1:10">
      <c r="A15" s="7">
        <v>43452</v>
      </c>
      <c r="B15" s="32" t="s">
        <v>24</v>
      </c>
      <c r="C15" s="50">
        <f t="shared" ref="C15" si="40">1000000/E15</f>
        <v>2164.50216450216</v>
      </c>
      <c r="D15" s="34" t="s">
        <v>12</v>
      </c>
      <c r="E15" s="35">
        <v>462</v>
      </c>
      <c r="F15" s="35">
        <v>472</v>
      </c>
      <c r="G15" s="35">
        <v>478</v>
      </c>
      <c r="H15" s="35">
        <f t="shared" ref="H15" si="41">IF(D15="SELL",E15-F15,F15-E15)*C15</f>
        <v>21645.0216450216</v>
      </c>
      <c r="I15" s="35">
        <f t="shared" ref="I15" si="42">IF(D15="SELL",IF(G15="-","0",F15-G15),IF(D15="BUY",IF(G15="-","0",G15-F15)))*C15</f>
        <v>12987.012987013</v>
      </c>
      <c r="J15" s="37">
        <f t="shared" ref="J15" si="43">SUM(H15:I15)</f>
        <v>34632.0346320346</v>
      </c>
    </row>
    <row r="16" customFormat="1" spans="1:10">
      <c r="A16" s="7">
        <v>43451</v>
      </c>
      <c r="B16" s="32" t="s">
        <v>25</v>
      </c>
      <c r="C16" s="50">
        <f t="shared" ref="C16" si="44">1000000/E16</f>
        <v>1206.27261761158</v>
      </c>
      <c r="D16" s="34" t="s">
        <v>12</v>
      </c>
      <c r="E16" s="35">
        <v>829</v>
      </c>
      <c r="F16" s="35">
        <v>842</v>
      </c>
      <c r="G16" s="35" t="s">
        <v>13</v>
      </c>
      <c r="H16" s="35">
        <f t="shared" ref="H16" si="45">IF(D16="SELL",E16-F16,F16-E16)*C16</f>
        <v>15681.5440289505</v>
      </c>
      <c r="I16" s="35">
        <f t="shared" ref="I16" si="46">IF(D16="SELL",IF(G16="-","0",F16-G16),IF(D16="BUY",IF(G16="-","0",G16-F16)))*C16</f>
        <v>0</v>
      </c>
      <c r="J16" s="37">
        <f t="shared" ref="J16" si="47">SUM(H16:I16)</f>
        <v>15681.5440289505</v>
      </c>
    </row>
    <row r="17" customFormat="1" spans="1:10">
      <c r="A17" s="7">
        <v>43448</v>
      </c>
      <c r="B17" s="32" t="s">
        <v>26</v>
      </c>
      <c r="C17" s="50">
        <f t="shared" ref="C17" si="48">1000000/E17</f>
        <v>668.896321070234</v>
      </c>
      <c r="D17" s="34" t="s">
        <v>18</v>
      </c>
      <c r="E17" s="35">
        <v>1495</v>
      </c>
      <c r="F17" s="35">
        <v>1477</v>
      </c>
      <c r="G17" s="35" t="s">
        <v>13</v>
      </c>
      <c r="H17" s="35">
        <f t="shared" ref="H17" si="49">IF(D17="SELL",E17-F17,F17-E17)*C17</f>
        <v>12040.1337792642</v>
      </c>
      <c r="I17" s="35">
        <f t="shared" ref="I17" si="50">IF(D17="SELL",IF(G17="-","0",F17-G17),IF(D17="BUY",IF(G17="-","0",G17-F17)))*C17</f>
        <v>0</v>
      </c>
      <c r="J17" s="37">
        <f t="shared" ref="J17" si="51">SUM(H17:I17)</f>
        <v>12040.1337792642</v>
      </c>
    </row>
    <row r="18" customFormat="1" spans="1:10">
      <c r="A18" s="7">
        <v>43447</v>
      </c>
      <c r="B18" s="32" t="s">
        <v>14</v>
      </c>
      <c r="C18" s="50">
        <f t="shared" ref="C18" si="52">1000000/E18</f>
        <v>751.87969924812</v>
      </c>
      <c r="D18" s="34" t="s">
        <v>12</v>
      </c>
      <c r="E18" s="35">
        <v>1330</v>
      </c>
      <c r="F18" s="35">
        <v>1349</v>
      </c>
      <c r="G18" s="35" t="s">
        <v>13</v>
      </c>
      <c r="H18" s="35">
        <f t="shared" ref="H18" si="53">IF(D18="SELL",E18-F18,F18-E18)*C18</f>
        <v>14285.7142857143</v>
      </c>
      <c r="I18" s="35">
        <f t="shared" ref="I18" si="54">IF(D18="SELL",IF(G18="-","0",F18-G18),IF(D18="BUY",IF(G18="-","0",G18-F18)))*C18</f>
        <v>0</v>
      </c>
      <c r="J18" s="37">
        <f t="shared" ref="J18" si="55">SUM(H18:I18)</f>
        <v>14285.7142857143</v>
      </c>
    </row>
    <row r="19" customFormat="1" spans="1:10">
      <c r="A19" s="7">
        <v>43446</v>
      </c>
      <c r="B19" s="32" t="s">
        <v>27</v>
      </c>
      <c r="C19" s="50">
        <f t="shared" ref="C19" si="56">1000000/E19</f>
        <v>2785.51532033426</v>
      </c>
      <c r="D19" s="34" t="s">
        <v>12</v>
      </c>
      <c r="E19" s="35">
        <v>359</v>
      </c>
      <c r="F19" s="35">
        <v>363.5</v>
      </c>
      <c r="G19" s="35" t="s">
        <v>13</v>
      </c>
      <c r="H19" s="35">
        <f t="shared" ref="H19" si="57">IF(D19="SELL",E19-F19,F19-E19)*C19</f>
        <v>12534.8189415042</v>
      </c>
      <c r="I19" s="35">
        <f t="shared" ref="I19" si="58">IF(D19="SELL",IF(G19="-","0",F19-G19),IF(D19="BUY",IF(G19="-","0",G19-F19)))*C19</f>
        <v>0</v>
      </c>
      <c r="J19" s="37">
        <f t="shared" ref="J19" si="59">SUM(H19:I19)</f>
        <v>12534.8189415042</v>
      </c>
    </row>
    <row r="20" customFormat="1" spans="1:10">
      <c r="A20" s="7">
        <v>43445</v>
      </c>
      <c r="B20" s="32" t="s">
        <v>28</v>
      </c>
      <c r="C20" s="50">
        <f t="shared" ref="C20" si="60">1000000/E20</f>
        <v>917.43119266055</v>
      </c>
      <c r="D20" s="34" t="s">
        <v>12</v>
      </c>
      <c r="E20" s="35">
        <v>1090</v>
      </c>
      <c r="F20" s="35">
        <v>1108</v>
      </c>
      <c r="G20" s="35" t="s">
        <v>13</v>
      </c>
      <c r="H20" s="35">
        <f t="shared" ref="H20:H25" si="61">IF(D20="SELL",E20-F20,F20-E20)*C20</f>
        <v>16513.7614678899</v>
      </c>
      <c r="I20" s="35">
        <f t="shared" ref="I20" si="62">IF(D20="SELL",IF(G20="-","0",F20-G20),IF(D20="BUY",IF(G20="-","0",G20-F20)))*C20</f>
        <v>0</v>
      </c>
      <c r="J20" s="37">
        <f t="shared" ref="J20" si="63">SUM(H20:I20)</f>
        <v>16513.7614678899</v>
      </c>
    </row>
    <row r="21" customFormat="1" spans="1:10">
      <c r="A21" s="7">
        <v>43444</v>
      </c>
      <c r="B21" s="32" t="s">
        <v>19</v>
      </c>
      <c r="C21" s="50">
        <f t="shared" ref="C21" si="64">1000000/E21</f>
        <v>818.330605564648</v>
      </c>
      <c r="D21" s="34" t="s">
        <v>12</v>
      </c>
      <c r="E21" s="35">
        <v>1222</v>
      </c>
      <c r="F21" s="35">
        <v>1231</v>
      </c>
      <c r="G21" s="35" t="s">
        <v>13</v>
      </c>
      <c r="H21" s="35">
        <f t="shared" si="61"/>
        <v>7364.97545008183</v>
      </c>
      <c r="I21" s="35">
        <f t="shared" ref="I21" si="65">IF(D21="SELL",IF(G21="-","0",F21-G21),IF(D21="BUY",IF(G21="-","0",G21-F21)))*C21</f>
        <v>0</v>
      </c>
      <c r="J21" s="37">
        <f t="shared" ref="J21" si="66">SUM(H21:I21)</f>
        <v>7364.97545008183</v>
      </c>
    </row>
    <row r="22" customFormat="1" spans="1:10">
      <c r="A22" s="7">
        <v>43437</v>
      </c>
      <c r="B22" s="32" t="s">
        <v>29</v>
      </c>
      <c r="C22" s="50">
        <f t="shared" ref="C22" si="67">1000000/E22</f>
        <v>793.650793650794</v>
      </c>
      <c r="D22" s="34" t="s">
        <v>12</v>
      </c>
      <c r="E22" s="35">
        <v>1260</v>
      </c>
      <c r="F22" s="35">
        <v>1272</v>
      </c>
      <c r="G22" s="35" t="s">
        <v>13</v>
      </c>
      <c r="H22" s="35">
        <f t="shared" si="61"/>
        <v>9523.80952380952</v>
      </c>
      <c r="I22" s="35">
        <f t="shared" ref="I22" si="68">IF(D22="SELL",IF(G22="-","0",F22-G22),IF(D22="BUY",IF(G22="-","0",G22-F22)))*C22</f>
        <v>0</v>
      </c>
      <c r="J22" s="37">
        <f t="shared" ref="J22" si="69">SUM(H22:I22)</f>
        <v>9523.80952380952</v>
      </c>
    </row>
    <row r="23" customFormat="1" spans="1:10">
      <c r="A23" s="7">
        <v>43434</v>
      </c>
      <c r="B23" s="32" t="s">
        <v>30</v>
      </c>
      <c r="C23" s="50">
        <f t="shared" ref="C23" si="70">1000000/E23</f>
        <v>3067.48466257669</v>
      </c>
      <c r="D23" s="34" t="s">
        <v>12</v>
      </c>
      <c r="E23" s="35">
        <v>326</v>
      </c>
      <c r="F23" s="35">
        <v>331.7</v>
      </c>
      <c r="G23" s="35" t="s">
        <v>13</v>
      </c>
      <c r="H23" s="35">
        <f t="shared" si="61"/>
        <v>17484.6625766871</v>
      </c>
      <c r="I23" s="35">
        <f t="shared" ref="I23" si="71">IF(D23="SELL",IF(G23="-","0",F23-G23),IF(D23="BUY",IF(G23="-","0",G23-F23)))*C23</f>
        <v>0</v>
      </c>
      <c r="J23" s="37">
        <f t="shared" ref="J23" si="72">SUM(H23:I23)</f>
        <v>17484.6625766871</v>
      </c>
    </row>
    <row r="24" customFormat="1" spans="1:10">
      <c r="A24" s="7">
        <v>43432</v>
      </c>
      <c r="B24" s="32" t="s">
        <v>31</v>
      </c>
      <c r="C24" s="50">
        <f t="shared" ref="C24" si="73">1000000/E24</f>
        <v>723.589001447178</v>
      </c>
      <c r="D24" s="34" t="s">
        <v>12</v>
      </c>
      <c r="E24" s="35">
        <v>1382</v>
      </c>
      <c r="F24" s="35">
        <v>1405</v>
      </c>
      <c r="G24" s="35" t="s">
        <v>13</v>
      </c>
      <c r="H24" s="35">
        <f t="shared" si="61"/>
        <v>16642.5470332851</v>
      </c>
      <c r="I24" s="35">
        <f t="shared" ref="I24" si="74">IF(D24="SELL",IF(G24="-","0",F24-G24),IF(D24="BUY",IF(G24="-","0",G24-F24)))*C24</f>
        <v>0</v>
      </c>
      <c r="J24" s="37">
        <f t="shared" ref="J24" si="75">SUM(H24:I24)</f>
        <v>16642.5470332851</v>
      </c>
    </row>
    <row r="25" customFormat="1" spans="1:10">
      <c r="A25" s="7">
        <v>43431</v>
      </c>
      <c r="B25" s="32" t="s">
        <v>32</v>
      </c>
      <c r="C25" s="50">
        <f t="shared" ref="C25:C27" si="76">1000000/E25</f>
        <v>995.024875621891</v>
      </c>
      <c r="D25" s="34" t="s">
        <v>12</v>
      </c>
      <c r="E25" s="35">
        <v>1005</v>
      </c>
      <c r="F25" s="35">
        <v>1025</v>
      </c>
      <c r="G25" s="35">
        <v>1034</v>
      </c>
      <c r="H25" s="35">
        <f t="shared" si="61"/>
        <v>19900.4975124378</v>
      </c>
      <c r="I25" s="35">
        <f t="shared" ref="I25:I27" si="77">IF(D25="SELL",IF(G25="-","0",F25-G25),IF(D25="BUY",IF(G25="-","0",G25-F25)))*C25</f>
        <v>8955.22388059702</v>
      </c>
      <c r="J25" s="37">
        <f t="shared" ref="J25:J27" si="78">SUM(H25:I25)</f>
        <v>28855.7213930348</v>
      </c>
    </row>
    <row r="26" customFormat="1" spans="1:10">
      <c r="A26" s="7">
        <v>43430</v>
      </c>
      <c r="B26" s="32" t="s">
        <v>33</v>
      </c>
      <c r="C26" s="50">
        <f t="shared" si="76"/>
        <v>694.444444444444</v>
      </c>
      <c r="D26" s="34" t="s">
        <v>12</v>
      </c>
      <c r="E26" s="35">
        <v>1440</v>
      </c>
      <c r="F26" s="35">
        <v>1470</v>
      </c>
      <c r="G26" s="35" t="s">
        <v>13</v>
      </c>
      <c r="H26" s="35">
        <f t="shared" ref="H26:H27" si="79">IF(D26="SELL",E26-F26,F26-E26)*C26</f>
        <v>20833.3333333333</v>
      </c>
      <c r="I26" s="35">
        <f t="shared" si="77"/>
        <v>0</v>
      </c>
      <c r="J26" s="37">
        <f t="shared" si="78"/>
        <v>20833.3333333333</v>
      </c>
    </row>
    <row r="27" customFormat="1" spans="1:10">
      <c r="A27" s="7">
        <v>43425</v>
      </c>
      <c r="B27" s="32" t="s">
        <v>34</v>
      </c>
      <c r="C27" s="50">
        <f t="shared" si="76"/>
        <v>2309.4688221709</v>
      </c>
      <c r="D27" s="34" t="s">
        <v>12</v>
      </c>
      <c r="E27" s="35">
        <v>433</v>
      </c>
      <c r="F27" s="35">
        <v>438</v>
      </c>
      <c r="G27" s="35" t="s">
        <v>13</v>
      </c>
      <c r="H27" s="35">
        <f t="shared" si="79"/>
        <v>11547.3441108545</v>
      </c>
      <c r="I27" s="35">
        <f t="shared" si="77"/>
        <v>0</v>
      </c>
      <c r="J27" s="37">
        <f t="shared" si="78"/>
        <v>11547.3441108545</v>
      </c>
    </row>
    <row r="28" customFormat="1" spans="1:10">
      <c r="A28" s="7">
        <v>43424</v>
      </c>
      <c r="B28" s="32" t="s">
        <v>35</v>
      </c>
      <c r="C28" s="50">
        <f t="shared" ref="C28:C29" si="80">1000000/E28</f>
        <v>673.400673400673</v>
      </c>
      <c r="D28" s="34" t="s">
        <v>12</v>
      </c>
      <c r="E28" s="35">
        <v>1485</v>
      </c>
      <c r="F28" s="35">
        <v>1502</v>
      </c>
      <c r="G28" s="35" t="s">
        <v>13</v>
      </c>
      <c r="H28" s="35">
        <f t="shared" ref="H28:H29" si="81">IF(D28="SELL",E28-F28,F28-E28)*C28</f>
        <v>11447.8114478114</v>
      </c>
      <c r="I28" s="35">
        <f t="shared" ref="I28:I29" si="82">IF(D28="SELL",IF(G28="-","0",F28-G28),IF(D28="BUY",IF(G28="-","0",G28-F28)))*C28</f>
        <v>0</v>
      </c>
      <c r="J28" s="37">
        <f t="shared" ref="J28:J29" si="83">SUM(H28:I28)</f>
        <v>11447.8114478114</v>
      </c>
    </row>
    <row r="29" customFormat="1" spans="1:10">
      <c r="A29" s="7">
        <v>43423</v>
      </c>
      <c r="B29" s="32" t="s">
        <v>36</v>
      </c>
      <c r="C29" s="50">
        <f t="shared" si="80"/>
        <v>1488.09523809524</v>
      </c>
      <c r="D29" s="34" t="s">
        <v>12</v>
      </c>
      <c r="E29" s="35">
        <v>672</v>
      </c>
      <c r="F29" s="35">
        <v>682</v>
      </c>
      <c r="G29" s="35" t="s">
        <v>13</v>
      </c>
      <c r="H29" s="35">
        <f t="shared" si="81"/>
        <v>14880.9523809524</v>
      </c>
      <c r="I29" s="35">
        <f t="shared" si="82"/>
        <v>0</v>
      </c>
      <c r="J29" s="37">
        <f t="shared" si="83"/>
        <v>14880.9523809524</v>
      </c>
    </row>
    <row r="30" customFormat="1" spans="1:10">
      <c r="A30" s="7">
        <v>43420</v>
      </c>
      <c r="B30" s="32" t="s">
        <v>37</v>
      </c>
      <c r="C30" s="50">
        <f t="shared" ref="C30:C36" si="84">1000000/E30</f>
        <v>2169.19739696312</v>
      </c>
      <c r="D30" s="34" t="s">
        <v>12</v>
      </c>
      <c r="E30" s="35">
        <v>461</v>
      </c>
      <c r="F30" s="35">
        <v>463</v>
      </c>
      <c r="G30" s="35" t="s">
        <v>13</v>
      </c>
      <c r="H30" s="35">
        <f t="shared" ref="H30:H36" si="85">IF(D30="SELL",E30-F30,F30-E30)*C30</f>
        <v>4338.39479392625</v>
      </c>
      <c r="I30" s="35">
        <f t="shared" ref="I30:I36" si="86">IF(D30="SELL",IF(G30="-","0",F30-G30),IF(D30="BUY",IF(G30="-","0",G30-F30)))*C30</f>
        <v>0</v>
      </c>
      <c r="J30" s="37">
        <f t="shared" ref="J30:J36" si="87">SUM(H30:I30)</f>
        <v>4338.39479392625</v>
      </c>
    </row>
    <row r="31" customFormat="1" spans="1:10">
      <c r="A31" s="7">
        <v>43419</v>
      </c>
      <c r="B31" s="32" t="s">
        <v>38</v>
      </c>
      <c r="C31" s="50">
        <f t="shared" si="84"/>
        <v>1607.71704180064</v>
      </c>
      <c r="D31" s="34" t="s">
        <v>12</v>
      </c>
      <c r="E31" s="35">
        <v>622</v>
      </c>
      <c r="F31" s="35">
        <v>634</v>
      </c>
      <c r="G31" s="35" t="s">
        <v>13</v>
      </c>
      <c r="H31" s="35">
        <f t="shared" si="85"/>
        <v>19292.6045016077</v>
      </c>
      <c r="I31" s="35">
        <f t="shared" si="86"/>
        <v>0</v>
      </c>
      <c r="J31" s="37">
        <f t="shared" si="87"/>
        <v>19292.6045016077</v>
      </c>
    </row>
    <row r="32" customFormat="1" spans="1:10">
      <c r="A32" s="7">
        <v>43418</v>
      </c>
      <c r="B32" s="32" t="s">
        <v>39</v>
      </c>
      <c r="C32" s="50">
        <f t="shared" si="84"/>
        <v>1724.13793103448</v>
      </c>
      <c r="D32" s="34" t="s">
        <v>12</v>
      </c>
      <c r="E32" s="35">
        <v>580</v>
      </c>
      <c r="F32" s="35">
        <v>590</v>
      </c>
      <c r="G32" s="35">
        <v>600</v>
      </c>
      <c r="H32" s="35">
        <f t="shared" si="85"/>
        <v>17241.3793103448</v>
      </c>
      <c r="I32" s="35">
        <f t="shared" si="86"/>
        <v>17241.3793103448</v>
      </c>
      <c r="J32" s="37">
        <f t="shared" si="87"/>
        <v>34482.7586206897</v>
      </c>
    </row>
    <row r="33" customFormat="1" spans="1:10">
      <c r="A33" s="7">
        <v>43417</v>
      </c>
      <c r="B33" s="32" t="s">
        <v>40</v>
      </c>
      <c r="C33" s="50">
        <f t="shared" si="84"/>
        <v>2293.57798165138</v>
      </c>
      <c r="D33" s="34" t="s">
        <v>12</v>
      </c>
      <c r="E33" s="35">
        <v>436</v>
      </c>
      <c r="F33" s="35">
        <v>445</v>
      </c>
      <c r="G33" s="35" t="s">
        <v>13</v>
      </c>
      <c r="H33" s="35">
        <f t="shared" si="85"/>
        <v>20642.2018348624</v>
      </c>
      <c r="I33" s="35">
        <f t="shared" si="86"/>
        <v>0</v>
      </c>
      <c r="J33" s="37">
        <f t="shared" si="87"/>
        <v>20642.2018348624</v>
      </c>
    </row>
    <row r="34" customFormat="1" spans="1:10">
      <c r="A34" s="7">
        <v>43416</v>
      </c>
      <c r="B34" s="32" t="s">
        <v>19</v>
      </c>
      <c r="C34" s="50">
        <f t="shared" si="84"/>
        <v>508.905852417303</v>
      </c>
      <c r="D34" s="34" t="s">
        <v>12</v>
      </c>
      <c r="E34" s="35">
        <v>1965</v>
      </c>
      <c r="F34" s="35">
        <v>1985</v>
      </c>
      <c r="G34" s="35" t="s">
        <v>13</v>
      </c>
      <c r="H34" s="35">
        <f t="shared" si="85"/>
        <v>10178.1170483461</v>
      </c>
      <c r="I34" s="35">
        <f t="shared" si="86"/>
        <v>0</v>
      </c>
      <c r="J34" s="37">
        <f t="shared" si="87"/>
        <v>10178.1170483461</v>
      </c>
    </row>
    <row r="35" customFormat="1" spans="1:10">
      <c r="A35" s="7">
        <v>43406</v>
      </c>
      <c r="B35" s="32" t="s">
        <v>41</v>
      </c>
      <c r="C35" s="50">
        <f t="shared" ref="C35" si="88">1000000/E35</f>
        <v>1428.57142857143</v>
      </c>
      <c r="D35" s="34" t="s">
        <v>12</v>
      </c>
      <c r="E35" s="35">
        <v>700</v>
      </c>
      <c r="F35" s="35">
        <v>710</v>
      </c>
      <c r="G35" s="35" t="s">
        <v>13</v>
      </c>
      <c r="H35" s="35">
        <f t="shared" ref="H35" si="89">IF(D35="SELL",E35-F35,F35-E35)*C35</f>
        <v>14285.7142857143</v>
      </c>
      <c r="I35" s="35">
        <f t="shared" ref="I35" si="90">IF(D35="SELL",IF(G35="-","0",F35-G35),IF(D35="BUY",IF(G35="-","0",G35-F35)))*C35</f>
        <v>0</v>
      </c>
      <c r="J35" s="37">
        <f t="shared" ref="J35" si="91">SUM(H35:I35)</f>
        <v>14285.7142857143</v>
      </c>
    </row>
    <row r="36" customFormat="1" spans="1:10">
      <c r="A36" s="7">
        <v>43405</v>
      </c>
      <c r="B36" s="32" t="s">
        <v>42</v>
      </c>
      <c r="C36" s="50">
        <f t="shared" si="84"/>
        <v>2272.72727272727</v>
      </c>
      <c r="D36" s="34" t="s">
        <v>12</v>
      </c>
      <c r="E36" s="35">
        <v>440</v>
      </c>
      <c r="F36" s="35">
        <v>450</v>
      </c>
      <c r="G36" s="35" t="s">
        <v>13</v>
      </c>
      <c r="H36" s="35">
        <f t="shared" si="85"/>
        <v>22727.2727272727</v>
      </c>
      <c r="I36" s="35">
        <f t="shared" si="86"/>
        <v>0</v>
      </c>
      <c r="J36" s="37">
        <f t="shared" si="87"/>
        <v>22727.2727272727</v>
      </c>
    </row>
    <row r="37" customFormat="1" spans="1:10">
      <c r="A37" s="7">
        <v>43404</v>
      </c>
      <c r="B37" s="32" t="s">
        <v>16</v>
      </c>
      <c r="C37" s="50">
        <f t="shared" ref="C37" si="92">1000000/E37</f>
        <v>1046.02510460251</v>
      </c>
      <c r="D37" s="34" t="s">
        <v>12</v>
      </c>
      <c r="E37" s="35">
        <v>956</v>
      </c>
      <c r="F37" s="35">
        <v>970</v>
      </c>
      <c r="G37" s="35">
        <v>990</v>
      </c>
      <c r="H37" s="35">
        <f t="shared" ref="H37" si="93">IF(D37="SELL",E37-F37,F37-E37)*C37</f>
        <v>14644.3514644351</v>
      </c>
      <c r="I37" s="35">
        <f t="shared" ref="I37" si="94">IF(D37="SELL",IF(G37="-","0",F37-G37),IF(D37="BUY",IF(G37="-","0",G37-F37)))*C37</f>
        <v>20920.5020920502</v>
      </c>
      <c r="J37" s="37">
        <f t="shared" ref="J37" si="95">SUM(H37:I37)</f>
        <v>35564.8535564854</v>
      </c>
    </row>
    <row r="38" customFormat="1" spans="1:10">
      <c r="A38" s="7">
        <v>43403</v>
      </c>
      <c r="B38" s="32" t="s">
        <v>43</v>
      </c>
      <c r="C38" s="50">
        <f t="shared" ref="C38" si="96">1000000/E38</f>
        <v>1612.90322580645</v>
      </c>
      <c r="D38" s="34" t="s">
        <v>12</v>
      </c>
      <c r="E38" s="35">
        <v>620</v>
      </c>
      <c r="F38" s="35">
        <v>630</v>
      </c>
      <c r="G38" s="35">
        <v>638</v>
      </c>
      <c r="H38" s="35">
        <f t="shared" ref="H38" si="97">IF(D38="SELL",E38-F38,F38-E38)*C38</f>
        <v>16129.0322580645</v>
      </c>
      <c r="I38" s="35">
        <f t="shared" ref="I38" si="98">IF(D38="SELL",IF(G38="-","0",F38-G38),IF(D38="BUY",IF(G38="-","0",G38-F38)))*C38</f>
        <v>12903.2258064516</v>
      </c>
      <c r="J38" s="37">
        <f t="shared" ref="J38" si="99">SUM(H38:I38)</f>
        <v>29032.2580645161</v>
      </c>
    </row>
    <row r="39" customFormat="1" spans="1:10">
      <c r="A39" s="7">
        <v>43402</v>
      </c>
      <c r="B39" s="32" t="s">
        <v>44</v>
      </c>
      <c r="C39" s="50">
        <f t="shared" ref="C39" si="100">1000000/E39</f>
        <v>2666.66666666667</v>
      </c>
      <c r="D39" s="34" t="s">
        <v>12</v>
      </c>
      <c r="E39" s="35">
        <v>375</v>
      </c>
      <c r="F39" s="35">
        <v>375</v>
      </c>
      <c r="G39" s="35" t="s">
        <v>13</v>
      </c>
      <c r="H39" s="35">
        <f t="shared" ref="H39" si="101">IF(D39="SELL",E39-F39,F39-E39)*C39</f>
        <v>0</v>
      </c>
      <c r="I39" s="35">
        <f t="shared" ref="I39" si="102">IF(D39="SELL",IF(G39="-","0",F39-G39),IF(D39="BUY",IF(G39="-","0",G39-F39)))*C39</f>
        <v>0</v>
      </c>
      <c r="J39" s="37">
        <f t="shared" ref="J39" si="103">SUM(H39:I39)</f>
        <v>0</v>
      </c>
    </row>
    <row r="40" customFormat="1" spans="1:10">
      <c r="A40" s="7">
        <v>43397</v>
      </c>
      <c r="B40" s="32" t="s">
        <v>15</v>
      </c>
      <c r="C40" s="50">
        <f t="shared" ref="C40" si="104">1000000/E40</f>
        <v>3460.20761245675</v>
      </c>
      <c r="D40" s="34" t="s">
        <v>12</v>
      </c>
      <c r="E40" s="35">
        <v>289</v>
      </c>
      <c r="F40" s="35">
        <v>295</v>
      </c>
      <c r="G40" s="35">
        <v>298</v>
      </c>
      <c r="H40" s="35">
        <f t="shared" ref="H40" si="105">IF(D40="SELL",E40-F40,F40-E40)*C40</f>
        <v>20761.2456747405</v>
      </c>
      <c r="I40" s="35">
        <f t="shared" ref="I40" si="106">IF(D40="SELL",IF(G40="-","0",F40-G40),IF(D40="BUY",IF(G40="-","0",G40-F40)))*C40</f>
        <v>10380.6228373702</v>
      </c>
      <c r="J40" s="37">
        <f t="shared" ref="J40" si="107">SUM(H40:I40)</f>
        <v>31141.8685121107</v>
      </c>
    </row>
    <row r="41" customFormat="1" spans="1:10">
      <c r="A41" s="7">
        <v>43395</v>
      </c>
      <c r="B41" s="32" t="s">
        <v>45</v>
      </c>
      <c r="C41" s="50">
        <f t="shared" ref="C41" si="108">1000000/E41</f>
        <v>586.854460093897</v>
      </c>
      <c r="D41" s="34" t="s">
        <v>18</v>
      </c>
      <c r="E41" s="35">
        <v>1704</v>
      </c>
      <c r="F41" s="35">
        <v>1704</v>
      </c>
      <c r="G41" s="35" t="s">
        <v>13</v>
      </c>
      <c r="H41" s="35">
        <f t="shared" ref="H41" si="109">IF(D41="SELL",E41-F41,F41-E41)*C41</f>
        <v>0</v>
      </c>
      <c r="I41" s="35">
        <f t="shared" ref="I41" si="110">IF(D41="SELL",IF(G41="-","0",F41-G41),IF(D41="BUY",IF(G41="-","0",G41-F41)))*C41</f>
        <v>0</v>
      </c>
      <c r="J41" s="37">
        <f t="shared" ref="J41" si="111">SUM(H41:I41)</f>
        <v>0</v>
      </c>
    </row>
    <row r="42" customFormat="1" spans="1:10">
      <c r="A42" s="7">
        <v>43390</v>
      </c>
      <c r="B42" s="32" t="s">
        <v>33</v>
      </c>
      <c r="C42" s="50">
        <f t="shared" ref="C42" si="112">1000000/E42</f>
        <v>628.930817610063</v>
      </c>
      <c r="D42" s="34" t="s">
        <v>12</v>
      </c>
      <c r="E42" s="35">
        <v>1590</v>
      </c>
      <c r="F42" s="35">
        <v>1560</v>
      </c>
      <c r="G42" s="35" t="s">
        <v>13</v>
      </c>
      <c r="H42" s="35">
        <f t="shared" ref="H42" si="113">IF(D42="SELL",E42-F42,F42-E42)*C42</f>
        <v>-18867.9245283019</v>
      </c>
      <c r="I42" s="35">
        <f t="shared" ref="I42" si="114">IF(D42="SELL",IF(G42="-","0",F42-G42),IF(D42="BUY",IF(G42="-","0",G42-F42)))*C42</f>
        <v>0</v>
      </c>
      <c r="J42" s="37">
        <f t="shared" ref="J42" si="115">SUM(H42:I42)</f>
        <v>-18867.9245283019</v>
      </c>
    </row>
    <row r="43" customFormat="1" spans="1:10">
      <c r="A43" s="7">
        <v>43388</v>
      </c>
      <c r="B43" s="32" t="s">
        <v>23</v>
      </c>
      <c r="C43" s="50">
        <f t="shared" ref="C43" si="116">1000000/E43</f>
        <v>615.384615384615</v>
      </c>
      <c r="D43" s="34" t="s">
        <v>12</v>
      </c>
      <c r="E43" s="35">
        <v>1625</v>
      </c>
      <c r="F43" s="35">
        <v>1643</v>
      </c>
      <c r="G43" s="35" t="s">
        <v>13</v>
      </c>
      <c r="H43" s="35">
        <f t="shared" ref="H43:H45" si="117">IF(D43="SELL",E43-F43,F43-E43)*C43</f>
        <v>11076.9230769231</v>
      </c>
      <c r="I43" s="35">
        <f t="shared" ref="I43" si="118">IF(D43="SELL",IF(G43="-","0",F43-G43),IF(D43="BUY",IF(G43="-","0",G43-F43)))*C43</f>
        <v>0</v>
      </c>
      <c r="J43" s="37">
        <f t="shared" ref="J43" si="119">SUM(H43:I43)</f>
        <v>11076.9230769231</v>
      </c>
    </row>
    <row r="44" customFormat="1" spans="1:10">
      <c r="A44" s="7">
        <v>43385</v>
      </c>
      <c r="B44" s="32" t="s">
        <v>46</v>
      </c>
      <c r="C44" s="50">
        <f t="shared" ref="C44:C45" si="120">1000000/E44</f>
        <v>351.493848857645</v>
      </c>
      <c r="D44" s="34" t="s">
        <v>12</v>
      </c>
      <c r="E44" s="35">
        <v>2845</v>
      </c>
      <c r="F44" s="35">
        <v>2890</v>
      </c>
      <c r="G44" s="35" t="s">
        <v>13</v>
      </c>
      <c r="H44" s="35">
        <f t="shared" si="117"/>
        <v>15817.223198594</v>
      </c>
      <c r="I44" s="35">
        <f t="shared" ref="I44:I45" si="121">IF(D44="SELL",IF(G44="-","0",F44-G44),IF(D44="BUY",IF(G44="-","0",G44-F44)))*C44</f>
        <v>0</v>
      </c>
      <c r="J44" s="37">
        <f t="shared" ref="J44:J45" si="122">SUM(H44:I44)</f>
        <v>15817.223198594</v>
      </c>
    </row>
    <row r="45" customFormat="1" spans="1:10">
      <c r="A45" s="7">
        <v>43383</v>
      </c>
      <c r="B45" s="32" t="s">
        <v>47</v>
      </c>
      <c r="C45" s="50">
        <f t="shared" si="120"/>
        <v>2066.11570247934</v>
      </c>
      <c r="D45" s="34" t="s">
        <v>12</v>
      </c>
      <c r="E45" s="35">
        <v>484</v>
      </c>
      <c r="F45" s="35">
        <v>486</v>
      </c>
      <c r="G45" s="35" t="s">
        <v>13</v>
      </c>
      <c r="H45" s="35">
        <f t="shared" si="117"/>
        <v>4132.23140495868</v>
      </c>
      <c r="I45" s="35">
        <f t="shared" si="121"/>
        <v>0</v>
      </c>
      <c r="J45" s="37">
        <f t="shared" si="122"/>
        <v>4132.23140495868</v>
      </c>
    </row>
    <row r="46" customFormat="1" spans="1:10">
      <c r="A46" s="7">
        <v>43382</v>
      </c>
      <c r="B46" s="32" t="s">
        <v>48</v>
      </c>
      <c r="C46" s="50">
        <f t="shared" ref="C46:C47" si="123">1000000/E46</f>
        <v>2012.07243460765</v>
      </c>
      <c r="D46" s="34" t="s">
        <v>18</v>
      </c>
      <c r="E46" s="35">
        <v>497</v>
      </c>
      <c r="F46" s="35">
        <v>497</v>
      </c>
      <c r="G46" s="35" t="s">
        <v>13</v>
      </c>
      <c r="H46" s="35">
        <f t="shared" ref="H46:H47" si="124">IF(D46="SELL",E46-F46,F46-E46)*C46</f>
        <v>0</v>
      </c>
      <c r="I46" s="35">
        <f t="shared" ref="I46:I47" si="125">IF(D46="SELL",IF(G46="-","0",F46-G46),IF(D46="BUY",IF(G46="-","0",G46-F46)))*C46</f>
        <v>0</v>
      </c>
      <c r="J46" s="37">
        <f t="shared" ref="J46:J47" si="126">SUM(H46:I46)</f>
        <v>0</v>
      </c>
    </row>
    <row r="47" customFormat="1" spans="1:10">
      <c r="A47" s="7">
        <v>43381</v>
      </c>
      <c r="B47" s="32" t="s">
        <v>49</v>
      </c>
      <c r="C47" s="50">
        <f t="shared" si="123"/>
        <v>1633.98692810458</v>
      </c>
      <c r="D47" s="34" t="s">
        <v>18</v>
      </c>
      <c r="E47" s="35">
        <v>612</v>
      </c>
      <c r="F47" s="35">
        <v>602</v>
      </c>
      <c r="G47" s="35" t="s">
        <v>13</v>
      </c>
      <c r="H47" s="35">
        <f t="shared" si="124"/>
        <v>16339.8692810458</v>
      </c>
      <c r="I47" s="35">
        <f t="shared" si="125"/>
        <v>0</v>
      </c>
      <c r="J47" s="37">
        <f t="shared" si="126"/>
        <v>16339.8692810458</v>
      </c>
    </row>
    <row r="48" customFormat="1" spans="1:10">
      <c r="A48" s="7">
        <v>43378</v>
      </c>
      <c r="B48" s="32" t="s">
        <v>50</v>
      </c>
      <c r="C48" s="50">
        <f t="shared" ref="C48" si="127">1000000/E48</f>
        <v>2583.97932816537</v>
      </c>
      <c r="D48" s="34" t="s">
        <v>18</v>
      </c>
      <c r="E48" s="35">
        <v>387</v>
      </c>
      <c r="F48" s="35">
        <v>380</v>
      </c>
      <c r="G48" s="35">
        <v>370</v>
      </c>
      <c r="H48" s="35">
        <f t="shared" ref="H48" si="128">IF(D48="SELL",E48-F48,F48-E48)*C48</f>
        <v>18087.8552971576</v>
      </c>
      <c r="I48" s="35">
        <f t="shared" ref="I48" si="129">IF(D48="SELL",IF(G48="-","0",F48-G48),IF(D48="BUY",IF(G48="-","0",G48-F48)))*C48</f>
        <v>25839.7932816537</v>
      </c>
      <c r="J48" s="37">
        <f t="shared" ref="J48" si="130">SUM(H48:I48)</f>
        <v>43927.6485788114</v>
      </c>
    </row>
    <row r="49" customFormat="1" spans="1:10">
      <c r="A49" s="7">
        <v>43377</v>
      </c>
      <c r="B49" s="32" t="s">
        <v>16</v>
      </c>
      <c r="C49" s="50">
        <f t="shared" ref="C49" si="131">1000000/E49</f>
        <v>1033.05785123967</v>
      </c>
      <c r="D49" s="34" t="s">
        <v>18</v>
      </c>
      <c r="E49" s="35">
        <v>968</v>
      </c>
      <c r="F49" s="35">
        <v>952</v>
      </c>
      <c r="G49" s="35">
        <v>945</v>
      </c>
      <c r="H49" s="35">
        <f t="shared" ref="H49" si="132">IF(D49="SELL",E49-F49,F49-E49)*C49</f>
        <v>16528.9256198347</v>
      </c>
      <c r="I49" s="35">
        <f t="shared" ref="I49" si="133">IF(D49="SELL",IF(G49="-","0",F49-G49),IF(D49="BUY",IF(G49="-","0",G49-F49)))*C49</f>
        <v>7231.40495867769</v>
      </c>
      <c r="J49" s="37">
        <f t="shared" ref="J49" si="134">SUM(H49:I49)</f>
        <v>23760.3305785124</v>
      </c>
    </row>
    <row r="50" customFormat="1" spans="1:10">
      <c r="A50" s="7">
        <v>43374</v>
      </c>
      <c r="B50" s="32" t="s">
        <v>51</v>
      </c>
      <c r="C50" s="50">
        <f t="shared" ref="C50" si="135">1000000/E50</f>
        <v>829.875518672199</v>
      </c>
      <c r="D50" s="34" t="s">
        <v>18</v>
      </c>
      <c r="E50" s="35">
        <v>1205</v>
      </c>
      <c r="F50" s="35">
        <v>1205</v>
      </c>
      <c r="G50" s="35" t="s">
        <v>13</v>
      </c>
      <c r="H50" s="35">
        <f t="shared" ref="H50" si="136">IF(D50="SELL",E50-F50,F50-E50)*C50</f>
        <v>0</v>
      </c>
      <c r="I50" s="35">
        <f t="shared" ref="I50" si="137">IF(D50="SELL",IF(G50="-","0",F50-G50),IF(D50="BUY",IF(G50="-","0",G50-F50)))*C50</f>
        <v>0</v>
      </c>
      <c r="J50" s="37">
        <f t="shared" ref="J50" si="138">SUM(H50:I50)</f>
        <v>0</v>
      </c>
    </row>
    <row r="51" customFormat="1" spans="1:10">
      <c r="A51" s="7">
        <v>43364</v>
      </c>
      <c r="B51" s="32" t="s">
        <v>52</v>
      </c>
      <c r="C51" s="50">
        <f t="shared" ref="C51" si="139">1000000/E51</f>
        <v>3115.26479750779</v>
      </c>
      <c r="D51" s="34" t="s">
        <v>12</v>
      </c>
      <c r="E51" s="35">
        <v>321</v>
      </c>
      <c r="F51" s="35">
        <v>314</v>
      </c>
      <c r="G51" s="35" t="s">
        <v>13</v>
      </c>
      <c r="H51" s="35">
        <f t="shared" ref="H51" si="140">IF(D51="SELL",E51-F51,F51-E51)*C51</f>
        <v>-21806.8535825545</v>
      </c>
      <c r="I51" s="35">
        <f t="shared" ref="I51" si="141">IF(D51="SELL",IF(G51="-","0",F51-G51),IF(D51="BUY",IF(G51="-","0",G51-F51)))*C51</f>
        <v>0</v>
      </c>
      <c r="J51" s="37">
        <f t="shared" ref="J51" si="142">SUM(H51:I51)</f>
        <v>-21806.8535825545</v>
      </c>
    </row>
    <row r="52" customFormat="1" spans="1:10">
      <c r="A52" s="7">
        <v>43362</v>
      </c>
      <c r="B52" s="32" t="s">
        <v>53</v>
      </c>
      <c r="C52" s="50">
        <f t="shared" ref="C52" si="143">1000000/E52</f>
        <v>460.405156537753</v>
      </c>
      <c r="D52" s="34" t="s">
        <v>12</v>
      </c>
      <c r="E52" s="35">
        <v>2172</v>
      </c>
      <c r="F52" s="35">
        <v>2172</v>
      </c>
      <c r="G52" s="35" t="s">
        <v>13</v>
      </c>
      <c r="H52" s="35">
        <f t="shared" ref="H52" si="144">IF(D52="SELL",E52-F52,F52-E52)*C52</f>
        <v>0</v>
      </c>
      <c r="I52" s="35">
        <f t="shared" ref="I52" si="145">IF(D52="SELL",IF(G52="-","0",F52-G52),IF(D52="BUY",IF(G52="-","0",G52-F52)))*C52</f>
        <v>0</v>
      </c>
      <c r="J52" s="37">
        <f t="shared" ref="J52" si="146">SUM(H52:I52)</f>
        <v>0</v>
      </c>
    </row>
    <row r="53" customFormat="1" spans="1:10">
      <c r="A53" s="7">
        <v>43361</v>
      </c>
      <c r="B53" s="32" t="s">
        <v>54</v>
      </c>
      <c r="C53" s="50">
        <f t="shared" ref="C53" si="147">1000000/E53</f>
        <v>576.368876080692</v>
      </c>
      <c r="D53" s="34" t="s">
        <v>12</v>
      </c>
      <c r="E53" s="35">
        <v>1735</v>
      </c>
      <c r="F53" s="35">
        <v>1700</v>
      </c>
      <c r="G53" s="35" t="s">
        <v>13</v>
      </c>
      <c r="H53" s="35">
        <f t="shared" ref="H53" si="148">IF(D53="SELL",E53-F53,F53-E53)*C53</f>
        <v>-20172.9106628242</v>
      </c>
      <c r="I53" s="35">
        <f t="shared" ref="I53" si="149">IF(D53="SELL",IF(G53="-","0",F53-G53),IF(D53="BUY",IF(G53="-","0",G53-F53)))*C53</f>
        <v>0</v>
      </c>
      <c r="J53" s="37">
        <f t="shared" ref="J53" si="150">SUM(H53:I53)</f>
        <v>-20172.9106628242</v>
      </c>
    </row>
    <row r="54" customFormat="1" spans="1:10">
      <c r="A54" s="7">
        <v>43360</v>
      </c>
      <c r="B54" s="32" t="s">
        <v>55</v>
      </c>
      <c r="C54" s="50">
        <f t="shared" ref="C54:C56" si="151">1000000/E54</f>
        <v>325.732899022801</v>
      </c>
      <c r="D54" s="34" t="s">
        <v>12</v>
      </c>
      <c r="E54" s="35">
        <v>3070</v>
      </c>
      <c r="F54" s="35">
        <v>3100</v>
      </c>
      <c r="G54" s="35" t="s">
        <v>13</v>
      </c>
      <c r="H54" s="35">
        <f t="shared" ref="H54:H56" si="152">IF(D54="SELL",E54-F54,F54-E54)*C54</f>
        <v>9771.98697068404</v>
      </c>
      <c r="I54" s="35">
        <f t="shared" ref="I54:I56" si="153">IF(D54="SELL",IF(G54="-","0",F54-G54),IF(D54="BUY",IF(G54="-","0",G54-F54)))*C54</f>
        <v>0</v>
      </c>
      <c r="J54" s="37">
        <f t="shared" ref="J54:J56" si="154">SUM(H54:I54)</f>
        <v>9771.98697068404</v>
      </c>
    </row>
    <row r="55" customFormat="1" spans="1:10">
      <c r="A55" s="7">
        <v>43357</v>
      </c>
      <c r="B55" s="32" t="s">
        <v>56</v>
      </c>
      <c r="C55" s="50">
        <f t="shared" ref="C55" si="155">1000000/E55</f>
        <v>374.531835205993</v>
      </c>
      <c r="D55" s="34" t="s">
        <v>12</v>
      </c>
      <c r="E55" s="35">
        <v>2670</v>
      </c>
      <c r="F55" s="35">
        <v>2715</v>
      </c>
      <c r="G55" s="35" t="s">
        <v>13</v>
      </c>
      <c r="H55" s="35">
        <f t="shared" ref="H55" si="156">IF(D55="SELL",E55-F55,F55-E55)*C55</f>
        <v>16853.9325842697</v>
      </c>
      <c r="I55" s="35">
        <f t="shared" ref="I55" si="157">IF(D55="SELL",IF(G55="-","0",F55-G55),IF(D55="BUY",IF(G55="-","0",G55-F55)))*C55</f>
        <v>0</v>
      </c>
      <c r="J55" s="37">
        <f t="shared" ref="J55" si="158">SUM(H55:I55)</f>
        <v>16853.9325842697</v>
      </c>
    </row>
    <row r="56" customFormat="1" spans="1:10">
      <c r="A56" s="7">
        <v>43355</v>
      </c>
      <c r="B56" s="32" t="s">
        <v>31</v>
      </c>
      <c r="C56" s="50">
        <f t="shared" si="151"/>
        <v>699.300699300699</v>
      </c>
      <c r="D56" s="34" t="s">
        <v>12</v>
      </c>
      <c r="E56" s="35">
        <v>1430</v>
      </c>
      <c r="F56" s="35">
        <v>1470</v>
      </c>
      <c r="G56" s="35" t="s">
        <v>13</v>
      </c>
      <c r="H56" s="35">
        <f t="shared" si="152"/>
        <v>27972.027972028</v>
      </c>
      <c r="I56" s="35">
        <f t="shared" si="153"/>
        <v>0</v>
      </c>
      <c r="J56" s="37">
        <f t="shared" si="154"/>
        <v>27972.027972028</v>
      </c>
    </row>
    <row r="57" customFormat="1" spans="1:10">
      <c r="A57" s="7">
        <v>43353</v>
      </c>
      <c r="B57" s="32" t="s">
        <v>45</v>
      </c>
      <c r="C57" s="50">
        <f t="shared" ref="C57:C61" si="159">1000000/E57</f>
        <v>511.50895140665</v>
      </c>
      <c r="D57" s="34" t="s">
        <v>12</v>
      </c>
      <c r="E57" s="35">
        <v>1955</v>
      </c>
      <c r="F57" s="35">
        <v>1925</v>
      </c>
      <c r="G57" s="35" t="s">
        <v>13</v>
      </c>
      <c r="H57" s="35">
        <f t="shared" ref="H57:H61" si="160">IF(D57="SELL",E57-F57,F57-E57)*C57</f>
        <v>-15345.2685421995</v>
      </c>
      <c r="I57" s="35">
        <f t="shared" ref="I57:I61" si="161">IF(D57="SELL",IF(G57="-","0",F57-G57),IF(D57="BUY",IF(G57="-","0",G57-F57)))*C57</f>
        <v>0</v>
      </c>
      <c r="J57" s="37">
        <f t="shared" ref="J57:J61" si="162">SUM(H57:I57)</f>
        <v>-15345.2685421995</v>
      </c>
    </row>
    <row r="58" customFormat="1" spans="1:10">
      <c r="A58" s="7">
        <v>43350</v>
      </c>
      <c r="B58" s="32" t="s">
        <v>19</v>
      </c>
      <c r="C58" s="50">
        <f t="shared" si="159"/>
        <v>454.545454545455</v>
      </c>
      <c r="D58" s="34" t="s">
        <v>12</v>
      </c>
      <c r="E58" s="35">
        <v>2200</v>
      </c>
      <c r="F58" s="35">
        <v>2219</v>
      </c>
      <c r="G58" s="35" t="s">
        <v>13</v>
      </c>
      <c r="H58" s="35">
        <f t="shared" si="160"/>
        <v>8636.36363636364</v>
      </c>
      <c r="I58" s="35">
        <f t="shared" si="161"/>
        <v>0</v>
      </c>
      <c r="J58" s="37">
        <f t="shared" si="162"/>
        <v>8636.36363636364</v>
      </c>
    </row>
    <row r="59" customFormat="1" spans="1:10">
      <c r="A59" s="7">
        <v>43349</v>
      </c>
      <c r="B59" s="32" t="s">
        <v>57</v>
      </c>
      <c r="C59" s="50">
        <f t="shared" si="159"/>
        <v>523.560209424084</v>
      </c>
      <c r="D59" s="34" t="s">
        <v>12</v>
      </c>
      <c r="E59" s="35">
        <v>1910</v>
      </c>
      <c r="F59" s="35">
        <v>1860</v>
      </c>
      <c r="G59" s="35" t="s">
        <v>13</v>
      </c>
      <c r="H59" s="35">
        <f t="shared" si="160"/>
        <v>-26178.0104712042</v>
      </c>
      <c r="I59" s="35">
        <f t="shared" si="161"/>
        <v>0</v>
      </c>
      <c r="J59" s="37">
        <f t="shared" si="162"/>
        <v>-26178.0104712042</v>
      </c>
    </row>
    <row r="60" customFormat="1" spans="1:10">
      <c r="A60" s="7">
        <v>43343</v>
      </c>
      <c r="B60" s="32" t="s">
        <v>11</v>
      </c>
      <c r="C60" s="50">
        <f t="shared" ref="C60" si="163">1000000/E60</f>
        <v>337.837837837838</v>
      </c>
      <c r="D60" s="34" t="s">
        <v>12</v>
      </c>
      <c r="E60" s="35">
        <v>2960</v>
      </c>
      <c r="F60" s="35">
        <v>3010</v>
      </c>
      <c r="G60" s="35">
        <v>3050</v>
      </c>
      <c r="H60" s="35">
        <f t="shared" ref="H60" si="164">IF(D60="SELL",E60-F60,F60-E60)*C60</f>
        <v>16891.8918918919</v>
      </c>
      <c r="I60" s="35">
        <f t="shared" ref="I60" si="165">IF(D60="SELL",IF(G60="-","0",F60-G60),IF(D60="BUY",IF(G60="-","0",G60-F60)))*C60</f>
        <v>13513.5135135135</v>
      </c>
      <c r="J60" s="37">
        <f t="shared" ref="J60" si="166">SUM(H60:I60)</f>
        <v>30405.4054054054</v>
      </c>
    </row>
    <row r="61" customFormat="1" spans="1:10">
      <c r="A61" s="7">
        <v>43342</v>
      </c>
      <c r="B61" s="32" t="s">
        <v>58</v>
      </c>
      <c r="C61" s="50">
        <f t="shared" si="159"/>
        <v>575.043128234618</v>
      </c>
      <c r="D61" s="34" t="s">
        <v>12</v>
      </c>
      <c r="E61" s="35">
        <v>1739</v>
      </c>
      <c r="F61" s="35">
        <v>1764</v>
      </c>
      <c r="G61" s="35" t="s">
        <v>13</v>
      </c>
      <c r="H61" s="35">
        <f t="shared" si="160"/>
        <v>14376.0782058654</v>
      </c>
      <c r="I61" s="35">
        <f t="shared" si="161"/>
        <v>0</v>
      </c>
      <c r="J61" s="37">
        <f t="shared" si="162"/>
        <v>14376.0782058654</v>
      </c>
    </row>
    <row r="62" customFormat="1" spans="1:10">
      <c r="A62" s="7">
        <v>43341</v>
      </c>
      <c r="B62" s="32" t="s">
        <v>59</v>
      </c>
      <c r="C62" s="50">
        <f t="shared" ref="C62" si="167">1000000/E62</f>
        <v>289.855072463768</v>
      </c>
      <c r="D62" s="34" t="s">
        <v>12</v>
      </c>
      <c r="E62" s="35">
        <v>3450</v>
      </c>
      <c r="F62" s="35">
        <v>3450</v>
      </c>
      <c r="G62" s="35" t="s">
        <v>13</v>
      </c>
      <c r="H62" s="35">
        <f t="shared" ref="H62" si="168">IF(D62="SELL",E62-F62,F62-E62)*C62</f>
        <v>0</v>
      </c>
      <c r="I62" s="35">
        <f t="shared" ref="I62" si="169">IF(D62="SELL",IF(G62="-","0",F62-G62),IF(D62="BUY",IF(G62="-","0",G62-F62)))*C62</f>
        <v>0</v>
      </c>
      <c r="J62" s="37">
        <f t="shared" ref="J62" si="170">SUM(H62:I62)</f>
        <v>0</v>
      </c>
    </row>
    <row r="63" customFormat="1" spans="1:10">
      <c r="A63" s="7">
        <v>43340</v>
      </c>
      <c r="B63" s="32" t="s">
        <v>11</v>
      </c>
      <c r="C63" s="50">
        <f t="shared" ref="C63" si="171">1000000/E63</f>
        <v>355.871886120996</v>
      </c>
      <c r="D63" s="34" t="s">
        <v>12</v>
      </c>
      <c r="E63" s="35">
        <v>2810</v>
      </c>
      <c r="F63" s="35">
        <v>2850</v>
      </c>
      <c r="G63" s="35">
        <v>2890</v>
      </c>
      <c r="H63" s="35">
        <f t="shared" ref="H63" si="172">IF(D63="SELL",E63-F63,F63-E63)*C63</f>
        <v>14234.8754448399</v>
      </c>
      <c r="I63" s="35">
        <f t="shared" ref="I63" si="173">IF(D63="SELL",IF(G63="-","0",F63-G63),IF(D63="BUY",IF(G63="-","0",G63-F63)))*C63</f>
        <v>14234.8754448399</v>
      </c>
      <c r="J63" s="37">
        <f t="shared" ref="J63" si="174">SUM(H63:I63)</f>
        <v>28469.7508896797</v>
      </c>
    </row>
    <row r="64" customFormat="1" spans="1:10">
      <c r="A64" s="7">
        <v>43339</v>
      </c>
      <c r="B64" s="32" t="s">
        <v>33</v>
      </c>
      <c r="C64" s="50">
        <f t="shared" ref="C64" si="175">1000000/E64</f>
        <v>625</v>
      </c>
      <c r="D64" s="34" t="s">
        <v>12</v>
      </c>
      <c r="E64" s="35">
        <v>1600</v>
      </c>
      <c r="F64" s="35">
        <v>1635</v>
      </c>
      <c r="G64" s="35">
        <v>1656</v>
      </c>
      <c r="H64" s="35">
        <f t="shared" ref="H64" si="176">IF(D64="SELL",E64-F64,F64-E64)*C64</f>
        <v>21875</v>
      </c>
      <c r="I64" s="35">
        <f t="shared" ref="I64" si="177">IF(D64="SELL",IF(G64="-","0",F64-G64),IF(D64="BUY",IF(G64="-","0",G64-F64)))*C64</f>
        <v>13125</v>
      </c>
      <c r="J64" s="37">
        <f t="shared" ref="J64" si="178">SUM(H64:I64)</f>
        <v>35000</v>
      </c>
    </row>
    <row r="65" customFormat="1" spans="1:10">
      <c r="A65" s="7">
        <v>43336</v>
      </c>
      <c r="B65" s="32" t="s">
        <v>55</v>
      </c>
      <c r="C65" s="50">
        <f t="shared" ref="C65" si="179">1000000/E65</f>
        <v>308.641975308642</v>
      </c>
      <c r="D65" s="34" t="s">
        <v>12</v>
      </c>
      <c r="E65" s="35">
        <v>3240</v>
      </c>
      <c r="F65" s="35">
        <v>3242</v>
      </c>
      <c r="G65" s="35" t="s">
        <v>13</v>
      </c>
      <c r="H65" s="35">
        <f t="shared" ref="H65" si="180">IF(D65="SELL",E65-F65,F65-E65)*C65</f>
        <v>617.283950617284</v>
      </c>
      <c r="I65" s="35">
        <f t="shared" ref="I65" si="181">IF(D65="SELL",IF(G65="-","0",F65-G65),IF(D65="BUY",IF(G65="-","0",G65-F65)))*C65</f>
        <v>0</v>
      </c>
      <c r="J65" s="37">
        <f t="shared" ref="J65" si="182">SUM(H65:I65)</f>
        <v>617.283950617284</v>
      </c>
    </row>
    <row r="66" customFormat="1" spans="1:10">
      <c r="A66" s="7">
        <v>43335</v>
      </c>
      <c r="B66" s="32" t="s">
        <v>33</v>
      </c>
      <c r="C66" s="50">
        <f t="shared" ref="C66" si="183">1000000/E66</f>
        <v>641.025641025641</v>
      </c>
      <c r="D66" s="34" t="s">
        <v>12</v>
      </c>
      <c r="E66" s="35">
        <v>1560</v>
      </c>
      <c r="F66" s="35">
        <v>1590</v>
      </c>
      <c r="G66" s="35">
        <v>1634</v>
      </c>
      <c r="H66" s="35">
        <f t="shared" ref="H66" si="184">IF(D66="SELL",E66-F66,F66-E66)*C66</f>
        <v>19230.7692307692</v>
      </c>
      <c r="I66" s="35">
        <f t="shared" ref="I66" si="185">IF(D66="SELL",IF(G66="-","0",F66-G66),IF(D66="BUY",IF(G66="-","0",G66-F66)))*C66</f>
        <v>28205.1282051282</v>
      </c>
      <c r="J66" s="37">
        <f t="shared" ref="J66" si="186">SUM(H66:I66)</f>
        <v>47435.8974358974</v>
      </c>
    </row>
    <row r="67" customFormat="1" spans="1:10">
      <c r="A67" s="7">
        <v>43333</v>
      </c>
      <c r="B67" s="32" t="s">
        <v>32</v>
      </c>
      <c r="C67" s="50">
        <f t="shared" ref="C67" si="187">1000000/E67</f>
        <v>716.332378223496</v>
      </c>
      <c r="D67" s="34" t="s">
        <v>12</v>
      </c>
      <c r="E67" s="35">
        <v>1396</v>
      </c>
      <c r="F67" s="35">
        <v>1396</v>
      </c>
      <c r="G67" s="35" t="s">
        <v>13</v>
      </c>
      <c r="H67" s="35">
        <f t="shared" ref="H67" si="188">IF(D67="SELL",E67-F67,F67-E67)*C67</f>
        <v>0</v>
      </c>
      <c r="I67" s="35">
        <f t="shared" ref="I67" si="189">IF(D67="SELL",IF(G67="-","0",F67-G67),IF(D67="BUY",IF(G67="-","0",G67-F67)))*C67</f>
        <v>0</v>
      </c>
      <c r="J67" s="37">
        <f t="shared" ref="J67" si="190">SUM(H67:I67)</f>
        <v>0</v>
      </c>
    </row>
    <row r="68" customFormat="1" spans="1:10">
      <c r="A68" s="7">
        <v>43332</v>
      </c>
      <c r="B68" s="32" t="s">
        <v>60</v>
      </c>
      <c r="C68" s="50">
        <f t="shared" ref="C68" si="191">1000000/E68</f>
        <v>763.358778625954</v>
      </c>
      <c r="D68" s="34" t="s">
        <v>12</v>
      </c>
      <c r="E68" s="35">
        <v>1310</v>
      </c>
      <c r="F68" s="35">
        <v>1340</v>
      </c>
      <c r="G68" s="35">
        <v>1347</v>
      </c>
      <c r="H68" s="35">
        <f t="shared" ref="H68" si="192">IF(D68="SELL",E68-F68,F68-E68)*C68</f>
        <v>22900.7633587786</v>
      </c>
      <c r="I68" s="35">
        <f t="shared" ref="I68" si="193">IF(D68="SELL",IF(G68="-","0",F68-G68),IF(D68="BUY",IF(G68="-","0",G68-F68)))*C68</f>
        <v>5343.51145038168</v>
      </c>
      <c r="J68" s="37">
        <f t="shared" ref="J68" si="194">SUM(H68:I68)</f>
        <v>28244.2748091603</v>
      </c>
    </row>
    <row r="69" customFormat="1" spans="1:10">
      <c r="A69" s="7">
        <v>43329</v>
      </c>
      <c r="B69" s="32" t="s">
        <v>58</v>
      </c>
      <c r="C69" s="50">
        <f t="shared" ref="C69" si="195">1000000/E69</f>
        <v>636.942675159236</v>
      </c>
      <c r="D69" s="34" t="s">
        <v>12</v>
      </c>
      <c r="E69" s="35">
        <v>1570</v>
      </c>
      <c r="F69" s="35">
        <v>1600</v>
      </c>
      <c r="G69" s="35">
        <v>1623</v>
      </c>
      <c r="H69" s="35">
        <f t="shared" ref="H69" si="196">IF(D69="SELL",E69-F69,F69-E69)*C69</f>
        <v>19108.2802547771</v>
      </c>
      <c r="I69" s="35">
        <f t="shared" ref="I69" si="197">IF(D69="SELL",IF(G69="-","0",F69-G69),IF(D69="BUY",IF(G69="-","0",G69-F69)))*C69</f>
        <v>14649.6815286624</v>
      </c>
      <c r="J69" s="37">
        <f t="shared" ref="J69" si="198">SUM(H69:I69)</f>
        <v>33757.9617834395</v>
      </c>
    </row>
    <row r="70" customFormat="1" spans="1:10">
      <c r="A70" s="7">
        <v>43326</v>
      </c>
      <c r="B70" s="32" t="s">
        <v>61</v>
      </c>
      <c r="C70" s="50">
        <f t="shared" ref="C70" si="199">1000000/E70</f>
        <v>344.827586206897</v>
      </c>
      <c r="D70" s="34" t="s">
        <v>12</v>
      </c>
      <c r="E70" s="35">
        <v>2900</v>
      </c>
      <c r="F70" s="35">
        <v>2900</v>
      </c>
      <c r="G70" s="35" t="s">
        <v>13</v>
      </c>
      <c r="H70" s="35">
        <f t="shared" ref="H70" si="200">IF(D70="SELL",E70-F70,F70-E70)*C70</f>
        <v>0</v>
      </c>
      <c r="I70" s="35">
        <f t="shared" ref="I70" si="201">IF(D70="SELL",IF(G70="-","0",F70-G70),IF(D70="BUY",IF(G70="-","0",G70-F70)))*C70</f>
        <v>0</v>
      </c>
      <c r="J70" s="37">
        <f t="shared" ref="J70" si="202">SUM(H70:I70)</f>
        <v>0</v>
      </c>
    </row>
    <row r="71" customFormat="1" spans="1:10">
      <c r="A71" s="7">
        <v>43325</v>
      </c>
      <c r="B71" s="32" t="s">
        <v>60</v>
      </c>
      <c r="C71" s="50">
        <f t="shared" ref="C71" si="203">1000000/E71</f>
        <v>781.25</v>
      </c>
      <c r="D71" s="34" t="s">
        <v>12</v>
      </c>
      <c r="E71" s="35">
        <v>1280</v>
      </c>
      <c r="F71" s="35">
        <v>1280</v>
      </c>
      <c r="G71" s="35" t="s">
        <v>13</v>
      </c>
      <c r="H71" s="35">
        <f t="shared" ref="H71" si="204">IF(D71="SELL",E71-F71,F71-E71)*C71</f>
        <v>0</v>
      </c>
      <c r="I71" s="35">
        <f t="shared" ref="I71" si="205">IF(D71="SELL",IF(G71="-","0",F71-G71),IF(D71="BUY",IF(G71="-","0",G71-F71)))*C71</f>
        <v>0</v>
      </c>
      <c r="J71" s="37">
        <f t="shared" ref="J71" si="206">SUM(H71:I71)</f>
        <v>0</v>
      </c>
    </row>
    <row r="72" customFormat="1" spans="1:10">
      <c r="A72" s="7">
        <v>43321</v>
      </c>
      <c r="B72" s="32" t="s">
        <v>61</v>
      </c>
      <c r="C72" s="50">
        <f t="shared" ref="C72" si="207">1000000/E72</f>
        <v>364.963503649635</v>
      </c>
      <c r="D72" s="34" t="s">
        <v>12</v>
      </c>
      <c r="E72" s="35">
        <v>2740</v>
      </c>
      <c r="F72" s="35">
        <v>2773</v>
      </c>
      <c r="G72" s="35" t="s">
        <v>13</v>
      </c>
      <c r="H72" s="35">
        <f t="shared" ref="H72" si="208">IF(D72="SELL",E72-F72,F72-E72)*C72</f>
        <v>12043.795620438</v>
      </c>
      <c r="I72" s="35">
        <f t="shared" ref="I72" si="209">IF(D72="SELL",IF(G72="-","0",F72-G72),IF(D72="BUY",IF(G72="-","0",G72-F72)))*C72</f>
        <v>0</v>
      </c>
      <c r="J72" s="37">
        <f t="shared" ref="J72" si="210">SUM(H72:I72)</f>
        <v>12043.795620438</v>
      </c>
    </row>
    <row r="73" customFormat="1" spans="1:10">
      <c r="A73" s="7">
        <v>43321</v>
      </c>
      <c r="B73" s="32" t="s">
        <v>61</v>
      </c>
      <c r="C73" s="50">
        <f t="shared" ref="C73" si="211">1000000/E73</f>
        <v>364.963503649635</v>
      </c>
      <c r="D73" s="34" t="s">
        <v>12</v>
      </c>
      <c r="E73" s="35">
        <v>2740</v>
      </c>
      <c r="F73" s="35">
        <v>2773</v>
      </c>
      <c r="G73" s="35" t="s">
        <v>13</v>
      </c>
      <c r="H73" s="35">
        <f t="shared" ref="H73" si="212">IF(D73="SELL",E73-F73,F73-E73)*C73</f>
        <v>12043.795620438</v>
      </c>
      <c r="I73" s="35">
        <f t="shared" ref="I73" si="213">IF(D73="SELL",IF(G73="-","0",F73-G73),IF(D73="BUY",IF(G73="-","0",G73-F73)))*C73</f>
        <v>0</v>
      </c>
      <c r="J73" s="37">
        <f t="shared" ref="J73" si="214">SUM(H73:I73)</f>
        <v>12043.795620438</v>
      </c>
    </row>
    <row r="74" customFormat="1" spans="1:10">
      <c r="A74" s="7">
        <v>43319</v>
      </c>
      <c r="B74" s="32" t="s">
        <v>62</v>
      </c>
      <c r="C74" s="50">
        <f t="shared" ref="C74:C75" si="215">1000000/E74</f>
        <v>847.457627118644</v>
      </c>
      <c r="D74" s="34" t="s">
        <v>12</v>
      </c>
      <c r="E74" s="35">
        <v>1180</v>
      </c>
      <c r="F74" s="35">
        <v>1209</v>
      </c>
      <c r="G74" s="35" t="s">
        <v>13</v>
      </c>
      <c r="H74" s="35">
        <f t="shared" ref="H74" si="216">IF(D74="SELL",E74-F74,F74-E74)*C74</f>
        <v>24576.2711864407</v>
      </c>
      <c r="I74" s="35">
        <f t="shared" ref="I74" si="217">IF(D74="SELL",IF(G74="-","0",F74-G74),IF(D74="BUY",IF(G74="-","0",G74-F74)))*C74</f>
        <v>0</v>
      </c>
      <c r="J74" s="37">
        <f t="shared" ref="J74" si="218">SUM(H74:I74)</f>
        <v>24576.2711864407</v>
      </c>
    </row>
    <row r="75" customFormat="1" spans="1:10">
      <c r="A75" s="7">
        <v>43318</v>
      </c>
      <c r="B75" s="32" t="s">
        <v>63</v>
      </c>
      <c r="C75" s="50">
        <f t="shared" si="215"/>
        <v>634.920634920635</v>
      </c>
      <c r="D75" s="34" t="s">
        <v>12</v>
      </c>
      <c r="E75" s="35">
        <v>1575</v>
      </c>
      <c r="F75" s="35">
        <v>1594</v>
      </c>
      <c r="G75" s="35" t="s">
        <v>13</v>
      </c>
      <c r="H75" s="35">
        <f t="shared" ref="H75" si="219">IF(D75="SELL",E75-F75,F75-E75)*C75</f>
        <v>12063.4920634921</v>
      </c>
      <c r="I75" s="35">
        <f t="shared" ref="I75" si="220">IF(D75="SELL",IF(G75="-","0",F75-G75),IF(D75="BUY",IF(G75="-","0",G75-F75)))*C75</f>
        <v>0</v>
      </c>
      <c r="J75" s="37">
        <f t="shared" ref="J75" si="221">SUM(H75:I75)</f>
        <v>12063.4920634921</v>
      </c>
    </row>
    <row r="76" customFormat="1" spans="1:10">
      <c r="A76" s="7">
        <v>43315</v>
      </c>
      <c r="B76" s="32" t="s">
        <v>46</v>
      </c>
      <c r="C76" s="50">
        <f t="shared" ref="C76" si="222">1000000/E76</f>
        <v>366.300366300366</v>
      </c>
      <c r="D76" s="34" t="s">
        <v>12</v>
      </c>
      <c r="E76" s="35">
        <v>2730</v>
      </c>
      <c r="F76" s="35">
        <v>2760</v>
      </c>
      <c r="G76" s="35" t="s">
        <v>13</v>
      </c>
      <c r="H76" s="35">
        <f t="shared" ref="H76" si="223">IF(D76="SELL",E76-F76,F76-E76)*C76</f>
        <v>10989.010989011</v>
      </c>
      <c r="I76" s="35">
        <f t="shared" ref="I76" si="224">IF(D76="SELL",IF(G76="-","0",F76-G76),IF(D76="BUY",IF(G76="-","0",G76-F76)))*C76</f>
        <v>0</v>
      </c>
      <c r="J76" s="37">
        <f t="shared" ref="J76" si="225">SUM(H76:I76)</f>
        <v>10989.010989011</v>
      </c>
    </row>
    <row r="77" customFormat="1" spans="1:10">
      <c r="A77" s="7">
        <v>43314</v>
      </c>
      <c r="B77" s="32" t="s">
        <v>19</v>
      </c>
      <c r="C77" s="50">
        <f t="shared" ref="C77:C85" si="226">1000000/E77</f>
        <v>454.545454545455</v>
      </c>
      <c r="D77" s="34" t="s">
        <v>12</v>
      </c>
      <c r="E77" s="35">
        <v>2200</v>
      </c>
      <c r="F77" s="35">
        <v>2242</v>
      </c>
      <c r="G77" s="35" t="s">
        <v>13</v>
      </c>
      <c r="H77" s="35">
        <f t="shared" ref="H77:H80" si="227">IF(D77="SELL",E77-F77,F77-E77)*C77</f>
        <v>19090.9090909091</v>
      </c>
      <c r="I77" s="35">
        <f t="shared" ref="I77:I80" si="228">IF(D77="SELL",IF(G77="-","0",F77-G77),IF(D77="BUY",IF(G77="-","0",G77-F77)))*C77</f>
        <v>0</v>
      </c>
      <c r="J77" s="37">
        <f t="shared" ref="J77:J80" si="229">SUM(H77:I77)</f>
        <v>19090.9090909091</v>
      </c>
    </row>
    <row r="78" customFormat="1" spans="1:10">
      <c r="A78" s="7">
        <v>43313</v>
      </c>
      <c r="B78" s="32" t="s">
        <v>63</v>
      </c>
      <c r="C78" s="50">
        <f t="shared" si="226"/>
        <v>677.966101694915</v>
      </c>
      <c r="D78" s="34" t="s">
        <v>12</v>
      </c>
      <c r="E78" s="35">
        <v>1475</v>
      </c>
      <c r="F78" s="35">
        <v>1510</v>
      </c>
      <c r="G78" s="35" t="s">
        <v>13</v>
      </c>
      <c r="H78" s="35">
        <f t="shared" si="227"/>
        <v>23728.813559322</v>
      </c>
      <c r="I78" s="35">
        <f t="shared" si="228"/>
        <v>0</v>
      </c>
      <c r="J78" s="37">
        <f t="shared" si="229"/>
        <v>23728.813559322</v>
      </c>
    </row>
    <row r="79" customFormat="1" spans="1:10">
      <c r="A79" s="7">
        <v>43312</v>
      </c>
      <c r="B79" s="32" t="s">
        <v>23</v>
      </c>
      <c r="C79" s="50">
        <f t="shared" si="226"/>
        <v>657.894736842105</v>
      </c>
      <c r="D79" s="34" t="s">
        <v>12</v>
      </c>
      <c r="E79" s="35">
        <v>1520</v>
      </c>
      <c r="F79" s="35">
        <v>1530</v>
      </c>
      <c r="G79" s="35" t="s">
        <v>13</v>
      </c>
      <c r="H79" s="35">
        <f t="shared" si="227"/>
        <v>6578.94736842105</v>
      </c>
      <c r="I79" s="35">
        <f t="shared" si="228"/>
        <v>0</v>
      </c>
      <c r="J79" s="37">
        <f t="shared" si="229"/>
        <v>6578.94736842105</v>
      </c>
    </row>
    <row r="80" customFormat="1" spans="1:10">
      <c r="A80" s="7">
        <v>43311</v>
      </c>
      <c r="B80" s="32" t="s">
        <v>64</v>
      </c>
      <c r="C80" s="50">
        <f t="shared" si="226"/>
        <v>863.557858376511</v>
      </c>
      <c r="D80" s="34" t="s">
        <v>12</v>
      </c>
      <c r="E80" s="35">
        <v>1158</v>
      </c>
      <c r="F80" s="35">
        <v>1178</v>
      </c>
      <c r="G80" s="35" t="s">
        <v>13</v>
      </c>
      <c r="H80" s="35">
        <f t="shared" si="227"/>
        <v>17271.1571675302</v>
      </c>
      <c r="I80" s="35">
        <f t="shared" si="228"/>
        <v>0</v>
      </c>
      <c r="J80" s="37">
        <f t="shared" si="229"/>
        <v>17271.1571675302</v>
      </c>
    </row>
    <row r="81" customFormat="1" spans="1:10">
      <c r="A81" s="7">
        <v>43308</v>
      </c>
      <c r="B81" s="32" t="s">
        <v>56</v>
      </c>
      <c r="C81" s="50">
        <f t="shared" si="226"/>
        <v>368.324125230203</v>
      </c>
      <c r="D81" s="34" t="s">
        <v>12</v>
      </c>
      <c r="E81" s="35">
        <v>2715</v>
      </c>
      <c r="F81" s="35">
        <v>2765</v>
      </c>
      <c r="G81" s="35">
        <v>2779</v>
      </c>
      <c r="H81" s="35">
        <f t="shared" ref="H81:H87" si="230">IF(D81="SELL",E81-F81,F81-E81)*C81</f>
        <v>18416.2062615101</v>
      </c>
      <c r="I81" s="35">
        <f t="shared" ref="I81:I87" si="231">IF(D81="SELL",IF(G81="-","0",F81-G81),IF(D81="BUY",IF(G81="-","0",G81-F81)))*C81</f>
        <v>5156.53775322284</v>
      </c>
      <c r="J81" s="37">
        <f t="shared" ref="J81:J87" si="232">SUM(H81:I81)</f>
        <v>23572.744014733</v>
      </c>
    </row>
    <row r="82" customFormat="1" spans="1:10">
      <c r="A82" s="7">
        <v>43307</v>
      </c>
      <c r="B82" s="32" t="s">
        <v>58</v>
      </c>
      <c r="C82" s="50">
        <f t="shared" si="226"/>
        <v>671.140939597315</v>
      </c>
      <c r="D82" s="34" t="s">
        <v>12</v>
      </c>
      <c r="E82" s="35">
        <v>1490</v>
      </c>
      <c r="F82" s="35">
        <v>1520</v>
      </c>
      <c r="G82" s="35">
        <v>1535</v>
      </c>
      <c r="H82" s="35">
        <f t="shared" si="230"/>
        <v>20134.2281879195</v>
      </c>
      <c r="I82" s="35">
        <f t="shared" si="231"/>
        <v>10067.1140939597</v>
      </c>
      <c r="J82" s="37">
        <f t="shared" si="232"/>
        <v>30201.3422818792</v>
      </c>
    </row>
    <row r="83" customFormat="1" spans="1:10">
      <c r="A83" s="7">
        <v>43306</v>
      </c>
      <c r="B83" s="32" t="s">
        <v>33</v>
      </c>
      <c r="C83" s="50">
        <f t="shared" si="226"/>
        <v>709.219858156028</v>
      </c>
      <c r="D83" s="34" t="s">
        <v>12</v>
      </c>
      <c r="E83" s="35">
        <v>1410</v>
      </c>
      <c r="F83" s="35">
        <v>1440</v>
      </c>
      <c r="G83" s="35">
        <v>1480</v>
      </c>
      <c r="H83" s="35">
        <f t="shared" si="230"/>
        <v>21276.5957446809</v>
      </c>
      <c r="I83" s="35">
        <f t="shared" si="231"/>
        <v>28368.7943262411</v>
      </c>
      <c r="J83" s="37">
        <f t="shared" si="232"/>
        <v>49645.390070922</v>
      </c>
    </row>
    <row r="84" customFormat="1" spans="1:10">
      <c r="A84" s="7">
        <v>43305</v>
      </c>
      <c r="B84" s="32" t="s">
        <v>60</v>
      </c>
      <c r="C84" s="50">
        <f t="shared" si="226"/>
        <v>884.955752212389</v>
      </c>
      <c r="D84" s="34" t="s">
        <v>12</v>
      </c>
      <c r="E84" s="35">
        <v>1130</v>
      </c>
      <c r="F84" s="35">
        <v>1150</v>
      </c>
      <c r="G84" s="35" t="s">
        <v>13</v>
      </c>
      <c r="H84" s="35">
        <f t="shared" si="230"/>
        <v>17699.1150442478</v>
      </c>
      <c r="I84" s="35">
        <f t="shared" si="231"/>
        <v>0</v>
      </c>
      <c r="J84" s="37">
        <f t="shared" si="232"/>
        <v>17699.1150442478</v>
      </c>
    </row>
    <row r="85" customFormat="1" spans="1:10">
      <c r="A85" s="7">
        <v>43304</v>
      </c>
      <c r="B85" s="32" t="s">
        <v>65</v>
      </c>
      <c r="C85" s="50">
        <f t="shared" si="226"/>
        <v>2392.34449760766</v>
      </c>
      <c r="D85" s="34" t="s">
        <v>12</v>
      </c>
      <c r="E85" s="35">
        <v>418</v>
      </c>
      <c r="F85" s="35">
        <v>425</v>
      </c>
      <c r="G85" s="35" t="s">
        <v>13</v>
      </c>
      <c r="H85" s="35">
        <f t="shared" si="230"/>
        <v>16746.4114832536</v>
      </c>
      <c r="I85" s="35">
        <f t="shared" si="231"/>
        <v>0</v>
      </c>
      <c r="J85" s="37">
        <f t="shared" si="232"/>
        <v>16746.4114832536</v>
      </c>
    </row>
    <row r="86" customFormat="1" spans="1:10">
      <c r="A86" s="7">
        <v>43304</v>
      </c>
      <c r="B86" s="32" t="s">
        <v>63</v>
      </c>
      <c r="C86" s="50">
        <f t="shared" ref="C86:C87" si="233">1000000/E86</f>
        <v>722.02166064982</v>
      </c>
      <c r="D86" s="34" t="s">
        <v>12</v>
      </c>
      <c r="E86" s="35">
        <v>1385</v>
      </c>
      <c r="F86" s="35">
        <v>1410</v>
      </c>
      <c r="G86" s="35">
        <v>1440</v>
      </c>
      <c r="H86" s="35">
        <f t="shared" si="230"/>
        <v>18050.5415162455</v>
      </c>
      <c r="I86" s="35">
        <f t="shared" si="231"/>
        <v>21660.6498194946</v>
      </c>
      <c r="J86" s="37">
        <f t="shared" si="232"/>
        <v>39711.1913357401</v>
      </c>
    </row>
    <row r="87" customFormat="1" spans="1:10">
      <c r="A87" s="7">
        <v>43301</v>
      </c>
      <c r="B87" s="32" t="s">
        <v>45</v>
      </c>
      <c r="C87" s="50">
        <f t="shared" si="233"/>
        <v>745.156482861401</v>
      </c>
      <c r="D87" s="34" t="s">
        <v>12</v>
      </c>
      <c r="E87" s="35">
        <v>1342</v>
      </c>
      <c r="F87" s="35">
        <v>1364</v>
      </c>
      <c r="G87" s="35" t="s">
        <v>13</v>
      </c>
      <c r="H87" s="35">
        <f t="shared" si="230"/>
        <v>16393.4426229508</v>
      </c>
      <c r="I87" s="35">
        <f t="shared" si="231"/>
        <v>0</v>
      </c>
      <c r="J87" s="37">
        <f t="shared" si="232"/>
        <v>16393.4426229508</v>
      </c>
    </row>
    <row r="88" customFormat="1" spans="1:10">
      <c r="A88" s="7">
        <v>43299</v>
      </c>
      <c r="B88" s="32" t="s">
        <v>33</v>
      </c>
      <c r="C88" s="50">
        <f t="shared" ref="C88:C90" si="234">300000/E88</f>
        <v>222.222222222222</v>
      </c>
      <c r="D88" s="34" t="s">
        <v>12</v>
      </c>
      <c r="E88" s="35">
        <v>1350</v>
      </c>
      <c r="F88" s="35">
        <v>1350</v>
      </c>
      <c r="G88" s="35" t="s">
        <v>13</v>
      </c>
      <c r="H88" s="35">
        <f t="shared" ref="H88:H90" si="235">IF(D88="SELL",E88-F88,F88-E88)*C88</f>
        <v>0</v>
      </c>
      <c r="I88" s="35">
        <f t="shared" ref="I88:I90" si="236">IF(D88="SELL",IF(G88="-","0",F88-G88),IF(D88="BUY",IF(G88="-","0",G88-F88)))*C88</f>
        <v>0</v>
      </c>
      <c r="J88" s="37">
        <f t="shared" ref="J88:J94" si="237">SUM(H88:I88)</f>
        <v>0</v>
      </c>
    </row>
    <row r="89" customFormat="1" spans="1:10">
      <c r="A89" s="7">
        <v>43298</v>
      </c>
      <c r="B89" s="32" t="s">
        <v>16</v>
      </c>
      <c r="C89" s="50">
        <f t="shared" si="234"/>
        <v>281.425891181989</v>
      </c>
      <c r="D89" s="34" t="s">
        <v>12</v>
      </c>
      <c r="E89" s="35">
        <v>1066</v>
      </c>
      <c r="F89" s="35">
        <v>1080</v>
      </c>
      <c r="G89" s="35" t="s">
        <v>13</v>
      </c>
      <c r="H89" s="35">
        <f t="shared" si="235"/>
        <v>3939.96247654784</v>
      </c>
      <c r="I89" s="35">
        <f t="shared" si="236"/>
        <v>0</v>
      </c>
      <c r="J89" s="37">
        <f t="shared" si="237"/>
        <v>3939.96247654784</v>
      </c>
    </row>
    <row r="90" customFormat="1" spans="1:10">
      <c r="A90" s="7">
        <v>43297</v>
      </c>
      <c r="B90" s="32" t="s">
        <v>66</v>
      </c>
      <c r="C90" s="50">
        <f t="shared" si="234"/>
        <v>234.375</v>
      </c>
      <c r="D90" s="34" t="s">
        <v>18</v>
      </c>
      <c r="E90" s="35">
        <v>1280</v>
      </c>
      <c r="F90" s="35">
        <v>1255</v>
      </c>
      <c r="G90" s="35">
        <v>1225</v>
      </c>
      <c r="H90" s="35">
        <f t="shared" si="235"/>
        <v>5859.375</v>
      </c>
      <c r="I90" s="35">
        <f t="shared" si="236"/>
        <v>7031.25</v>
      </c>
      <c r="J90" s="37">
        <f t="shared" si="237"/>
        <v>12890.625</v>
      </c>
    </row>
    <row r="91" spans="1:10">
      <c r="A91" s="7">
        <v>43294</v>
      </c>
      <c r="B91" s="32" t="s">
        <v>67</v>
      </c>
      <c r="C91" s="50">
        <f t="shared" ref="C91" si="238">300000/E91</f>
        <v>246.710526315789</v>
      </c>
      <c r="D91" s="51" t="s">
        <v>12</v>
      </c>
      <c r="E91" s="35">
        <v>1216</v>
      </c>
      <c r="F91" s="35">
        <v>1215</v>
      </c>
      <c r="G91" s="35" t="s">
        <v>13</v>
      </c>
      <c r="H91" s="52">
        <f t="shared" ref="H91" si="239">IF(D91="SELL",E91-F91,F91-E91)*C91</f>
        <v>-246.710526315789</v>
      </c>
      <c r="I91" s="35">
        <f t="shared" ref="I91" si="240">IF(D91="SELL",IF(G91="-","0",F91-G91),IF(D91="BUY",IF(G91="-","0",G91-F91)))*C91</f>
        <v>0</v>
      </c>
      <c r="J91" s="18">
        <f t="shared" si="237"/>
        <v>-246.710526315789</v>
      </c>
    </row>
    <row r="92" spans="1:10">
      <c r="A92" s="7">
        <v>43292</v>
      </c>
      <c r="B92" s="32" t="s">
        <v>59</v>
      </c>
      <c r="C92" s="50">
        <f t="shared" ref="C92:C94" si="241">300000/E92</f>
        <v>107.142857142857</v>
      </c>
      <c r="D92" s="51" t="s">
        <v>12</v>
      </c>
      <c r="E92" s="35">
        <v>2800</v>
      </c>
      <c r="F92" s="35">
        <v>2848</v>
      </c>
      <c r="G92" s="35" t="s">
        <v>13</v>
      </c>
      <c r="H92" s="35">
        <f t="shared" ref="H92:H94" si="242">IF(D92="SELL",E92-F92,F92-E92)*C92</f>
        <v>5142.85714285714</v>
      </c>
      <c r="I92" s="35">
        <f t="shared" ref="I92:I94" si="243">IF(D92="SELL",IF(G92="-","0",F92-G92),IF(D92="BUY",IF(G92="-","0",G92-F92)))*C92</f>
        <v>0</v>
      </c>
      <c r="J92" s="37">
        <f t="shared" si="237"/>
        <v>5142.85714285714</v>
      </c>
    </row>
    <row r="93" spans="1:10">
      <c r="A93" s="7">
        <v>43291</v>
      </c>
      <c r="B93" s="32" t="s">
        <v>33</v>
      </c>
      <c r="C93" s="50">
        <f t="shared" si="241"/>
        <v>231.660231660232</v>
      </c>
      <c r="D93" s="51" t="s">
        <v>12</v>
      </c>
      <c r="E93" s="35">
        <v>1295</v>
      </c>
      <c r="F93" s="35">
        <v>1320</v>
      </c>
      <c r="G93" s="35" t="s">
        <v>13</v>
      </c>
      <c r="H93" s="35">
        <f t="shared" si="242"/>
        <v>5791.50579150579</v>
      </c>
      <c r="I93" s="35">
        <f t="shared" si="243"/>
        <v>0</v>
      </c>
      <c r="J93" s="37">
        <f t="shared" si="237"/>
        <v>5791.50579150579</v>
      </c>
    </row>
    <row r="94" spans="1:10">
      <c r="A94" s="7">
        <v>43290</v>
      </c>
      <c r="B94" s="32" t="s">
        <v>58</v>
      </c>
      <c r="C94" s="50">
        <f t="shared" si="241"/>
        <v>229.007633587786</v>
      </c>
      <c r="D94" s="51" t="s">
        <v>12</v>
      </c>
      <c r="E94" s="35">
        <v>1310</v>
      </c>
      <c r="F94" s="35">
        <v>1335</v>
      </c>
      <c r="G94" s="35">
        <v>1338</v>
      </c>
      <c r="H94" s="35">
        <f t="shared" si="242"/>
        <v>5725.19083969466</v>
      </c>
      <c r="I94" s="35">
        <f t="shared" si="243"/>
        <v>687.022900763359</v>
      </c>
      <c r="J94" s="37">
        <f t="shared" si="237"/>
        <v>6412.21374045802</v>
      </c>
    </row>
    <row r="95" spans="1:10">
      <c r="A95" s="53"/>
      <c r="B95" s="53"/>
      <c r="C95" s="53"/>
      <c r="D95" s="53"/>
      <c r="E95" s="53"/>
      <c r="F95" s="53"/>
      <c r="G95" s="53"/>
      <c r="H95" s="53"/>
      <c r="I95" s="53"/>
      <c r="J95" s="53"/>
    </row>
    <row r="96" spans="1:10">
      <c r="A96" s="7">
        <v>43280</v>
      </c>
      <c r="B96" s="32" t="s">
        <v>68</v>
      </c>
      <c r="C96" s="50">
        <f t="shared" ref="C96:C140" si="244">300000/E96</f>
        <v>1204.81927710843</v>
      </c>
      <c r="D96" s="51" t="s">
        <v>12</v>
      </c>
      <c r="E96" s="35">
        <v>249</v>
      </c>
      <c r="F96" s="35">
        <v>255</v>
      </c>
      <c r="G96" s="35">
        <v>260</v>
      </c>
      <c r="H96" s="35">
        <f t="shared" ref="H96:H117" si="245">IF(D96="SELL",E96-F96,F96-E96)*C96</f>
        <v>7228.9156626506</v>
      </c>
      <c r="I96" s="35">
        <f t="shared" ref="I96:I117" si="246">IF(D96="SELL",IF(G96="-","0",F96-G96),IF(D96="BUY",IF(G96="-","0",G96-F96)))*C96</f>
        <v>6024.09638554217</v>
      </c>
      <c r="J96" s="37">
        <f>SUM(H96:I96)</f>
        <v>13253.0120481928</v>
      </c>
    </row>
    <row r="97" spans="1:10">
      <c r="A97" s="7">
        <v>43279</v>
      </c>
      <c r="B97" s="32" t="s">
        <v>69</v>
      </c>
      <c r="C97" s="50">
        <f t="shared" si="244"/>
        <v>923.076923076923</v>
      </c>
      <c r="D97" s="51" t="s">
        <v>12</v>
      </c>
      <c r="E97" s="35">
        <v>325</v>
      </c>
      <c r="F97" s="35">
        <v>325</v>
      </c>
      <c r="G97" s="35">
        <v>0</v>
      </c>
      <c r="H97" s="35">
        <f t="shared" si="245"/>
        <v>0</v>
      </c>
      <c r="I97" s="35">
        <v>0</v>
      </c>
      <c r="J97" s="37">
        <f t="shared" ref="J97:J143" si="247">SUM(H97:I97)</f>
        <v>0</v>
      </c>
    </row>
    <row r="98" spans="1:10">
      <c r="A98" s="7">
        <v>43277</v>
      </c>
      <c r="B98" s="32" t="s">
        <v>70</v>
      </c>
      <c r="C98" s="50">
        <f t="shared" si="244"/>
        <v>447.761194029851</v>
      </c>
      <c r="D98" s="51" t="s">
        <v>12</v>
      </c>
      <c r="E98" s="35">
        <v>670</v>
      </c>
      <c r="F98" s="35">
        <v>675</v>
      </c>
      <c r="G98" s="35" t="s">
        <v>13</v>
      </c>
      <c r="H98" s="35">
        <f t="shared" si="245"/>
        <v>2238.80597014925</v>
      </c>
      <c r="I98" s="35">
        <f t="shared" si="246"/>
        <v>0</v>
      </c>
      <c r="J98" s="37">
        <f t="shared" si="247"/>
        <v>2238.80597014925</v>
      </c>
    </row>
    <row r="99" spans="1:10">
      <c r="A99" s="7">
        <v>43276</v>
      </c>
      <c r="B99" s="32" t="s">
        <v>71</v>
      </c>
      <c r="C99" s="50">
        <f t="shared" si="244"/>
        <v>854.700854700855</v>
      </c>
      <c r="D99" s="51" t="s">
        <v>12</v>
      </c>
      <c r="E99" s="35">
        <v>351</v>
      </c>
      <c r="F99" s="35">
        <v>356</v>
      </c>
      <c r="G99" s="35" t="s">
        <v>13</v>
      </c>
      <c r="H99" s="35">
        <f t="shared" si="245"/>
        <v>4273.50427350427</v>
      </c>
      <c r="I99" s="35">
        <f t="shared" si="246"/>
        <v>0</v>
      </c>
      <c r="J99" s="37">
        <f t="shared" si="247"/>
        <v>4273.50427350427</v>
      </c>
    </row>
    <row r="100" spans="1:10">
      <c r="A100" s="7">
        <v>43276</v>
      </c>
      <c r="B100" s="32" t="s">
        <v>33</v>
      </c>
      <c r="C100" s="50">
        <f t="shared" si="244"/>
        <v>248.756218905473</v>
      </c>
      <c r="D100" s="51" t="s">
        <v>12</v>
      </c>
      <c r="E100" s="35">
        <v>1206</v>
      </c>
      <c r="F100" s="35">
        <v>1220</v>
      </c>
      <c r="G100" s="35" t="s">
        <v>13</v>
      </c>
      <c r="H100" s="35">
        <f t="shared" si="245"/>
        <v>3482.58706467662</v>
      </c>
      <c r="I100" s="35">
        <f t="shared" si="246"/>
        <v>0</v>
      </c>
      <c r="J100" s="37">
        <f t="shared" si="247"/>
        <v>3482.58706467662</v>
      </c>
    </row>
    <row r="101" spans="1:10">
      <c r="A101" s="7">
        <v>43273</v>
      </c>
      <c r="B101" s="32" t="s">
        <v>72</v>
      </c>
      <c r="C101" s="50">
        <f t="shared" si="244"/>
        <v>724.63768115942</v>
      </c>
      <c r="D101" s="51" t="s">
        <v>12</v>
      </c>
      <c r="E101" s="35">
        <v>414</v>
      </c>
      <c r="F101" s="35">
        <v>409</v>
      </c>
      <c r="G101" s="35" t="s">
        <v>13</v>
      </c>
      <c r="H101" s="35">
        <f t="shared" si="245"/>
        <v>-3623.1884057971</v>
      </c>
      <c r="I101" s="35">
        <f t="shared" si="246"/>
        <v>0</v>
      </c>
      <c r="J101" s="37">
        <f t="shared" si="247"/>
        <v>-3623.1884057971</v>
      </c>
    </row>
    <row r="102" spans="1:10">
      <c r="A102" s="7">
        <v>43272</v>
      </c>
      <c r="B102" s="32" t="s">
        <v>73</v>
      </c>
      <c r="C102" s="50">
        <f t="shared" si="244"/>
        <v>1107.0110701107</v>
      </c>
      <c r="D102" s="51" t="s">
        <v>12</v>
      </c>
      <c r="E102" s="35">
        <v>271</v>
      </c>
      <c r="F102" s="35">
        <v>274.5</v>
      </c>
      <c r="G102" s="35" t="s">
        <v>13</v>
      </c>
      <c r="H102" s="35">
        <f t="shared" si="245"/>
        <v>3874.53874538745</v>
      </c>
      <c r="I102" s="35">
        <f t="shared" si="246"/>
        <v>0</v>
      </c>
      <c r="J102" s="37">
        <f t="shared" si="247"/>
        <v>3874.53874538745</v>
      </c>
    </row>
    <row r="103" spans="1:10">
      <c r="A103" s="7">
        <v>43271</v>
      </c>
      <c r="B103" s="32" t="s">
        <v>74</v>
      </c>
      <c r="C103" s="50">
        <f t="shared" si="244"/>
        <v>580.27079303675</v>
      </c>
      <c r="D103" s="51" t="s">
        <v>12</v>
      </c>
      <c r="E103" s="35">
        <v>517</v>
      </c>
      <c r="F103" s="35">
        <v>520</v>
      </c>
      <c r="G103" s="35" t="s">
        <v>13</v>
      </c>
      <c r="H103" s="35">
        <f t="shared" si="245"/>
        <v>1740.81237911025</v>
      </c>
      <c r="I103" s="35">
        <f t="shared" si="246"/>
        <v>0</v>
      </c>
      <c r="J103" s="37">
        <f t="shared" si="247"/>
        <v>1740.81237911025</v>
      </c>
    </row>
    <row r="104" spans="1:10">
      <c r="A104" s="7">
        <v>43270</v>
      </c>
      <c r="B104" s="32" t="s">
        <v>75</v>
      </c>
      <c r="C104" s="50">
        <f t="shared" si="244"/>
        <v>1369.86301369863</v>
      </c>
      <c r="D104" s="51" t="s">
        <v>12</v>
      </c>
      <c r="E104" s="35">
        <v>219</v>
      </c>
      <c r="F104" s="35">
        <v>215</v>
      </c>
      <c r="G104" s="35" t="s">
        <v>13</v>
      </c>
      <c r="H104" s="35">
        <f t="shared" si="245"/>
        <v>-5479.45205479452</v>
      </c>
      <c r="I104" s="35">
        <f t="shared" si="246"/>
        <v>0</v>
      </c>
      <c r="J104" s="37">
        <f t="shared" si="247"/>
        <v>-5479.45205479452</v>
      </c>
    </row>
    <row r="105" spans="1:10">
      <c r="A105" s="7">
        <v>43269</v>
      </c>
      <c r="B105" s="32" t="s">
        <v>76</v>
      </c>
      <c r="C105" s="50">
        <f t="shared" si="244"/>
        <v>495.049504950495</v>
      </c>
      <c r="D105" s="51" t="s">
        <v>12</v>
      </c>
      <c r="E105" s="35">
        <v>606</v>
      </c>
      <c r="F105" s="35">
        <v>592</v>
      </c>
      <c r="G105" s="35" t="s">
        <v>13</v>
      </c>
      <c r="H105" s="35">
        <f t="shared" si="245"/>
        <v>-6930.69306930693</v>
      </c>
      <c r="I105" s="35">
        <f t="shared" si="246"/>
        <v>0</v>
      </c>
      <c r="J105" s="37">
        <f t="shared" si="247"/>
        <v>-6930.69306930693</v>
      </c>
    </row>
    <row r="106" spans="1:10">
      <c r="A106" s="7">
        <v>43266</v>
      </c>
      <c r="B106" s="32" t="s">
        <v>35</v>
      </c>
      <c r="C106" s="50">
        <f t="shared" si="244"/>
        <v>232.558139534884</v>
      </c>
      <c r="D106" s="51" t="s">
        <v>12</v>
      </c>
      <c r="E106" s="35">
        <v>1290</v>
      </c>
      <c r="F106" s="35">
        <v>1298</v>
      </c>
      <c r="G106" s="35" t="s">
        <v>13</v>
      </c>
      <c r="H106" s="35">
        <f t="shared" si="245"/>
        <v>1860.46511627907</v>
      </c>
      <c r="I106" s="35">
        <f t="shared" si="246"/>
        <v>0</v>
      </c>
      <c r="J106" s="37">
        <f t="shared" si="247"/>
        <v>1860.46511627907</v>
      </c>
    </row>
    <row r="107" spans="1:10">
      <c r="A107" s="7">
        <v>43265</v>
      </c>
      <c r="B107" s="32" t="s">
        <v>77</v>
      </c>
      <c r="C107" s="50">
        <f t="shared" si="244"/>
        <v>1090.90909090909</v>
      </c>
      <c r="D107" s="51" t="s">
        <v>12</v>
      </c>
      <c r="E107" s="35">
        <v>275</v>
      </c>
      <c r="F107" s="35">
        <v>280</v>
      </c>
      <c r="G107" s="35" t="s">
        <v>13</v>
      </c>
      <c r="H107" s="35">
        <f t="shared" si="245"/>
        <v>5454.54545454545</v>
      </c>
      <c r="I107" s="35">
        <f t="shared" si="246"/>
        <v>0</v>
      </c>
      <c r="J107" s="37">
        <f t="shared" si="247"/>
        <v>5454.54545454545</v>
      </c>
    </row>
    <row r="108" spans="1:10">
      <c r="A108" s="7">
        <v>43264</v>
      </c>
      <c r="B108" s="32" t="s">
        <v>78</v>
      </c>
      <c r="C108" s="50">
        <f t="shared" si="244"/>
        <v>530.973451327434</v>
      </c>
      <c r="D108" s="51" t="s">
        <v>12</v>
      </c>
      <c r="E108" s="35">
        <v>565</v>
      </c>
      <c r="F108" s="35">
        <v>565</v>
      </c>
      <c r="G108" s="35" t="s">
        <v>13</v>
      </c>
      <c r="H108" s="35">
        <f t="shared" si="245"/>
        <v>0</v>
      </c>
      <c r="I108" s="35">
        <f t="shared" si="246"/>
        <v>0</v>
      </c>
      <c r="J108" s="37">
        <f t="shared" si="247"/>
        <v>0</v>
      </c>
    </row>
    <row r="109" spans="1:10">
      <c r="A109" s="7">
        <v>43263</v>
      </c>
      <c r="B109" s="32" t="s">
        <v>44</v>
      </c>
      <c r="C109" s="50">
        <f t="shared" si="244"/>
        <v>595.238095238095</v>
      </c>
      <c r="D109" s="51" t="s">
        <v>12</v>
      </c>
      <c r="E109" s="35">
        <v>504</v>
      </c>
      <c r="F109" s="35">
        <v>502</v>
      </c>
      <c r="G109" s="35" t="s">
        <v>13</v>
      </c>
      <c r="H109" s="35">
        <f t="shared" si="245"/>
        <v>-1190.47619047619</v>
      </c>
      <c r="I109" s="35">
        <f t="shared" si="246"/>
        <v>0</v>
      </c>
      <c r="J109" s="37">
        <f t="shared" si="247"/>
        <v>-1190.47619047619</v>
      </c>
    </row>
    <row r="110" spans="1:10">
      <c r="A110" s="7">
        <v>43262</v>
      </c>
      <c r="B110" s="32" t="s">
        <v>79</v>
      </c>
      <c r="C110" s="50">
        <f t="shared" si="244"/>
        <v>710.900473933649</v>
      </c>
      <c r="D110" s="51" t="s">
        <v>12</v>
      </c>
      <c r="E110" s="35">
        <v>422</v>
      </c>
      <c r="F110" s="35">
        <v>421</v>
      </c>
      <c r="G110" s="35" t="s">
        <v>13</v>
      </c>
      <c r="H110" s="35">
        <f t="shared" si="245"/>
        <v>-710.900473933649</v>
      </c>
      <c r="I110" s="35">
        <f t="shared" si="246"/>
        <v>0</v>
      </c>
      <c r="J110" s="37">
        <f t="shared" si="247"/>
        <v>-710.900473933649</v>
      </c>
    </row>
    <row r="111" spans="1:10">
      <c r="A111" s="7">
        <v>43259</v>
      </c>
      <c r="B111" s="32" t="s">
        <v>79</v>
      </c>
      <c r="C111" s="50">
        <f t="shared" si="244"/>
        <v>775.193798449612</v>
      </c>
      <c r="D111" s="51" t="s">
        <v>12</v>
      </c>
      <c r="E111" s="35">
        <v>387</v>
      </c>
      <c r="F111" s="35">
        <v>393</v>
      </c>
      <c r="G111" s="35">
        <v>405</v>
      </c>
      <c r="H111" s="35">
        <f t="shared" si="245"/>
        <v>4651.16279069767</v>
      </c>
      <c r="I111" s="35">
        <f t="shared" si="246"/>
        <v>9302.32558139535</v>
      </c>
      <c r="J111" s="37">
        <f t="shared" si="247"/>
        <v>13953.488372093</v>
      </c>
    </row>
    <row r="112" spans="1:10">
      <c r="A112" s="7">
        <v>43258</v>
      </c>
      <c r="B112" s="32" t="s">
        <v>80</v>
      </c>
      <c r="C112" s="50">
        <f t="shared" si="244"/>
        <v>646.551724137931</v>
      </c>
      <c r="D112" s="51" t="s">
        <v>12</v>
      </c>
      <c r="E112" s="35">
        <v>464</v>
      </c>
      <c r="F112" s="35">
        <v>469</v>
      </c>
      <c r="G112" s="35" t="s">
        <v>13</v>
      </c>
      <c r="H112" s="35">
        <f t="shared" si="245"/>
        <v>3232.75862068966</v>
      </c>
      <c r="I112" s="35">
        <f t="shared" si="246"/>
        <v>0</v>
      </c>
      <c r="J112" s="37">
        <f t="shared" si="247"/>
        <v>3232.75862068966</v>
      </c>
    </row>
    <row r="113" spans="1:10">
      <c r="A113" s="7">
        <v>43257</v>
      </c>
      <c r="B113" s="32" t="s">
        <v>81</v>
      </c>
      <c r="C113" s="50">
        <f t="shared" si="244"/>
        <v>845.070422535211</v>
      </c>
      <c r="D113" s="51" t="s">
        <v>12</v>
      </c>
      <c r="E113" s="35">
        <v>355</v>
      </c>
      <c r="F113" s="35">
        <v>360</v>
      </c>
      <c r="G113" s="35">
        <v>365</v>
      </c>
      <c r="H113" s="35">
        <f t="shared" si="245"/>
        <v>4225.35211267606</v>
      </c>
      <c r="I113" s="35">
        <f t="shared" si="246"/>
        <v>4225.35211267606</v>
      </c>
      <c r="J113" s="37">
        <f t="shared" si="247"/>
        <v>8450.70422535211</v>
      </c>
    </row>
    <row r="114" spans="1:10">
      <c r="A114" s="7">
        <v>43257</v>
      </c>
      <c r="B114" s="32" t="s">
        <v>82</v>
      </c>
      <c r="C114" s="50">
        <f t="shared" si="244"/>
        <v>961.538461538462</v>
      </c>
      <c r="D114" s="51" t="s">
        <v>12</v>
      </c>
      <c r="E114" s="35">
        <v>312</v>
      </c>
      <c r="F114" s="35">
        <v>318</v>
      </c>
      <c r="G114" s="35" t="s">
        <v>13</v>
      </c>
      <c r="H114" s="35">
        <f t="shared" si="245"/>
        <v>5769.23076923077</v>
      </c>
      <c r="I114" s="35">
        <f t="shared" si="246"/>
        <v>0</v>
      </c>
      <c r="J114" s="37">
        <f t="shared" si="247"/>
        <v>5769.23076923077</v>
      </c>
    </row>
    <row r="115" spans="1:10">
      <c r="A115" s="7">
        <v>43256</v>
      </c>
      <c r="B115" s="32" t="s">
        <v>83</v>
      </c>
      <c r="C115" s="50">
        <f t="shared" si="244"/>
        <v>1612.90322580645</v>
      </c>
      <c r="D115" s="51" t="s">
        <v>12</v>
      </c>
      <c r="E115" s="35">
        <v>186</v>
      </c>
      <c r="F115" s="35">
        <v>184</v>
      </c>
      <c r="G115" s="35" t="s">
        <v>13</v>
      </c>
      <c r="H115" s="35">
        <f t="shared" si="245"/>
        <v>-3225.8064516129</v>
      </c>
      <c r="I115" s="35">
        <f t="shared" si="246"/>
        <v>0</v>
      </c>
      <c r="J115" s="37">
        <f t="shared" si="247"/>
        <v>-3225.8064516129</v>
      </c>
    </row>
    <row r="116" spans="1:10">
      <c r="A116" s="7">
        <v>43256</v>
      </c>
      <c r="B116" s="32" t="s">
        <v>84</v>
      </c>
      <c r="C116" s="50">
        <f t="shared" si="244"/>
        <v>1369.86301369863</v>
      </c>
      <c r="D116" s="51" t="s">
        <v>18</v>
      </c>
      <c r="E116" s="35">
        <v>219</v>
      </c>
      <c r="F116" s="35">
        <v>216</v>
      </c>
      <c r="G116" s="35" t="s">
        <v>13</v>
      </c>
      <c r="H116" s="35">
        <f t="shared" si="245"/>
        <v>4109.58904109589</v>
      </c>
      <c r="I116" s="35">
        <f t="shared" si="246"/>
        <v>0</v>
      </c>
      <c r="J116" s="37">
        <f t="shared" si="247"/>
        <v>4109.58904109589</v>
      </c>
    </row>
    <row r="117" spans="1:10">
      <c r="A117" s="7">
        <v>43252</v>
      </c>
      <c r="B117" s="32" t="s">
        <v>85</v>
      </c>
      <c r="C117" s="50">
        <f t="shared" si="244"/>
        <v>348.027842227378</v>
      </c>
      <c r="D117" s="51" t="s">
        <v>12</v>
      </c>
      <c r="E117" s="35">
        <v>862</v>
      </c>
      <c r="F117" s="35">
        <v>873</v>
      </c>
      <c r="G117" s="35" t="s">
        <v>13</v>
      </c>
      <c r="H117" s="35">
        <f t="shared" si="245"/>
        <v>3828.30626450116</v>
      </c>
      <c r="I117" s="35">
        <f t="shared" si="246"/>
        <v>0</v>
      </c>
      <c r="J117" s="37">
        <f t="shared" si="247"/>
        <v>3828.30626450116</v>
      </c>
    </row>
    <row r="118" spans="1:10">
      <c r="A118" s="7">
        <v>43251</v>
      </c>
      <c r="B118" s="32" t="s">
        <v>86</v>
      </c>
      <c r="C118" s="50">
        <f t="shared" si="244"/>
        <v>1562.5</v>
      </c>
      <c r="D118" s="51" t="s">
        <v>12</v>
      </c>
      <c r="E118" s="35">
        <v>192</v>
      </c>
      <c r="F118" s="35">
        <v>198</v>
      </c>
      <c r="G118" s="35">
        <v>202</v>
      </c>
      <c r="H118" s="35">
        <f t="shared" ref="H118:H140" si="248">IF(D118="SELL",E118-F118,F118-E118)*C118</f>
        <v>9375</v>
      </c>
      <c r="I118" s="35">
        <f t="shared" ref="I118:I140" si="249">IF(D118="SELL",IF(G118="-","0",F118-G118),IF(D118="BUY",IF(G118="-","0",G118-F118)))*C118</f>
        <v>6250</v>
      </c>
      <c r="J118" s="37">
        <f t="shared" si="247"/>
        <v>15625</v>
      </c>
    </row>
    <row r="119" spans="1:10">
      <c r="A119" s="7">
        <v>43251</v>
      </c>
      <c r="B119" s="32" t="s">
        <v>14</v>
      </c>
      <c r="C119" s="50">
        <f t="shared" si="244"/>
        <v>223.880597014925</v>
      </c>
      <c r="D119" s="51" t="s">
        <v>12</v>
      </c>
      <c r="E119" s="35">
        <v>1340</v>
      </c>
      <c r="F119" s="35">
        <v>1305</v>
      </c>
      <c r="G119" s="35" t="s">
        <v>13</v>
      </c>
      <c r="H119" s="35">
        <f t="shared" si="248"/>
        <v>-7835.82089552239</v>
      </c>
      <c r="I119" s="35">
        <f t="shared" si="249"/>
        <v>0</v>
      </c>
      <c r="J119" s="37">
        <f t="shared" si="247"/>
        <v>-7835.82089552239</v>
      </c>
    </row>
    <row r="120" spans="1:10">
      <c r="A120" s="7">
        <v>43250</v>
      </c>
      <c r="B120" s="32" t="s">
        <v>87</v>
      </c>
      <c r="C120" s="50">
        <f t="shared" si="244"/>
        <v>735.294117647059</v>
      </c>
      <c r="D120" s="51" t="s">
        <v>12</v>
      </c>
      <c r="E120" s="35">
        <v>408</v>
      </c>
      <c r="F120" s="35">
        <v>408</v>
      </c>
      <c r="G120" s="35" t="s">
        <v>13</v>
      </c>
      <c r="H120" s="35">
        <f t="shared" si="248"/>
        <v>0</v>
      </c>
      <c r="I120" s="35">
        <f t="shared" si="249"/>
        <v>0</v>
      </c>
      <c r="J120" s="37">
        <f t="shared" si="247"/>
        <v>0</v>
      </c>
    </row>
    <row r="121" spans="1:10">
      <c r="A121" s="7">
        <v>43249</v>
      </c>
      <c r="B121" s="32" t="s">
        <v>88</v>
      </c>
      <c r="C121" s="50">
        <f t="shared" si="244"/>
        <v>344.827586206897</v>
      </c>
      <c r="D121" s="51" t="s">
        <v>12</v>
      </c>
      <c r="E121" s="35">
        <v>870</v>
      </c>
      <c r="F121" s="35">
        <v>879</v>
      </c>
      <c r="G121" s="35" t="s">
        <v>13</v>
      </c>
      <c r="H121" s="35">
        <f t="shared" si="248"/>
        <v>3103.44827586207</v>
      </c>
      <c r="I121" s="35">
        <f t="shared" si="249"/>
        <v>0</v>
      </c>
      <c r="J121" s="37">
        <f t="shared" si="247"/>
        <v>3103.44827586207</v>
      </c>
    </row>
    <row r="122" spans="1:10">
      <c r="A122" s="7">
        <v>43248</v>
      </c>
      <c r="B122" s="32" t="s">
        <v>89</v>
      </c>
      <c r="C122" s="50">
        <f t="shared" si="244"/>
        <v>617.283950617284</v>
      </c>
      <c r="D122" s="51" t="s">
        <v>12</v>
      </c>
      <c r="E122" s="35">
        <v>486</v>
      </c>
      <c r="F122" s="35">
        <v>494</v>
      </c>
      <c r="G122" s="35">
        <v>505</v>
      </c>
      <c r="H122" s="35">
        <f t="shared" si="248"/>
        <v>4938.27160493827</v>
      </c>
      <c r="I122" s="35">
        <f t="shared" si="249"/>
        <v>6790.12345679012</v>
      </c>
      <c r="J122" s="37">
        <f t="shared" si="247"/>
        <v>11728.3950617284</v>
      </c>
    </row>
    <row r="123" spans="1:10">
      <c r="A123" s="7">
        <v>43248</v>
      </c>
      <c r="B123" s="32" t="s">
        <v>90</v>
      </c>
      <c r="C123" s="50">
        <f t="shared" si="244"/>
        <v>909.090909090909</v>
      </c>
      <c r="D123" s="51" t="s">
        <v>12</v>
      </c>
      <c r="E123" s="35">
        <v>330</v>
      </c>
      <c r="F123" s="35">
        <v>336</v>
      </c>
      <c r="G123" s="35">
        <v>341</v>
      </c>
      <c r="H123" s="35">
        <f t="shared" si="248"/>
        <v>5454.54545454545</v>
      </c>
      <c r="I123" s="35">
        <f t="shared" si="249"/>
        <v>4545.45454545455</v>
      </c>
      <c r="J123" s="37">
        <f t="shared" si="247"/>
        <v>10000</v>
      </c>
    </row>
    <row r="124" spans="1:10">
      <c r="A124" s="7">
        <v>43245</v>
      </c>
      <c r="B124" s="32" t="s">
        <v>91</v>
      </c>
      <c r="C124" s="50">
        <f t="shared" si="244"/>
        <v>1153.84615384615</v>
      </c>
      <c r="D124" s="51" t="s">
        <v>12</v>
      </c>
      <c r="E124" s="35">
        <v>260</v>
      </c>
      <c r="F124" s="35">
        <v>264.9</v>
      </c>
      <c r="G124" s="35" t="s">
        <v>13</v>
      </c>
      <c r="H124" s="35">
        <f t="shared" si="248"/>
        <v>5653.84615384613</v>
      </c>
      <c r="I124" s="35">
        <f t="shared" si="249"/>
        <v>0</v>
      </c>
      <c r="J124" s="37">
        <f t="shared" si="247"/>
        <v>5653.84615384613</v>
      </c>
    </row>
    <row r="125" spans="1:10">
      <c r="A125" s="7">
        <v>43244</v>
      </c>
      <c r="B125" s="32" t="s">
        <v>92</v>
      </c>
      <c r="C125" s="50">
        <f t="shared" si="244"/>
        <v>1295.89632829374</v>
      </c>
      <c r="D125" s="51" t="s">
        <v>12</v>
      </c>
      <c r="E125" s="35">
        <v>231.5</v>
      </c>
      <c r="F125" s="35">
        <v>234.5</v>
      </c>
      <c r="G125" s="35" t="s">
        <v>13</v>
      </c>
      <c r="H125" s="35">
        <f t="shared" si="248"/>
        <v>3887.68898488121</v>
      </c>
      <c r="I125" s="35">
        <f t="shared" si="249"/>
        <v>0</v>
      </c>
      <c r="J125" s="37">
        <f t="shared" si="247"/>
        <v>3887.68898488121</v>
      </c>
    </row>
    <row r="126" spans="1:10">
      <c r="A126" s="7">
        <v>43243</v>
      </c>
      <c r="B126" s="32" t="s">
        <v>93</v>
      </c>
      <c r="C126" s="50">
        <f t="shared" si="244"/>
        <v>579.150579150579</v>
      </c>
      <c r="D126" s="51" t="s">
        <v>12</v>
      </c>
      <c r="E126" s="35">
        <v>518</v>
      </c>
      <c r="F126" s="35">
        <v>525</v>
      </c>
      <c r="G126" s="35" t="s">
        <v>13</v>
      </c>
      <c r="H126" s="35">
        <f t="shared" si="248"/>
        <v>4054.05405405405</v>
      </c>
      <c r="I126" s="35">
        <f t="shared" si="249"/>
        <v>0</v>
      </c>
      <c r="J126" s="37">
        <f t="shared" si="247"/>
        <v>4054.05405405405</v>
      </c>
    </row>
    <row r="127" spans="1:10">
      <c r="A127" s="7">
        <v>43242</v>
      </c>
      <c r="B127" s="32" t="s">
        <v>40</v>
      </c>
      <c r="C127" s="50">
        <f t="shared" si="244"/>
        <v>714.285714285714</v>
      </c>
      <c r="D127" s="51" t="s">
        <v>12</v>
      </c>
      <c r="E127" s="35">
        <v>420</v>
      </c>
      <c r="F127" s="35">
        <v>424</v>
      </c>
      <c r="G127" s="35" t="s">
        <v>13</v>
      </c>
      <c r="H127" s="35">
        <f t="shared" si="248"/>
        <v>2857.14285714286</v>
      </c>
      <c r="I127" s="35">
        <f t="shared" si="249"/>
        <v>0</v>
      </c>
      <c r="J127" s="37">
        <f t="shared" si="247"/>
        <v>2857.14285714286</v>
      </c>
    </row>
    <row r="128" spans="1:10">
      <c r="A128" s="7">
        <v>43241</v>
      </c>
      <c r="B128" s="32" t="s">
        <v>41</v>
      </c>
      <c r="C128" s="50">
        <f t="shared" si="244"/>
        <v>382.65306122449</v>
      </c>
      <c r="D128" s="51" t="s">
        <v>18</v>
      </c>
      <c r="E128" s="35">
        <v>784</v>
      </c>
      <c r="F128" s="35">
        <v>772</v>
      </c>
      <c r="G128" s="35" t="s">
        <v>13</v>
      </c>
      <c r="H128" s="35">
        <f t="shared" si="248"/>
        <v>4591.83673469388</v>
      </c>
      <c r="I128" s="35">
        <f t="shared" si="249"/>
        <v>0</v>
      </c>
      <c r="J128" s="37">
        <f t="shared" si="247"/>
        <v>4591.83673469388</v>
      </c>
    </row>
    <row r="129" spans="1:10">
      <c r="A129" s="7">
        <v>43238</v>
      </c>
      <c r="B129" s="32" t="s">
        <v>94</v>
      </c>
      <c r="C129" s="50">
        <f t="shared" si="244"/>
        <v>1363.63636363636</v>
      </c>
      <c r="D129" s="51" t="s">
        <v>12</v>
      </c>
      <c r="E129" s="35">
        <v>220</v>
      </c>
      <c r="F129" s="35">
        <v>215</v>
      </c>
      <c r="G129" s="35" t="s">
        <v>13</v>
      </c>
      <c r="H129" s="35">
        <f t="shared" si="248"/>
        <v>-6818.18181818182</v>
      </c>
      <c r="I129" s="35">
        <f t="shared" si="249"/>
        <v>0</v>
      </c>
      <c r="J129" s="37">
        <f t="shared" si="247"/>
        <v>-6818.18181818182</v>
      </c>
    </row>
    <row r="130" spans="1:10">
      <c r="A130" s="7">
        <v>43238</v>
      </c>
      <c r="B130" s="32" t="s">
        <v>95</v>
      </c>
      <c r="C130" s="50">
        <f t="shared" si="244"/>
        <v>878.477306002928</v>
      </c>
      <c r="D130" s="51" t="s">
        <v>12</v>
      </c>
      <c r="E130" s="35">
        <v>341.5</v>
      </c>
      <c r="F130" s="35">
        <v>347</v>
      </c>
      <c r="G130" s="35" t="s">
        <v>13</v>
      </c>
      <c r="H130" s="35">
        <f t="shared" si="248"/>
        <v>4831.62518301611</v>
      </c>
      <c r="I130" s="35">
        <f t="shared" si="249"/>
        <v>0</v>
      </c>
      <c r="J130" s="37">
        <f t="shared" si="247"/>
        <v>4831.62518301611</v>
      </c>
    </row>
    <row r="131" spans="1:10">
      <c r="A131" s="7">
        <v>43237</v>
      </c>
      <c r="B131" s="32" t="s">
        <v>96</v>
      </c>
      <c r="C131" s="50">
        <f t="shared" si="244"/>
        <v>688.073394495413</v>
      </c>
      <c r="D131" s="51" t="s">
        <v>12</v>
      </c>
      <c r="E131" s="35">
        <v>436</v>
      </c>
      <c r="F131" s="35">
        <v>444</v>
      </c>
      <c r="G131" s="35" t="s">
        <v>13</v>
      </c>
      <c r="H131" s="35">
        <f t="shared" si="248"/>
        <v>5504.5871559633</v>
      </c>
      <c r="I131" s="35">
        <f t="shared" si="249"/>
        <v>0</v>
      </c>
      <c r="J131" s="37">
        <f t="shared" si="247"/>
        <v>5504.5871559633</v>
      </c>
    </row>
    <row r="132" spans="1:10">
      <c r="A132" s="7">
        <v>43236</v>
      </c>
      <c r="B132" s="32" t="s">
        <v>67</v>
      </c>
      <c r="C132" s="50">
        <f t="shared" si="244"/>
        <v>274.473924977127</v>
      </c>
      <c r="D132" s="51" t="s">
        <v>12</v>
      </c>
      <c r="E132" s="35">
        <v>1093</v>
      </c>
      <c r="F132" s="35">
        <v>1104</v>
      </c>
      <c r="G132" s="35" t="s">
        <v>13</v>
      </c>
      <c r="H132" s="35">
        <f t="shared" si="248"/>
        <v>3019.2131747484</v>
      </c>
      <c r="I132" s="35">
        <f t="shared" si="249"/>
        <v>0</v>
      </c>
      <c r="J132" s="37">
        <f t="shared" si="247"/>
        <v>3019.2131747484</v>
      </c>
    </row>
    <row r="133" spans="1:10">
      <c r="A133" s="7">
        <v>43235</v>
      </c>
      <c r="B133" s="32" t="s">
        <v>97</v>
      </c>
      <c r="C133" s="50">
        <f t="shared" si="244"/>
        <v>659.340659340659</v>
      </c>
      <c r="D133" s="51" t="s">
        <v>12</v>
      </c>
      <c r="E133" s="35">
        <v>455</v>
      </c>
      <c r="F133" s="35">
        <v>455</v>
      </c>
      <c r="G133" s="35" t="s">
        <v>13</v>
      </c>
      <c r="H133" s="35">
        <f t="shared" si="248"/>
        <v>0</v>
      </c>
      <c r="I133" s="35">
        <f t="shared" si="249"/>
        <v>0</v>
      </c>
      <c r="J133" s="37">
        <f t="shared" si="247"/>
        <v>0</v>
      </c>
    </row>
    <row r="134" spans="1:10">
      <c r="A134" s="7">
        <v>43234</v>
      </c>
      <c r="B134" s="32" t="s">
        <v>98</v>
      </c>
      <c r="C134" s="50">
        <f t="shared" si="244"/>
        <v>240</v>
      </c>
      <c r="D134" s="51" t="s">
        <v>12</v>
      </c>
      <c r="E134" s="35">
        <v>1250</v>
      </c>
      <c r="F134" s="35">
        <v>1275</v>
      </c>
      <c r="G134" s="35" t="s">
        <v>13</v>
      </c>
      <c r="H134" s="35">
        <f t="shared" si="248"/>
        <v>6000</v>
      </c>
      <c r="I134" s="35">
        <f t="shared" si="249"/>
        <v>0</v>
      </c>
      <c r="J134" s="37">
        <f t="shared" si="247"/>
        <v>6000</v>
      </c>
    </row>
    <row r="135" spans="1:10">
      <c r="A135" s="7">
        <v>43231</v>
      </c>
      <c r="B135" s="32" t="s">
        <v>45</v>
      </c>
      <c r="C135" s="50">
        <f t="shared" si="244"/>
        <v>244.897959183673</v>
      </c>
      <c r="D135" s="51" t="s">
        <v>12</v>
      </c>
      <c r="E135" s="35">
        <v>1225</v>
      </c>
      <c r="F135" s="35">
        <v>1220</v>
      </c>
      <c r="G135" s="35" t="s">
        <v>13</v>
      </c>
      <c r="H135" s="35">
        <f t="shared" si="248"/>
        <v>-1224.48979591837</v>
      </c>
      <c r="I135" s="35">
        <f t="shared" si="249"/>
        <v>0</v>
      </c>
      <c r="J135" s="37">
        <f t="shared" si="247"/>
        <v>-1224.48979591837</v>
      </c>
    </row>
    <row r="136" spans="1:10">
      <c r="A136" s="7">
        <v>43230</v>
      </c>
      <c r="B136" s="32" t="s">
        <v>99</v>
      </c>
      <c r="C136" s="50">
        <f t="shared" si="244"/>
        <v>714.285714285714</v>
      </c>
      <c r="D136" s="51" t="s">
        <v>12</v>
      </c>
      <c r="E136" s="35">
        <v>420</v>
      </c>
      <c r="F136" s="35">
        <v>427</v>
      </c>
      <c r="G136" s="35" t="s">
        <v>13</v>
      </c>
      <c r="H136" s="35">
        <f t="shared" si="248"/>
        <v>5000</v>
      </c>
      <c r="I136" s="35">
        <f t="shared" si="249"/>
        <v>0</v>
      </c>
      <c r="J136" s="37">
        <f t="shared" si="247"/>
        <v>5000</v>
      </c>
    </row>
    <row r="137" spans="1:10">
      <c r="A137" s="7">
        <v>43229</v>
      </c>
      <c r="B137" s="32" t="s">
        <v>100</v>
      </c>
      <c r="C137" s="50">
        <f t="shared" si="244"/>
        <v>900.900900900901</v>
      </c>
      <c r="D137" s="51" t="s">
        <v>12</v>
      </c>
      <c r="E137" s="35">
        <v>333</v>
      </c>
      <c r="F137" s="35">
        <v>339</v>
      </c>
      <c r="G137" s="35" t="s">
        <v>13</v>
      </c>
      <c r="H137" s="35">
        <f t="shared" si="248"/>
        <v>5405.4054054054</v>
      </c>
      <c r="I137" s="35">
        <f t="shared" si="249"/>
        <v>0</v>
      </c>
      <c r="J137" s="37">
        <f t="shared" si="247"/>
        <v>5405.4054054054</v>
      </c>
    </row>
    <row r="138" spans="1:10">
      <c r="A138" s="7">
        <v>43229</v>
      </c>
      <c r="B138" s="32" t="s">
        <v>101</v>
      </c>
      <c r="C138" s="50">
        <f t="shared" si="244"/>
        <v>560.747663551402</v>
      </c>
      <c r="D138" s="51" t="s">
        <v>12</v>
      </c>
      <c r="E138" s="35">
        <v>535</v>
      </c>
      <c r="F138" s="35">
        <v>544</v>
      </c>
      <c r="G138" s="35" t="s">
        <v>13</v>
      </c>
      <c r="H138" s="35">
        <f t="shared" si="248"/>
        <v>5046.72897196262</v>
      </c>
      <c r="I138" s="35">
        <f t="shared" si="249"/>
        <v>0</v>
      </c>
      <c r="J138" s="37">
        <f t="shared" si="247"/>
        <v>5046.72897196262</v>
      </c>
    </row>
    <row r="139" spans="1:10">
      <c r="A139" s="7">
        <v>43228</v>
      </c>
      <c r="B139" s="32" t="s">
        <v>102</v>
      </c>
      <c r="C139" s="50">
        <f t="shared" si="244"/>
        <v>403.768506056528</v>
      </c>
      <c r="D139" s="51" t="s">
        <v>12</v>
      </c>
      <c r="E139" s="35">
        <v>743</v>
      </c>
      <c r="F139" s="35">
        <v>755</v>
      </c>
      <c r="G139" s="35" t="s">
        <v>13</v>
      </c>
      <c r="H139" s="35">
        <f t="shared" si="248"/>
        <v>4845.22207267833</v>
      </c>
      <c r="I139" s="35">
        <f t="shared" si="249"/>
        <v>0</v>
      </c>
      <c r="J139" s="37">
        <f t="shared" si="247"/>
        <v>4845.22207267833</v>
      </c>
    </row>
    <row r="140" spans="1:10">
      <c r="A140" s="7">
        <v>43227</v>
      </c>
      <c r="B140" s="32" t="s">
        <v>103</v>
      </c>
      <c r="C140" s="50">
        <f t="shared" si="244"/>
        <v>450.45045045045</v>
      </c>
      <c r="D140" s="51" t="s">
        <v>12</v>
      </c>
      <c r="E140" s="35">
        <v>666</v>
      </c>
      <c r="F140" s="35">
        <v>675</v>
      </c>
      <c r="G140" s="35" t="s">
        <v>13</v>
      </c>
      <c r="H140" s="35">
        <f t="shared" si="248"/>
        <v>4054.05405405405</v>
      </c>
      <c r="I140" s="35">
        <f t="shared" si="249"/>
        <v>0</v>
      </c>
      <c r="J140" s="37">
        <f t="shared" si="247"/>
        <v>4054.05405405405</v>
      </c>
    </row>
    <row r="141" spans="1:10">
      <c r="A141" s="7">
        <v>43224</v>
      </c>
      <c r="B141" s="32" t="s">
        <v>104</v>
      </c>
      <c r="C141" s="50">
        <f t="shared" ref="C141:C143" si="250">300000/E141</f>
        <v>738.916256157635</v>
      </c>
      <c r="D141" s="51" t="s">
        <v>12</v>
      </c>
      <c r="E141" s="35">
        <v>406</v>
      </c>
      <c r="F141" s="35">
        <v>414</v>
      </c>
      <c r="G141" s="35">
        <v>425</v>
      </c>
      <c r="H141" s="35">
        <f t="shared" ref="H141:H143" si="251">IF(D141="SELL",E141-F141,F141-E141)*C141</f>
        <v>5911.33004926108</v>
      </c>
      <c r="I141" s="35">
        <f t="shared" ref="I141:I143" si="252">IF(D141="SELL",IF(G141="-","0",F141-G141),IF(D141="BUY",IF(G141="-","0",G141-F141)))*C141</f>
        <v>8128.07881773399</v>
      </c>
      <c r="J141" s="37">
        <f t="shared" si="247"/>
        <v>14039.4088669951</v>
      </c>
    </row>
    <row r="142" spans="1:10">
      <c r="A142" s="7">
        <v>43223</v>
      </c>
      <c r="B142" s="32" t="s">
        <v>34</v>
      </c>
      <c r="C142" s="50">
        <f t="shared" si="250"/>
        <v>588.235294117647</v>
      </c>
      <c r="D142" s="51" t="s">
        <v>12</v>
      </c>
      <c r="E142" s="35">
        <v>510</v>
      </c>
      <c r="F142" s="35">
        <v>518</v>
      </c>
      <c r="G142" s="35" t="s">
        <v>13</v>
      </c>
      <c r="H142" s="35">
        <f t="shared" si="251"/>
        <v>4705.88235294118</v>
      </c>
      <c r="I142" s="35">
        <f t="shared" si="252"/>
        <v>0</v>
      </c>
      <c r="J142" s="37">
        <f t="shared" si="247"/>
        <v>4705.88235294118</v>
      </c>
    </row>
    <row r="143" spans="1:10">
      <c r="A143" s="7">
        <v>43222</v>
      </c>
      <c r="B143" s="32" t="s">
        <v>105</v>
      </c>
      <c r="C143" s="50">
        <f t="shared" si="250"/>
        <v>374.064837905237</v>
      </c>
      <c r="D143" s="51" t="s">
        <v>12</v>
      </c>
      <c r="E143" s="35">
        <v>802</v>
      </c>
      <c r="F143" s="35">
        <v>816</v>
      </c>
      <c r="G143" s="35">
        <v>825</v>
      </c>
      <c r="H143" s="35">
        <f t="shared" si="251"/>
        <v>5236.90773067332</v>
      </c>
      <c r="I143" s="35">
        <f t="shared" si="252"/>
        <v>3366.58354114713</v>
      </c>
      <c r="J143" s="37">
        <f t="shared" si="247"/>
        <v>8603.49127182045</v>
      </c>
    </row>
    <row r="144" spans="1:10">
      <c r="A144" s="19"/>
      <c r="B144" s="19"/>
      <c r="C144" s="19"/>
      <c r="D144" s="19"/>
      <c r="E144" s="19"/>
      <c r="F144" s="19"/>
      <c r="G144" s="19"/>
      <c r="H144" s="19"/>
      <c r="I144" s="19"/>
      <c r="J144" s="19"/>
    </row>
  </sheetData>
  <mergeCells count="2">
    <mergeCell ref="A1:J1"/>
    <mergeCell ref="A2:J2"/>
  </mergeCells>
  <conditionalFormatting sqref="H96:I143 H57:I70">
    <cfRule type="cellIs" dxfId="0" priority="1" stopIfTrue="1" operator="lessThan">
      <formula>0</formula>
    </cfRule>
  </conditionalFormatting>
  <conditionalFormatting sqref="H94:I94">
    <cfRule type="cellIs" dxfId="1" priority="2" stopIfTrue="1" operator="lessThan">
      <formula>0</formula>
    </cfRule>
  </conditionalFormatting>
  <conditionalFormatting sqref="H93:I93">
    <cfRule type="cellIs" dxfId="2" priority="3" stopIfTrue="1" operator="lessThan">
      <formula>0</formula>
    </cfRule>
  </conditionalFormatting>
  <conditionalFormatting sqref="H92:I92">
    <cfRule type="cellIs" dxfId="3" priority="4" stopIfTrue="1" operator="lessThan">
      <formula>0</formula>
    </cfRule>
  </conditionalFormatting>
  <conditionalFormatting sqref="H91:I91">
    <cfRule type="cellIs" dxfId="4" priority="5" stopIfTrue="1" operator="lessThan">
      <formula>0</formula>
    </cfRule>
  </conditionalFormatting>
  <conditionalFormatting sqref="H90:I90">
    <cfRule type="cellIs" dxfId="5" priority="6" stopIfTrue="1" operator="lessThan">
      <formula>0</formula>
    </cfRule>
  </conditionalFormatting>
  <conditionalFormatting sqref="H89:I89">
    <cfRule type="cellIs" dxfId="6" priority="7" stopIfTrue="1" operator="lessThan">
      <formula>0</formula>
    </cfRule>
  </conditionalFormatting>
  <conditionalFormatting sqref="H88:I88">
    <cfRule type="cellIs" dxfId="7" priority="8" stopIfTrue="1" operator="lessThan">
      <formula>0</formula>
    </cfRule>
  </conditionalFormatting>
  <conditionalFormatting sqref="H87:I87">
    <cfRule type="cellIs" dxfId="8" priority="9" stopIfTrue="1" operator="lessThan">
      <formula>0</formula>
    </cfRule>
  </conditionalFormatting>
  <conditionalFormatting sqref="H86:I86">
    <cfRule type="cellIs" dxfId="9" priority="10" stopIfTrue="1" operator="lessThan">
      <formula>0</formula>
    </cfRule>
  </conditionalFormatting>
  <conditionalFormatting sqref="H85:I85">
    <cfRule type="cellIs" dxfId="10" priority="11" stopIfTrue="1" operator="lessThan">
      <formula>0</formula>
    </cfRule>
  </conditionalFormatting>
  <conditionalFormatting sqref="H84:I84">
    <cfRule type="cellIs" dxfId="11" priority="12" stopIfTrue="1" operator="lessThan">
      <formula>0</formula>
    </cfRule>
  </conditionalFormatting>
  <conditionalFormatting sqref="H83:I83">
    <cfRule type="cellIs" dxfId="12" priority="13" stopIfTrue="1" operator="lessThan">
      <formula>0</formula>
    </cfRule>
  </conditionalFormatting>
  <conditionalFormatting sqref="H82:I82">
    <cfRule type="cellIs" dxfId="13" priority="14" stopIfTrue="1" operator="lessThan">
      <formula>0</formula>
    </cfRule>
  </conditionalFormatting>
  <conditionalFormatting sqref="H81:I81">
    <cfRule type="cellIs" dxfId="14" priority="15" stopIfTrue="1" operator="lessThan">
      <formula>0</formula>
    </cfRule>
  </conditionalFormatting>
  <conditionalFormatting sqref="H80:I80">
    <cfRule type="cellIs" dxfId="15" priority="16" stopIfTrue="1" operator="lessThan">
      <formula>0</formula>
    </cfRule>
  </conditionalFormatting>
  <conditionalFormatting sqref="H78:I78">
    <cfRule type="cellIs" dxfId="16" priority="17" stopIfTrue="1" operator="lessThan">
      <formula>0</formula>
    </cfRule>
  </conditionalFormatting>
  <conditionalFormatting sqref="H79:I79">
    <cfRule type="cellIs" dxfId="17" priority="18" stopIfTrue="1" operator="lessThan">
      <formula>0</formula>
    </cfRule>
  </conditionalFormatting>
  <conditionalFormatting sqref="H77:I77">
    <cfRule type="cellIs" dxfId="18" priority="19" stopIfTrue="1" operator="lessThan">
      <formula>0</formula>
    </cfRule>
  </conditionalFormatting>
  <conditionalFormatting sqref="H76:I76">
    <cfRule type="cellIs" dxfId="19" priority="20" stopIfTrue="1" operator="lessThan">
      <formula>0</formula>
    </cfRule>
  </conditionalFormatting>
  <conditionalFormatting sqref="H75:I75">
    <cfRule type="cellIs" dxfId="20" priority="21" stopIfTrue="1" operator="lessThan">
      <formula>0</formula>
    </cfRule>
  </conditionalFormatting>
  <conditionalFormatting sqref="H74:I74">
    <cfRule type="cellIs" dxfId="21" priority="22" stopIfTrue="1" operator="lessThan">
      <formula>0</formula>
    </cfRule>
  </conditionalFormatting>
  <conditionalFormatting sqref="H73:I73">
    <cfRule type="cellIs" dxfId="22" priority="23" stopIfTrue="1" operator="lessThan">
      <formula>0</formula>
    </cfRule>
  </conditionalFormatting>
  <conditionalFormatting sqref="H72:I72">
    <cfRule type="cellIs" dxfId="23" priority="24" stopIfTrue="1" operator="lessThan">
      <formula>0</formula>
    </cfRule>
  </conditionalFormatting>
  <conditionalFormatting sqref="H71:I71">
    <cfRule type="cellIs" dxfId="24" priority="25" stopIfTrue="1" operator="lessThan">
      <formula>0</formula>
    </cfRule>
  </conditionalFormatting>
  <conditionalFormatting sqref="H54:I56">
    <cfRule type="cellIs" dxfId="25" priority="26" stopIfTrue="1" operator="lessThan">
      <formula>0</formula>
    </cfRule>
  </conditionalFormatting>
  <conditionalFormatting sqref="H53:I53">
    <cfRule type="cellIs" dxfId="26" priority="27" stopIfTrue="1" operator="lessThan">
      <formula>0</formula>
    </cfRule>
  </conditionalFormatting>
  <conditionalFormatting sqref="H52:I52">
    <cfRule type="cellIs" dxfId="27" priority="28" stopIfTrue="1" operator="lessThan">
      <formula>0</formula>
    </cfRule>
  </conditionalFormatting>
  <conditionalFormatting sqref="H51:I51">
    <cfRule type="cellIs" dxfId="28" priority="29" stopIfTrue="1" operator="lessThan">
      <formula>0</formula>
    </cfRule>
  </conditionalFormatting>
  <conditionalFormatting sqref="H50:I50">
    <cfRule type="cellIs" dxfId="29" priority="30" stopIfTrue="1" operator="lessThan">
      <formula>0</formula>
    </cfRule>
  </conditionalFormatting>
  <conditionalFormatting sqref="H49:I49">
    <cfRule type="cellIs" dxfId="30" priority="31" stopIfTrue="1" operator="lessThan">
      <formula>0</formula>
    </cfRule>
  </conditionalFormatting>
  <conditionalFormatting sqref="H45:I45">
    <cfRule type="cellIs" dxfId="31" priority="32" stopIfTrue="1" operator="lessThan">
      <formula>0</formula>
    </cfRule>
  </conditionalFormatting>
  <conditionalFormatting sqref="H44:I44">
    <cfRule type="cellIs" dxfId="32" priority="33" stopIfTrue="1" operator="lessThan">
      <formula>0</formula>
    </cfRule>
  </conditionalFormatting>
  <conditionalFormatting sqref="H47:I48">
    <cfRule type="cellIs" dxfId="33" priority="34" stopIfTrue="1" operator="lessThan">
      <formula>0</formula>
    </cfRule>
  </conditionalFormatting>
  <conditionalFormatting sqref="H46:I46">
    <cfRule type="cellIs" dxfId="34" priority="35" stopIfTrue="1" operator="lessThan">
      <formula>0</formula>
    </cfRule>
  </conditionalFormatting>
  <conditionalFormatting sqref="H43:I43">
    <cfRule type="cellIs" dxfId="35" priority="36" stopIfTrue="1" operator="lessThan">
      <formula>0</formula>
    </cfRule>
  </conditionalFormatting>
  <conditionalFormatting sqref="H42:I42">
    <cfRule type="cellIs" dxfId="36" priority="37" stopIfTrue="1" operator="lessThan">
      <formula>0</formula>
    </cfRule>
  </conditionalFormatting>
  <conditionalFormatting sqref="H41:I41">
    <cfRule type="cellIs" dxfId="37" priority="38" stopIfTrue="1" operator="lessThan">
      <formula>0</formula>
    </cfRule>
  </conditionalFormatting>
  <conditionalFormatting sqref="H40:I40">
    <cfRule type="cellIs" dxfId="38" priority="39" stopIfTrue="1" operator="lessThan">
      <formula>0</formula>
    </cfRule>
  </conditionalFormatting>
  <conditionalFormatting sqref="H38:I39">
    <cfRule type="cellIs" dxfId="39" priority="40" stopIfTrue="1" operator="lessThan">
      <formula>0</formula>
    </cfRule>
  </conditionalFormatting>
  <conditionalFormatting sqref="H37:I37">
    <cfRule type="cellIs" dxfId="40" priority="41" stopIfTrue="1" operator="lessThan">
      <formula>0</formula>
    </cfRule>
  </conditionalFormatting>
  <conditionalFormatting sqref="H36:I36">
    <cfRule type="cellIs" dxfId="41" priority="42" stopIfTrue="1" operator="lessThan">
      <formula>0</formula>
    </cfRule>
  </conditionalFormatting>
  <conditionalFormatting sqref="H34:I35">
    <cfRule type="cellIs" dxfId="42" priority="43" stopIfTrue="1" operator="lessThan">
      <formula>0</formula>
    </cfRule>
  </conditionalFormatting>
  <conditionalFormatting sqref="H30:I30">
    <cfRule type="cellIs" dxfId="43" priority="44" stopIfTrue="1" operator="lessThan">
      <formula>0</formula>
    </cfRule>
  </conditionalFormatting>
  <conditionalFormatting sqref="H32:I33">
    <cfRule type="cellIs" dxfId="44" priority="45" stopIfTrue="1" operator="lessThan">
      <formula>0</formula>
    </cfRule>
  </conditionalFormatting>
  <conditionalFormatting sqref="H31:I31">
    <cfRule type="cellIs" dxfId="45" priority="46" stopIfTrue="1" operator="lessThan">
      <formula>0</formula>
    </cfRule>
  </conditionalFormatting>
  <conditionalFormatting sqref="H28:I28">
    <cfRule type="cellIs" dxfId="46" priority="47" stopIfTrue="1" operator="lessThan">
      <formula>0</formula>
    </cfRule>
  </conditionalFormatting>
  <conditionalFormatting sqref="H29:I29">
    <cfRule type="cellIs" dxfId="47" priority="48" stopIfTrue="1" operator="lessThan">
      <formula>0</formula>
    </cfRule>
  </conditionalFormatting>
  <conditionalFormatting sqref="H25:I25">
    <cfRule type="cellIs" dxfId="48" priority="49" stopIfTrue="1" operator="lessThan">
      <formula>0</formula>
    </cfRule>
  </conditionalFormatting>
  <conditionalFormatting sqref="H26:I27">
    <cfRule type="cellIs" dxfId="49" priority="50" stopIfTrue="1" operator="lessThan">
      <formula>0</formula>
    </cfRule>
  </conditionalFormatting>
  <conditionalFormatting sqref="H24:I24">
    <cfRule type="cellIs" dxfId="50" priority="51" stopIfTrue="1" operator="lessThan">
      <formula>0</formula>
    </cfRule>
  </conditionalFormatting>
  <conditionalFormatting sqref="H23:I23">
    <cfRule type="cellIs" dxfId="51" priority="52" stopIfTrue="1" operator="lessThan">
      <formula>0</formula>
    </cfRule>
  </conditionalFormatting>
  <conditionalFormatting sqref="H22:I22">
    <cfRule type="cellIs" dxfId="52" priority="53" stopIfTrue="1" operator="lessThan">
      <formula>0</formula>
    </cfRule>
  </conditionalFormatting>
  <conditionalFormatting sqref="H21:I21">
    <cfRule type="cellIs" dxfId="53" priority="54" stopIfTrue="1" operator="lessThan">
      <formula>0</formula>
    </cfRule>
  </conditionalFormatting>
  <conditionalFormatting sqref="H20:I20">
    <cfRule type="cellIs" dxfId="54" priority="55" stopIfTrue="1" operator="lessThan">
      <formula>0</formula>
    </cfRule>
  </conditionalFormatting>
  <conditionalFormatting sqref="H19:I19">
    <cfRule type="cellIs" dxfId="55" priority="56" stopIfTrue="1" operator="lessThan">
      <formula>0</formula>
    </cfRule>
  </conditionalFormatting>
  <conditionalFormatting sqref="H18:I18">
    <cfRule type="cellIs" dxfId="56" priority="57" stopIfTrue="1" operator="lessThan">
      <formula>0</formula>
    </cfRule>
  </conditionalFormatting>
  <conditionalFormatting sqref="H17:I17">
    <cfRule type="cellIs" dxfId="57" priority="58" stopIfTrue="1" operator="lessThan">
      <formula>0</formula>
    </cfRule>
  </conditionalFormatting>
  <conditionalFormatting sqref="H16:I16">
    <cfRule type="cellIs" dxfId="58" priority="59" stopIfTrue="1" operator="lessThan">
      <formula>0</formula>
    </cfRule>
  </conditionalFormatting>
  <conditionalFormatting sqref="H15:I15">
    <cfRule type="cellIs" dxfId="59" priority="60" stopIfTrue="1" operator="lessThan">
      <formula>0</formula>
    </cfRule>
  </conditionalFormatting>
  <conditionalFormatting sqref="H14:I14">
    <cfRule type="cellIs" dxfId="60" priority="61" stopIfTrue="1" operator="lessThan">
      <formula>0</formula>
    </cfRule>
  </conditionalFormatting>
  <conditionalFormatting sqref="H13:I13">
    <cfRule type="cellIs" dxfId="61" priority="62" stopIfTrue="1" operator="lessThan">
      <formula>0</formula>
    </cfRule>
  </conditionalFormatting>
  <conditionalFormatting sqref="H12:I12">
    <cfRule type="cellIs" dxfId="62" priority="63" stopIfTrue="1" operator="lessThan">
      <formula>0</formula>
    </cfRule>
  </conditionalFormatting>
  <conditionalFormatting sqref="H11:I11">
    <cfRule type="cellIs" dxfId="63" priority="64" stopIfTrue="1" operator="lessThan">
      <formula>0</formula>
    </cfRule>
  </conditionalFormatting>
  <conditionalFormatting sqref="H10:I10">
    <cfRule type="cellIs" dxfId="64" priority="65" stopIfTrue="1" operator="lessThan">
      <formula>0</formula>
    </cfRule>
  </conditionalFormatting>
  <conditionalFormatting sqref="H9:I9">
    <cfRule type="cellIs" dxfId="65" priority="66" stopIfTrue="1" operator="lessThan">
      <formula>0</formula>
    </cfRule>
  </conditionalFormatting>
  <conditionalFormatting sqref="H8:I8">
    <cfRule type="cellIs" dxfId="66" priority="67" stopIfTrue="1" operator="lessThan">
      <formula>0</formula>
    </cfRule>
  </conditionalFormatting>
  <conditionalFormatting sqref="H7:I7">
    <cfRule type="cellIs" dxfId="67" priority="68" stopIfTrue="1" operator="lessThan">
      <formula>0</formula>
    </cfRule>
  </conditionalFormatting>
  <conditionalFormatting sqref="H6:I6">
    <cfRule type="cellIs" dxfId="68" priority="69" stopIfTrue="1" operator="lessThan">
      <formula>0</formula>
    </cfRule>
  </conditionalFormatting>
  <conditionalFormatting sqref="H5:I5">
    <cfRule type="cellIs" dxfId="69" priority="70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48"/>
  <sheetViews>
    <sheetView workbookViewId="0">
      <selection activeCell="A3" sqref="A3"/>
    </sheetView>
  </sheetViews>
  <sheetFormatPr defaultColWidth="9" defaultRowHeight="15"/>
  <cols>
    <col min="1" max="1" width="11.8571428571429" customWidth="1"/>
    <col min="2" max="2" width="16.2857142857143" customWidth="1"/>
    <col min="3" max="3" width="18.7142857142857" customWidth="1"/>
    <col min="4" max="4" width="13.8571428571429" customWidth="1"/>
    <col min="5" max="5" width="13.5714285714286" customWidth="1"/>
    <col min="6" max="6" width="20.7142857142857" customWidth="1"/>
    <col min="7" max="7" width="13.2857142857143" customWidth="1"/>
    <col min="8" max="8" width="14.5714285714286" customWidth="1"/>
    <col min="9" max="9" width="17" customWidth="1"/>
    <col min="10" max="10" width="16.4285714285714" customWidth="1"/>
  </cols>
  <sheetData>
    <row r="1" ht="115.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4.75" spans="1:10">
      <c r="A2" s="29" t="s">
        <v>106</v>
      </c>
      <c r="B2" s="30"/>
      <c r="C2" s="30"/>
      <c r="D2" s="30"/>
      <c r="E2" s="30"/>
      <c r="F2" s="30"/>
      <c r="G2" s="30"/>
      <c r="H2" s="30"/>
      <c r="I2" s="30"/>
      <c r="J2" s="30"/>
    </row>
    <row r="3" spans="1:10">
      <c r="A3" s="5" t="s">
        <v>1</v>
      </c>
      <c r="B3" s="5" t="s">
        <v>2</v>
      </c>
      <c r="C3" s="5" t="s">
        <v>107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>
      <c r="A4" s="31"/>
      <c r="B4" s="31"/>
      <c r="C4" s="31"/>
      <c r="D4" s="31"/>
      <c r="E4" s="31"/>
      <c r="F4" s="31"/>
      <c r="G4" s="31"/>
      <c r="H4" s="31"/>
      <c r="I4" s="31"/>
      <c r="J4" s="36"/>
    </row>
    <row r="5" customFormat="1" spans="1:11">
      <c r="A5" s="7">
        <v>43481</v>
      </c>
      <c r="B5" s="32" t="s">
        <v>108</v>
      </c>
      <c r="C5" s="33">
        <v>1000</v>
      </c>
      <c r="D5" s="34" t="s">
        <v>109</v>
      </c>
      <c r="E5" s="35">
        <v>539</v>
      </c>
      <c r="F5" s="35">
        <v>539</v>
      </c>
      <c r="G5" s="35" t="s">
        <v>13</v>
      </c>
      <c r="H5" s="35">
        <f t="shared" ref="H5" si="0">IF(D5="SELL",E5-F5,F5-E5)*C5</f>
        <v>0</v>
      </c>
      <c r="I5" s="10">
        <v>0</v>
      </c>
      <c r="J5" s="37">
        <f t="shared" ref="J5" si="1">SUM(H5:I5)</f>
        <v>0</v>
      </c>
      <c r="K5" s="11">
        <f t="shared" ref="K5" si="2">J5*5</f>
        <v>0</v>
      </c>
    </row>
    <row r="6" customFormat="1" spans="1:11">
      <c r="A6" s="7">
        <v>43480</v>
      </c>
      <c r="B6" s="32" t="s">
        <v>110</v>
      </c>
      <c r="C6" s="33">
        <v>700</v>
      </c>
      <c r="D6" s="34" t="s">
        <v>109</v>
      </c>
      <c r="E6" s="35">
        <v>775</v>
      </c>
      <c r="F6" s="35">
        <v>783</v>
      </c>
      <c r="G6" s="35" t="s">
        <v>13</v>
      </c>
      <c r="H6" s="35">
        <f t="shared" ref="H6" si="3">IF(D6="SELL",E6-F6,F6-E6)*C6</f>
        <v>5600</v>
      </c>
      <c r="I6" s="10">
        <v>0</v>
      </c>
      <c r="J6" s="37">
        <f t="shared" ref="J6" si="4">SUM(H6:I6)</f>
        <v>5600</v>
      </c>
      <c r="K6" s="11">
        <f t="shared" ref="K6" si="5">J6*5</f>
        <v>28000</v>
      </c>
    </row>
    <row r="7" customFormat="1" spans="1:11">
      <c r="A7" s="7">
        <v>43479</v>
      </c>
      <c r="B7" s="32" t="s">
        <v>111</v>
      </c>
      <c r="C7" s="33">
        <v>500</v>
      </c>
      <c r="D7" s="34" t="s">
        <v>109</v>
      </c>
      <c r="E7" s="35">
        <v>1325</v>
      </c>
      <c r="F7" s="35">
        <v>1328</v>
      </c>
      <c r="G7" s="35" t="s">
        <v>13</v>
      </c>
      <c r="H7" s="35">
        <f t="shared" ref="H7" si="6">IF(D7="SELL",E7-F7,F7-E7)*C7</f>
        <v>1500</v>
      </c>
      <c r="I7" s="10">
        <v>0</v>
      </c>
      <c r="J7" s="37">
        <f t="shared" ref="J7" si="7">SUM(H7:I7)</f>
        <v>1500</v>
      </c>
      <c r="K7" s="11">
        <f t="shared" ref="K7" si="8">J7*5</f>
        <v>7500</v>
      </c>
    </row>
    <row r="8" customFormat="1" spans="1:11">
      <c r="A8" s="7">
        <v>43476</v>
      </c>
      <c r="B8" s="32" t="s">
        <v>17</v>
      </c>
      <c r="C8" s="33">
        <v>550</v>
      </c>
      <c r="D8" s="34" t="s">
        <v>109</v>
      </c>
      <c r="E8" s="35">
        <v>678</v>
      </c>
      <c r="F8" s="35">
        <v>686.7</v>
      </c>
      <c r="G8" s="35" t="s">
        <v>13</v>
      </c>
      <c r="H8" s="35">
        <f t="shared" ref="H8" si="9">IF(D8="SELL",E8-F8,F8-E8)*C8</f>
        <v>4785.00000000003</v>
      </c>
      <c r="I8" s="10">
        <v>0</v>
      </c>
      <c r="J8" s="37">
        <f t="shared" ref="J8" si="10">SUM(H8:I8)</f>
        <v>4785.00000000003</v>
      </c>
      <c r="K8" s="11">
        <f t="shared" ref="K8" si="11">J8*5</f>
        <v>23925.0000000001</v>
      </c>
    </row>
    <row r="9" customFormat="1" spans="1:11">
      <c r="A9" s="7">
        <v>43475</v>
      </c>
      <c r="B9" s="32" t="s">
        <v>112</v>
      </c>
      <c r="C9" s="33">
        <v>300</v>
      </c>
      <c r="D9" s="34" t="s">
        <v>18</v>
      </c>
      <c r="E9" s="35">
        <v>2300</v>
      </c>
      <c r="F9" s="35">
        <v>2290</v>
      </c>
      <c r="G9" s="35" t="s">
        <v>13</v>
      </c>
      <c r="H9" s="35">
        <f t="shared" ref="H9" si="12">IF(D9="SELL",E9-F9,F9-E9)*C9</f>
        <v>3000</v>
      </c>
      <c r="I9" s="10">
        <v>0</v>
      </c>
      <c r="J9" s="37">
        <f t="shared" ref="J9" si="13">SUM(H9:I9)</f>
        <v>3000</v>
      </c>
      <c r="K9" s="11">
        <f t="shared" ref="K9" si="14">J9*5</f>
        <v>15000</v>
      </c>
    </row>
    <row r="10" customFormat="1" spans="1:11">
      <c r="A10" s="7">
        <v>43472</v>
      </c>
      <c r="B10" s="32" t="s">
        <v>113</v>
      </c>
      <c r="C10" s="33">
        <v>3000</v>
      </c>
      <c r="D10" s="34" t="s">
        <v>109</v>
      </c>
      <c r="E10" s="35">
        <v>270</v>
      </c>
      <c r="F10" s="35">
        <v>268.4</v>
      </c>
      <c r="G10" s="35" t="s">
        <v>13</v>
      </c>
      <c r="H10" s="35">
        <f t="shared" ref="H10" si="15">IF(D10="SELL",E10-F10,F10-E10)*C10</f>
        <v>-4800.00000000007</v>
      </c>
      <c r="I10" s="10">
        <v>0</v>
      </c>
      <c r="J10" s="37">
        <f t="shared" ref="J10" si="16">SUM(H10:I10)</f>
        <v>-4800.00000000007</v>
      </c>
      <c r="K10" s="11">
        <f t="shared" ref="K10" si="17">J10*5</f>
        <v>-24000.0000000003</v>
      </c>
    </row>
    <row r="11" customFormat="1" spans="1:11">
      <c r="A11" s="7">
        <v>43468</v>
      </c>
      <c r="B11" s="32" t="s">
        <v>114</v>
      </c>
      <c r="C11" s="33">
        <v>2000</v>
      </c>
      <c r="D11" s="34" t="s">
        <v>109</v>
      </c>
      <c r="E11" s="35">
        <v>270</v>
      </c>
      <c r="F11" s="35">
        <v>273.5</v>
      </c>
      <c r="G11" s="35" t="s">
        <v>13</v>
      </c>
      <c r="H11" s="35">
        <f t="shared" ref="H11" si="18">IF(D11="SELL",E11-F11,F11-E11)*C11</f>
        <v>7000</v>
      </c>
      <c r="I11" s="10">
        <v>0</v>
      </c>
      <c r="J11" s="37">
        <f t="shared" ref="J11" si="19">SUM(H11:I11)</f>
        <v>7000</v>
      </c>
      <c r="K11" s="11">
        <f t="shared" ref="K11" si="20">J11*5</f>
        <v>35000</v>
      </c>
    </row>
    <row r="12" customFormat="1" spans="1:11">
      <c r="A12" s="7">
        <v>43466</v>
      </c>
      <c r="B12" s="32" t="s">
        <v>115</v>
      </c>
      <c r="C12" s="33">
        <v>2000</v>
      </c>
      <c r="D12" s="34" t="s">
        <v>109</v>
      </c>
      <c r="E12" s="35">
        <v>251</v>
      </c>
      <c r="F12" s="35">
        <v>254</v>
      </c>
      <c r="G12" s="35" t="s">
        <v>13</v>
      </c>
      <c r="H12" s="35">
        <f t="shared" ref="H12" si="21">IF(D12="SELL",E12-F12,F12-E12)*C12</f>
        <v>6000</v>
      </c>
      <c r="I12" s="10">
        <v>0</v>
      </c>
      <c r="J12" s="37">
        <f t="shared" ref="J12" si="22">SUM(H12:I12)</f>
        <v>6000</v>
      </c>
      <c r="K12" s="11">
        <f t="shared" ref="K12" si="23">J12*5</f>
        <v>30000</v>
      </c>
    </row>
    <row r="13" customFormat="1" spans="1:11">
      <c r="A13" s="7">
        <v>43462</v>
      </c>
      <c r="B13" s="32" t="s">
        <v>116</v>
      </c>
      <c r="C13" s="33">
        <v>250</v>
      </c>
      <c r="D13" s="34" t="s">
        <v>109</v>
      </c>
      <c r="E13" s="35">
        <v>2630</v>
      </c>
      <c r="F13" s="35">
        <v>2653</v>
      </c>
      <c r="G13" s="35" t="s">
        <v>13</v>
      </c>
      <c r="H13" s="35">
        <f t="shared" ref="H13" si="24">IF(D13="SELL",E13-F13,F13-E13)*C13</f>
        <v>5750</v>
      </c>
      <c r="I13" s="10">
        <v>0</v>
      </c>
      <c r="J13" s="37">
        <f t="shared" ref="J13" si="25">SUM(H13:I13)</f>
        <v>5750</v>
      </c>
      <c r="K13" s="11">
        <f t="shared" ref="K13" si="26">J13*5</f>
        <v>28750</v>
      </c>
    </row>
    <row r="14" customFormat="1" spans="1:11">
      <c r="A14" s="7">
        <v>43461</v>
      </c>
      <c r="B14" s="32" t="s">
        <v>117</v>
      </c>
      <c r="C14" s="33">
        <v>500</v>
      </c>
      <c r="D14" s="34" t="s">
        <v>109</v>
      </c>
      <c r="E14" s="35">
        <v>1052</v>
      </c>
      <c r="F14" s="35">
        <v>1070</v>
      </c>
      <c r="G14" s="35">
        <v>1080</v>
      </c>
      <c r="H14" s="35">
        <f t="shared" ref="H14" si="27">IF(D14="SELL",E14-F14,F14-E14)*C14</f>
        <v>9000</v>
      </c>
      <c r="I14" s="10">
        <f>(G14-F14)*C14</f>
        <v>5000</v>
      </c>
      <c r="J14" s="37">
        <f t="shared" ref="J14" si="28">SUM(H14:I14)</f>
        <v>14000</v>
      </c>
      <c r="K14" s="11">
        <f t="shared" ref="K14" si="29">J14*5</f>
        <v>70000</v>
      </c>
    </row>
    <row r="15" customFormat="1" spans="1:11">
      <c r="A15" s="7">
        <v>43460</v>
      </c>
      <c r="B15" s="32" t="s">
        <v>118</v>
      </c>
      <c r="C15" s="33">
        <v>500</v>
      </c>
      <c r="D15" s="34" t="s">
        <v>109</v>
      </c>
      <c r="E15" s="35">
        <v>1023</v>
      </c>
      <c r="F15" s="35">
        <v>1040</v>
      </c>
      <c r="G15" s="35">
        <v>1046</v>
      </c>
      <c r="H15" s="35">
        <f t="shared" ref="H15" si="30">IF(D15="SELL",E15-F15,F15-E15)*C15</f>
        <v>8500</v>
      </c>
      <c r="I15" s="10">
        <f>(G15-F15)*C15</f>
        <v>3000</v>
      </c>
      <c r="J15" s="37">
        <f t="shared" ref="J15" si="31">SUM(H15:I15)</f>
        <v>11500</v>
      </c>
      <c r="K15" s="11">
        <f t="shared" ref="K15" si="32">J15*5</f>
        <v>57500</v>
      </c>
    </row>
    <row r="16" customFormat="1" spans="1:11">
      <c r="A16" s="7">
        <v>43455</v>
      </c>
      <c r="B16" s="32" t="s">
        <v>119</v>
      </c>
      <c r="C16" s="33">
        <v>700</v>
      </c>
      <c r="D16" s="34" t="s">
        <v>18</v>
      </c>
      <c r="E16" s="35">
        <v>1353</v>
      </c>
      <c r="F16" s="35">
        <v>1341</v>
      </c>
      <c r="G16" s="35" t="s">
        <v>13</v>
      </c>
      <c r="H16" s="35">
        <f t="shared" ref="H16" si="33">IF(D16="SELL",E16-F16,F16-E16)*C16</f>
        <v>8400</v>
      </c>
      <c r="I16" s="10">
        <v>0</v>
      </c>
      <c r="J16" s="37">
        <f t="shared" ref="J16" si="34">SUM(H16:I16)</f>
        <v>8400</v>
      </c>
      <c r="K16" s="11">
        <f t="shared" ref="K16" si="35">J16*5</f>
        <v>42000</v>
      </c>
    </row>
    <row r="17" customFormat="1" spans="1:11">
      <c r="A17" s="7">
        <v>43454</v>
      </c>
      <c r="B17" s="32" t="s">
        <v>117</v>
      </c>
      <c r="C17" s="33">
        <v>500</v>
      </c>
      <c r="D17" s="34" t="s">
        <v>109</v>
      </c>
      <c r="E17" s="35">
        <v>1942</v>
      </c>
      <c r="F17" s="35">
        <v>1958</v>
      </c>
      <c r="G17" s="35" t="s">
        <v>13</v>
      </c>
      <c r="H17" s="35">
        <f t="shared" ref="H17" si="36">IF(D17="SELL",E17-F17,F17-E17)*C17</f>
        <v>8000</v>
      </c>
      <c r="I17" s="10">
        <v>0</v>
      </c>
      <c r="J17" s="37">
        <f t="shared" ref="J17" si="37">SUM(H17:I17)</f>
        <v>8000</v>
      </c>
      <c r="K17" s="11">
        <f t="shared" ref="K17" si="38">J17*5</f>
        <v>40000</v>
      </c>
    </row>
    <row r="18" customFormat="1" spans="1:11">
      <c r="A18" s="7">
        <v>43453</v>
      </c>
      <c r="B18" s="32" t="s">
        <v>120</v>
      </c>
      <c r="C18" s="33">
        <v>1250</v>
      </c>
      <c r="D18" s="34" t="s">
        <v>109</v>
      </c>
      <c r="E18" s="35">
        <v>457</v>
      </c>
      <c r="F18" s="35">
        <v>457</v>
      </c>
      <c r="G18" s="35" t="s">
        <v>13</v>
      </c>
      <c r="H18" s="35">
        <f t="shared" ref="H18" si="39">IF(D18="SELL",E18-F18,F18-E18)*C18</f>
        <v>0</v>
      </c>
      <c r="I18" s="10">
        <v>0</v>
      </c>
      <c r="J18" s="37">
        <f t="shared" ref="J18" si="40">SUM(H18:I18)</f>
        <v>0</v>
      </c>
      <c r="K18" s="11">
        <f t="shared" ref="K18" si="41">J18*5</f>
        <v>0</v>
      </c>
    </row>
    <row r="19" customFormat="1" spans="1:11">
      <c r="A19" s="7">
        <v>43452</v>
      </c>
      <c r="B19" s="32" t="s">
        <v>121</v>
      </c>
      <c r="C19" s="33">
        <v>700</v>
      </c>
      <c r="D19" s="34" t="s">
        <v>109</v>
      </c>
      <c r="E19" s="35">
        <v>1314</v>
      </c>
      <c r="F19" s="35">
        <v>1328</v>
      </c>
      <c r="G19" s="35" t="s">
        <v>13</v>
      </c>
      <c r="H19" s="35">
        <f t="shared" ref="H19" si="42">IF(D19="SELL",E19-F19,F19-E19)*C19</f>
        <v>9800</v>
      </c>
      <c r="I19" s="10">
        <v>0</v>
      </c>
      <c r="J19" s="37">
        <f t="shared" ref="J19" si="43">SUM(H19:I19)</f>
        <v>9800</v>
      </c>
      <c r="K19" s="11">
        <f t="shared" ref="K19" si="44">J19*5</f>
        <v>49000</v>
      </c>
    </row>
    <row r="20" customFormat="1" spans="1:11">
      <c r="A20" s="7">
        <v>43451</v>
      </c>
      <c r="B20" s="32" t="s">
        <v>122</v>
      </c>
      <c r="C20" s="33">
        <v>750</v>
      </c>
      <c r="D20" s="34" t="s">
        <v>109</v>
      </c>
      <c r="E20" s="35">
        <v>707</v>
      </c>
      <c r="F20" s="35">
        <v>717</v>
      </c>
      <c r="G20" s="35" t="s">
        <v>13</v>
      </c>
      <c r="H20" s="35">
        <f t="shared" ref="H20" si="45">IF(D20="SELL",E20-F20,F20-E20)*C20</f>
        <v>7500</v>
      </c>
      <c r="I20" s="10">
        <v>0</v>
      </c>
      <c r="J20" s="37">
        <f t="shared" ref="J20" si="46">SUM(H20:I20)</f>
        <v>7500</v>
      </c>
      <c r="K20" s="11">
        <f t="shared" ref="K20" si="47">J20*5</f>
        <v>37500</v>
      </c>
    </row>
    <row r="21" customFormat="1" spans="1:11">
      <c r="A21" s="7">
        <v>43451</v>
      </c>
      <c r="B21" s="32" t="s">
        <v>119</v>
      </c>
      <c r="C21" s="33">
        <v>700</v>
      </c>
      <c r="D21" s="34" t="s">
        <v>109</v>
      </c>
      <c r="E21" s="35">
        <v>1291</v>
      </c>
      <c r="F21" s="35">
        <v>1303</v>
      </c>
      <c r="G21" s="35">
        <v>1315</v>
      </c>
      <c r="H21" s="35">
        <f t="shared" ref="H21" si="48">IF(D21="SELL",E21-F21,F21-E21)*C21</f>
        <v>8400</v>
      </c>
      <c r="I21" s="10">
        <f>(G21-F21)*C21</f>
        <v>8400</v>
      </c>
      <c r="J21" s="37">
        <f t="shared" ref="J21" si="49">SUM(H21:I21)</f>
        <v>16800</v>
      </c>
      <c r="K21" s="11">
        <f t="shared" ref="K21" si="50">J21*5</f>
        <v>84000</v>
      </c>
    </row>
    <row r="22" customFormat="1" spans="1:11">
      <c r="A22" s="7">
        <v>43447</v>
      </c>
      <c r="B22" s="32" t="s">
        <v>123</v>
      </c>
      <c r="C22" s="33">
        <v>500</v>
      </c>
      <c r="D22" s="34" t="s">
        <v>109</v>
      </c>
      <c r="E22" s="35">
        <v>1802</v>
      </c>
      <c r="F22" s="35">
        <v>1818.95</v>
      </c>
      <c r="G22" s="35" t="s">
        <v>13</v>
      </c>
      <c r="H22" s="35">
        <f t="shared" ref="H22" si="51">IF(D22="SELL",E22-F22,F22-E22)*C22</f>
        <v>8475.00000000002</v>
      </c>
      <c r="I22" s="10">
        <v>0</v>
      </c>
      <c r="J22" s="37">
        <f t="shared" ref="J22" si="52">SUM(H22:I22)</f>
        <v>8475.00000000002</v>
      </c>
      <c r="K22" s="11">
        <f t="shared" ref="K22" si="53">J22*5</f>
        <v>42375.0000000001</v>
      </c>
    </row>
    <row r="23" customFormat="1" spans="1:11">
      <c r="A23" s="7">
        <v>43446</v>
      </c>
      <c r="B23" s="32" t="s">
        <v>123</v>
      </c>
      <c r="C23" s="33">
        <v>500</v>
      </c>
      <c r="D23" s="34" t="s">
        <v>109</v>
      </c>
      <c r="E23" s="35">
        <v>1750</v>
      </c>
      <c r="F23" s="35">
        <v>1770</v>
      </c>
      <c r="G23" s="35" t="s">
        <v>13</v>
      </c>
      <c r="H23" s="35">
        <f t="shared" ref="H23" si="54">IF(D23="SELL",E23-F23,F23-E23)*C23</f>
        <v>10000</v>
      </c>
      <c r="I23" s="10">
        <v>0</v>
      </c>
      <c r="J23" s="37">
        <f t="shared" ref="J23" si="55">SUM(H23:I23)</f>
        <v>10000</v>
      </c>
      <c r="K23" s="11">
        <f t="shared" ref="K23" si="56">J23*5</f>
        <v>50000</v>
      </c>
    </row>
    <row r="24" customFormat="1" spans="1:11">
      <c r="A24" s="7">
        <v>43445</v>
      </c>
      <c r="B24" s="32" t="s">
        <v>124</v>
      </c>
      <c r="C24" s="33">
        <v>6000</v>
      </c>
      <c r="D24" s="34" t="s">
        <v>109</v>
      </c>
      <c r="E24" s="35">
        <v>103.5</v>
      </c>
      <c r="F24" s="35">
        <v>104.5</v>
      </c>
      <c r="G24" s="35" t="s">
        <v>13</v>
      </c>
      <c r="H24" s="35">
        <f t="shared" ref="H24" si="57">IF(D24="SELL",E24-F24,F24-E24)*C24</f>
        <v>6000</v>
      </c>
      <c r="I24" s="10">
        <v>0</v>
      </c>
      <c r="J24" s="37">
        <f t="shared" ref="J24" si="58">SUM(H24:I24)</f>
        <v>6000</v>
      </c>
      <c r="K24" s="11">
        <f t="shared" ref="K24" si="59">J24*5</f>
        <v>30000</v>
      </c>
    </row>
    <row r="25" customFormat="1" spans="1:11">
      <c r="A25" s="7">
        <v>43441</v>
      </c>
      <c r="B25" s="32" t="s">
        <v>121</v>
      </c>
      <c r="C25" s="33">
        <v>700</v>
      </c>
      <c r="D25" s="34" t="s">
        <v>109</v>
      </c>
      <c r="E25" s="35">
        <v>1240</v>
      </c>
      <c r="F25" s="35">
        <v>1240</v>
      </c>
      <c r="G25" s="35" t="s">
        <v>13</v>
      </c>
      <c r="H25" s="35">
        <f t="shared" ref="H25" si="60">IF(D25="SELL",E25-F25,F25-E25)*C25</f>
        <v>0</v>
      </c>
      <c r="I25" s="10">
        <v>0</v>
      </c>
      <c r="J25" s="37">
        <f t="shared" ref="J25" si="61">SUM(H25:I25)</f>
        <v>0</v>
      </c>
      <c r="K25" s="11">
        <f t="shared" ref="K25" si="62">J25*5</f>
        <v>0</v>
      </c>
    </row>
    <row r="26" customFormat="1" spans="1:11">
      <c r="A26" s="7">
        <v>43439</v>
      </c>
      <c r="B26" s="32" t="s">
        <v>125</v>
      </c>
      <c r="C26" s="33">
        <v>800</v>
      </c>
      <c r="D26" s="34" t="s">
        <v>18</v>
      </c>
      <c r="E26" s="35">
        <v>905</v>
      </c>
      <c r="F26" s="35">
        <v>894</v>
      </c>
      <c r="G26" s="35" t="s">
        <v>13</v>
      </c>
      <c r="H26" s="35">
        <f t="shared" ref="H26" si="63">IF(D26="SELL",E26-F26,F26-E26)*C26</f>
        <v>8800</v>
      </c>
      <c r="I26" s="10">
        <v>0</v>
      </c>
      <c r="J26" s="37">
        <f t="shared" ref="J26" si="64">SUM(H26:I26)</f>
        <v>8800</v>
      </c>
      <c r="K26" s="11">
        <f t="shared" ref="K26" si="65">J26*5</f>
        <v>44000</v>
      </c>
    </row>
    <row r="27" customFormat="1" spans="1:11">
      <c r="A27" s="7">
        <v>43438</v>
      </c>
      <c r="B27" s="32" t="s">
        <v>126</v>
      </c>
      <c r="C27" s="33">
        <v>150</v>
      </c>
      <c r="D27" s="34" t="s">
        <v>109</v>
      </c>
      <c r="E27" s="35">
        <v>3540</v>
      </c>
      <c r="F27" s="35">
        <v>3594</v>
      </c>
      <c r="G27" s="35" t="s">
        <v>13</v>
      </c>
      <c r="H27" s="35">
        <f t="shared" ref="H27" si="66">IF(D27="SELL",E27-F27,F27-E27)*C27</f>
        <v>8100</v>
      </c>
      <c r="I27" s="10">
        <v>0</v>
      </c>
      <c r="J27" s="37">
        <f t="shared" ref="J27" si="67">SUM(H27:I27)</f>
        <v>8100</v>
      </c>
      <c r="K27" s="11">
        <f t="shared" ref="K27" si="68">J27*5</f>
        <v>40500</v>
      </c>
    </row>
    <row r="28" customFormat="1" spans="1:11">
      <c r="A28" s="7">
        <v>43437</v>
      </c>
      <c r="B28" s="32" t="s">
        <v>51</v>
      </c>
      <c r="C28" s="33">
        <v>400</v>
      </c>
      <c r="D28" s="34" t="s">
        <v>109</v>
      </c>
      <c r="E28" s="35">
        <v>1498</v>
      </c>
      <c r="F28" s="35">
        <v>1520</v>
      </c>
      <c r="G28" s="35">
        <v>1527</v>
      </c>
      <c r="H28" s="35">
        <f t="shared" ref="H28" si="69">IF(D28="SELL",E28-F28,F28-E28)*C28</f>
        <v>8800</v>
      </c>
      <c r="I28" s="10">
        <f>(G28-F28)*C28</f>
        <v>2800</v>
      </c>
      <c r="J28" s="37">
        <f t="shared" ref="J28" si="70">SUM(H28:I28)</f>
        <v>11600</v>
      </c>
      <c r="K28" s="11">
        <f t="shared" ref="K28" si="71">J28*5</f>
        <v>58000</v>
      </c>
    </row>
    <row r="29" customFormat="1" spans="1:11">
      <c r="A29" s="7">
        <v>43433</v>
      </c>
      <c r="B29" s="32" t="s">
        <v>127</v>
      </c>
      <c r="C29" s="33">
        <v>250</v>
      </c>
      <c r="D29" s="34" t="s">
        <v>109</v>
      </c>
      <c r="E29" s="35">
        <v>2680</v>
      </c>
      <c r="F29" s="35">
        <v>2715</v>
      </c>
      <c r="G29" s="35" t="s">
        <v>13</v>
      </c>
      <c r="H29" s="35">
        <f t="shared" ref="H29:H30" si="72">IF(D29="SELL",E29-F29,F29-E29)*C29</f>
        <v>8750</v>
      </c>
      <c r="I29" s="35">
        <f t="shared" ref="I29" si="73">IF(D29="SELL",IF(G29="-","0",F29-G29),IF(D29="BUY",IF(G29="-","0",G29-F29)))*C29</f>
        <v>0</v>
      </c>
      <c r="J29" s="37">
        <f t="shared" ref="J29:J30" si="74">SUM(H29:I29)</f>
        <v>8750</v>
      </c>
      <c r="K29" s="11">
        <f t="shared" ref="K29:K30" si="75">J29*5</f>
        <v>43750</v>
      </c>
    </row>
    <row r="30" customFormat="1" spans="1:11">
      <c r="A30" s="7">
        <v>43432</v>
      </c>
      <c r="B30" s="32" t="s">
        <v>128</v>
      </c>
      <c r="C30" s="33">
        <v>4500</v>
      </c>
      <c r="D30" s="34" t="s">
        <v>109</v>
      </c>
      <c r="E30" s="35">
        <v>137</v>
      </c>
      <c r="F30" s="35">
        <v>139.6</v>
      </c>
      <c r="G30" s="35" t="s">
        <v>13</v>
      </c>
      <c r="H30" s="35">
        <f t="shared" si="72"/>
        <v>11700</v>
      </c>
      <c r="I30" s="10">
        <v>0</v>
      </c>
      <c r="J30" s="37">
        <f t="shared" si="74"/>
        <v>11700</v>
      </c>
      <c r="K30" s="11">
        <f t="shared" si="75"/>
        <v>58499.9999999999</v>
      </c>
    </row>
    <row r="31" customFormat="1" spans="1:11">
      <c r="A31" s="7">
        <v>43431</v>
      </c>
      <c r="B31" s="32" t="s">
        <v>121</v>
      </c>
      <c r="C31" s="33">
        <v>700</v>
      </c>
      <c r="D31" s="34" t="s">
        <v>109</v>
      </c>
      <c r="E31" s="35">
        <v>1218</v>
      </c>
      <c r="F31" s="35">
        <v>1232</v>
      </c>
      <c r="G31" s="35" t="s">
        <v>13</v>
      </c>
      <c r="H31" s="35">
        <f t="shared" ref="H31:H32" si="76">IF(D31="SELL",E31-F31,F31-E31)*C31</f>
        <v>9800</v>
      </c>
      <c r="I31" s="35">
        <f t="shared" ref="I31" si="77">IF(D31="SELL",IF(G31="-","0",F31-G31),IF(D31="BUY",IF(G31="-","0",G31-F31)))*C31</f>
        <v>0</v>
      </c>
      <c r="J31" s="37">
        <f t="shared" ref="J31:J32" si="78">SUM(H31:I31)</f>
        <v>9800</v>
      </c>
      <c r="K31" s="11">
        <f t="shared" ref="K31:K32" si="79">J31*5</f>
        <v>49000</v>
      </c>
    </row>
    <row r="32" customFormat="1" spans="1:11">
      <c r="A32" s="7">
        <v>43430</v>
      </c>
      <c r="B32" s="32" t="s">
        <v>121</v>
      </c>
      <c r="C32" s="33">
        <v>700</v>
      </c>
      <c r="D32" s="34" t="s">
        <v>109</v>
      </c>
      <c r="E32" s="35">
        <v>1176</v>
      </c>
      <c r="F32" s="35">
        <v>1188</v>
      </c>
      <c r="G32" s="35">
        <v>1198</v>
      </c>
      <c r="H32" s="35">
        <f t="shared" si="76"/>
        <v>8400</v>
      </c>
      <c r="I32" s="10">
        <f>(G32-F32)*C32</f>
        <v>7000</v>
      </c>
      <c r="J32" s="37">
        <f t="shared" si="78"/>
        <v>15400</v>
      </c>
      <c r="K32" s="11">
        <f t="shared" si="79"/>
        <v>77000</v>
      </c>
    </row>
    <row r="33" customFormat="1" spans="1:11">
      <c r="A33" s="7">
        <v>43424</v>
      </c>
      <c r="B33" s="32" t="s">
        <v>50</v>
      </c>
      <c r="C33" s="33">
        <v>1250</v>
      </c>
      <c r="D33" s="34" t="s">
        <v>18</v>
      </c>
      <c r="E33" s="35">
        <v>430</v>
      </c>
      <c r="F33" s="35">
        <v>425</v>
      </c>
      <c r="G33" s="35" t="s">
        <v>13</v>
      </c>
      <c r="H33" s="35">
        <f t="shared" ref="H33:H34" si="80">IF(D33="SELL",E33-F33,F33-E33)*C33</f>
        <v>6250</v>
      </c>
      <c r="I33" s="35">
        <f t="shared" ref="I33:I34" si="81">IF(D33="SELL",IF(G33="-","0",F33-G33),IF(D33="BUY",IF(G33="-","0",G33-F33)))*C33</f>
        <v>0</v>
      </c>
      <c r="J33" s="37">
        <f t="shared" ref="J33:J34" si="82">SUM(H33:I33)</f>
        <v>6250</v>
      </c>
      <c r="K33" s="11">
        <f t="shared" ref="K33:K34" si="83">J33*5</f>
        <v>31250</v>
      </c>
    </row>
    <row r="34" customFormat="1" spans="1:11">
      <c r="A34" s="7">
        <v>43423</v>
      </c>
      <c r="B34" s="32" t="s">
        <v>129</v>
      </c>
      <c r="C34" s="33">
        <v>2800</v>
      </c>
      <c r="D34" s="34" t="s">
        <v>109</v>
      </c>
      <c r="E34" s="35">
        <v>101.5</v>
      </c>
      <c r="F34" s="35">
        <v>102.8</v>
      </c>
      <c r="G34" s="35" t="s">
        <v>13</v>
      </c>
      <c r="H34" s="35">
        <f t="shared" si="80"/>
        <v>3639.99999999999</v>
      </c>
      <c r="I34" s="35">
        <f t="shared" si="81"/>
        <v>0</v>
      </c>
      <c r="J34" s="37">
        <f t="shared" si="82"/>
        <v>3639.99999999999</v>
      </c>
      <c r="K34" s="11">
        <f t="shared" si="83"/>
        <v>18200</v>
      </c>
    </row>
    <row r="35" customFormat="1" spans="1:11">
      <c r="A35" s="7">
        <v>43420</v>
      </c>
      <c r="B35" s="32" t="s">
        <v>130</v>
      </c>
      <c r="C35" s="33">
        <v>100</v>
      </c>
      <c r="D35" s="34" t="s">
        <v>109</v>
      </c>
      <c r="E35" s="35">
        <v>5970</v>
      </c>
      <c r="F35" s="35">
        <v>6030</v>
      </c>
      <c r="G35" s="35" t="s">
        <v>13</v>
      </c>
      <c r="H35" s="35">
        <f t="shared" ref="H35:H40" si="84">IF(D35="SELL",E35-F35,F35-E35)*C35</f>
        <v>6000</v>
      </c>
      <c r="I35" s="35">
        <f t="shared" ref="I35:I39" si="85">IF(D35="SELL",IF(G35="-","0",F35-G35),IF(D35="BUY",IF(G35="-","0",G35-F35)))*C35</f>
        <v>0</v>
      </c>
      <c r="J35" s="37">
        <f t="shared" ref="J35:J40" si="86">SUM(H35:I35)</f>
        <v>6000</v>
      </c>
      <c r="K35" s="11">
        <f t="shared" ref="K35:K40" si="87">J35*5</f>
        <v>30000</v>
      </c>
    </row>
    <row r="36" customFormat="1" spans="1:11">
      <c r="A36" s="7">
        <v>43418</v>
      </c>
      <c r="B36" s="32" t="s">
        <v>131</v>
      </c>
      <c r="C36" s="33">
        <v>1200</v>
      </c>
      <c r="D36" s="34" t="s">
        <v>109</v>
      </c>
      <c r="E36" s="35">
        <v>760</v>
      </c>
      <c r="F36" s="35">
        <v>770</v>
      </c>
      <c r="G36" s="35" t="s">
        <v>13</v>
      </c>
      <c r="H36" s="35">
        <f t="shared" si="84"/>
        <v>12000</v>
      </c>
      <c r="I36" s="35">
        <f t="shared" si="85"/>
        <v>0</v>
      </c>
      <c r="J36" s="37">
        <f t="shared" si="86"/>
        <v>12000</v>
      </c>
      <c r="K36" s="11">
        <f t="shared" si="87"/>
        <v>60000</v>
      </c>
    </row>
    <row r="37" customFormat="1" spans="1:11">
      <c r="A37" s="7">
        <v>43416</v>
      </c>
      <c r="B37" s="32" t="s">
        <v>113</v>
      </c>
      <c r="C37" s="33">
        <v>3000</v>
      </c>
      <c r="D37" s="34" t="s">
        <v>18</v>
      </c>
      <c r="E37" s="35">
        <v>261.5</v>
      </c>
      <c r="F37" s="35">
        <v>259</v>
      </c>
      <c r="G37" s="35" t="s">
        <v>13</v>
      </c>
      <c r="H37" s="35">
        <f t="shared" si="84"/>
        <v>7500</v>
      </c>
      <c r="I37" s="35">
        <f t="shared" si="85"/>
        <v>0</v>
      </c>
      <c r="J37" s="37">
        <f t="shared" si="86"/>
        <v>7500</v>
      </c>
      <c r="K37" s="11">
        <f t="shared" si="87"/>
        <v>37500</v>
      </c>
    </row>
    <row r="38" customFormat="1" spans="1:11">
      <c r="A38" s="7">
        <v>43409</v>
      </c>
      <c r="B38" s="32" t="s">
        <v>26</v>
      </c>
      <c r="C38" s="33">
        <v>400</v>
      </c>
      <c r="D38" s="34" t="s">
        <v>18</v>
      </c>
      <c r="E38" s="35">
        <v>1472</v>
      </c>
      <c r="F38" s="35">
        <v>1456</v>
      </c>
      <c r="G38" s="35" t="s">
        <v>13</v>
      </c>
      <c r="H38" s="35">
        <f t="shared" si="84"/>
        <v>6400</v>
      </c>
      <c r="I38" s="35">
        <f t="shared" si="85"/>
        <v>0</v>
      </c>
      <c r="J38" s="37">
        <f t="shared" si="86"/>
        <v>6400</v>
      </c>
      <c r="K38" s="11">
        <f t="shared" si="87"/>
        <v>32000</v>
      </c>
    </row>
    <row r="39" customFormat="1" spans="1:11">
      <c r="A39" s="7">
        <v>43406</v>
      </c>
      <c r="B39" s="32" t="s">
        <v>25</v>
      </c>
      <c r="C39" s="33">
        <v>700</v>
      </c>
      <c r="D39" s="34" t="s">
        <v>109</v>
      </c>
      <c r="E39" s="35">
        <v>780</v>
      </c>
      <c r="F39" s="35">
        <v>793</v>
      </c>
      <c r="G39" s="35" t="s">
        <v>13</v>
      </c>
      <c r="H39" s="35">
        <f t="shared" si="84"/>
        <v>9100</v>
      </c>
      <c r="I39" s="35">
        <f t="shared" si="85"/>
        <v>0</v>
      </c>
      <c r="J39" s="37">
        <f t="shared" si="86"/>
        <v>9100</v>
      </c>
      <c r="K39" s="11">
        <f t="shared" si="87"/>
        <v>45500</v>
      </c>
    </row>
    <row r="40" customFormat="1" spans="1:11">
      <c r="A40" s="7">
        <v>43405</v>
      </c>
      <c r="B40" s="32" t="s">
        <v>125</v>
      </c>
      <c r="C40" s="33">
        <v>800</v>
      </c>
      <c r="D40" s="34" t="s">
        <v>109</v>
      </c>
      <c r="E40" s="35">
        <v>1130</v>
      </c>
      <c r="F40" s="35">
        <v>1140</v>
      </c>
      <c r="G40" s="35">
        <v>1150</v>
      </c>
      <c r="H40" s="35">
        <f t="shared" si="84"/>
        <v>8000</v>
      </c>
      <c r="I40" s="10">
        <f>(G40-F40)*C40</f>
        <v>8000</v>
      </c>
      <c r="J40" s="37">
        <f t="shared" si="86"/>
        <v>16000</v>
      </c>
      <c r="K40" s="11">
        <f t="shared" si="87"/>
        <v>80000</v>
      </c>
    </row>
    <row r="41" customFormat="1" spans="1:11">
      <c r="A41" s="7">
        <v>43404</v>
      </c>
      <c r="B41" s="32" t="s">
        <v>132</v>
      </c>
      <c r="C41" s="33">
        <v>600</v>
      </c>
      <c r="D41" s="34" t="s">
        <v>109</v>
      </c>
      <c r="E41" s="35">
        <v>838</v>
      </c>
      <c r="F41" s="35">
        <v>854</v>
      </c>
      <c r="G41" s="35" t="s">
        <v>13</v>
      </c>
      <c r="H41" s="35">
        <f t="shared" ref="H41" si="88">IF(D41="SELL",E41-F41,F41-E41)*C41</f>
        <v>9600</v>
      </c>
      <c r="I41" s="10">
        <v>0</v>
      </c>
      <c r="J41" s="37">
        <f t="shared" ref="J41" si="89">SUM(H41:I41)</f>
        <v>9600</v>
      </c>
      <c r="K41" s="11">
        <f t="shared" ref="K41" si="90">J41*5</f>
        <v>48000</v>
      </c>
    </row>
    <row r="42" customFormat="1" spans="1:11">
      <c r="A42" s="7">
        <v>43403</v>
      </c>
      <c r="B42" s="32" t="s">
        <v>133</v>
      </c>
      <c r="C42" s="33">
        <v>700</v>
      </c>
      <c r="D42" s="34" t="s">
        <v>109</v>
      </c>
      <c r="E42" s="35">
        <v>787</v>
      </c>
      <c r="F42" s="35">
        <v>796.5</v>
      </c>
      <c r="G42" s="35" t="s">
        <v>13</v>
      </c>
      <c r="H42" s="35">
        <f t="shared" ref="H42" si="91">IF(D42="SELL",E42-F42,F42-E42)*C42</f>
        <v>6650</v>
      </c>
      <c r="I42" s="10">
        <v>0</v>
      </c>
      <c r="J42" s="37">
        <f t="shared" ref="J42" si="92">SUM(H42:I42)</f>
        <v>6650</v>
      </c>
      <c r="K42" s="11">
        <f t="shared" ref="K42" si="93">J42*5</f>
        <v>33250</v>
      </c>
    </row>
    <row r="43" customFormat="1" spans="1:11">
      <c r="A43" s="7">
        <v>43402</v>
      </c>
      <c r="B43" s="32" t="s">
        <v>113</v>
      </c>
      <c r="C43" s="33">
        <v>3000</v>
      </c>
      <c r="D43" s="34" t="s">
        <v>109</v>
      </c>
      <c r="E43" s="35">
        <v>238</v>
      </c>
      <c r="F43" s="35">
        <v>241</v>
      </c>
      <c r="G43" s="35" t="s">
        <v>13</v>
      </c>
      <c r="H43" s="35">
        <f t="shared" ref="H43" si="94">IF(D43="SELL",E43-F43,F43-E43)*C43</f>
        <v>9000</v>
      </c>
      <c r="I43" s="10">
        <v>0</v>
      </c>
      <c r="J43" s="37">
        <f t="shared" ref="J43" si="95">SUM(H43:I43)</f>
        <v>9000</v>
      </c>
      <c r="K43" s="11">
        <f t="shared" ref="K43" si="96">J43*5</f>
        <v>45000</v>
      </c>
    </row>
    <row r="44" customFormat="1" spans="1:11">
      <c r="A44" s="7">
        <v>43399</v>
      </c>
      <c r="B44" s="32" t="s">
        <v>134</v>
      </c>
      <c r="C44" s="33">
        <v>800</v>
      </c>
      <c r="D44" s="34" t="s">
        <v>109</v>
      </c>
      <c r="E44" s="35">
        <v>697</v>
      </c>
      <c r="F44" s="35">
        <v>710</v>
      </c>
      <c r="G44" s="35">
        <v>730</v>
      </c>
      <c r="H44" s="35">
        <f t="shared" ref="H44" si="97">IF(D44="SELL",E44-F44,F44-E44)*C44</f>
        <v>10400</v>
      </c>
      <c r="I44" s="10">
        <f>(G44-F44)*C44</f>
        <v>16000</v>
      </c>
      <c r="J44" s="37">
        <f t="shared" ref="J44" si="98">SUM(H44:I44)</f>
        <v>26400</v>
      </c>
      <c r="K44" s="11">
        <f t="shared" ref="K44" si="99">J44*5</f>
        <v>132000</v>
      </c>
    </row>
    <row r="45" customFormat="1" spans="1:11">
      <c r="A45" s="7">
        <v>43398</v>
      </c>
      <c r="B45" s="32" t="s">
        <v>135</v>
      </c>
      <c r="C45" s="33">
        <v>1100</v>
      </c>
      <c r="D45" s="34" t="s">
        <v>109</v>
      </c>
      <c r="E45" s="35">
        <v>920</v>
      </c>
      <c r="F45" s="35">
        <v>925</v>
      </c>
      <c r="G45" s="35" t="s">
        <v>13</v>
      </c>
      <c r="H45" s="35">
        <f t="shared" ref="H45" si="100">IF(D45="SELL",E45-F45,F45-E45)*C45</f>
        <v>5500</v>
      </c>
      <c r="I45" s="35">
        <f t="shared" ref="I45" si="101">IF(D45="SELL",IF(G45="-","0",F45-G45),IF(D45="BUY",IF(G45="-","0",G45-F45)))*C45</f>
        <v>0</v>
      </c>
      <c r="J45" s="37">
        <f t="shared" ref="J45" si="102">SUM(H45:I45)</f>
        <v>5500</v>
      </c>
      <c r="K45" s="11">
        <f t="shared" ref="K45" si="103">J45*5</f>
        <v>27500</v>
      </c>
    </row>
    <row r="46" customFormat="1" spans="1:11">
      <c r="A46" s="7">
        <v>43395</v>
      </c>
      <c r="B46" s="32" t="s">
        <v>51</v>
      </c>
      <c r="C46" s="33">
        <v>400</v>
      </c>
      <c r="D46" s="34" t="s">
        <v>109</v>
      </c>
      <c r="E46" s="35">
        <v>1330</v>
      </c>
      <c r="F46" s="35">
        <v>1310</v>
      </c>
      <c r="G46" s="35">
        <v>1890</v>
      </c>
      <c r="H46" s="35">
        <f t="shared" ref="H46" si="104">IF(D46="SELL",E46-F46,F46-E46)*C46</f>
        <v>-8000</v>
      </c>
      <c r="I46" s="35">
        <f t="shared" ref="I46" si="105">IF(D46="SELL",IF(G46="-","0",F46-G46),IF(D46="BUY",IF(G46="-","0",G46-F46)))*C46</f>
        <v>0</v>
      </c>
      <c r="J46" s="37">
        <f t="shared" ref="J46" si="106">SUM(H46:I46)</f>
        <v>-8000</v>
      </c>
      <c r="K46" s="11">
        <f t="shared" ref="K46" si="107">J46*5</f>
        <v>-40000</v>
      </c>
    </row>
    <row r="47" customFormat="1" spans="1:11">
      <c r="A47" s="7">
        <v>43392</v>
      </c>
      <c r="B47" s="32" t="s">
        <v>112</v>
      </c>
      <c r="C47" s="33">
        <v>302</v>
      </c>
      <c r="D47" s="34" t="s">
        <v>18</v>
      </c>
      <c r="E47" s="35">
        <v>1960</v>
      </c>
      <c r="F47" s="35">
        <v>1930</v>
      </c>
      <c r="G47" s="35">
        <v>1890</v>
      </c>
      <c r="H47" s="35">
        <f t="shared" ref="H47" si="108">IF(D47="SELL",E47-F47,F47-E47)*C47</f>
        <v>9060</v>
      </c>
      <c r="I47" s="35">
        <f t="shared" ref="I47" si="109">IF(D47="SELL",IF(G47="-","0",F47-G47),IF(D47="BUY",IF(G47="-","0",G47-F47)))*C47</f>
        <v>12080</v>
      </c>
      <c r="J47" s="37">
        <f t="shared" ref="J47" si="110">SUM(H47:I47)</f>
        <v>21140</v>
      </c>
      <c r="K47" s="11">
        <f t="shared" ref="K47" si="111">J47*5</f>
        <v>105700</v>
      </c>
    </row>
    <row r="48" customFormat="1" spans="1:11">
      <c r="A48" s="7">
        <v>43390</v>
      </c>
      <c r="B48" s="32" t="s">
        <v>136</v>
      </c>
      <c r="C48" s="33">
        <v>1250</v>
      </c>
      <c r="D48" s="34" t="s">
        <v>109</v>
      </c>
      <c r="E48" s="35">
        <v>548</v>
      </c>
      <c r="F48" s="35">
        <v>553</v>
      </c>
      <c r="G48" s="35" t="s">
        <v>13</v>
      </c>
      <c r="H48" s="35">
        <f t="shared" ref="H48" si="112">IF(D48="SELL",E48-F48,F48-E48)*C48</f>
        <v>6250</v>
      </c>
      <c r="I48" s="35">
        <f t="shared" ref="I48" si="113">IF(D48="SELL",IF(G48="-","0",F48-G48),IF(D48="BUY",IF(G48="-","0",G48-F48)))*C48</f>
        <v>0</v>
      </c>
      <c r="J48" s="37">
        <f t="shared" ref="J48" si="114">SUM(H48:I48)</f>
        <v>6250</v>
      </c>
      <c r="K48" s="11">
        <f t="shared" ref="K48:K54" si="115">J48*5</f>
        <v>31250</v>
      </c>
    </row>
    <row r="49" customFormat="1" spans="1:11">
      <c r="A49" s="7">
        <v>43386</v>
      </c>
      <c r="B49" s="32" t="s">
        <v>25</v>
      </c>
      <c r="C49" s="33">
        <v>700</v>
      </c>
      <c r="D49" s="34" t="s">
        <v>109</v>
      </c>
      <c r="E49" s="35">
        <v>705</v>
      </c>
      <c r="F49" s="35">
        <v>717.5</v>
      </c>
      <c r="G49" s="35" t="s">
        <v>13</v>
      </c>
      <c r="H49" s="35">
        <f t="shared" ref="H49" si="116">IF(D49="SELL",E49-F49,F49-E49)*C49</f>
        <v>8750</v>
      </c>
      <c r="I49" s="35">
        <f t="shared" ref="I49" si="117">IF(D49="SELL",IF(G49="-","0",F49-G49),IF(D49="BUY",IF(G49="-","0",G49-F49)))*C49</f>
        <v>0</v>
      </c>
      <c r="J49" s="37">
        <f t="shared" ref="J49" si="118">SUM(H49:I49)</f>
        <v>8750</v>
      </c>
      <c r="K49" s="11">
        <f t="shared" si="115"/>
        <v>43750</v>
      </c>
    </row>
    <row r="50" customFormat="1" spans="1:11">
      <c r="A50" s="7">
        <v>43385</v>
      </c>
      <c r="B50" s="32" t="s">
        <v>17</v>
      </c>
      <c r="C50" s="33">
        <v>550</v>
      </c>
      <c r="D50" s="34" t="s">
        <v>109</v>
      </c>
      <c r="E50" s="35">
        <v>895</v>
      </c>
      <c r="F50" s="35">
        <v>913</v>
      </c>
      <c r="G50" s="35" t="s">
        <v>13</v>
      </c>
      <c r="H50" s="35">
        <f t="shared" ref="H50:H51" si="119">IF(D50="SELL",E50-F50,F50-E50)*C50</f>
        <v>9900</v>
      </c>
      <c r="I50" s="35">
        <f t="shared" ref="I50:I51" si="120">IF(D50="SELL",IF(G50="-","0",F50-G50),IF(D50="BUY",IF(G50="-","0",G50-F50)))*C50</f>
        <v>0</v>
      </c>
      <c r="J50" s="37">
        <f t="shared" ref="J50:J51" si="121">SUM(H50:I50)</f>
        <v>9900</v>
      </c>
      <c r="K50" s="11">
        <f t="shared" si="115"/>
        <v>49500</v>
      </c>
    </row>
    <row r="51" customFormat="1" spans="1:11">
      <c r="A51" s="7">
        <v>43383</v>
      </c>
      <c r="B51" s="32" t="s">
        <v>119</v>
      </c>
      <c r="C51" s="33">
        <v>700</v>
      </c>
      <c r="D51" s="34" t="s">
        <v>109</v>
      </c>
      <c r="E51" s="35">
        <v>1295</v>
      </c>
      <c r="F51" s="35">
        <v>1283</v>
      </c>
      <c r="G51" s="35" t="s">
        <v>13</v>
      </c>
      <c r="H51" s="35">
        <f t="shared" si="119"/>
        <v>-8400</v>
      </c>
      <c r="I51" s="35">
        <f t="shared" si="120"/>
        <v>0</v>
      </c>
      <c r="J51" s="37">
        <f t="shared" si="121"/>
        <v>-8400</v>
      </c>
      <c r="K51" s="11">
        <f t="shared" si="115"/>
        <v>-42000</v>
      </c>
    </row>
    <row r="52" customFormat="1" spans="1:11">
      <c r="A52" s="7">
        <v>43381</v>
      </c>
      <c r="B52" s="32" t="s">
        <v>137</v>
      </c>
      <c r="C52" s="33">
        <v>1100</v>
      </c>
      <c r="D52" s="34" t="s">
        <v>18</v>
      </c>
      <c r="E52" s="35">
        <v>581</v>
      </c>
      <c r="F52" s="35">
        <v>571</v>
      </c>
      <c r="G52" s="35">
        <v>560</v>
      </c>
      <c r="H52" s="35">
        <f t="shared" ref="H52" si="122">IF(D52="SELL",E52-F52,F52-E52)*C52</f>
        <v>11000</v>
      </c>
      <c r="I52" s="35">
        <f t="shared" ref="I52" si="123">IF(D52="SELL",IF(G52="-","0",F52-G52),IF(D52="BUY",IF(G52="-","0",G52-F52)))*C52</f>
        <v>12100</v>
      </c>
      <c r="J52" s="37">
        <f t="shared" ref="J52" si="124">SUM(H52:I52)</f>
        <v>23100</v>
      </c>
      <c r="K52" s="11">
        <f t="shared" si="115"/>
        <v>115500</v>
      </c>
    </row>
    <row r="53" customFormat="1" spans="1:11">
      <c r="A53" s="7">
        <v>43378</v>
      </c>
      <c r="B53" s="32" t="s">
        <v>138</v>
      </c>
      <c r="C53" s="33">
        <v>750</v>
      </c>
      <c r="D53" s="34" t="s">
        <v>18</v>
      </c>
      <c r="E53" s="35">
        <v>1232</v>
      </c>
      <c r="F53" s="35">
        <v>1220</v>
      </c>
      <c r="G53" s="35" t="s">
        <v>13</v>
      </c>
      <c r="H53" s="35">
        <f t="shared" ref="H53" si="125">IF(D53="SELL",E53-F53,F53-E53)*C53</f>
        <v>9000</v>
      </c>
      <c r="I53" s="35">
        <f t="shared" ref="I53" si="126">IF(D53="SELL",IF(G53="-","0",F53-G53),IF(D53="BUY",IF(G53="-","0",G53-F53)))*C53</f>
        <v>0</v>
      </c>
      <c r="J53" s="37">
        <f t="shared" ref="J53" si="127">SUM(H53:I53)</f>
        <v>9000</v>
      </c>
      <c r="K53" s="11">
        <f t="shared" si="115"/>
        <v>45000</v>
      </c>
    </row>
    <row r="54" customFormat="1" spans="1:11">
      <c r="A54" s="7">
        <v>43376</v>
      </c>
      <c r="B54" s="32" t="s">
        <v>139</v>
      </c>
      <c r="C54" s="33">
        <v>800</v>
      </c>
      <c r="D54" s="34" t="s">
        <v>109</v>
      </c>
      <c r="E54" s="35">
        <v>1203</v>
      </c>
      <c r="F54" s="35">
        <v>1215</v>
      </c>
      <c r="G54" s="35" t="s">
        <v>13</v>
      </c>
      <c r="H54" s="35">
        <f t="shared" ref="H54:H55" si="128">IF(D54="SELL",E54-F54,F54-E54)*C54</f>
        <v>9600</v>
      </c>
      <c r="I54" s="35">
        <f t="shared" ref="I54:I55" si="129">IF(D54="SELL",IF(G54="-","0",F54-G54),IF(D54="BUY",IF(G54="-","0",G54-F54)))*C54</f>
        <v>0</v>
      </c>
      <c r="J54" s="37">
        <f t="shared" ref="J54:J55" si="130">SUM(H54:I54)</f>
        <v>9600</v>
      </c>
      <c r="K54" s="11">
        <f t="shared" si="115"/>
        <v>48000</v>
      </c>
    </row>
    <row r="55" customFormat="1" spans="1:11">
      <c r="A55" s="7">
        <v>43374</v>
      </c>
      <c r="B55" s="32" t="s">
        <v>140</v>
      </c>
      <c r="C55" s="33">
        <v>1000</v>
      </c>
      <c r="D55" s="34" t="s">
        <v>18</v>
      </c>
      <c r="E55" s="35">
        <v>1005</v>
      </c>
      <c r="F55" s="35">
        <v>996</v>
      </c>
      <c r="G55" s="35" t="s">
        <v>13</v>
      </c>
      <c r="H55" s="35">
        <f t="shared" si="128"/>
        <v>9000</v>
      </c>
      <c r="I55" s="35">
        <f t="shared" si="129"/>
        <v>0</v>
      </c>
      <c r="J55" s="37">
        <f t="shared" si="130"/>
        <v>9000</v>
      </c>
      <c r="K55" s="11">
        <f t="shared" ref="K55" si="131">J55*5</f>
        <v>45000</v>
      </c>
    </row>
    <row r="56" customFormat="1" spans="1:10">
      <c r="A56" s="7">
        <v>43370</v>
      </c>
      <c r="B56" s="32" t="s">
        <v>141</v>
      </c>
      <c r="C56" s="33">
        <v>1000</v>
      </c>
      <c r="D56" s="34" t="s">
        <v>109</v>
      </c>
      <c r="E56" s="35">
        <v>1252</v>
      </c>
      <c r="F56" s="35">
        <v>1254</v>
      </c>
      <c r="G56" s="35" t="s">
        <v>13</v>
      </c>
      <c r="H56" s="35">
        <f t="shared" ref="H56" si="132">IF(D56="SELL",E56-F56,F56-E56)*C56</f>
        <v>2000</v>
      </c>
      <c r="I56" s="35">
        <f t="shared" ref="I56:I62" si="133">IF(D56="SELL",IF(G56="-","0",F56-G56),IF(D56="BUY",IF(G56="-","0",G56-F56)))*C56</f>
        <v>0</v>
      </c>
      <c r="J56" s="37">
        <f t="shared" ref="J56:J62" si="134">SUM(H56:I56)</f>
        <v>2000</v>
      </c>
    </row>
    <row r="57" customFormat="1" spans="1:10">
      <c r="A57" s="7">
        <v>43367</v>
      </c>
      <c r="B57" s="32" t="s">
        <v>142</v>
      </c>
      <c r="C57" s="33">
        <v>500</v>
      </c>
      <c r="D57" s="34" t="s">
        <v>18</v>
      </c>
      <c r="E57" s="35">
        <v>1275</v>
      </c>
      <c r="F57" s="35">
        <v>1257</v>
      </c>
      <c r="G57" s="35" t="s">
        <v>13</v>
      </c>
      <c r="H57" s="35">
        <f t="shared" ref="H57" si="135">IF(D57="SELL",E57-F57,F57-E57)*C57</f>
        <v>9000</v>
      </c>
      <c r="I57" s="35">
        <f t="shared" si="133"/>
        <v>0</v>
      </c>
      <c r="J57" s="37">
        <f t="shared" si="134"/>
        <v>9000</v>
      </c>
    </row>
    <row r="58" customFormat="1" spans="1:10">
      <c r="A58" s="7">
        <v>43362</v>
      </c>
      <c r="B58" s="32" t="s">
        <v>137</v>
      </c>
      <c r="C58" s="33">
        <v>1100</v>
      </c>
      <c r="D58" s="34" t="s">
        <v>18</v>
      </c>
      <c r="E58" s="35">
        <v>751</v>
      </c>
      <c r="F58" s="35">
        <v>742</v>
      </c>
      <c r="G58" s="35">
        <v>730</v>
      </c>
      <c r="H58" s="35">
        <f t="shared" ref="H58" si="136">IF(D58="SELL",E58-F58,F58-E58)*C58</f>
        <v>9900</v>
      </c>
      <c r="I58" s="35">
        <f t="shared" si="133"/>
        <v>13200</v>
      </c>
      <c r="J58" s="37">
        <f t="shared" si="134"/>
        <v>23100</v>
      </c>
    </row>
    <row r="59" customFormat="1" spans="1:10">
      <c r="A59" s="7">
        <v>43360</v>
      </c>
      <c r="B59" s="32" t="s">
        <v>143</v>
      </c>
      <c r="C59" s="33">
        <v>500</v>
      </c>
      <c r="D59" s="34" t="s">
        <v>18</v>
      </c>
      <c r="E59" s="35">
        <v>2002</v>
      </c>
      <c r="F59" s="35">
        <v>1998</v>
      </c>
      <c r="G59" s="35" t="s">
        <v>13</v>
      </c>
      <c r="H59" s="35">
        <f t="shared" ref="H59:H65" si="137">IF(D59="SELL",E59-F59,F59-E59)*C59</f>
        <v>2000</v>
      </c>
      <c r="I59" s="35">
        <f t="shared" si="133"/>
        <v>0</v>
      </c>
      <c r="J59" s="37">
        <f t="shared" si="134"/>
        <v>2000</v>
      </c>
    </row>
    <row r="60" customFormat="1" spans="1:10">
      <c r="A60" s="7">
        <v>43357</v>
      </c>
      <c r="B60" s="32" t="s">
        <v>112</v>
      </c>
      <c r="C60" s="33">
        <v>300</v>
      </c>
      <c r="D60" s="34" t="s">
        <v>109</v>
      </c>
      <c r="E60" s="35">
        <v>2950</v>
      </c>
      <c r="F60" s="35">
        <v>2975</v>
      </c>
      <c r="G60" s="35" t="s">
        <v>13</v>
      </c>
      <c r="H60" s="35">
        <f t="shared" ref="H60" si="138">IF(D60="SELL",E60-F60,F60-E60)*C60</f>
        <v>7500</v>
      </c>
      <c r="I60" s="35">
        <f t="shared" si="133"/>
        <v>0</v>
      </c>
      <c r="J60" s="37">
        <f t="shared" si="134"/>
        <v>7500</v>
      </c>
    </row>
    <row r="61" customFormat="1" spans="1:10">
      <c r="A61" s="7">
        <v>43353</v>
      </c>
      <c r="B61" s="32" t="s">
        <v>144</v>
      </c>
      <c r="C61" s="33">
        <v>1200</v>
      </c>
      <c r="D61" s="34" t="s">
        <v>109</v>
      </c>
      <c r="E61" s="35">
        <v>512</v>
      </c>
      <c r="F61" s="35">
        <v>504</v>
      </c>
      <c r="G61" s="35" t="s">
        <v>13</v>
      </c>
      <c r="H61" s="35">
        <f t="shared" si="137"/>
        <v>-9600</v>
      </c>
      <c r="I61" s="35">
        <f t="shared" si="133"/>
        <v>0</v>
      </c>
      <c r="J61" s="37">
        <f t="shared" si="134"/>
        <v>-9600</v>
      </c>
    </row>
    <row r="62" customFormat="1" spans="1:10">
      <c r="A62" s="7">
        <v>43350</v>
      </c>
      <c r="B62" s="32" t="s">
        <v>141</v>
      </c>
      <c r="C62" s="33">
        <v>1000</v>
      </c>
      <c r="D62" s="34" t="s">
        <v>109</v>
      </c>
      <c r="E62" s="35">
        <v>1078</v>
      </c>
      <c r="F62" s="35">
        <v>1084</v>
      </c>
      <c r="G62" s="35" t="s">
        <v>13</v>
      </c>
      <c r="H62" s="35">
        <f t="shared" si="137"/>
        <v>6000</v>
      </c>
      <c r="I62" s="35">
        <f t="shared" si="133"/>
        <v>0</v>
      </c>
      <c r="J62" s="37">
        <f t="shared" si="134"/>
        <v>6000</v>
      </c>
    </row>
    <row r="63" customFormat="1" spans="1:10">
      <c r="A63" s="7">
        <v>43349</v>
      </c>
      <c r="B63" s="32" t="s">
        <v>113</v>
      </c>
      <c r="C63" s="33">
        <v>3000</v>
      </c>
      <c r="D63" s="34" t="s">
        <v>109</v>
      </c>
      <c r="E63" s="35">
        <v>258</v>
      </c>
      <c r="F63" s="35">
        <v>261.5</v>
      </c>
      <c r="G63" s="35">
        <v>265</v>
      </c>
      <c r="H63" s="35">
        <f t="shared" si="137"/>
        <v>10500</v>
      </c>
      <c r="I63" s="10">
        <f>(G63-F63)*C63</f>
        <v>10500</v>
      </c>
      <c r="J63" s="37">
        <f t="shared" ref="J63:J108" si="139">SUM(H63:I63)*5</f>
        <v>105000</v>
      </c>
    </row>
    <row r="64" customFormat="1" spans="1:10">
      <c r="A64" s="7">
        <v>43348</v>
      </c>
      <c r="B64" s="32" t="s">
        <v>145</v>
      </c>
      <c r="C64" s="33">
        <v>2666</v>
      </c>
      <c r="D64" s="34" t="s">
        <v>18</v>
      </c>
      <c r="E64" s="35">
        <v>268</v>
      </c>
      <c r="F64" s="35">
        <v>269.5</v>
      </c>
      <c r="G64" s="35" t="s">
        <v>13</v>
      </c>
      <c r="H64" s="35">
        <f t="shared" si="137"/>
        <v>-3999</v>
      </c>
      <c r="I64" s="35">
        <f>IF(D64="SELL",IF(G64="-","0",F64-G64),IF(D64="BUY",IF(G64="-","0",G64-F64)))*C64</f>
        <v>0</v>
      </c>
      <c r="J64" s="37">
        <f t="shared" si="139"/>
        <v>-19995</v>
      </c>
    </row>
    <row r="65" customFormat="1" spans="1:10">
      <c r="A65" s="20">
        <v>43343</v>
      </c>
      <c r="B65" s="38" t="s">
        <v>146</v>
      </c>
      <c r="C65" s="38">
        <v>500</v>
      </c>
      <c r="D65" s="39" t="s">
        <v>18</v>
      </c>
      <c r="E65" s="40">
        <v>2900</v>
      </c>
      <c r="F65" s="40">
        <v>2880</v>
      </c>
      <c r="G65" s="40">
        <v>2866</v>
      </c>
      <c r="H65" s="35">
        <f t="shared" si="137"/>
        <v>10000</v>
      </c>
      <c r="I65" s="18">
        <f>(F65-G65)*C65</f>
        <v>7000</v>
      </c>
      <c r="J65" s="37">
        <f t="shared" si="139"/>
        <v>85000</v>
      </c>
    </row>
    <row r="66" customFormat="1" spans="1:10">
      <c r="A66" s="20">
        <v>43341</v>
      </c>
      <c r="B66" s="38" t="s">
        <v>50</v>
      </c>
      <c r="C66" s="38">
        <v>1250</v>
      </c>
      <c r="D66" s="39" t="s">
        <v>109</v>
      </c>
      <c r="E66" s="40">
        <v>488</v>
      </c>
      <c r="F66" s="40">
        <v>486</v>
      </c>
      <c r="G66" s="40" t="s">
        <v>13</v>
      </c>
      <c r="H66" s="10">
        <f t="shared" ref="H66:H67" si="140">(F66-E66)*C66</f>
        <v>-2500</v>
      </c>
      <c r="I66" s="10">
        <v>0</v>
      </c>
      <c r="J66" s="37">
        <f t="shared" si="139"/>
        <v>-12500</v>
      </c>
    </row>
    <row r="67" customFormat="1" spans="1:10">
      <c r="A67" s="20">
        <v>43340</v>
      </c>
      <c r="B67" s="38" t="s">
        <v>125</v>
      </c>
      <c r="C67" s="38">
        <v>800</v>
      </c>
      <c r="D67" s="39" t="s">
        <v>109</v>
      </c>
      <c r="E67" s="40">
        <v>1393</v>
      </c>
      <c r="F67" s="40">
        <v>1406</v>
      </c>
      <c r="G67" s="40">
        <v>1415</v>
      </c>
      <c r="H67" s="10">
        <f t="shared" si="140"/>
        <v>10400</v>
      </c>
      <c r="I67" s="10">
        <f>(G67-F67)*C67</f>
        <v>7200</v>
      </c>
      <c r="J67" s="37">
        <f t="shared" si="139"/>
        <v>88000</v>
      </c>
    </row>
    <row r="68" customFormat="1" spans="1:10">
      <c r="A68" s="20">
        <v>43339</v>
      </c>
      <c r="B68" s="38" t="s">
        <v>147</v>
      </c>
      <c r="C68" s="38">
        <v>750</v>
      </c>
      <c r="D68" s="39" t="s">
        <v>109</v>
      </c>
      <c r="E68" s="40">
        <v>1090</v>
      </c>
      <c r="F68" s="40">
        <v>1088</v>
      </c>
      <c r="G68" s="40" t="s">
        <v>13</v>
      </c>
      <c r="H68" s="10">
        <f t="shared" ref="H68:H70" si="141">(F68-E68)*C68</f>
        <v>-1500</v>
      </c>
      <c r="I68" s="10">
        <v>0</v>
      </c>
      <c r="J68" s="37">
        <f t="shared" si="139"/>
        <v>-7500</v>
      </c>
    </row>
    <row r="69" customFormat="1" spans="1:10">
      <c r="A69" s="20">
        <v>43336</v>
      </c>
      <c r="B69" s="38" t="s">
        <v>141</v>
      </c>
      <c r="C69" s="38">
        <v>1000</v>
      </c>
      <c r="D69" s="39" t="s">
        <v>109</v>
      </c>
      <c r="E69" s="40">
        <v>1273</v>
      </c>
      <c r="F69" s="40">
        <v>1278.8</v>
      </c>
      <c r="G69" s="40" t="s">
        <v>13</v>
      </c>
      <c r="H69" s="10">
        <f t="shared" si="141"/>
        <v>5799.99999999995</v>
      </c>
      <c r="I69" s="10">
        <v>0</v>
      </c>
      <c r="J69" s="37">
        <f t="shared" si="139"/>
        <v>28999.9999999998</v>
      </c>
    </row>
    <row r="70" customFormat="1" spans="1:10">
      <c r="A70" s="20">
        <v>43335</v>
      </c>
      <c r="B70" s="38" t="s">
        <v>25</v>
      </c>
      <c r="C70" s="38">
        <v>700</v>
      </c>
      <c r="D70" s="39" t="s">
        <v>109</v>
      </c>
      <c r="E70" s="40">
        <v>770</v>
      </c>
      <c r="F70" s="40">
        <v>783</v>
      </c>
      <c r="G70" s="40" t="s">
        <v>13</v>
      </c>
      <c r="H70" s="10">
        <f t="shared" si="141"/>
        <v>9100</v>
      </c>
      <c r="I70" s="10">
        <v>0</v>
      </c>
      <c r="J70" s="37">
        <f t="shared" si="139"/>
        <v>45500</v>
      </c>
    </row>
    <row r="71" customFormat="1" spans="1:10">
      <c r="A71" s="20">
        <v>43333</v>
      </c>
      <c r="B71" s="38" t="s">
        <v>148</v>
      </c>
      <c r="C71" s="38">
        <v>1100</v>
      </c>
      <c r="D71" s="39" t="s">
        <v>109</v>
      </c>
      <c r="E71" s="40">
        <v>567</v>
      </c>
      <c r="F71" s="40">
        <v>572.5</v>
      </c>
      <c r="G71" s="40" t="s">
        <v>13</v>
      </c>
      <c r="H71" s="10">
        <f t="shared" ref="H71" si="142">(F71-E71)*C71</f>
        <v>6050</v>
      </c>
      <c r="I71" s="10">
        <v>0</v>
      </c>
      <c r="J71" s="37">
        <f t="shared" si="139"/>
        <v>30250</v>
      </c>
    </row>
    <row r="72" customFormat="1" spans="1:10">
      <c r="A72" s="20">
        <v>43332</v>
      </c>
      <c r="B72" s="38" t="s">
        <v>25</v>
      </c>
      <c r="C72" s="38">
        <v>700</v>
      </c>
      <c r="D72" s="39" t="s">
        <v>109</v>
      </c>
      <c r="E72" s="40">
        <v>697</v>
      </c>
      <c r="F72" s="40">
        <v>710</v>
      </c>
      <c r="G72" s="40">
        <v>716</v>
      </c>
      <c r="H72" s="10">
        <f t="shared" ref="H72" si="143">(F72-E72)*C72</f>
        <v>9100</v>
      </c>
      <c r="I72" s="10">
        <f>(G72-F72)*C72</f>
        <v>4200</v>
      </c>
      <c r="J72" s="37">
        <f t="shared" si="139"/>
        <v>66500</v>
      </c>
    </row>
    <row r="73" customFormat="1" spans="1:10">
      <c r="A73" s="20">
        <v>43329</v>
      </c>
      <c r="B73" s="38" t="s">
        <v>149</v>
      </c>
      <c r="C73" s="38">
        <v>1500</v>
      </c>
      <c r="D73" s="39" t="s">
        <v>109</v>
      </c>
      <c r="E73" s="40">
        <v>668</v>
      </c>
      <c r="F73" s="40">
        <v>675</v>
      </c>
      <c r="G73" s="40" t="s">
        <v>13</v>
      </c>
      <c r="H73" s="10">
        <f t="shared" ref="H73" si="144">(F73-E73)*C73</f>
        <v>10500</v>
      </c>
      <c r="I73" s="10">
        <v>0</v>
      </c>
      <c r="J73" s="37">
        <f t="shared" si="139"/>
        <v>52500</v>
      </c>
    </row>
    <row r="74" customFormat="1" spans="1:10">
      <c r="A74" s="20">
        <v>43328</v>
      </c>
      <c r="B74" s="38" t="s">
        <v>150</v>
      </c>
      <c r="C74" s="38">
        <v>800</v>
      </c>
      <c r="D74" s="39" t="s">
        <v>109</v>
      </c>
      <c r="E74" s="40">
        <v>1340</v>
      </c>
      <c r="F74" s="40">
        <v>1350</v>
      </c>
      <c r="G74" s="40" t="s">
        <v>13</v>
      </c>
      <c r="H74" s="10">
        <f t="shared" ref="H74" si="145">(F74-E74)*C74</f>
        <v>8000</v>
      </c>
      <c r="I74" s="10">
        <v>0</v>
      </c>
      <c r="J74" s="37">
        <f t="shared" si="139"/>
        <v>40000</v>
      </c>
    </row>
    <row r="75" customFormat="1" spans="1:10">
      <c r="A75" s="20">
        <v>43326</v>
      </c>
      <c r="B75" s="38" t="s">
        <v>125</v>
      </c>
      <c r="C75" s="38">
        <v>800</v>
      </c>
      <c r="D75" s="39" t="s">
        <v>109</v>
      </c>
      <c r="E75" s="40">
        <v>1296</v>
      </c>
      <c r="F75" s="40">
        <v>1310</v>
      </c>
      <c r="G75" s="40">
        <v>1340</v>
      </c>
      <c r="H75" s="10">
        <f t="shared" ref="H75" si="146">(F75-E75)*C75</f>
        <v>11200</v>
      </c>
      <c r="I75" s="10">
        <f>(G75-F75)*C75</f>
        <v>24000</v>
      </c>
      <c r="J75" s="37">
        <f t="shared" si="139"/>
        <v>176000</v>
      </c>
    </row>
    <row r="76" customFormat="1" spans="1:10">
      <c r="A76" s="20">
        <v>43322</v>
      </c>
      <c r="B76" s="38" t="s">
        <v>135</v>
      </c>
      <c r="C76" s="38">
        <v>1100</v>
      </c>
      <c r="D76" s="39" t="s">
        <v>109</v>
      </c>
      <c r="E76" s="40">
        <v>976</v>
      </c>
      <c r="F76" s="40">
        <v>979.8</v>
      </c>
      <c r="G76" s="40" t="s">
        <v>13</v>
      </c>
      <c r="H76" s="10">
        <f t="shared" ref="H76" si="147">(F76-E76)*C76</f>
        <v>4179.99999999995</v>
      </c>
      <c r="I76" s="10">
        <v>0</v>
      </c>
      <c r="J76" s="37">
        <f t="shared" si="139"/>
        <v>20899.9999999997</v>
      </c>
    </row>
    <row r="77" customFormat="1" spans="1:10">
      <c r="A77" s="20">
        <v>43321</v>
      </c>
      <c r="B77" s="38" t="s">
        <v>151</v>
      </c>
      <c r="C77" s="38">
        <v>1000</v>
      </c>
      <c r="D77" s="39" t="s">
        <v>109</v>
      </c>
      <c r="E77" s="40">
        <v>824</v>
      </c>
      <c r="F77" s="40">
        <v>833</v>
      </c>
      <c r="G77" s="40" t="s">
        <v>13</v>
      </c>
      <c r="H77" s="10">
        <f t="shared" ref="H77" si="148">(F77-E77)*C77</f>
        <v>9000</v>
      </c>
      <c r="I77" s="10">
        <v>0</v>
      </c>
      <c r="J77" s="37">
        <f t="shared" si="139"/>
        <v>45000</v>
      </c>
    </row>
    <row r="78" customFormat="1" spans="1:10">
      <c r="A78" s="20">
        <v>43319</v>
      </c>
      <c r="B78" s="38" t="s">
        <v>123</v>
      </c>
      <c r="C78" s="38">
        <v>500</v>
      </c>
      <c r="D78" s="39" t="s">
        <v>109</v>
      </c>
      <c r="E78" s="40">
        <v>1590</v>
      </c>
      <c r="F78" s="40">
        <v>1575</v>
      </c>
      <c r="G78" s="40" t="s">
        <v>13</v>
      </c>
      <c r="H78" s="10">
        <f t="shared" ref="H78:H79" si="149">(F78-E78)*C78</f>
        <v>-7500</v>
      </c>
      <c r="I78" s="10">
        <v>0</v>
      </c>
      <c r="J78" s="37">
        <f t="shared" si="139"/>
        <v>-37500</v>
      </c>
    </row>
    <row r="79" customFormat="1" spans="1:10">
      <c r="A79" s="20">
        <v>43318</v>
      </c>
      <c r="B79" s="38" t="s">
        <v>141</v>
      </c>
      <c r="C79" s="38">
        <v>1000</v>
      </c>
      <c r="D79" s="39" t="s">
        <v>109</v>
      </c>
      <c r="E79" s="40">
        <v>1196</v>
      </c>
      <c r="F79" s="40">
        <v>1201</v>
      </c>
      <c r="G79" s="40" t="s">
        <v>13</v>
      </c>
      <c r="H79" s="10">
        <f t="shared" si="149"/>
        <v>5000</v>
      </c>
      <c r="I79" s="10">
        <v>0</v>
      </c>
      <c r="J79" s="37">
        <f t="shared" si="139"/>
        <v>25000</v>
      </c>
    </row>
    <row r="80" customFormat="1" spans="1:10">
      <c r="A80" s="20">
        <v>43315</v>
      </c>
      <c r="B80" s="38" t="s">
        <v>25</v>
      </c>
      <c r="C80" s="38">
        <v>700</v>
      </c>
      <c r="D80" s="39" t="s">
        <v>109</v>
      </c>
      <c r="E80" s="40">
        <v>695</v>
      </c>
      <c r="F80" s="40">
        <v>708</v>
      </c>
      <c r="G80" s="40">
        <v>710</v>
      </c>
      <c r="H80" s="10">
        <f t="shared" ref="H80:H85" si="150">(F80-E80)*C80</f>
        <v>9100</v>
      </c>
      <c r="I80" s="10">
        <f>(G80-F80)*C80</f>
        <v>1400</v>
      </c>
      <c r="J80" s="37">
        <f t="shared" si="139"/>
        <v>52500</v>
      </c>
    </row>
    <row r="81" customFormat="1" spans="1:10">
      <c r="A81" s="20">
        <v>43315</v>
      </c>
      <c r="B81" s="38" t="s">
        <v>128</v>
      </c>
      <c r="C81" s="38">
        <v>4500</v>
      </c>
      <c r="D81" s="39" t="s">
        <v>109</v>
      </c>
      <c r="E81" s="40">
        <v>181.5</v>
      </c>
      <c r="F81" s="40">
        <v>179.5</v>
      </c>
      <c r="G81" s="40" t="s">
        <v>13</v>
      </c>
      <c r="H81" s="10">
        <f t="shared" si="150"/>
        <v>-9000</v>
      </c>
      <c r="I81" s="10">
        <v>0</v>
      </c>
      <c r="J81" s="37">
        <f t="shared" si="139"/>
        <v>-45000</v>
      </c>
    </row>
    <row r="82" customFormat="1" spans="1:10">
      <c r="A82" s="20">
        <v>43314</v>
      </c>
      <c r="B82" s="38" t="s">
        <v>26</v>
      </c>
      <c r="C82" s="38">
        <v>800</v>
      </c>
      <c r="D82" s="39" t="s">
        <v>109</v>
      </c>
      <c r="E82" s="40">
        <v>1200</v>
      </c>
      <c r="F82" s="40">
        <v>1210</v>
      </c>
      <c r="G82" s="40">
        <v>1213.9</v>
      </c>
      <c r="H82" s="10">
        <f t="shared" si="150"/>
        <v>8000</v>
      </c>
      <c r="I82" s="10">
        <f>(G82-F82)*C82</f>
        <v>3120.00000000007</v>
      </c>
      <c r="J82" s="37">
        <f t="shared" si="139"/>
        <v>55600.0000000004</v>
      </c>
    </row>
    <row r="83" customFormat="1" spans="1:10">
      <c r="A83" s="20">
        <v>43313</v>
      </c>
      <c r="B83" s="38" t="s">
        <v>152</v>
      </c>
      <c r="C83" s="38">
        <v>1200</v>
      </c>
      <c r="D83" s="39" t="s">
        <v>109</v>
      </c>
      <c r="E83" s="40">
        <v>682</v>
      </c>
      <c r="F83" s="40">
        <v>683</v>
      </c>
      <c r="G83" s="40" t="s">
        <v>13</v>
      </c>
      <c r="H83" s="10">
        <f t="shared" si="150"/>
        <v>1200</v>
      </c>
      <c r="I83" s="10">
        <v>0</v>
      </c>
      <c r="J83" s="37">
        <f t="shared" si="139"/>
        <v>6000</v>
      </c>
    </row>
    <row r="84" customFormat="1" spans="1:10">
      <c r="A84" s="20">
        <v>43312</v>
      </c>
      <c r="B84" s="38" t="s">
        <v>153</v>
      </c>
      <c r="C84" s="38">
        <v>4500</v>
      </c>
      <c r="D84" s="39" t="s">
        <v>109</v>
      </c>
      <c r="E84" s="40">
        <v>297</v>
      </c>
      <c r="F84" s="40">
        <v>298.5</v>
      </c>
      <c r="G84" s="40" t="s">
        <v>13</v>
      </c>
      <c r="H84" s="10">
        <f t="shared" si="150"/>
        <v>6750</v>
      </c>
      <c r="I84" s="10">
        <v>0</v>
      </c>
      <c r="J84" s="37">
        <f t="shared" si="139"/>
        <v>33750</v>
      </c>
    </row>
    <row r="85" customFormat="1" spans="1:10">
      <c r="A85" s="20">
        <v>43311</v>
      </c>
      <c r="B85" s="38" t="s">
        <v>47</v>
      </c>
      <c r="C85" s="38">
        <v>800</v>
      </c>
      <c r="D85" s="39" t="s">
        <v>109</v>
      </c>
      <c r="E85" s="40">
        <v>564</v>
      </c>
      <c r="F85" s="40">
        <v>566</v>
      </c>
      <c r="G85" s="40" t="s">
        <v>13</v>
      </c>
      <c r="H85" s="10">
        <f t="shared" si="150"/>
        <v>1600</v>
      </c>
      <c r="I85" s="10">
        <v>0</v>
      </c>
      <c r="J85" s="37">
        <f t="shared" si="139"/>
        <v>8000</v>
      </c>
    </row>
    <row r="86" customFormat="1" spans="1:10">
      <c r="A86" s="20">
        <v>43307</v>
      </c>
      <c r="B86" s="38" t="s">
        <v>50</v>
      </c>
      <c r="C86" s="38">
        <v>1250</v>
      </c>
      <c r="D86" s="39" t="s">
        <v>109</v>
      </c>
      <c r="E86" s="40">
        <v>512</v>
      </c>
      <c r="F86" s="40">
        <v>518</v>
      </c>
      <c r="G86" s="40" t="s">
        <v>13</v>
      </c>
      <c r="H86" s="10">
        <f t="shared" ref="H86:H92" si="151">(F86-E86)*C86</f>
        <v>7500</v>
      </c>
      <c r="I86" s="10">
        <v>0</v>
      </c>
      <c r="J86" s="37">
        <f t="shared" si="139"/>
        <v>37500</v>
      </c>
    </row>
    <row r="87" customFormat="1" spans="1:10">
      <c r="A87" s="20">
        <v>43306</v>
      </c>
      <c r="B87" s="38" t="s">
        <v>110</v>
      </c>
      <c r="C87" s="38">
        <v>700</v>
      </c>
      <c r="D87" s="39" t="s">
        <v>109</v>
      </c>
      <c r="E87" s="40">
        <v>816</v>
      </c>
      <c r="F87" s="40">
        <v>830</v>
      </c>
      <c r="G87" s="40">
        <v>845</v>
      </c>
      <c r="H87" s="10">
        <f t="shared" si="151"/>
        <v>9800</v>
      </c>
      <c r="I87" s="10">
        <f t="shared" ref="I87:I91" si="152">(G87-F87)*C87</f>
        <v>10500</v>
      </c>
      <c r="J87" s="37">
        <f t="shared" si="139"/>
        <v>101500</v>
      </c>
    </row>
    <row r="88" customFormat="1" spans="1:10">
      <c r="A88" s="20">
        <v>43306</v>
      </c>
      <c r="B88" s="38" t="s">
        <v>145</v>
      </c>
      <c r="C88" s="38">
        <v>2750</v>
      </c>
      <c r="D88" s="39" t="s">
        <v>109</v>
      </c>
      <c r="E88" s="40">
        <v>292</v>
      </c>
      <c r="F88" s="40">
        <v>294</v>
      </c>
      <c r="G88" s="40">
        <v>296.85</v>
      </c>
      <c r="H88" s="10">
        <f t="shared" si="151"/>
        <v>5500</v>
      </c>
      <c r="I88" s="10">
        <f t="shared" si="152"/>
        <v>7837.50000000006</v>
      </c>
      <c r="J88" s="37">
        <f t="shared" si="139"/>
        <v>66687.5000000003</v>
      </c>
    </row>
    <row r="89" customFormat="1" spans="1:10">
      <c r="A89" s="20">
        <v>43305</v>
      </c>
      <c r="B89" s="38" t="s">
        <v>154</v>
      </c>
      <c r="C89" s="38">
        <v>550</v>
      </c>
      <c r="D89" s="39" t="s">
        <v>109</v>
      </c>
      <c r="E89" s="40">
        <v>923</v>
      </c>
      <c r="F89" s="40">
        <v>926</v>
      </c>
      <c r="G89" s="40" t="s">
        <v>13</v>
      </c>
      <c r="H89" s="10">
        <f t="shared" si="151"/>
        <v>1650</v>
      </c>
      <c r="I89" s="10">
        <v>0</v>
      </c>
      <c r="J89" s="37">
        <f t="shared" si="139"/>
        <v>8250</v>
      </c>
    </row>
    <row r="90" customFormat="1" spans="1:10">
      <c r="A90" s="20">
        <v>43304</v>
      </c>
      <c r="B90" s="38" t="s">
        <v>155</v>
      </c>
      <c r="C90" s="38">
        <v>200</v>
      </c>
      <c r="D90" s="39" t="s">
        <v>109</v>
      </c>
      <c r="E90" s="40">
        <v>3945</v>
      </c>
      <c r="F90" s="40">
        <v>3995</v>
      </c>
      <c r="G90" s="40">
        <v>4031</v>
      </c>
      <c r="H90" s="10">
        <f t="shared" si="151"/>
        <v>10000</v>
      </c>
      <c r="I90" s="10">
        <f t="shared" si="152"/>
        <v>7200</v>
      </c>
      <c r="J90" s="37">
        <f t="shared" si="139"/>
        <v>86000</v>
      </c>
    </row>
    <row r="91" customFormat="1" spans="1:10">
      <c r="A91" s="20">
        <v>43301</v>
      </c>
      <c r="B91" s="38" t="s">
        <v>141</v>
      </c>
      <c r="C91" s="38">
        <v>1000</v>
      </c>
      <c r="D91" s="39" t="s">
        <v>109</v>
      </c>
      <c r="E91" s="40">
        <v>1025</v>
      </c>
      <c r="F91" s="40">
        <v>1033</v>
      </c>
      <c r="G91" s="40">
        <v>1039.95</v>
      </c>
      <c r="H91" s="18">
        <f t="shared" si="151"/>
        <v>8000</v>
      </c>
      <c r="I91" s="18">
        <f t="shared" si="152"/>
        <v>6950.00000000005</v>
      </c>
      <c r="J91" s="37">
        <f t="shared" si="139"/>
        <v>74750.0000000002</v>
      </c>
    </row>
    <row r="92" customFormat="1" spans="1:10">
      <c r="A92" s="20">
        <v>43300</v>
      </c>
      <c r="B92" s="38" t="s">
        <v>156</v>
      </c>
      <c r="C92" s="38">
        <v>750</v>
      </c>
      <c r="D92" s="39" t="s">
        <v>109</v>
      </c>
      <c r="E92" s="40">
        <v>865</v>
      </c>
      <c r="F92" s="40">
        <v>870</v>
      </c>
      <c r="G92" s="40" t="s">
        <v>13</v>
      </c>
      <c r="H92" s="18">
        <f t="shared" si="151"/>
        <v>3750</v>
      </c>
      <c r="I92" s="18">
        <v>0</v>
      </c>
      <c r="J92" s="37">
        <f t="shared" si="139"/>
        <v>18750</v>
      </c>
    </row>
    <row r="93" customFormat="1" spans="1:10">
      <c r="A93" s="20">
        <v>43299</v>
      </c>
      <c r="B93" s="38" t="s">
        <v>157</v>
      </c>
      <c r="C93" s="38">
        <v>3750</v>
      </c>
      <c r="D93" s="39" t="s">
        <v>109</v>
      </c>
      <c r="E93" s="40">
        <v>162.8</v>
      </c>
      <c r="F93" s="40">
        <v>160.7</v>
      </c>
      <c r="G93" s="40" t="s">
        <v>13</v>
      </c>
      <c r="H93" s="18">
        <f t="shared" ref="H93:H95" si="153">(F93-E93)*C93</f>
        <v>-7875.00000000009</v>
      </c>
      <c r="I93" s="18">
        <v>0</v>
      </c>
      <c r="J93" s="37">
        <f t="shared" si="139"/>
        <v>-39375.0000000004</v>
      </c>
    </row>
    <row r="94" customFormat="1" spans="1:10">
      <c r="A94" s="20">
        <v>43298</v>
      </c>
      <c r="B94" s="38" t="s">
        <v>158</v>
      </c>
      <c r="C94" s="38">
        <v>4000</v>
      </c>
      <c r="D94" s="39" t="s">
        <v>109</v>
      </c>
      <c r="E94" s="40">
        <v>267</v>
      </c>
      <c r="F94" s="40">
        <v>268.9</v>
      </c>
      <c r="G94" s="40" t="s">
        <v>13</v>
      </c>
      <c r="H94" s="18">
        <f t="shared" si="153"/>
        <v>7599.99999999991</v>
      </c>
      <c r="I94" s="18">
        <v>0</v>
      </c>
      <c r="J94" s="37">
        <f t="shared" si="139"/>
        <v>37999.9999999995</v>
      </c>
    </row>
    <row r="95" customFormat="1" spans="1:10">
      <c r="A95" s="20">
        <v>43297</v>
      </c>
      <c r="B95" s="38" t="s">
        <v>132</v>
      </c>
      <c r="C95" s="38">
        <v>1200</v>
      </c>
      <c r="D95" s="39" t="s">
        <v>109</v>
      </c>
      <c r="E95" s="40">
        <v>1076</v>
      </c>
      <c r="F95" s="40">
        <v>1083</v>
      </c>
      <c r="G95" s="40">
        <v>1089</v>
      </c>
      <c r="H95" s="18">
        <f t="shared" si="153"/>
        <v>8400</v>
      </c>
      <c r="I95" s="18">
        <f>(G95-F95)*C95</f>
        <v>7200</v>
      </c>
      <c r="J95" s="37">
        <f t="shared" si="139"/>
        <v>78000</v>
      </c>
    </row>
    <row r="96" spans="1:10">
      <c r="A96" s="20">
        <v>43294</v>
      </c>
      <c r="B96" s="38" t="s">
        <v>159</v>
      </c>
      <c r="C96" s="38">
        <v>800</v>
      </c>
      <c r="D96" s="39" t="s">
        <v>109</v>
      </c>
      <c r="E96" s="40">
        <v>1410</v>
      </c>
      <c r="F96" s="40">
        <v>1408</v>
      </c>
      <c r="G96" s="40">
        <v>0</v>
      </c>
      <c r="H96" s="18">
        <f t="shared" ref="H96:H101" si="154">(F96-E96)*C96</f>
        <v>-1600</v>
      </c>
      <c r="I96" s="18">
        <v>0</v>
      </c>
      <c r="J96" s="37">
        <f t="shared" si="139"/>
        <v>-8000</v>
      </c>
    </row>
    <row r="97" spans="1:10">
      <c r="A97" s="20">
        <v>43293</v>
      </c>
      <c r="B97" s="38" t="s">
        <v>160</v>
      </c>
      <c r="C97" s="38">
        <v>125</v>
      </c>
      <c r="D97" s="39" t="s">
        <v>109</v>
      </c>
      <c r="E97" s="40">
        <v>6280</v>
      </c>
      <c r="F97" s="40">
        <v>6280</v>
      </c>
      <c r="G97" s="40">
        <v>0</v>
      </c>
      <c r="H97" s="18">
        <f t="shared" si="154"/>
        <v>0</v>
      </c>
      <c r="I97" s="18">
        <v>0</v>
      </c>
      <c r="J97" s="37">
        <f t="shared" si="139"/>
        <v>0</v>
      </c>
    </row>
    <row r="98" spans="1:10">
      <c r="A98" s="20">
        <v>43292</v>
      </c>
      <c r="B98" s="38" t="s">
        <v>153</v>
      </c>
      <c r="C98" s="38">
        <v>4500</v>
      </c>
      <c r="D98" s="39" t="s">
        <v>109</v>
      </c>
      <c r="E98" s="40">
        <v>289.5</v>
      </c>
      <c r="F98" s="40">
        <v>292</v>
      </c>
      <c r="G98" s="40">
        <v>0</v>
      </c>
      <c r="H98" s="18">
        <f t="shared" si="154"/>
        <v>11250</v>
      </c>
      <c r="I98" s="18">
        <v>0</v>
      </c>
      <c r="J98" s="37">
        <f t="shared" si="139"/>
        <v>56250</v>
      </c>
    </row>
    <row r="99" spans="1:10">
      <c r="A99" s="20">
        <v>43291</v>
      </c>
      <c r="B99" s="38" t="s">
        <v>125</v>
      </c>
      <c r="C99" s="38">
        <v>800</v>
      </c>
      <c r="D99" s="39" t="s">
        <v>109</v>
      </c>
      <c r="E99" s="40">
        <v>1245</v>
      </c>
      <c r="F99" s="40">
        <v>1252.5</v>
      </c>
      <c r="G99" s="40">
        <v>0</v>
      </c>
      <c r="H99" s="18">
        <f t="shared" si="154"/>
        <v>6000</v>
      </c>
      <c r="I99" s="18">
        <v>0</v>
      </c>
      <c r="J99" s="37">
        <f t="shared" si="139"/>
        <v>30000</v>
      </c>
    </row>
    <row r="100" spans="1:10">
      <c r="A100" s="20">
        <v>43287</v>
      </c>
      <c r="B100" s="38" t="s">
        <v>125</v>
      </c>
      <c r="C100" s="38">
        <v>800</v>
      </c>
      <c r="D100" s="39" t="s">
        <v>109</v>
      </c>
      <c r="E100" s="40">
        <v>1220</v>
      </c>
      <c r="F100" s="40">
        <v>1228</v>
      </c>
      <c r="G100" s="40">
        <v>0</v>
      </c>
      <c r="H100" s="18">
        <f t="shared" si="154"/>
        <v>6400</v>
      </c>
      <c r="I100" s="18">
        <v>0</v>
      </c>
      <c r="J100" s="37">
        <f t="shared" si="139"/>
        <v>32000</v>
      </c>
    </row>
    <row r="101" spans="1:10">
      <c r="A101" s="20">
        <v>43286</v>
      </c>
      <c r="B101" s="38" t="s">
        <v>17</v>
      </c>
      <c r="C101" s="38">
        <v>550</v>
      </c>
      <c r="D101" s="39" t="s">
        <v>109</v>
      </c>
      <c r="E101" s="40">
        <v>912</v>
      </c>
      <c r="F101" s="40">
        <v>922</v>
      </c>
      <c r="G101" s="40">
        <v>0</v>
      </c>
      <c r="H101" s="18">
        <f t="shared" si="154"/>
        <v>5500</v>
      </c>
      <c r="I101" s="18">
        <v>0</v>
      </c>
      <c r="J101" s="37">
        <f t="shared" si="139"/>
        <v>27500</v>
      </c>
    </row>
    <row r="102" spans="1:10">
      <c r="A102" s="20">
        <v>43285</v>
      </c>
      <c r="B102" s="38" t="s">
        <v>142</v>
      </c>
      <c r="C102" s="38">
        <v>500</v>
      </c>
      <c r="D102" s="39" t="s">
        <v>161</v>
      </c>
      <c r="E102" s="40">
        <v>1505</v>
      </c>
      <c r="F102" s="40">
        <v>1493</v>
      </c>
      <c r="G102" s="40">
        <v>0</v>
      </c>
      <c r="H102" s="18">
        <f>(E102-F102)*C102</f>
        <v>6000</v>
      </c>
      <c r="I102" s="18">
        <v>0</v>
      </c>
      <c r="J102" s="37">
        <f t="shared" si="139"/>
        <v>30000</v>
      </c>
    </row>
    <row r="103" spans="1:10">
      <c r="A103" s="20">
        <v>43285</v>
      </c>
      <c r="B103" s="38" t="s">
        <v>132</v>
      </c>
      <c r="C103" s="38">
        <v>1200</v>
      </c>
      <c r="D103" s="39" t="s">
        <v>109</v>
      </c>
      <c r="E103" s="40">
        <v>1006</v>
      </c>
      <c r="F103" s="40">
        <v>1013</v>
      </c>
      <c r="G103" s="40">
        <v>0</v>
      </c>
      <c r="H103" s="18">
        <f t="shared" ref="H103:H107" si="155">(F103-E103)*C103</f>
        <v>8400</v>
      </c>
      <c r="I103" s="18">
        <v>0</v>
      </c>
      <c r="J103" s="37">
        <f t="shared" si="139"/>
        <v>42000</v>
      </c>
    </row>
    <row r="104" spans="1:10">
      <c r="A104" s="20">
        <v>43285</v>
      </c>
      <c r="B104" s="38" t="s">
        <v>135</v>
      </c>
      <c r="C104" s="38">
        <v>1100</v>
      </c>
      <c r="D104" s="39" t="s">
        <v>161</v>
      </c>
      <c r="E104" s="40">
        <v>835</v>
      </c>
      <c r="F104" s="40">
        <v>829</v>
      </c>
      <c r="G104" s="40">
        <v>0</v>
      </c>
      <c r="H104" s="18">
        <f>(E104-F104)*C104</f>
        <v>6600</v>
      </c>
      <c r="I104" s="18">
        <v>0</v>
      </c>
      <c r="J104" s="37">
        <f t="shared" si="139"/>
        <v>33000</v>
      </c>
    </row>
    <row r="105" spans="1:10">
      <c r="A105" s="20">
        <v>43284</v>
      </c>
      <c r="B105" s="38" t="s">
        <v>26</v>
      </c>
      <c r="C105" s="38">
        <v>800</v>
      </c>
      <c r="D105" s="39" t="s">
        <v>109</v>
      </c>
      <c r="E105" s="40">
        <v>1092</v>
      </c>
      <c r="F105" s="40">
        <v>1098</v>
      </c>
      <c r="G105" s="40">
        <v>0</v>
      </c>
      <c r="H105" s="18">
        <f t="shared" si="155"/>
        <v>4800</v>
      </c>
      <c r="I105" s="18">
        <v>0</v>
      </c>
      <c r="J105" s="37">
        <f t="shared" si="139"/>
        <v>24000</v>
      </c>
    </row>
    <row r="106" spans="1:10">
      <c r="A106" s="20">
        <v>43284</v>
      </c>
      <c r="B106" s="38" t="s">
        <v>135</v>
      </c>
      <c r="C106" s="38">
        <v>1100</v>
      </c>
      <c r="D106" s="39" t="s">
        <v>109</v>
      </c>
      <c r="E106" s="40">
        <v>848</v>
      </c>
      <c r="F106" s="40">
        <v>842</v>
      </c>
      <c r="G106" s="40">
        <v>0</v>
      </c>
      <c r="H106" s="18">
        <f t="shared" si="155"/>
        <v>-6600</v>
      </c>
      <c r="I106" s="18">
        <v>0</v>
      </c>
      <c r="J106" s="37">
        <f t="shared" si="139"/>
        <v>-33000</v>
      </c>
    </row>
    <row r="107" spans="1:10">
      <c r="A107" s="12">
        <v>43284</v>
      </c>
      <c r="B107" s="41" t="s">
        <v>142</v>
      </c>
      <c r="C107" s="41">
        <v>500</v>
      </c>
      <c r="D107" s="41" t="s">
        <v>109</v>
      </c>
      <c r="E107" s="42">
        <v>1510</v>
      </c>
      <c r="F107" s="42">
        <v>1522</v>
      </c>
      <c r="G107" s="43">
        <v>0</v>
      </c>
      <c r="H107" s="10">
        <f t="shared" si="155"/>
        <v>6000</v>
      </c>
      <c r="I107" s="10">
        <v>0</v>
      </c>
      <c r="J107" s="37">
        <f t="shared" si="139"/>
        <v>30000</v>
      </c>
    </row>
    <row r="108" spans="1:10">
      <c r="A108" s="20">
        <v>43283</v>
      </c>
      <c r="B108" s="38" t="s">
        <v>162</v>
      </c>
      <c r="C108" s="38">
        <v>900</v>
      </c>
      <c r="D108" s="39" t="s">
        <v>161</v>
      </c>
      <c r="E108" s="40">
        <v>640</v>
      </c>
      <c r="F108" s="40">
        <v>634</v>
      </c>
      <c r="G108" s="40">
        <v>626</v>
      </c>
      <c r="H108" s="18">
        <f t="shared" ref="H108:H112" si="156">(E108-F108)*C108</f>
        <v>5400</v>
      </c>
      <c r="I108" s="18">
        <f t="shared" ref="I108:I112" si="157">(F108-G108)*C108</f>
        <v>7200</v>
      </c>
      <c r="J108" s="37">
        <f t="shared" si="139"/>
        <v>63000</v>
      </c>
    </row>
    <row r="109" spans="1:10">
      <c r="A109" s="44"/>
      <c r="B109" s="44"/>
      <c r="C109" s="44"/>
      <c r="D109" s="44"/>
      <c r="E109" s="44"/>
      <c r="F109" s="44"/>
      <c r="G109" s="44"/>
      <c r="H109" s="44"/>
      <c r="I109" s="44"/>
      <c r="J109" s="47"/>
    </row>
    <row r="110" spans="1:10">
      <c r="A110" s="20">
        <v>43280</v>
      </c>
      <c r="B110" s="38" t="s">
        <v>163</v>
      </c>
      <c r="C110" s="38">
        <v>6000</v>
      </c>
      <c r="D110" s="38" t="s">
        <v>109</v>
      </c>
      <c r="E110" s="45">
        <v>74</v>
      </c>
      <c r="F110" s="45">
        <v>75</v>
      </c>
      <c r="G110" s="40">
        <v>0</v>
      </c>
      <c r="H110" s="18">
        <f t="shared" ref="H110:H116" si="158">(F110-E110)*C110</f>
        <v>6000</v>
      </c>
      <c r="I110" s="18">
        <v>0</v>
      </c>
      <c r="J110" s="18">
        <f t="shared" ref="J110:J123" si="159">+I110+H110</f>
        <v>6000</v>
      </c>
    </row>
    <row r="111" spans="1:10">
      <c r="A111" s="20">
        <v>43279</v>
      </c>
      <c r="B111" s="38" t="s">
        <v>164</v>
      </c>
      <c r="C111" s="38">
        <v>1250</v>
      </c>
      <c r="D111" s="39" t="s">
        <v>161</v>
      </c>
      <c r="E111" s="40">
        <v>676</v>
      </c>
      <c r="F111" s="40">
        <v>671</v>
      </c>
      <c r="G111" s="40">
        <v>665</v>
      </c>
      <c r="H111" s="18">
        <f t="shared" si="156"/>
        <v>6250</v>
      </c>
      <c r="I111" s="18">
        <f t="shared" si="157"/>
        <v>7500</v>
      </c>
      <c r="J111" s="18">
        <f t="shared" si="159"/>
        <v>13750</v>
      </c>
    </row>
    <row r="112" spans="1:10">
      <c r="A112" s="20">
        <v>43279</v>
      </c>
      <c r="B112" s="38" t="s">
        <v>165</v>
      </c>
      <c r="C112" s="38">
        <v>1100</v>
      </c>
      <c r="D112" s="39" t="s">
        <v>161</v>
      </c>
      <c r="E112" s="40">
        <v>850</v>
      </c>
      <c r="F112" s="40">
        <v>842</v>
      </c>
      <c r="G112" s="40">
        <v>832</v>
      </c>
      <c r="H112" s="18">
        <f t="shared" si="156"/>
        <v>8800</v>
      </c>
      <c r="I112" s="18">
        <f t="shared" si="157"/>
        <v>11000</v>
      </c>
      <c r="J112" s="18">
        <f t="shared" si="159"/>
        <v>19800</v>
      </c>
    </row>
    <row r="113" spans="1:10">
      <c r="A113" s="20">
        <v>43279</v>
      </c>
      <c r="B113" s="38" t="s">
        <v>142</v>
      </c>
      <c r="C113" s="38">
        <v>500</v>
      </c>
      <c r="D113" s="38" t="s">
        <v>109</v>
      </c>
      <c r="E113" s="45">
        <v>1500</v>
      </c>
      <c r="F113" s="45">
        <v>1512</v>
      </c>
      <c r="G113" s="40">
        <v>0</v>
      </c>
      <c r="H113" s="18">
        <f t="shared" si="158"/>
        <v>6000</v>
      </c>
      <c r="I113" s="18">
        <v>0</v>
      </c>
      <c r="J113" s="18">
        <f t="shared" si="159"/>
        <v>6000</v>
      </c>
    </row>
    <row r="114" spans="1:10">
      <c r="A114" s="12">
        <v>43278</v>
      </c>
      <c r="B114" s="41" t="s">
        <v>166</v>
      </c>
      <c r="C114" s="41">
        <v>900</v>
      </c>
      <c r="D114" s="41" t="s">
        <v>109</v>
      </c>
      <c r="E114" s="42">
        <v>640</v>
      </c>
      <c r="F114" s="42">
        <v>633</v>
      </c>
      <c r="G114" s="43">
        <v>0</v>
      </c>
      <c r="H114" s="10">
        <f t="shared" si="158"/>
        <v>-6300</v>
      </c>
      <c r="I114" s="10">
        <v>0</v>
      </c>
      <c r="J114" s="48">
        <f t="shared" si="159"/>
        <v>-6300</v>
      </c>
    </row>
    <row r="115" spans="1:10">
      <c r="A115" s="12">
        <v>43278</v>
      </c>
      <c r="B115" s="41" t="s">
        <v>167</v>
      </c>
      <c r="C115" s="41">
        <v>3000</v>
      </c>
      <c r="D115" s="41" t="s">
        <v>109</v>
      </c>
      <c r="E115" s="42">
        <v>261.5</v>
      </c>
      <c r="F115" s="42">
        <v>262.5</v>
      </c>
      <c r="G115" s="43">
        <v>0</v>
      </c>
      <c r="H115" s="10">
        <f t="shared" si="158"/>
        <v>3000</v>
      </c>
      <c r="I115" s="10">
        <v>0</v>
      </c>
      <c r="J115" s="18">
        <f t="shared" si="159"/>
        <v>3000</v>
      </c>
    </row>
    <row r="116" spans="1:10">
      <c r="A116" s="12">
        <v>43277</v>
      </c>
      <c r="B116" s="41" t="s">
        <v>168</v>
      </c>
      <c r="C116" s="41">
        <v>400</v>
      </c>
      <c r="D116" s="41" t="s">
        <v>109</v>
      </c>
      <c r="E116" s="42">
        <v>1200</v>
      </c>
      <c r="F116" s="42">
        <v>1185</v>
      </c>
      <c r="G116" s="43">
        <v>0</v>
      </c>
      <c r="H116" s="10">
        <f t="shared" si="158"/>
        <v>-6000</v>
      </c>
      <c r="I116" s="10">
        <v>0</v>
      </c>
      <c r="J116" s="48">
        <f t="shared" si="159"/>
        <v>-6000</v>
      </c>
    </row>
    <row r="117" spans="1:10">
      <c r="A117" s="12">
        <v>43277</v>
      </c>
      <c r="B117" s="41" t="s">
        <v>169</v>
      </c>
      <c r="C117" s="41">
        <v>7000</v>
      </c>
      <c r="D117" s="41" t="s">
        <v>109</v>
      </c>
      <c r="E117" s="42">
        <v>134</v>
      </c>
      <c r="F117" s="42">
        <v>133</v>
      </c>
      <c r="G117" s="43">
        <v>0</v>
      </c>
      <c r="H117" s="10">
        <f t="shared" ref="H117:H123" si="160">(F117-E117)*C117</f>
        <v>-7000</v>
      </c>
      <c r="I117" s="10">
        <v>0</v>
      </c>
      <c r="J117" s="48">
        <f t="shared" si="159"/>
        <v>-7000</v>
      </c>
    </row>
    <row r="118" spans="1:10">
      <c r="A118" s="12">
        <v>43276</v>
      </c>
      <c r="B118" s="41" t="s">
        <v>170</v>
      </c>
      <c r="C118" s="41">
        <v>8000</v>
      </c>
      <c r="D118" s="41" t="s">
        <v>109</v>
      </c>
      <c r="E118" s="42">
        <v>81</v>
      </c>
      <c r="F118" s="42">
        <v>82</v>
      </c>
      <c r="G118" s="43">
        <v>0</v>
      </c>
      <c r="H118" s="10">
        <f t="shared" si="160"/>
        <v>8000</v>
      </c>
      <c r="I118" s="10">
        <v>0</v>
      </c>
      <c r="J118" s="18">
        <f t="shared" si="159"/>
        <v>8000</v>
      </c>
    </row>
    <row r="119" spans="1:10">
      <c r="A119" s="12">
        <v>43276</v>
      </c>
      <c r="B119" s="41" t="s">
        <v>171</v>
      </c>
      <c r="C119" s="41">
        <v>600</v>
      </c>
      <c r="D119" s="41" t="s">
        <v>109</v>
      </c>
      <c r="E119" s="42">
        <v>1248</v>
      </c>
      <c r="F119" s="42">
        <v>1255</v>
      </c>
      <c r="G119" s="43">
        <v>0</v>
      </c>
      <c r="H119" s="10">
        <f t="shared" si="160"/>
        <v>4200</v>
      </c>
      <c r="I119" s="10">
        <v>0</v>
      </c>
      <c r="J119" s="18">
        <f t="shared" si="159"/>
        <v>4200</v>
      </c>
    </row>
    <row r="120" spans="1:10">
      <c r="A120" s="20">
        <v>43272</v>
      </c>
      <c r="B120" s="38" t="s">
        <v>51</v>
      </c>
      <c r="C120" s="38">
        <v>400</v>
      </c>
      <c r="D120" s="38" t="s">
        <v>109</v>
      </c>
      <c r="E120" s="45">
        <v>1365</v>
      </c>
      <c r="F120" s="45">
        <v>1380</v>
      </c>
      <c r="G120" s="40">
        <v>0</v>
      </c>
      <c r="H120" s="18">
        <f t="shared" si="160"/>
        <v>6000</v>
      </c>
      <c r="I120" s="18">
        <v>0</v>
      </c>
      <c r="J120" s="18">
        <f t="shared" si="159"/>
        <v>6000</v>
      </c>
    </row>
    <row r="121" spans="1:10">
      <c r="A121" s="20">
        <v>43272</v>
      </c>
      <c r="B121" s="38" t="s">
        <v>172</v>
      </c>
      <c r="C121" s="38">
        <v>600</v>
      </c>
      <c r="D121" s="38" t="s">
        <v>109</v>
      </c>
      <c r="E121" s="45">
        <v>1248</v>
      </c>
      <c r="F121" s="45">
        <v>1255</v>
      </c>
      <c r="G121" s="40">
        <v>0</v>
      </c>
      <c r="H121" s="18">
        <f t="shared" si="160"/>
        <v>4200</v>
      </c>
      <c r="I121" s="18">
        <v>0</v>
      </c>
      <c r="J121" s="18">
        <f t="shared" si="159"/>
        <v>4200</v>
      </c>
    </row>
    <row r="122" spans="1:10">
      <c r="A122" s="20">
        <v>43271</v>
      </c>
      <c r="B122" s="38" t="s">
        <v>142</v>
      </c>
      <c r="C122" s="38">
        <v>500</v>
      </c>
      <c r="D122" s="38" t="s">
        <v>109</v>
      </c>
      <c r="E122" s="45">
        <v>1630</v>
      </c>
      <c r="F122" s="45">
        <v>1642</v>
      </c>
      <c r="G122" s="40">
        <v>0</v>
      </c>
      <c r="H122" s="18">
        <f t="shared" si="160"/>
        <v>6000</v>
      </c>
      <c r="I122" s="18">
        <v>0</v>
      </c>
      <c r="J122" s="18">
        <f t="shared" si="159"/>
        <v>6000</v>
      </c>
    </row>
    <row r="123" spans="1:10">
      <c r="A123" s="20">
        <v>43271</v>
      </c>
      <c r="B123" s="38" t="s">
        <v>173</v>
      </c>
      <c r="C123" s="38">
        <v>250</v>
      </c>
      <c r="D123" s="38" t="s">
        <v>109</v>
      </c>
      <c r="E123" s="45">
        <v>2765</v>
      </c>
      <c r="F123" s="45">
        <v>2790</v>
      </c>
      <c r="G123" s="40">
        <v>0</v>
      </c>
      <c r="H123" s="18">
        <f t="shared" si="160"/>
        <v>6250</v>
      </c>
      <c r="I123" s="18">
        <v>0</v>
      </c>
      <c r="J123" s="18">
        <f t="shared" si="159"/>
        <v>6250</v>
      </c>
    </row>
    <row r="124" spans="1:10">
      <c r="A124" s="20">
        <v>43269</v>
      </c>
      <c r="B124" s="38" t="s">
        <v>174</v>
      </c>
      <c r="C124" s="38">
        <v>1000</v>
      </c>
      <c r="D124" s="38" t="s">
        <v>109</v>
      </c>
      <c r="E124" s="45">
        <v>915</v>
      </c>
      <c r="F124" s="45">
        <v>921</v>
      </c>
      <c r="G124" s="40">
        <v>0</v>
      </c>
      <c r="H124" s="18">
        <f t="shared" ref="H124:H126" si="161">(F124-E124)*C124</f>
        <v>6000</v>
      </c>
      <c r="I124" s="18">
        <v>0</v>
      </c>
      <c r="J124" s="18">
        <f t="shared" ref="J124:J128" si="162">+I124+H124</f>
        <v>6000</v>
      </c>
    </row>
    <row r="125" spans="1:10">
      <c r="A125" s="20">
        <v>43269</v>
      </c>
      <c r="B125" s="38" t="s">
        <v>140</v>
      </c>
      <c r="C125" s="38">
        <v>1000</v>
      </c>
      <c r="D125" s="38" t="s">
        <v>109</v>
      </c>
      <c r="E125" s="45">
        <v>1084</v>
      </c>
      <c r="F125" s="45">
        <v>1090</v>
      </c>
      <c r="G125" s="40">
        <v>0</v>
      </c>
      <c r="H125" s="18">
        <f t="shared" si="161"/>
        <v>6000</v>
      </c>
      <c r="I125" s="18">
        <v>0</v>
      </c>
      <c r="J125" s="18">
        <f t="shared" si="162"/>
        <v>6000</v>
      </c>
    </row>
    <row r="126" spans="1:10">
      <c r="A126" s="12">
        <v>43266</v>
      </c>
      <c r="B126" s="41" t="s">
        <v>166</v>
      </c>
      <c r="C126" s="41">
        <v>900</v>
      </c>
      <c r="D126" s="41" t="s">
        <v>109</v>
      </c>
      <c r="E126" s="42">
        <v>620</v>
      </c>
      <c r="F126" s="42">
        <v>627</v>
      </c>
      <c r="G126" s="43">
        <v>0</v>
      </c>
      <c r="H126" s="10">
        <f t="shared" si="161"/>
        <v>6300</v>
      </c>
      <c r="I126" s="10">
        <v>0</v>
      </c>
      <c r="J126" s="18">
        <f t="shared" si="162"/>
        <v>6300</v>
      </c>
    </row>
    <row r="127" spans="1:10">
      <c r="A127" s="12">
        <v>43266</v>
      </c>
      <c r="B127" s="41" t="s">
        <v>162</v>
      </c>
      <c r="C127" s="41">
        <v>900</v>
      </c>
      <c r="D127" s="46" t="s">
        <v>161</v>
      </c>
      <c r="E127" s="43">
        <v>740</v>
      </c>
      <c r="F127" s="43">
        <v>733</v>
      </c>
      <c r="G127" s="43">
        <v>0</v>
      </c>
      <c r="H127" s="10">
        <f>(E127-F127)*C127</f>
        <v>6300</v>
      </c>
      <c r="I127" s="10">
        <v>0</v>
      </c>
      <c r="J127" s="18">
        <f t="shared" si="162"/>
        <v>6300</v>
      </c>
    </row>
    <row r="128" spans="1:10">
      <c r="A128" s="12">
        <v>43266</v>
      </c>
      <c r="B128" s="41" t="s">
        <v>175</v>
      </c>
      <c r="C128" s="41">
        <v>750</v>
      </c>
      <c r="D128" s="41" t="s">
        <v>109</v>
      </c>
      <c r="E128" s="42">
        <v>910</v>
      </c>
      <c r="F128" s="42">
        <v>901</v>
      </c>
      <c r="G128" s="43">
        <v>0</v>
      </c>
      <c r="H128" s="10">
        <f>(F128-E128)*C128</f>
        <v>-6750</v>
      </c>
      <c r="I128" s="10">
        <v>0</v>
      </c>
      <c r="J128" s="48">
        <f t="shared" si="162"/>
        <v>-6750</v>
      </c>
    </row>
    <row r="129" spans="1:10">
      <c r="A129" s="20">
        <v>43265</v>
      </c>
      <c r="B129" s="38" t="s">
        <v>166</v>
      </c>
      <c r="C129" s="38">
        <v>900</v>
      </c>
      <c r="D129" s="38" t="s">
        <v>109</v>
      </c>
      <c r="E129" s="45">
        <v>615.5</v>
      </c>
      <c r="F129" s="45">
        <v>620</v>
      </c>
      <c r="G129" s="40">
        <v>0</v>
      </c>
      <c r="H129" s="18">
        <f t="shared" ref="H129:H130" si="163">(F129-E129)*C129</f>
        <v>4050</v>
      </c>
      <c r="I129" s="18">
        <v>0</v>
      </c>
      <c r="J129" s="18">
        <f t="shared" ref="J129:J140" si="164">+I129+H129</f>
        <v>4050</v>
      </c>
    </row>
    <row r="130" spans="1:10">
      <c r="A130" s="20">
        <v>43265</v>
      </c>
      <c r="B130" s="38" t="s">
        <v>176</v>
      </c>
      <c r="C130" s="38">
        <v>800</v>
      </c>
      <c r="D130" s="38" t="s">
        <v>109</v>
      </c>
      <c r="E130" s="45">
        <v>597</v>
      </c>
      <c r="F130" s="45">
        <v>605</v>
      </c>
      <c r="G130" s="40">
        <v>615</v>
      </c>
      <c r="H130" s="18">
        <f t="shared" si="163"/>
        <v>6400</v>
      </c>
      <c r="I130" s="18">
        <f>(G130-F130)*C130</f>
        <v>8000</v>
      </c>
      <c r="J130" s="18">
        <f t="shared" si="164"/>
        <v>14400</v>
      </c>
    </row>
    <row r="131" spans="1:10">
      <c r="A131" s="20">
        <v>43264</v>
      </c>
      <c r="B131" s="38" t="s">
        <v>177</v>
      </c>
      <c r="C131" s="38">
        <v>4000</v>
      </c>
      <c r="D131" s="38" t="s">
        <v>109</v>
      </c>
      <c r="E131" s="45">
        <v>196</v>
      </c>
      <c r="F131" s="45">
        <v>197.5</v>
      </c>
      <c r="G131" s="40">
        <v>0</v>
      </c>
      <c r="H131" s="18">
        <f t="shared" ref="H131:H133" si="165">(F131-E131)*C131</f>
        <v>6000</v>
      </c>
      <c r="I131" s="18">
        <v>0</v>
      </c>
      <c r="J131" s="18">
        <f t="shared" si="164"/>
        <v>6000</v>
      </c>
    </row>
    <row r="132" spans="1:10">
      <c r="A132" s="20">
        <v>43264</v>
      </c>
      <c r="B132" s="38" t="s">
        <v>178</v>
      </c>
      <c r="C132" s="38">
        <v>4500</v>
      </c>
      <c r="D132" s="38" t="s">
        <v>109</v>
      </c>
      <c r="E132" s="45">
        <v>95</v>
      </c>
      <c r="F132" s="45">
        <v>93.5</v>
      </c>
      <c r="G132" s="40">
        <v>0</v>
      </c>
      <c r="H132" s="18">
        <f t="shared" si="165"/>
        <v>-6750</v>
      </c>
      <c r="I132" s="18">
        <v>0</v>
      </c>
      <c r="J132" s="48">
        <f t="shared" si="164"/>
        <v>-6750</v>
      </c>
    </row>
    <row r="133" spans="1:10">
      <c r="A133" s="20">
        <v>43263</v>
      </c>
      <c r="B133" s="38" t="s">
        <v>139</v>
      </c>
      <c r="C133" s="38">
        <v>800</v>
      </c>
      <c r="D133" s="38" t="s">
        <v>109</v>
      </c>
      <c r="E133" s="45">
        <v>1269</v>
      </c>
      <c r="F133" s="45">
        <v>1277</v>
      </c>
      <c r="G133" s="40">
        <v>1287</v>
      </c>
      <c r="H133" s="18">
        <f t="shared" si="165"/>
        <v>6400</v>
      </c>
      <c r="I133" s="18">
        <f>(G133-F133)*C133</f>
        <v>8000</v>
      </c>
      <c r="J133" s="18">
        <f t="shared" si="164"/>
        <v>14400</v>
      </c>
    </row>
    <row r="134" spans="1:10">
      <c r="A134" s="20">
        <v>43263</v>
      </c>
      <c r="B134" s="38" t="s">
        <v>173</v>
      </c>
      <c r="C134" s="38">
        <v>250</v>
      </c>
      <c r="D134" s="38" t="s">
        <v>109</v>
      </c>
      <c r="E134" s="45">
        <v>2700</v>
      </c>
      <c r="F134" s="45">
        <v>2710</v>
      </c>
      <c r="G134" s="40">
        <v>0</v>
      </c>
      <c r="H134" s="18">
        <f t="shared" ref="H134:H140" si="166">(F134-E134)*C134</f>
        <v>2500</v>
      </c>
      <c r="I134" s="18">
        <v>0</v>
      </c>
      <c r="J134" s="18">
        <f t="shared" si="164"/>
        <v>2500</v>
      </c>
    </row>
    <row r="135" spans="1:10">
      <c r="A135" s="20">
        <v>43262</v>
      </c>
      <c r="B135" s="38" t="s">
        <v>179</v>
      </c>
      <c r="C135" s="38">
        <v>3500</v>
      </c>
      <c r="D135" s="38" t="s">
        <v>109</v>
      </c>
      <c r="E135" s="45">
        <v>120</v>
      </c>
      <c r="F135" s="45">
        <v>121.75</v>
      </c>
      <c r="G135" s="40">
        <v>0</v>
      </c>
      <c r="H135" s="18">
        <f t="shared" si="166"/>
        <v>6125</v>
      </c>
      <c r="I135" s="18">
        <v>0</v>
      </c>
      <c r="J135" s="18">
        <f t="shared" si="164"/>
        <v>6125</v>
      </c>
    </row>
    <row r="136" spans="1:10">
      <c r="A136" s="20">
        <v>43262</v>
      </c>
      <c r="B136" s="38" t="s">
        <v>180</v>
      </c>
      <c r="C136" s="38">
        <v>1250</v>
      </c>
      <c r="D136" s="38" t="s">
        <v>109</v>
      </c>
      <c r="E136" s="45">
        <v>490</v>
      </c>
      <c r="F136" s="45">
        <v>494.75</v>
      </c>
      <c r="G136" s="40">
        <v>0</v>
      </c>
      <c r="H136" s="18">
        <f t="shared" si="166"/>
        <v>5937.5</v>
      </c>
      <c r="I136" s="18">
        <v>0</v>
      </c>
      <c r="J136" s="18">
        <f t="shared" si="164"/>
        <v>5937.5</v>
      </c>
    </row>
    <row r="137" spans="1:10">
      <c r="A137" s="20">
        <v>43259</v>
      </c>
      <c r="B137" s="38" t="s">
        <v>181</v>
      </c>
      <c r="C137" s="38">
        <v>3200</v>
      </c>
      <c r="D137" s="38" t="s">
        <v>109</v>
      </c>
      <c r="E137" s="45">
        <v>296.25</v>
      </c>
      <c r="F137" s="45">
        <v>297.25</v>
      </c>
      <c r="G137" s="40">
        <v>0</v>
      </c>
      <c r="H137" s="18">
        <f t="shared" si="166"/>
        <v>3200</v>
      </c>
      <c r="I137" s="18">
        <v>0</v>
      </c>
      <c r="J137" s="18">
        <f t="shared" si="164"/>
        <v>3200</v>
      </c>
    </row>
    <row r="138" spans="1:10">
      <c r="A138" s="20">
        <v>43259</v>
      </c>
      <c r="B138" s="38" t="s">
        <v>169</v>
      </c>
      <c r="C138" s="38">
        <v>7000</v>
      </c>
      <c r="D138" s="38" t="s">
        <v>109</v>
      </c>
      <c r="E138" s="45">
        <v>147.25</v>
      </c>
      <c r="F138" s="45">
        <v>148</v>
      </c>
      <c r="G138" s="40">
        <v>0</v>
      </c>
      <c r="H138" s="18">
        <f t="shared" si="166"/>
        <v>5250</v>
      </c>
      <c r="I138" s="18">
        <v>0</v>
      </c>
      <c r="J138" s="18">
        <f t="shared" si="164"/>
        <v>5250</v>
      </c>
    </row>
    <row r="139" spans="1:10">
      <c r="A139" s="12">
        <v>43257</v>
      </c>
      <c r="B139" s="41" t="s">
        <v>182</v>
      </c>
      <c r="C139" s="41">
        <v>3000</v>
      </c>
      <c r="D139" s="41" t="s">
        <v>109</v>
      </c>
      <c r="E139" s="42">
        <v>194.5</v>
      </c>
      <c r="F139" s="42">
        <v>196.5</v>
      </c>
      <c r="G139" s="43">
        <v>0</v>
      </c>
      <c r="H139" s="10">
        <f t="shared" si="166"/>
        <v>6000</v>
      </c>
      <c r="I139" s="10">
        <v>0</v>
      </c>
      <c r="J139" s="18">
        <f t="shared" si="164"/>
        <v>6000</v>
      </c>
    </row>
    <row r="140" spans="1:10">
      <c r="A140" s="12">
        <v>43257</v>
      </c>
      <c r="B140" s="41" t="s">
        <v>183</v>
      </c>
      <c r="C140" s="41">
        <v>800</v>
      </c>
      <c r="D140" s="41" t="s">
        <v>109</v>
      </c>
      <c r="E140" s="42">
        <v>965</v>
      </c>
      <c r="F140" s="42">
        <v>954</v>
      </c>
      <c r="G140" s="43">
        <v>0</v>
      </c>
      <c r="H140" s="10">
        <f t="shared" si="166"/>
        <v>-8800</v>
      </c>
      <c r="I140" s="10">
        <v>0</v>
      </c>
      <c r="J140" s="48">
        <f t="shared" si="164"/>
        <v>-8800</v>
      </c>
    </row>
    <row r="141" spans="1:10">
      <c r="A141" s="20">
        <v>43256</v>
      </c>
      <c r="B141" s="38" t="s">
        <v>184</v>
      </c>
      <c r="C141" s="38">
        <v>1400</v>
      </c>
      <c r="D141" s="39" t="s">
        <v>161</v>
      </c>
      <c r="E141" s="40">
        <v>521</v>
      </c>
      <c r="F141" s="40">
        <v>516.5</v>
      </c>
      <c r="G141" s="40">
        <v>0</v>
      </c>
      <c r="H141" s="18">
        <f t="shared" ref="H141:H146" si="167">(E141-F141)*C141</f>
        <v>6300</v>
      </c>
      <c r="I141" s="18">
        <v>0</v>
      </c>
      <c r="J141" s="18">
        <f t="shared" ref="J141:J147" si="168">+I141+H141</f>
        <v>6300</v>
      </c>
    </row>
    <row r="142" spans="1:10">
      <c r="A142" s="20">
        <v>43256</v>
      </c>
      <c r="B142" s="38" t="s">
        <v>185</v>
      </c>
      <c r="C142" s="38">
        <v>3750</v>
      </c>
      <c r="D142" s="38" t="s">
        <v>109</v>
      </c>
      <c r="E142" s="45">
        <v>171.6</v>
      </c>
      <c r="F142" s="45">
        <v>172</v>
      </c>
      <c r="G142" s="40">
        <v>0</v>
      </c>
      <c r="H142" s="18">
        <f t="shared" ref="H142:H143" si="169">(F142-E142)*C142</f>
        <v>1500.00000000002</v>
      </c>
      <c r="I142" s="18">
        <v>0</v>
      </c>
      <c r="J142" s="18">
        <f t="shared" si="168"/>
        <v>1500.00000000002</v>
      </c>
    </row>
    <row r="143" spans="1:10">
      <c r="A143" s="20">
        <v>43256</v>
      </c>
      <c r="B143" s="38" t="s">
        <v>142</v>
      </c>
      <c r="C143" s="38">
        <v>500</v>
      </c>
      <c r="D143" s="38" t="s">
        <v>109</v>
      </c>
      <c r="E143" s="45">
        <v>1515</v>
      </c>
      <c r="F143" s="45">
        <v>1530</v>
      </c>
      <c r="G143" s="40">
        <v>1550</v>
      </c>
      <c r="H143" s="18">
        <f t="shared" si="169"/>
        <v>7500</v>
      </c>
      <c r="I143" s="18">
        <f>(G143-F143)*C143</f>
        <v>10000</v>
      </c>
      <c r="J143" s="18">
        <f t="shared" si="168"/>
        <v>17500</v>
      </c>
    </row>
    <row r="144" spans="1:10">
      <c r="A144" s="20">
        <v>43255</v>
      </c>
      <c r="B144" s="38" t="s">
        <v>186</v>
      </c>
      <c r="C144" s="38">
        <v>1100</v>
      </c>
      <c r="D144" s="39" t="s">
        <v>161</v>
      </c>
      <c r="E144" s="40">
        <v>768</v>
      </c>
      <c r="F144" s="40">
        <v>762</v>
      </c>
      <c r="G144" s="40">
        <v>754</v>
      </c>
      <c r="H144" s="18">
        <f t="shared" si="167"/>
        <v>6600</v>
      </c>
      <c r="I144" s="18">
        <f>(F144-G144)*C144</f>
        <v>8800</v>
      </c>
      <c r="J144" s="18">
        <f t="shared" si="168"/>
        <v>15400</v>
      </c>
    </row>
    <row r="145" spans="1:10">
      <c r="A145" s="20">
        <v>43255</v>
      </c>
      <c r="B145" s="38" t="s">
        <v>187</v>
      </c>
      <c r="C145" s="38">
        <v>6000</v>
      </c>
      <c r="D145" s="38" t="s">
        <v>109</v>
      </c>
      <c r="E145" s="45">
        <v>82.75</v>
      </c>
      <c r="F145" s="45">
        <v>83.6</v>
      </c>
      <c r="G145" s="40">
        <v>0</v>
      </c>
      <c r="H145" s="18">
        <f t="shared" ref="H145" si="170">(F145-E145)*C145</f>
        <v>5099.99999999997</v>
      </c>
      <c r="I145" s="18">
        <v>0</v>
      </c>
      <c r="J145" s="18">
        <f t="shared" si="168"/>
        <v>5099.99999999997</v>
      </c>
    </row>
    <row r="146" spans="1:10">
      <c r="A146" s="20">
        <v>43252</v>
      </c>
      <c r="B146" s="38" t="s">
        <v>188</v>
      </c>
      <c r="C146" s="38">
        <v>1250</v>
      </c>
      <c r="D146" s="39" t="s">
        <v>161</v>
      </c>
      <c r="E146" s="40">
        <v>375.5</v>
      </c>
      <c r="F146" s="40">
        <v>370.5</v>
      </c>
      <c r="G146" s="40">
        <v>365.5</v>
      </c>
      <c r="H146" s="18">
        <f t="shared" si="167"/>
        <v>6250</v>
      </c>
      <c r="I146" s="18">
        <f>(F146-G146)*C146</f>
        <v>6250</v>
      </c>
      <c r="J146" s="18">
        <f t="shared" si="168"/>
        <v>12500</v>
      </c>
    </row>
    <row r="147" spans="1:10">
      <c r="A147" s="20">
        <v>43252</v>
      </c>
      <c r="B147" s="38" t="s">
        <v>189</v>
      </c>
      <c r="C147" s="38">
        <v>250</v>
      </c>
      <c r="D147" s="38" t="s">
        <v>109</v>
      </c>
      <c r="E147" s="45">
        <v>2900</v>
      </c>
      <c r="F147" s="45">
        <v>2910</v>
      </c>
      <c r="G147" s="40">
        <v>0</v>
      </c>
      <c r="H147" s="18">
        <f t="shared" ref="H147" si="171">(F147-E147)*C147</f>
        <v>2500</v>
      </c>
      <c r="I147" s="18">
        <v>0</v>
      </c>
      <c r="J147" s="18">
        <f t="shared" si="168"/>
        <v>2500</v>
      </c>
    </row>
    <row r="148" spans="1:10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</sheetData>
  <mergeCells count="2">
    <mergeCell ref="A1:J1"/>
    <mergeCell ref="A2:J2"/>
  </mergeCells>
  <conditionalFormatting sqref="H64:I64 H61:I61 H47:I55 H35:H40 I35:I39">
    <cfRule type="cellIs" dxfId="70" priority="1" stopIfTrue="1" operator="lessThan">
      <formula>0</formula>
    </cfRule>
  </conditionalFormatting>
  <conditionalFormatting sqref="H63">
    <cfRule type="cellIs" dxfId="71" priority="2" stopIfTrue="1" operator="lessThan">
      <formula>0</formula>
    </cfRule>
  </conditionalFormatting>
  <conditionalFormatting sqref="H62:I62">
    <cfRule type="cellIs" dxfId="72" priority="3" stopIfTrue="1" operator="lessThan">
      <formula>0</formula>
    </cfRule>
  </conditionalFormatting>
  <conditionalFormatting sqref="H65">
    <cfRule type="cellIs" dxfId="73" priority="4" stopIfTrue="1" operator="lessThan">
      <formula>0</formula>
    </cfRule>
  </conditionalFormatting>
  <conditionalFormatting sqref="H59:I60">
    <cfRule type="cellIs" dxfId="74" priority="5" stopIfTrue="1" operator="lessThan">
      <formula>0</formula>
    </cfRule>
  </conditionalFormatting>
  <conditionalFormatting sqref="H58:I58">
    <cfRule type="cellIs" dxfId="75" priority="6" stopIfTrue="1" operator="lessThan">
      <formula>0</formula>
    </cfRule>
  </conditionalFormatting>
  <conditionalFormatting sqref="H57:I57">
    <cfRule type="cellIs" dxfId="76" priority="7" stopIfTrue="1" operator="lessThan">
      <formula>0</formula>
    </cfRule>
  </conditionalFormatting>
  <conditionalFormatting sqref="H56:I56">
    <cfRule type="cellIs" dxfId="77" priority="8" stopIfTrue="1" operator="lessThan">
      <formula>0</formula>
    </cfRule>
  </conditionalFormatting>
  <conditionalFormatting sqref="H46:I46">
    <cfRule type="cellIs" dxfId="78" priority="9" stopIfTrue="1" operator="lessThan">
      <formula>0</formula>
    </cfRule>
  </conditionalFormatting>
  <conditionalFormatting sqref="H45:I45">
    <cfRule type="cellIs" dxfId="79" priority="10" stopIfTrue="1" operator="lessThan">
      <formula>0</formula>
    </cfRule>
  </conditionalFormatting>
  <conditionalFormatting sqref="H44">
    <cfRule type="cellIs" dxfId="80" priority="11" stopIfTrue="1" operator="lessThan">
      <formula>0</formula>
    </cfRule>
  </conditionalFormatting>
  <conditionalFormatting sqref="H43">
    <cfRule type="cellIs" dxfId="81" priority="12" stopIfTrue="1" operator="lessThan">
      <formula>0</formula>
    </cfRule>
  </conditionalFormatting>
  <conditionalFormatting sqref="H42">
    <cfRule type="cellIs" dxfId="82" priority="13" stopIfTrue="1" operator="lessThan">
      <formula>0</formula>
    </cfRule>
  </conditionalFormatting>
  <conditionalFormatting sqref="H41">
    <cfRule type="cellIs" dxfId="83" priority="14" stopIfTrue="1" operator="lessThan">
      <formula>0</formula>
    </cfRule>
  </conditionalFormatting>
  <conditionalFormatting sqref="H33:I34">
    <cfRule type="cellIs" dxfId="84" priority="15" stopIfTrue="1" operator="lessThan">
      <formula>0</formula>
    </cfRule>
  </conditionalFormatting>
  <conditionalFormatting sqref="H31:H32 I31">
    <cfRule type="cellIs" dxfId="85" priority="16" stopIfTrue="1" operator="lessThan">
      <formula>0</formula>
    </cfRule>
  </conditionalFormatting>
  <conditionalFormatting sqref="H29:H30 I29">
    <cfRule type="cellIs" dxfId="86" priority="17" stopIfTrue="1" operator="lessThan">
      <formula>0</formula>
    </cfRule>
  </conditionalFormatting>
  <conditionalFormatting sqref="H28">
    <cfRule type="cellIs" dxfId="87" priority="18" stopIfTrue="1" operator="lessThan">
      <formula>0</formula>
    </cfRule>
  </conditionalFormatting>
  <conditionalFormatting sqref="H27">
    <cfRule type="cellIs" dxfId="88" priority="19" stopIfTrue="1" operator="lessThan">
      <formula>0</formula>
    </cfRule>
  </conditionalFormatting>
  <conditionalFormatting sqref="H26">
    <cfRule type="cellIs" dxfId="89" priority="20" stopIfTrue="1" operator="lessThan">
      <formula>0</formula>
    </cfRule>
  </conditionalFormatting>
  <conditionalFormatting sqref="H25">
    <cfRule type="cellIs" dxfId="90" priority="21" stopIfTrue="1" operator="lessThan">
      <formula>0</formula>
    </cfRule>
  </conditionalFormatting>
  <conditionalFormatting sqref="H24">
    <cfRule type="cellIs" dxfId="91" priority="22" stopIfTrue="1" operator="lessThan">
      <formula>0</formula>
    </cfRule>
  </conditionalFormatting>
  <conditionalFormatting sqref="H23">
    <cfRule type="cellIs" dxfId="92" priority="23" stopIfTrue="1" operator="lessThan">
      <formula>0</formula>
    </cfRule>
  </conditionalFormatting>
  <conditionalFormatting sqref="H22">
    <cfRule type="cellIs" dxfId="93" priority="24" stopIfTrue="1" operator="lessThan">
      <formula>0</formula>
    </cfRule>
  </conditionalFormatting>
  <conditionalFormatting sqref="H21">
    <cfRule type="cellIs" dxfId="94" priority="25" stopIfTrue="1" operator="lessThan">
      <formula>0</formula>
    </cfRule>
  </conditionalFormatting>
  <conditionalFormatting sqref="H20">
    <cfRule type="cellIs" dxfId="95" priority="26" stopIfTrue="1" operator="lessThan">
      <formula>0</formula>
    </cfRule>
  </conditionalFormatting>
  <conditionalFormatting sqref="H19">
    <cfRule type="cellIs" dxfId="96" priority="27" stopIfTrue="1" operator="lessThan">
      <formula>0</formula>
    </cfRule>
  </conditionalFormatting>
  <conditionalFormatting sqref="H18">
    <cfRule type="cellIs" dxfId="97" priority="28" stopIfTrue="1" operator="lessThan">
      <formula>0</formula>
    </cfRule>
  </conditionalFormatting>
  <conditionalFormatting sqref="H17">
    <cfRule type="cellIs" dxfId="98" priority="29" stopIfTrue="1" operator="lessThan">
      <formula>0</formula>
    </cfRule>
  </conditionalFormatting>
  <conditionalFormatting sqref="H16">
    <cfRule type="cellIs" dxfId="99" priority="30" stopIfTrue="1" operator="lessThan">
      <formula>0</formula>
    </cfRule>
  </conditionalFormatting>
  <conditionalFormatting sqref="H15">
    <cfRule type="cellIs" dxfId="100" priority="31" stopIfTrue="1" operator="lessThan">
      <formula>0</formula>
    </cfRule>
  </conditionalFormatting>
  <conditionalFormatting sqref="H14">
    <cfRule type="cellIs" dxfId="101" priority="32" stopIfTrue="1" operator="lessThan">
      <formula>0</formula>
    </cfRule>
  </conditionalFormatting>
  <conditionalFormatting sqref="H13">
    <cfRule type="cellIs" dxfId="102" priority="33" stopIfTrue="1" operator="lessThan">
      <formula>0</formula>
    </cfRule>
  </conditionalFormatting>
  <conditionalFormatting sqref="H12">
    <cfRule type="cellIs" dxfId="103" priority="34" stopIfTrue="1" operator="lessThan">
      <formula>0</formula>
    </cfRule>
  </conditionalFormatting>
  <conditionalFormatting sqref="H11">
    <cfRule type="cellIs" dxfId="104" priority="35" stopIfTrue="1" operator="lessThan">
      <formula>0</formula>
    </cfRule>
  </conditionalFormatting>
  <conditionalFormatting sqref="H10">
    <cfRule type="cellIs" dxfId="105" priority="36" stopIfTrue="1" operator="lessThan">
      <formula>0</formula>
    </cfRule>
  </conditionalFormatting>
  <conditionalFormatting sqref="H9">
    <cfRule type="cellIs" dxfId="106" priority="37" stopIfTrue="1" operator="lessThan">
      <formula>0</formula>
    </cfRule>
  </conditionalFormatting>
  <conditionalFormatting sqref="H8">
    <cfRule type="cellIs" dxfId="107" priority="38" stopIfTrue="1" operator="lessThan">
      <formula>0</formula>
    </cfRule>
  </conditionalFormatting>
  <conditionalFormatting sqref="H7">
    <cfRule type="cellIs" dxfId="108" priority="39" stopIfTrue="1" operator="lessThan">
      <formula>0</formula>
    </cfRule>
  </conditionalFormatting>
  <conditionalFormatting sqref="H6">
    <cfRule type="cellIs" dxfId="109" priority="40" stopIfTrue="1" operator="lessThan">
      <formula>0</formula>
    </cfRule>
  </conditionalFormatting>
  <conditionalFormatting sqref="H5">
    <cfRule type="cellIs" dxfId="110" priority="41" stopIfTrue="1" operator="lessThan">
      <formula>0</formula>
    </cfRule>
  </conditionalFormatting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3"/>
  <sheetViews>
    <sheetView workbookViewId="0">
      <selection activeCell="A3" sqref="A3"/>
    </sheetView>
  </sheetViews>
  <sheetFormatPr defaultColWidth="9" defaultRowHeight="15"/>
  <cols>
    <col min="1" max="1" width="14.1428571428571" customWidth="1"/>
    <col min="2" max="2" width="15.7142857142857" customWidth="1"/>
    <col min="3" max="3" width="12.5714285714286" customWidth="1"/>
    <col min="4" max="4" width="12.4285714285714" customWidth="1"/>
    <col min="5" max="5" width="12.5714285714286" customWidth="1"/>
    <col min="6" max="6" width="13.4285714285714" customWidth="1"/>
    <col min="7" max="7" width="14.8571428571429" customWidth="1"/>
    <col min="8" max="8" width="13.7142857142857" customWidth="1"/>
    <col min="9" max="9" width="17.2857142857143" customWidth="1"/>
    <col min="10" max="10" width="16.8571428571429" customWidth="1"/>
    <col min="11" max="11" width="14.2857142857143" customWidth="1"/>
  </cols>
  <sheetData>
    <row r="1" ht="108.7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26.25" spans="1:11">
      <c r="A2" s="3" t="s">
        <v>190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5" t="s">
        <v>1</v>
      </c>
      <c r="B3" s="5" t="s">
        <v>2</v>
      </c>
      <c r="C3" s="5" t="s">
        <v>191</v>
      </c>
      <c r="D3" s="5" t="s">
        <v>192</v>
      </c>
      <c r="E3" s="5" t="s">
        <v>107</v>
      </c>
      <c r="F3" s="5" t="s">
        <v>193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11">
      <c r="A4" s="6" t="s">
        <v>194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1" spans="1:11">
      <c r="A5" s="7">
        <v>43115</v>
      </c>
      <c r="B5" s="8" t="s">
        <v>195</v>
      </c>
      <c r="C5" s="9">
        <v>85</v>
      </c>
      <c r="D5" s="9" t="s">
        <v>196</v>
      </c>
      <c r="E5" s="10">
        <v>7000</v>
      </c>
      <c r="F5" s="10">
        <v>2.6</v>
      </c>
      <c r="G5" s="10">
        <v>2.6</v>
      </c>
      <c r="H5" s="11" t="s">
        <v>13</v>
      </c>
      <c r="I5" s="13">
        <f t="shared" ref="I5" si="0">(G5-F5)*E5</f>
        <v>0</v>
      </c>
      <c r="J5" s="14">
        <v>0</v>
      </c>
      <c r="K5" s="15">
        <v>0</v>
      </c>
    </row>
    <row r="6" customFormat="1" spans="1:11">
      <c r="A6" s="7">
        <v>43115</v>
      </c>
      <c r="B6" s="8" t="s">
        <v>197</v>
      </c>
      <c r="C6" s="9">
        <v>380</v>
      </c>
      <c r="D6" s="9" t="s">
        <v>196</v>
      </c>
      <c r="E6" s="10">
        <v>2500</v>
      </c>
      <c r="F6" s="10">
        <v>11.5</v>
      </c>
      <c r="G6" s="10">
        <v>13.2</v>
      </c>
      <c r="H6" s="11" t="s">
        <v>13</v>
      </c>
      <c r="I6" s="13">
        <f t="shared" ref="I6" si="1">(G6-F6)*E6</f>
        <v>4250</v>
      </c>
      <c r="J6" s="14">
        <v>0</v>
      </c>
      <c r="K6" s="15">
        <v>0</v>
      </c>
    </row>
    <row r="7" customFormat="1" spans="1:11">
      <c r="A7" s="7">
        <v>43111</v>
      </c>
      <c r="B7" s="8" t="s">
        <v>141</v>
      </c>
      <c r="C7" s="9">
        <v>1100</v>
      </c>
      <c r="D7" s="9" t="s">
        <v>198</v>
      </c>
      <c r="E7" s="10">
        <v>500</v>
      </c>
      <c r="F7" s="10">
        <v>32</v>
      </c>
      <c r="G7" s="10">
        <v>32</v>
      </c>
      <c r="H7" s="11" t="s">
        <v>13</v>
      </c>
      <c r="I7" s="13">
        <f t="shared" ref="I7" si="2">(G7-F7)*E7</f>
        <v>0</v>
      </c>
      <c r="J7" s="14">
        <v>0</v>
      </c>
      <c r="K7" s="15">
        <v>0</v>
      </c>
    </row>
    <row r="8" customFormat="1" spans="1:11">
      <c r="A8" s="7">
        <v>43109</v>
      </c>
      <c r="B8" s="8" t="s">
        <v>28</v>
      </c>
      <c r="C8" s="9">
        <v>1200</v>
      </c>
      <c r="D8" s="9" t="s">
        <v>196</v>
      </c>
      <c r="E8" s="10">
        <v>750</v>
      </c>
      <c r="F8" s="10">
        <v>42</v>
      </c>
      <c r="G8" s="10">
        <v>38</v>
      </c>
      <c r="H8" s="11" t="s">
        <v>13</v>
      </c>
      <c r="I8" s="13">
        <f t="shared" ref="I8" si="3">(G8-F8)*E8</f>
        <v>-3000</v>
      </c>
      <c r="J8" s="14">
        <v>0</v>
      </c>
      <c r="K8" s="15">
        <v>0</v>
      </c>
    </row>
    <row r="9" customFormat="1" spans="1:11">
      <c r="A9" s="7">
        <v>43108</v>
      </c>
      <c r="B9" s="8" t="s">
        <v>199</v>
      </c>
      <c r="C9" s="9">
        <v>375</v>
      </c>
      <c r="D9" s="9" t="s">
        <v>196</v>
      </c>
      <c r="E9" s="10">
        <v>2750</v>
      </c>
      <c r="F9" s="10">
        <v>10.4</v>
      </c>
      <c r="G9" s="10">
        <v>12</v>
      </c>
      <c r="H9" s="11" t="s">
        <v>13</v>
      </c>
      <c r="I9" s="13">
        <f t="shared" ref="I9" si="4">(G9-F9)*E9</f>
        <v>4400</v>
      </c>
      <c r="J9" s="14">
        <v>0</v>
      </c>
      <c r="K9" s="15">
        <v>0</v>
      </c>
    </row>
    <row r="10" customFormat="1" spans="1:11">
      <c r="A10" s="7">
        <v>43104</v>
      </c>
      <c r="B10" s="8" t="s">
        <v>200</v>
      </c>
      <c r="C10" s="9">
        <v>290</v>
      </c>
      <c r="D10" s="9" t="s">
        <v>196</v>
      </c>
      <c r="E10" s="10">
        <v>2000</v>
      </c>
      <c r="F10" s="10">
        <v>9.25</v>
      </c>
      <c r="G10" s="10">
        <v>10.7</v>
      </c>
      <c r="H10" s="11" t="s">
        <v>13</v>
      </c>
      <c r="I10" s="13">
        <f t="shared" ref="I10" si="5">(G10-F10)*E10</f>
        <v>2900</v>
      </c>
      <c r="J10" s="14">
        <v>0</v>
      </c>
      <c r="K10" s="15">
        <v>0</v>
      </c>
    </row>
    <row r="11" customFormat="1" spans="1:11">
      <c r="A11" s="7">
        <v>43468</v>
      </c>
      <c r="B11" s="8" t="s">
        <v>201</v>
      </c>
      <c r="C11" s="9">
        <v>220</v>
      </c>
      <c r="D11" s="9" t="s">
        <v>198</v>
      </c>
      <c r="E11" s="10">
        <v>2500</v>
      </c>
      <c r="F11" s="10">
        <v>9</v>
      </c>
      <c r="G11" s="10">
        <v>10.5</v>
      </c>
      <c r="H11" s="11" t="s">
        <v>13</v>
      </c>
      <c r="I11" s="13">
        <f t="shared" ref="I11" si="6">(G11-F11)*E11</f>
        <v>3750</v>
      </c>
      <c r="J11" s="14">
        <v>0</v>
      </c>
      <c r="K11" s="15">
        <v>0</v>
      </c>
    </row>
    <row r="12" customFormat="1" spans="1:11">
      <c r="A12" s="7">
        <v>43467</v>
      </c>
      <c r="B12" s="8" t="s">
        <v>202</v>
      </c>
      <c r="C12" s="9">
        <v>95</v>
      </c>
      <c r="D12" s="9" t="s">
        <v>198</v>
      </c>
      <c r="E12" s="10">
        <v>4000</v>
      </c>
      <c r="F12" s="10">
        <v>4.6</v>
      </c>
      <c r="G12" s="10">
        <v>5.2</v>
      </c>
      <c r="H12" s="11" t="s">
        <v>13</v>
      </c>
      <c r="I12" s="13">
        <f t="shared" ref="I12" si="7">(G12-F12)*E12</f>
        <v>2400</v>
      </c>
      <c r="J12" s="14">
        <v>0</v>
      </c>
      <c r="K12" s="15">
        <v>0</v>
      </c>
    </row>
    <row r="13" customFormat="1" spans="1:11">
      <c r="A13" s="7">
        <v>43462</v>
      </c>
      <c r="B13" s="8" t="s">
        <v>137</v>
      </c>
      <c r="C13" s="9">
        <v>720</v>
      </c>
      <c r="D13" s="9" t="s">
        <v>196</v>
      </c>
      <c r="E13" s="10">
        <v>1100</v>
      </c>
      <c r="F13" s="10">
        <v>22</v>
      </c>
      <c r="G13" s="10">
        <v>23.25</v>
      </c>
      <c r="H13" s="11" t="s">
        <v>13</v>
      </c>
      <c r="I13" s="13">
        <f t="shared" ref="I13" si="8">(G13-F13)*E13</f>
        <v>1375</v>
      </c>
      <c r="J13" s="14">
        <v>0</v>
      </c>
      <c r="K13" s="15">
        <v>0</v>
      </c>
    </row>
    <row r="14" customFormat="1" spans="1:11">
      <c r="A14" s="7">
        <v>43461</v>
      </c>
      <c r="B14" s="8" t="s">
        <v>124</v>
      </c>
      <c r="C14" s="9">
        <v>115</v>
      </c>
      <c r="D14" s="9" t="s">
        <v>196</v>
      </c>
      <c r="E14" s="10">
        <v>6000</v>
      </c>
      <c r="F14" s="10">
        <v>3.6</v>
      </c>
      <c r="G14" s="10">
        <v>2.7</v>
      </c>
      <c r="H14" s="11" t="s">
        <v>13</v>
      </c>
      <c r="I14" s="13">
        <f t="shared" ref="I14" si="9">(G14-F14)*E14</f>
        <v>-5400</v>
      </c>
      <c r="J14" s="14">
        <v>0</v>
      </c>
      <c r="K14" s="15">
        <v>0</v>
      </c>
    </row>
    <row r="15" customFormat="1" spans="1:11">
      <c r="A15" s="7">
        <v>43460</v>
      </c>
      <c r="B15" s="8" t="s">
        <v>203</v>
      </c>
      <c r="C15" s="9">
        <v>1540</v>
      </c>
      <c r="D15" s="9" t="s">
        <v>198</v>
      </c>
      <c r="E15" s="10">
        <v>300</v>
      </c>
      <c r="F15" s="10">
        <v>26</v>
      </c>
      <c r="G15" s="10">
        <v>14</v>
      </c>
      <c r="H15" s="11">
        <v>45</v>
      </c>
      <c r="I15" s="13">
        <f t="shared" ref="I15" si="10">(G15-F15)*E15</f>
        <v>-3600</v>
      </c>
      <c r="J15" s="14">
        <f t="shared" ref="J15" si="11">(H15-G15)*E15</f>
        <v>9300</v>
      </c>
      <c r="K15" s="15">
        <f t="shared" ref="K15" si="12">(I15+J15)</f>
        <v>5700</v>
      </c>
    </row>
    <row r="16" customFormat="1" spans="1:11">
      <c r="A16" s="7">
        <v>43458</v>
      </c>
      <c r="B16" s="8" t="s">
        <v>173</v>
      </c>
      <c r="C16" s="9">
        <v>1260</v>
      </c>
      <c r="D16" s="9" t="s">
        <v>198</v>
      </c>
      <c r="E16" s="10">
        <v>500</v>
      </c>
      <c r="F16" s="10">
        <v>28</v>
      </c>
      <c r="G16" s="10">
        <v>36</v>
      </c>
      <c r="H16" s="11">
        <v>45</v>
      </c>
      <c r="I16" s="13">
        <f t="shared" ref="I16" si="13">(G16-F16)*E16</f>
        <v>4000</v>
      </c>
      <c r="J16" s="14">
        <f t="shared" ref="J16:J18" si="14">(H16-G16)*E16</f>
        <v>4500</v>
      </c>
      <c r="K16" s="15">
        <f t="shared" ref="K16" si="15">(I16+J16)</f>
        <v>8500</v>
      </c>
    </row>
    <row r="17" customFormat="1" spans="1:11">
      <c r="A17" s="7">
        <v>43454</v>
      </c>
      <c r="B17" s="8" t="s">
        <v>204</v>
      </c>
      <c r="C17" s="9">
        <v>1840</v>
      </c>
      <c r="D17" s="9" t="s">
        <v>198</v>
      </c>
      <c r="E17" s="10">
        <v>600</v>
      </c>
      <c r="F17" s="10">
        <v>25</v>
      </c>
      <c r="G17" s="10">
        <v>30.35</v>
      </c>
      <c r="H17" s="11" t="s">
        <v>13</v>
      </c>
      <c r="I17" s="13">
        <f t="shared" ref="I17" si="16">(G17-F17)*E17</f>
        <v>3210</v>
      </c>
      <c r="J17" s="14">
        <v>0</v>
      </c>
      <c r="K17" s="15">
        <f t="shared" ref="K17" si="17">(I17+J17)</f>
        <v>3210</v>
      </c>
    </row>
    <row r="18" customFormat="1" spans="1:11">
      <c r="A18" s="7">
        <v>43453</v>
      </c>
      <c r="B18" s="8" t="s">
        <v>128</v>
      </c>
      <c r="C18" s="9">
        <v>150</v>
      </c>
      <c r="D18" s="9" t="s">
        <v>196</v>
      </c>
      <c r="E18" s="10">
        <v>4500</v>
      </c>
      <c r="F18" s="10">
        <v>5.3</v>
      </c>
      <c r="G18" s="10">
        <v>6.5</v>
      </c>
      <c r="H18" s="11">
        <v>8</v>
      </c>
      <c r="I18" s="13">
        <f t="shared" ref="I18" si="18">(G18-F18)*E18</f>
        <v>5400</v>
      </c>
      <c r="J18" s="14">
        <f t="shared" si="14"/>
        <v>6750</v>
      </c>
      <c r="K18" s="15">
        <f t="shared" ref="K18" si="19">(I18+J18)</f>
        <v>12150</v>
      </c>
    </row>
    <row r="19" customFormat="1" spans="1:11">
      <c r="A19" s="7">
        <v>43452</v>
      </c>
      <c r="B19" s="8" t="s">
        <v>119</v>
      </c>
      <c r="C19" s="9">
        <v>1360</v>
      </c>
      <c r="D19" s="9" t="s">
        <v>196</v>
      </c>
      <c r="E19" s="10">
        <v>700</v>
      </c>
      <c r="F19" s="10">
        <v>39</v>
      </c>
      <c r="G19" s="10">
        <v>45</v>
      </c>
      <c r="H19" s="11" t="s">
        <v>13</v>
      </c>
      <c r="I19" s="13">
        <f t="shared" ref="I19" si="20">(G19-F19)*E19</f>
        <v>4200</v>
      </c>
      <c r="J19" s="14">
        <v>0</v>
      </c>
      <c r="K19" s="15">
        <f t="shared" ref="K19" si="21">(I19+J19)</f>
        <v>4200</v>
      </c>
    </row>
    <row r="20" customFormat="1" spans="1:11">
      <c r="A20" s="7">
        <v>43448</v>
      </c>
      <c r="B20" s="8" t="s">
        <v>205</v>
      </c>
      <c r="C20" s="9">
        <v>720</v>
      </c>
      <c r="D20" s="9" t="s">
        <v>198</v>
      </c>
      <c r="E20" s="10">
        <v>1000</v>
      </c>
      <c r="F20" s="10">
        <v>22</v>
      </c>
      <c r="G20" s="10">
        <v>25</v>
      </c>
      <c r="H20" s="11" t="s">
        <v>13</v>
      </c>
      <c r="I20" s="13">
        <f t="shared" ref="I20" si="22">(G20-F20)*E20</f>
        <v>3000</v>
      </c>
      <c r="J20" s="14">
        <v>0</v>
      </c>
      <c r="K20" s="15">
        <f t="shared" ref="K20" si="23">(I20+J20)</f>
        <v>3000</v>
      </c>
    </row>
    <row r="21" customFormat="1" spans="1:11">
      <c r="A21" s="7">
        <v>43446</v>
      </c>
      <c r="B21" s="8" t="s">
        <v>200</v>
      </c>
      <c r="C21" s="9">
        <v>260</v>
      </c>
      <c r="D21" s="9" t="s">
        <v>196</v>
      </c>
      <c r="E21" s="10">
        <v>2000</v>
      </c>
      <c r="F21" s="10">
        <v>11.5</v>
      </c>
      <c r="G21" s="10">
        <v>9.5</v>
      </c>
      <c r="H21" s="11" t="s">
        <v>13</v>
      </c>
      <c r="I21" s="13">
        <f t="shared" ref="I21" si="24">(G21-F21)*E21</f>
        <v>-4000</v>
      </c>
      <c r="J21" s="14">
        <v>0</v>
      </c>
      <c r="K21" s="15">
        <f t="shared" ref="K21" si="25">(I21+J21)</f>
        <v>-4000</v>
      </c>
    </row>
    <row r="22" customFormat="1" spans="1:11">
      <c r="A22" s="7">
        <v>43446</v>
      </c>
      <c r="B22" s="8" t="s">
        <v>199</v>
      </c>
      <c r="C22" s="9">
        <v>345</v>
      </c>
      <c r="D22" s="9" t="s">
        <v>196</v>
      </c>
      <c r="E22" s="10">
        <v>2750</v>
      </c>
      <c r="F22" s="10">
        <v>9.5</v>
      </c>
      <c r="G22" s="10">
        <v>11</v>
      </c>
      <c r="H22" s="11">
        <v>12.5</v>
      </c>
      <c r="I22" s="13">
        <f t="shared" ref="I22" si="26">(G22-F22)*E22</f>
        <v>4125</v>
      </c>
      <c r="J22" s="14">
        <f t="shared" ref="J22" si="27">(H22-G22)*E22</f>
        <v>4125</v>
      </c>
      <c r="K22" s="15">
        <f t="shared" ref="K22" si="28">(I22+J22)</f>
        <v>8250</v>
      </c>
    </row>
    <row r="23" customFormat="1" spans="1:11">
      <c r="A23" s="7">
        <v>43445</v>
      </c>
      <c r="B23" s="8" t="s">
        <v>206</v>
      </c>
      <c r="C23" s="9">
        <v>400</v>
      </c>
      <c r="D23" s="9" t="s">
        <v>196</v>
      </c>
      <c r="E23" s="10">
        <v>1100</v>
      </c>
      <c r="F23" s="10">
        <v>27</v>
      </c>
      <c r="G23" s="10">
        <v>31</v>
      </c>
      <c r="H23" s="10" t="s">
        <v>13</v>
      </c>
      <c r="I23" s="13">
        <f t="shared" ref="I23" si="29">(G23-F23)*E23</f>
        <v>4400</v>
      </c>
      <c r="J23" s="14">
        <v>0</v>
      </c>
      <c r="K23" s="15">
        <f t="shared" ref="K23" si="30">(I23+J23)</f>
        <v>4400</v>
      </c>
    </row>
    <row r="24" customFormat="1" spans="1:11">
      <c r="A24" s="7">
        <v>43444</v>
      </c>
      <c r="B24" s="8" t="s">
        <v>207</v>
      </c>
      <c r="C24" s="9">
        <v>580</v>
      </c>
      <c r="D24" s="9" t="s">
        <v>198</v>
      </c>
      <c r="E24" s="10">
        <v>1000</v>
      </c>
      <c r="F24" s="10">
        <v>25</v>
      </c>
      <c r="G24" s="10">
        <v>27.75</v>
      </c>
      <c r="H24" s="10" t="s">
        <v>13</v>
      </c>
      <c r="I24" s="13">
        <f t="shared" ref="I24" si="31">(G24-F24)*E24</f>
        <v>2750</v>
      </c>
      <c r="J24" s="14">
        <v>0</v>
      </c>
      <c r="K24" s="15">
        <f t="shared" ref="K24" si="32">(I24+J24)</f>
        <v>2750</v>
      </c>
    </row>
    <row r="25" customFormat="1" spans="1:11">
      <c r="A25" s="7">
        <v>43437</v>
      </c>
      <c r="B25" s="8" t="s">
        <v>208</v>
      </c>
      <c r="C25" s="9">
        <v>760</v>
      </c>
      <c r="D25" s="9" t="s">
        <v>198</v>
      </c>
      <c r="E25" s="10">
        <v>1000</v>
      </c>
      <c r="F25" s="10">
        <v>24</v>
      </c>
      <c r="G25" s="10">
        <v>24</v>
      </c>
      <c r="H25" s="10" t="s">
        <v>13</v>
      </c>
      <c r="I25" s="13">
        <f t="shared" ref="I25" si="33">(G25-F25)*E25</f>
        <v>0</v>
      </c>
      <c r="J25" s="14">
        <v>0</v>
      </c>
      <c r="K25" s="15">
        <f t="shared" ref="K25" si="34">(I25+J25)</f>
        <v>0</v>
      </c>
    </row>
    <row r="26" customFormat="1" spans="1:11">
      <c r="A26" s="12">
        <v>43431</v>
      </c>
      <c r="B26" s="8" t="s">
        <v>209</v>
      </c>
      <c r="C26" s="9">
        <v>150</v>
      </c>
      <c r="D26" s="9" t="s">
        <v>196</v>
      </c>
      <c r="E26" s="10">
        <v>2500</v>
      </c>
      <c r="F26" s="10">
        <v>4.5</v>
      </c>
      <c r="G26" s="10">
        <v>5.25</v>
      </c>
      <c r="H26" s="10" t="s">
        <v>13</v>
      </c>
      <c r="I26" s="13">
        <f t="shared" ref="I26" si="35">(G26-F26)*E26</f>
        <v>1875</v>
      </c>
      <c r="J26" s="14">
        <v>0</v>
      </c>
      <c r="K26" s="15">
        <f t="shared" ref="K26" si="36">(I26+J26)</f>
        <v>1875</v>
      </c>
    </row>
    <row r="27" customFormat="1" spans="1:11">
      <c r="A27" s="12">
        <v>43425</v>
      </c>
      <c r="B27" s="8" t="s">
        <v>210</v>
      </c>
      <c r="C27" s="9">
        <v>620</v>
      </c>
      <c r="D27" s="9" t="s">
        <v>196</v>
      </c>
      <c r="E27" s="10">
        <v>1200</v>
      </c>
      <c r="F27" s="10">
        <v>14.5</v>
      </c>
      <c r="G27" s="10">
        <v>17.5</v>
      </c>
      <c r="H27" s="10" t="s">
        <v>13</v>
      </c>
      <c r="I27" s="13">
        <f t="shared" ref="I27" si="37">(G27-F27)*E27</f>
        <v>3600</v>
      </c>
      <c r="J27" s="14">
        <v>0</v>
      </c>
      <c r="K27" s="15">
        <f t="shared" ref="K27" si="38">(I27+J27)</f>
        <v>3600</v>
      </c>
    </row>
    <row r="28" customFormat="1" spans="1:11">
      <c r="A28" s="12">
        <v>43423</v>
      </c>
      <c r="B28" s="8" t="s">
        <v>211</v>
      </c>
      <c r="C28" s="9">
        <v>340</v>
      </c>
      <c r="D28" s="9" t="s">
        <v>198</v>
      </c>
      <c r="E28" s="10">
        <v>2266</v>
      </c>
      <c r="F28" s="10">
        <v>12.4</v>
      </c>
      <c r="G28" s="10">
        <v>11</v>
      </c>
      <c r="H28" s="10" t="s">
        <v>13</v>
      </c>
      <c r="I28" s="13">
        <f t="shared" ref="I28" si="39">(G28-F28)*E28</f>
        <v>-3172.4</v>
      </c>
      <c r="J28" s="14">
        <v>0</v>
      </c>
      <c r="K28" s="15">
        <f t="shared" ref="K28" si="40">(I28+J28)</f>
        <v>-3172.4</v>
      </c>
    </row>
    <row r="29" customFormat="1" spans="1:11">
      <c r="A29" s="12">
        <v>43420</v>
      </c>
      <c r="B29" s="8" t="s">
        <v>212</v>
      </c>
      <c r="C29" s="9">
        <v>320</v>
      </c>
      <c r="D29" s="9" t="s">
        <v>198</v>
      </c>
      <c r="E29" s="10">
        <v>1500</v>
      </c>
      <c r="F29" s="10">
        <v>20.25</v>
      </c>
      <c r="G29" s="10">
        <v>22</v>
      </c>
      <c r="H29" s="10" t="s">
        <v>13</v>
      </c>
      <c r="I29" s="13">
        <f t="shared" ref="I29:I33" si="41">(G29-F29)*E29</f>
        <v>2625</v>
      </c>
      <c r="J29" s="14">
        <v>0</v>
      </c>
      <c r="K29" s="15">
        <f t="shared" ref="K29:K33" si="42">(I29+J29)</f>
        <v>2625</v>
      </c>
    </row>
    <row r="30" customFormat="1" spans="1:11">
      <c r="A30" s="12">
        <v>43419</v>
      </c>
      <c r="B30" s="8" t="s">
        <v>213</v>
      </c>
      <c r="C30" s="9">
        <v>90</v>
      </c>
      <c r="D30" s="9" t="s">
        <v>196</v>
      </c>
      <c r="E30" s="10">
        <v>8000</v>
      </c>
      <c r="F30" s="10">
        <v>3.4</v>
      </c>
      <c r="G30" s="10">
        <v>3.6</v>
      </c>
      <c r="H30" s="10" t="s">
        <v>13</v>
      </c>
      <c r="I30" s="13">
        <f t="shared" ref="I30" si="43">(G30-F30)*E30</f>
        <v>1600</v>
      </c>
      <c r="J30" s="14">
        <v>0</v>
      </c>
      <c r="K30" s="15">
        <f t="shared" ref="K30" si="44">(I30+J30)</f>
        <v>1600</v>
      </c>
    </row>
    <row r="31" customFormat="1" spans="1:11">
      <c r="A31" s="12">
        <v>43406</v>
      </c>
      <c r="B31" s="8" t="s">
        <v>214</v>
      </c>
      <c r="C31" s="9">
        <v>1500</v>
      </c>
      <c r="D31" s="9" t="s">
        <v>198</v>
      </c>
      <c r="E31" s="10">
        <v>1500</v>
      </c>
      <c r="F31" s="10">
        <v>9</v>
      </c>
      <c r="G31" s="10">
        <v>10.6</v>
      </c>
      <c r="H31" s="10" t="s">
        <v>13</v>
      </c>
      <c r="I31" s="13">
        <f t="shared" si="41"/>
        <v>2400</v>
      </c>
      <c r="J31" s="14">
        <v>0</v>
      </c>
      <c r="K31" s="15">
        <f t="shared" si="42"/>
        <v>2400</v>
      </c>
    </row>
    <row r="32" customFormat="1" spans="1:11">
      <c r="A32" s="12">
        <v>43389</v>
      </c>
      <c r="B32" s="8" t="s">
        <v>215</v>
      </c>
      <c r="C32" s="9">
        <v>80</v>
      </c>
      <c r="D32" s="9" t="s">
        <v>196</v>
      </c>
      <c r="E32" s="10">
        <v>6000</v>
      </c>
      <c r="F32" s="10">
        <v>2.45</v>
      </c>
      <c r="G32" s="10">
        <v>3.1</v>
      </c>
      <c r="H32" s="10" t="s">
        <v>13</v>
      </c>
      <c r="I32" s="13">
        <f t="shared" si="41"/>
        <v>3900</v>
      </c>
      <c r="J32" s="14">
        <v>0</v>
      </c>
      <c r="K32" s="15">
        <f t="shared" si="42"/>
        <v>3900</v>
      </c>
    </row>
    <row r="33" customFormat="1" spans="1:11">
      <c r="A33" s="12">
        <v>43406</v>
      </c>
      <c r="B33" s="8" t="s">
        <v>216</v>
      </c>
      <c r="C33" s="9">
        <v>190</v>
      </c>
      <c r="D33" s="9" t="s">
        <v>198</v>
      </c>
      <c r="E33" s="10">
        <v>1250</v>
      </c>
      <c r="F33" s="10">
        <v>9.8</v>
      </c>
      <c r="G33" s="10">
        <v>11.5</v>
      </c>
      <c r="H33" s="10" t="s">
        <v>13</v>
      </c>
      <c r="I33" s="13">
        <f t="shared" si="41"/>
        <v>2125</v>
      </c>
      <c r="J33" s="14">
        <v>0</v>
      </c>
      <c r="K33" s="15">
        <f t="shared" si="42"/>
        <v>2125</v>
      </c>
    </row>
    <row r="34" customFormat="1" spans="1:11">
      <c r="A34" s="12">
        <v>43404</v>
      </c>
      <c r="B34" s="8" t="s">
        <v>217</v>
      </c>
      <c r="C34" s="9">
        <v>640</v>
      </c>
      <c r="D34" s="9" t="s">
        <v>196</v>
      </c>
      <c r="E34" s="10">
        <v>900</v>
      </c>
      <c r="F34" s="10">
        <v>33.5</v>
      </c>
      <c r="G34" s="10">
        <v>38</v>
      </c>
      <c r="H34" s="10" t="s">
        <v>13</v>
      </c>
      <c r="I34" s="13">
        <f t="shared" ref="I34" si="45">(G34-F34)*E34</f>
        <v>4050</v>
      </c>
      <c r="J34" s="14">
        <v>0</v>
      </c>
      <c r="K34" s="15">
        <f t="shared" ref="K34" si="46">(I34+J34)</f>
        <v>4050</v>
      </c>
    </row>
    <row r="35" customFormat="1" spans="1:11">
      <c r="A35" s="12">
        <v>43395</v>
      </c>
      <c r="B35" s="8" t="s">
        <v>214</v>
      </c>
      <c r="C35" s="9">
        <v>1500</v>
      </c>
      <c r="D35" s="9" t="s">
        <v>198</v>
      </c>
      <c r="E35" s="10">
        <v>1500</v>
      </c>
      <c r="F35" s="10">
        <v>9</v>
      </c>
      <c r="G35" s="10">
        <v>10.6</v>
      </c>
      <c r="H35" s="10" t="s">
        <v>13</v>
      </c>
      <c r="I35" s="13">
        <f t="shared" ref="I35" si="47">(G35-F35)*E35</f>
        <v>2400</v>
      </c>
      <c r="J35" s="14">
        <v>0</v>
      </c>
      <c r="K35" s="15">
        <f t="shared" ref="K35" si="48">(I35+J35)</f>
        <v>2400</v>
      </c>
    </row>
    <row r="36" customFormat="1" spans="1:11">
      <c r="A36" s="12">
        <v>43389</v>
      </c>
      <c r="B36" s="8" t="s">
        <v>215</v>
      </c>
      <c r="C36" s="9">
        <v>80</v>
      </c>
      <c r="D36" s="9" t="s">
        <v>196</v>
      </c>
      <c r="E36" s="10">
        <v>6000</v>
      </c>
      <c r="F36" s="10">
        <v>2.45</v>
      </c>
      <c r="G36" s="10">
        <v>3.1</v>
      </c>
      <c r="H36" s="10" t="s">
        <v>13</v>
      </c>
      <c r="I36" s="13">
        <f t="shared" ref="I36" si="49">(G36-F36)*E36</f>
        <v>3900</v>
      </c>
      <c r="J36" s="14">
        <v>0</v>
      </c>
      <c r="K36" s="15">
        <f t="shared" ref="K36" si="50">(I36+J36)</f>
        <v>3900</v>
      </c>
    </row>
    <row r="37" customFormat="1" spans="1:11">
      <c r="A37" s="12">
        <v>43383</v>
      </c>
      <c r="B37" s="8" t="s">
        <v>50</v>
      </c>
      <c r="C37" s="9">
        <v>400</v>
      </c>
      <c r="D37" s="9" t="s">
        <v>196</v>
      </c>
      <c r="E37" s="10">
        <v>1250</v>
      </c>
      <c r="F37" s="10">
        <v>20</v>
      </c>
      <c r="G37" s="10">
        <v>24</v>
      </c>
      <c r="H37" s="10" t="s">
        <v>13</v>
      </c>
      <c r="I37" s="13">
        <f t="shared" ref="I37:I38" si="51">(G37-F37)*E37</f>
        <v>5000</v>
      </c>
      <c r="J37" s="14">
        <v>0</v>
      </c>
      <c r="K37" s="15">
        <f t="shared" ref="K37:K38" si="52">(I37+J37)</f>
        <v>5000</v>
      </c>
    </row>
    <row r="38" customFormat="1" spans="1:11">
      <c r="A38" s="12">
        <v>43382</v>
      </c>
      <c r="B38" s="8" t="s">
        <v>204</v>
      </c>
      <c r="C38" s="9">
        <v>1500</v>
      </c>
      <c r="D38" s="9" t="s">
        <v>198</v>
      </c>
      <c r="E38" s="10">
        <v>600</v>
      </c>
      <c r="F38" s="10">
        <v>47</v>
      </c>
      <c r="G38" s="10">
        <v>53</v>
      </c>
      <c r="H38" s="10" t="s">
        <v>13</v>
      </c>
      <c r="I38" s="13">
        <f t="shared" si="51"/>
        <v>3600</v>
      </c>
      <c r="J38" s="14">
        <v>0</v>
      </c>
      <c r="K38" s="15">
        <f t="shared" si="52"/>
        <v>3600</v>
      </c>
    </row>
    <row r="39" customFormat="1" spans="1:11">
      <c r="A39" s="12">
        <v>43377</v>
      </c>
      <c r="B39" s="8" t="s">
        <v>206</v>
      </c>
      <c r="C39" s="9">
        <v>600</v>
      </c>
      <c r="D39" s="9" t="s">
        <v>198</v>
      </c>
      <c r="E39" s="10">
        <v>1100</v>
      </c>
      <c r="F39" s="10">
        <v>17</v>
      </c>
      <c r="G39" s="10">
        <v>21</v>
      </c>
      <c r="H39" s="10">
        <v>25</v>
      </c>
      <c r="I39" s="13">
        <f t="shared" ref="I39:I40" si="53">(G39-F39)*E39</f>
        <v>4400</v>
      </c>
      <c r="J39" s="14">
        <f t="shared" ref="J39" si="54">(H39-G39)*E39</f>
        <v>4400</v>
      </c>
      <c r="K39" s="15">
        <f t="shared" ref="K39:K40" si="55">(I39+J39)</f>
        <v>8800</v>
      </c>
    </row>
    <row r="40" customFormat="1" spans="1:11">
      <c r="A40" s="12">
        <v>43374</v>
      </c>
      <c r="B40" s="8" t="s">
        <v>138</v>
      </c>
      <c r="C40" s="9">
        <v>1220</v>
      </c>
      <c r="D40" s="9" t="s">
        <v>198</v>
      </c>
      <c r="E40" s="10">
        <v>750</v>
      </c>
      <c r="F40" s="10">
        <v>34.5</v>
      </c>
      <c r="G40" s="10">
        <v>34.5</v>
      </c>
      <c r="H40" s="10" t="s">
        <v>13</v>
      </c>
      <c r="I40" s="13">
        <f t="shared" si="53"/>
        <v>0</v>
      </c>
      <c r="J40" s="14">
        <v>0</v>
      </c>
      <c r="K40" s="15">
        <f t="shared" si="55"/>
        <v>0</v>
      </c>
    </row>
    <row r="41" customFormat="1" spans="1:11">
      <c r="A41" s="12">
        <v>43368</v>
      </c>
      <c r="B41" s="8" t="s">
        <v>137</v>
      </c>
      <c r="C41" s="9">
        <v>640</v>
      </c>
      <c r="D41" s="9" t="s">
        <v>198</v>
      </c>
      <c r="E41" s="10">
        <v>1100</v>
      </c>
      <c r="F41" s="10">
        <v>14</v>
      </c>
      <c r="G41" s="10">
        <v>17</v>
      </c>
      <c r="H41" s="10">
        <v>20</v>
      </c>
      <c r="I41" s="13">
        <f t="shared" ref="I41" si="56">(G41-F41)*E41</f>
        <v>3300</v>
      </c>
      <c r="J41" s="14">
        <f t="shared" ref="J41" si="57">(H41-G41)*E41</f>
        <v>3300</v>
      </c>
      <c r="K41" s="15">
        <f t="shared" ref="K41" si="58">(I41+J41)</f>
        <v>6600</v>
      </c>
    </row>
    <row r="42" customFormat="1" spans="1:11">
      <c r="A42" s="12">
        <v>43367</v>
      </c>
      <c r="B42" s="8" t="s">
        <v>124</v>
      </c>
      <c r="C42" s="9">
        <v>105</v>
      </c>
      <c r="D42" s="9" t="s">
        <v>198</v>
      </c>
      <c r="E42" s="10">
        <v>6000</v>
      </c>
      <c r="F42" s="10">
        <v>5.1</v>
      </c>
      <c r="G42" s="10">
        <v>5.9</v>
      </c>
      <c r="H42" s="10">
        <v>7</v>
      </c>
      <c r="I42" s="13">
        <f t="shared" ref="I42" si="59">(G42-F42)*E42</f>
        <v>4800</v>
      </c>
      <c r="J42" s="14">
        <f t="shared" ref="J42" si="60">(H42-G42)*E42</f>
        <v>6600</v>
      </c>
      <c r="K42" s="15">
        <f t="shared" ref="K42" si="61">(I42+J42)</f>
        <v>11400</v>
      </c>
    </row>
    <row r="43" customFormat="1" spans="1:11">
      <c r="A43" s="12">
        <v>43367</v>
      </c>
      <c r="B43" s="8" t="s">
        <v>218</v>
      </c>
      <c r="C43" s="9">
        <v>380</v>
      </c>
      <c r="D43" s="9" t="s">
        <v>198</v>
      </c>
      <c r="E43" s="10">
        <v>1500</v>
      </c>
      <c r="F43" s="10">
        <v>12</v>
      </c>
      <c r="G43" s="10">
        <v>15</v>
      </c>
      <c r="H43" s="10">
        <v>20</v>
      </c>
      <c r="I43" s="13">
        <f t="shared" ref="I43" si="62">(G43-F43)*E43</f>
        <v>4500</v>
      </c>
      <c r="J43" s="14">
        <f t="shared" ref="J43" si="63">(H43-G43)*E43</f>
        <v>7500</v>
      </c>
      <c r="K43" s="15">
        <f t="shared" ref="K43" si="64">(I43+J43)</f>
        <v>12000</v>
      </c>
    </row>
    <row r="44" customFormat="1" spans="1:11">
      <c r="A44" s="12">
        <v>43361</v>
      </c>
      <c r="B44" s="8" t="s">
        <v>215</v>
      </c>
      <c r="C44" s="9">
        <v>90</v>
      </c>
      <c r="D44" s="9" t="s">
        <v>198</v>
      </c>
      <c r="E44" s="10">
        <v>6000</v>
      </c>
      <c r="F44" s="10">
        <v>3.4</v>
      </c>
      <c r="G44" s="10">
        <v>4.1</v>
      </c>
      <c r="H44" s="10" t="s">
        <v>13</v>
      </c>
      <c r="I44" s="13">
        <f t="shared" ref="I44" si="65">(G44-F44)*E44</f>
        <v>4200</v>
      </c>
      <c r="J44" s="14">
        <v>0</v>
      </c>
      <c r="K44" s="15">
        <f t="shared" ref="K44" si="66">(I44+J44)</f>
        <v>4200</v>
      </c>
    </row>
    <row r="45" customFormat="1" spans="1:11">
      <c r="A45" s="12">
        <v>43360</v>
      </c>
      <c r="B45" s="8" t="s">
        <v>219</v>
      </c>
      <c r="C45" s="9">
        <v>25550</v>
      </c>
      <c r="D45" s="9" t="s">
        <v>198</v>
      </c>
      <c r="E45" s="10">
        <v>500</v>
      </c>
      <c r="F45" s="10">
        <v>30</v>
      </c>
      <c r="G45" s="10">
        <v>33.5</v>
      </c>
      <c r="H45" s="10" t="s">
        <v>13</v>
      </c>
      <c r="I45" s="13">
        <f t="shared" ref="I45:I48" si="67">(G45-F45)*E45</f>
        <v>1750</v>
      </c>
      <c r="J45" s="14">
        <v>0</v>
      </c>
      <c r="K45" s="15">
        <f t="shared" ref="K45:K48" si="68">(I45+J45)</f>
        <v>1750</v>
      </c>
    </row>
    <row r="46" customFormat="1" spans="1:11">
      <c r="A46" s="12">
        <v>43357</v>
      </c>
      <c r="B46" s="8" t="s">
        <v>220</v>
      </c>
      <c r="C46" s="9">
        <v>115</v>
      </c>
      <c r="D46" s="9" t="s">
        <v>196</v>
      </c>
      <c r="E46" s="10">
        <v>5000</v>
      </c>
      <c r="F46" s="10">
        <v>3.85</v>
      </c>
      <c r="G46" s="10">
        <v>4.5</v>
      </c>
      <c r="H46" s="10">
        <v>6</v>
      </c>
      <c r="I46" s="13">
        <f t="shared" si="67"/>
        <v>3250</v>
      </c>
      <c r="J46" s="14">
        <f t="shared" ref="J46:J48" si="69">(H46-G46)*E46</f>
        <v>7500</v>
      </c>
      <c r="K46" s="15">
        <f t="shared" si="68"/>
        <v>10750</v>
      </c>
    </row>
    <row r="47" customFormat="1" spans="1:11">
      <c r="A47" s="12">
        <v>43355</v>
      </c>
      <c r="B47" s="8" t="s">
        <v>124</v>
      </c>
      <c r="C47" s="9">
        <v>105</v>
      </c>
      <c r="D47" s="9" t="s">
        <v>198</v>
      </c>
      <c r="E47" s="10">
        <v>6000</v>
      </c>
      <c r="F47" s="10">
        <v>4.35</v>
      </c>
      <c r="G47" s="10">
        <v>4.75</v>
      </c>
      <c r="H47" s="10" t="s">
        <v>13</v>
      </c>
      <c r="I47" s="13">
        <f t="shared" ref="I47" si="70">(G47-F47)*E47</f>
        <v>2400</v>
      </c>
      <c r="J47" s="14">
        <v>0</v>
      </c>
      <c r="K47" s="15">
        <f t="shared" ref="K47" si="71">(I47+J47)</f>
        <v>2400</v>
      </c>
    </row>
    <row r="48" customFormat="1" spans="1:11">
      <c r="A48" s="12">
        <v>43354</v>
      </c>
      <c r="B48" s="8" t="s">
        <v>132</v>
      </c>
      <c r="C48" s="9">
        <v>1200</v>
      </c>
      <c r="D48" s="9" t="s">
        <v>221</v>
      </c>
      <c r="E48" s="10">
        <v>1200</v>
      </c>
      <c r="F48" s="10">
        <v>26</v>
      </c>
      <c r="G48" s="10">
        <v>29</v>
      </c>
      <c r="H48" s="10">
        <v>32</v>
      </c>
      <c r="I48" s="13">
        <f t="shared" si="67"/>
        <v>3600</v>
      </c>
      <c r="J48" s="14">
        <f t="shared" si="69"/>
        <v>3600</v>
      </c>
      <c r="K48" s="15">
        <f t="shared" si="68"/>
        <v>7200</v>
      </c>
    </row>
    <row r="49" customFormat="1" spans="1:11">
      <c r="A49" s="12">
        <v>43353</v>
      </c>
      <c r="B49" s="8" t="s">
        <v>222</v>
      </c>
      <c r="C49" s="9">
        <v>620</v>
      </c>
      <c r="D49" s="9" t="s">
        <v>221</v>
      </c>
      <c r="E49" s="10">
        <v>1000</v>
      </c>
      <c r="F49" s="10">
        <v>19</v>
      </c>
      <c r="G49" s="10">
        <v>19</v>
      </c>
      <c r="H49" s="10" t="s">
        <v>13</v>
      </c>
      <c r="I49" s="13">
        <f t="shared" ref="I49" si="72">(G49-F49)*E49</f>
        <v>0</v>
      </c>
      <c r="J49" s="14">
        <v>0</v>
      </c>
      <c r="K49" s="15">
        <f t="shared" ref="K49" si="73">(I49+J49)</f>
        <v>0</v>
      </c>
    </row>
    <row r="50" customFormat="1" spans="1:11">
      <c r="A50" s="12">
        <v>43350</v>
      </c>
      <c r="B50" s="8" t="s">
        <v>223</v>
      </c>
      <c r="C50" s="9">
        <v>325</v>
      </c>
      <c r="D50" s="9" t="s">
        <v>221</v>
      </c>
      <c r="E50" s="10">
        <v>2400</v>
      </c>
      <c r="F50" s="10">
        <v>8</v>
      </c>
      <c r="G50" s="10">
        <v>9</v>
      </c>
      <c r="H50" s="10" t="s">
        <v>13</v>
      </c>
      <c r="I50" s="13">
        <f t="shared" ref="I50" si="74">(G50-F50)*E50</f>
        <v>2400</v>
      </c>
      <c r="J50" s="14">
        <v>0</v>
      </c>
      <c r="K50" s="15">
        <f t="shared" ref="K50" si="75">(I50+J50)</f>
        <v>2400</v>
      </c>
    </row>
    <row r="51" customFormat="1" spans="1:11">
      <c r="A51" s="12">
        <v>43349</v>
      </c>
      <c r="B51" s="8" t="s">
        <v>220</v>
      </c>
      <c r="C51" s="9">
        <v>120</v>
      </c>
      <c r="D51" s="9" t="s">
        <v>221</v>
      </c>
      <c r="E51" s="10">
        <v>6000</v>
      </c>
      <c r="F51" s="10">
        <v>6.1</v>
      </c>
      <c r="G51" s="10">
        <v>6.9</v>
      </c>
      <c r="H51" s="10">
        <v>7.2</v>
      </c>
      <c r="I51" s="13">
        <f t="shared" ref="I51" si="76">(G51-F51)*E51</f>
        <v>4800</v>
      </c>
      <c r="J51" s="14">
        <f t="shared" ref="J51" si="77">(H51-G51)*E51</f>
        <v>1800</v>
      </c>
      <c r="K51" s="15">
        <f t="shared" ref="K51" si="78">(I51+J51)</f>
        <v>6600</v>
      </c>
    </row>
    <row r="52" customFormat="1" spans="1:11">
      <c r="A52" s="12">
        <v>43348</v>
      </c>
      <c r="B52" s="8" t="s">
        <v>137</v>
      </c>
      <c r="C52" s="9">
        <v>780</v>
      </c>
      <c r="D52" s="9" t="s">
        <v>224</v>
      </c>
      <c r="E52" s="10">
        <v>1100</v>
      </c>
      <c r="F52" s="10">
        <v>26</v>
      </c>
      <c r="G52" s="10">
        <v>29</v>
      </c>
      <c r="H52" s="10">
        <v>33</v>
      </c>
      <c r="I52" s="13">
        <f t="shared" ref="I52" si="79">(G52-F52)*E52</f>
        <v>3300</v>
      </c>
      <c r="J52" s="14">
        <f t="shared" ref="J52" si="80">(H52-G52)*E52</f>
        <v>4400</v>
      </c>
      <c r="K52" s="15">
        <f t="shared" ref="K52" si="81">(I52+J52)</f>
        <v>7700</v>
      </c>
    </row>
    <row r="53" customFormat="1" spans="1:11">
      <c r="A53" s="12">
        <v>43347</v>
      </c>
      <c r="B53" s="8" t="s">
        <v>207</v>
      </c>
      <c r="C53" s="9">
        <v>740</v>
      </c>
      <c r="D53" s="9" t="s">
        <v>224</v>
      </c>
      <c r="E53" s="10">
        <v>1000</v>
      </c>
      <c r="F53" s="10">
        <v>27</v>
      </c>
      <c r="G53" s="10">
        <v>30.5</v>
      </c>
      <c r="H53" s="10">
        <v>35</v>
      </c>
      <c r="I53" s="13">
        <f t="shared" ref="I53" si="82">(G53-F53)*E53</f>
        <v>3500</v>
      </c>
      <c r="J53" s="14">
        <f t="shared" ref="J53" si="83">(H53-G53)*E53</f>
        <v>4500</v>
      </c>
      <c r="K53" s="15">
        <f t="shared" ref="K53" si="84">(I53+J53)</f>
        <v>8000</v>
      </c>
    </row>
    <row r="54" customFormat="1" spans="1:11">
      <c r="A54" s="12">
        <v>43341</v>
      </c>
      <c r="B54" s="8" t="s">
        <v>128</v>
      </c>
      <c r="C54" s="9">
        <v>180</v>
      </c>
      <c r="D54" s="9" t="s">
        <v>221</v>
      </c>
      <c r="E54" s="10">
        <v>4500</v>
      </c>
      <c r="F54" s="10">
        <v>4.5</v>
      </c>
      <c r="G54" s="10">
        <v>5.3</v>
      </c>
      <c r="H54" s="10" t="s">
        <v>13</v>
      </c>
      <c r="I54" s="13">
        <f t="shared" ref="I54" si="85">(G54-F54)*E54</f>
        <v>3600</v>
      </c>
      <c r="J54" s="14">
        <v>0</v>
      </c>
      <c r="K54" s="15">
        <f t="shared" ref="K54" si="86">(I54+J54)</f>
        <v>3600</v>
      </c>
    </row>
    <row r="55" customFormat="1" spans="1:11">
      <c r="A55" s="12">
        <v>43340</v>
      </c>
      <c r="B55" s="8" t="s">
        <v>149</v>
      </c>
      <c r="C55" s="9">
        <v>660</v>
      </c>
      <c r="D55" s="9" t="s">
        <v>221</v>
      </c>
      <c r="E55" s="10">
        <v>1500</v>
      </c>
      <c r="F55" s="10">
        <v>7.5</v>
      </c>
      <c r="G55" s="10">
        <v>6</v>
      </c>
      <c r="H55" s="10" t="s">
        <v>13</v>
      </c>
      <c r="I55" s="13">
        <f t="shared" ref="I55" si="87">(G55-F55)*E55</f>
        <v>-2250</v>
      </c>
      <c r="J55" s="14">
        <v>0</v>
      </c>
      <c r="K55" s="15">
        <f t="shared" ref="K55" si="88">(I55+J55)</f>
        <v>-2250</v>
      </c>
    </row>
    <row r="56" customFormat="1" spans="1:11">
      <c r="A56" s="12">
        <v>43339</v>
      </c>
      <c r="B56" s="8" t="s">
        <v>141</v>
      </c>
      <c r="C56" s="9">
        <v>1280</v>
      </c>
      <c r="D56" s="9" t="s">
        <v>221</v>
      </c>
      <c r="E56" s="10">
        <v>1000</v>
      </c>
      <c r="F56" s="10">
        <v>18.2</v>
      </c>
      <c r="G56" s="10">
        <v>23</v>
      </c>
      <c r="H56" s="10">
        <v>30</v>
      </c>
      <c r="I56" s="13">
        <f t="shared" ref="I56" si="89">(G56-F56)*E56</f>
        <v>4800</v>
      </c>
      <c r="J56" s="14">
        <f t="shared" ref="J56:J58" si="90">(H56-G56)*E56</f>
        <v>7000</v>
      </c>
      <c r="K56" s="15">
        <f t="shared" ref="K56" si="91">(I56+J56)</f>
        <v>11800</v>
      </c>
    </row>
    <row r="57" customFormat="1" spans="1:11">
      <c r="A57" s="12">
        <v>43333</v>
      </c>
      <c r="B57" s="8" t="s">
        <v>141</v>
      </c>
      <c r="C57" s="9">
        <v>1240</v>
      </c>
      <c r="D57" s="9" t="s">
        <v>221</v>
      </c>
      <c r="E57" s="10">
        <v>1000</v>
      </c>
      <c r="F57" s="10">
        <v>23</v>
      </c>
      <c r="G57" s="10">
        <v>22</v>
      </c>
      <c r="H57" s="10" t="s">
        <v>13</v>
      </c>
      <c r="I57" s="13">
        <f t="shared" ref="I57" si="92">(G57-F57)*E57</f>
        <v>-1000</v>
      </c>
      <c r="J57" s="14">
        <v>0</v>
      </c>
      <c r="K57" s="15">
        <f t="shared" ref="K57" si="93">(I57+J57)</f>
        <v>-1000</v>
      </c>
    </row>
    <row r="58" customFormat="1" spans="1:11">
      <c r="A58" s="12">
        <v>43332</v>
      </c>
      <c r="B58" s="8" t="s">
        <v>225</v>
      </c>
      <c r="C58" s="9">
        <v>340</v>
      </c>
      <c r="D58" s="9" t="s">
        <v>221</v>
      </c>
      <c r="E58" s="10">
        <v>3000</v>
      </c>
      <c r="F58" s="10">
        <v>6.25</v>
      </c>
      <c r="G58" s="10">
        <v>7.25</v>
      </c>
      <c r="H58" s="10">
        <v>8</v>
      </c>
      <c r="I58" s="13">
        <f t="shared" ref="I58" si="94">(G58-F58)*E58</f>
        <v>3000</v>
      </c>
      <c r="J58" s="14">
        <f t="shared" si="90"/>
        <v>2250</v>
      </c>
      <c r="K58" s="15">
        <f t="shared" ref="K58" si="95">(I58+J58)</f>
        <v>5250</v>
      </c>
    </row>
    <row r="59" customFormat="1" spans="1:11">
      <c r="A59" s="12">
        <v>43329</v>
      </c>
      <c r="B59" s="8" t="s">
        <v>226</v>
      </c>
      <c r="C59" s="9">
        <v>860</v>
      </c>
      <c r="D59" s="9" t="s">
        <v>221</v>
      </c>
      <c r="E59" s="10">
        <v>800</v>
      </c>
      <c r="F59" s="10">
        <v>31</v>
      </c>
      <c r="G59" s="10">
        <v>34</v>
      </c>
      <c r="H59" s="10" t="s">
        <v>13</v>
      </c>
      <c r="I59" s="13">
        <f t="shared" ref="I59" si="96">(G59-F59)*E59</f>
        <v>2400</v>
      </c>
      <c r="J59" s="14">
        <v>0</v>
      </c>
      <c r="K59" s="15">
        <f t="shared" ref="K59" si="97">(I59+J59)</f>
        <v>2400</v>
      </c>
    </row>
    <row r="60" customFormat="1" spans="1:11">
      <c r="A60" s="12">
        <v>43328</v>
      </c>
      <c r="B60" s="8" t="s">
        <v>158</v>
      </c>
      <c r="C60" s="9">
        <v>300</v>
      </c>
      <c r="D60" s="9" t="s">
        <v>221</v>
      </c>
      <c r="E60" s="10">
        <v>4000</v>
      </c>
      <c r="F60" s="10">
        <v>5.75</v>
      </c>
      <c r="G60" s="10">
        <v>6.5</v>
      </c>
      <c r="H60" s="10" t="s">
        <v>13</v>
      </c>
      <c r="I60" s="13">
        <f t="shared" ref="I60" si="98">(G60-F60)*E60</f>
        <v>3000</v>
      </c>
      <c r="J60" s="14">
        <v>0</v>
      </c>
      <c r="K60" s="15">
        <f t="shared" ref="K60" si="99">(I60+J60)</f>
        <v>3000</v>
      </c>
    </row>
    <row r="61" customFormat="1" spans="1:11">
      <c r="A61" s="12">
        <v>43326</v>
      </c>
      <c r="B61" s="8" t="s">
        <v>227</v>
      </c>
      <c r="C61" s="9">
        <v>1020</v>
      </c>
      <c r="D61" s="9" t="s">
        <v>221</v>
      </c>
      <c r="E61" s="10">
        <v>1100</v>
      </c>
      <c r="F61" s="10">
        <v>16</v>
      </c>
      <c r="G61" s="10">
        <v>16</v>
      </c>
      <c r="H61" s="10" t="s">
        <v>13</v>
      </c>
      <c r="I61" s="13">
        <f t="shared" ref="I61" si="100">(G61-F61)*E61</f>
        <v>0</v>
      </c>
      <c r="J61" s="14">
        <v>0</v>
      </c>
      <c r="K61" s="15">
        <f t="shared" ref="K61" si="101">(I61+J61)</f>
        <v>0</v>
      </c>
    </row>
    <row r="62" customFormat="1" spans="1:11">
      <c r="A62" s="12">
        <v>43325</v>
      </c>
      <c r="B62" s="8" t="s">
        <v>132</v>
      </c>
      <c r="C62" s="9">
        <v>1000</v>
      </c>
      <c r="D62" s="9" t="s">
        <v>221</v>
      </c>
      <c r="E62" s="10">
        <v>1200</v>
      </c>
      <c r="F62" s="10">
        <v>21</v>
      </c>
      <c r="G62" s="10">
        <v>22.5</v>
      </c>
      <c r="H62" s="10" t="s">
        <v>13</v>
      </c>
      <c r="I62" s="13">
        <f t="shared" ref="I62" si="102">(G62-F62)*E62</f>
        <v>1800</v>
      </c>
      <c r="J62" s="14">
        <v>0</v>
      </c>
      <c r="K62" s="15">
        <f t="shared" ref="K62" si="103">(I62+J62)</f>
        <v>1800</v>
      </c>
    </row>
    <row r="63" customFormat="1" spans="1:11">
      <c r="A63" s="12">
        <v>43322</v>
      </c>
      <c r="B63" s="8" t="s">
        <v>208</v>
      </c>
      <c r="C63" s="9">
        <v>960</v>
      </c>
      <c r="D63" s="9" t="s">
        <v>221</v>
      </c>
      <c r="E63" s="10">
        <v>1000</v>
      </c>
      <c r="F63" s="10">
        <v>19.5</v>
      </c>
      <c r="G63" s="10">
        <v>19.5</v>
      </c>
      <c r="H63" s="10" t="s">
        <v>13</v>
      </c>
      <c r="I63" s="13">
        <f t="shared" ref="I63" si="104">(G63-F63)*E63</f>
        <v>0</v>
      </c>
      <c r="J63" s="14">
        <v>0</v>
      </c>
      <c r="K63" s="15">
        <f t="shared" ref="K63" si="105">(I63+J63)</f>
        <v>0</v>
      </c>
    </row>
    <row r="64" customFormat="1" spans="1:11">
      <c r="A64" s="12">
        <v>43321</v>
      </c>
      <c r="B64" s="8" t="s">
        <v>225</v>
      </c>
      <c r="C64" s="9">
        <v>350</v>
      </c>
      <c r="D64" s="9" t="s">
        <v>221</v>
      </c>
      <c r="E64" s="10">
        <v>3000</v>
      </c>
      <c r="F64" s="10">
        <v>6.7</v>
      </c>
      <c r="G64" s="10">
        <v>7.65</v>
      </c>
      <c r="H64" s="10" t="s">
        <v>13</v>
      </c>
      <c r="I64" s="13">
        <f t="shared" ref="I64:I69" si="106">(G64-F64)*E64</f>
        <v>2850</v>
      </c>
      <c r="J64" s="14">
        <v>0</v>
      </c>
      <c r="K64" s="15">
        <f t="shared" ref="K64:K69" si="107">(I64+J64)</f>
        <v>2850</v>
      </c>
    </row>
    <row r="65" customFormat="1" spans="1:11">
      <c r="A65" s="12">
        <v>43319</v>
      </c>
      <c r="B65" s="8" t="s">
        <v>228</v>
      </c>
      <c r="C65" s="9">
        <v>185</v>
      </c>
      <c r="D65" s="9" t="s">
        <v>224</v>
      </c>
      <c r="E65" s="10">
        <v>2500</v>
      </c>
      <c r="F65" s="10">
        <v>8.25</v>
      </c>
      <c r="G65" s="10">
        <v>8.25</v>
      </c>
      <c r="H65" s="10" t="s">
        <v>13</v>
      </c>
      <c r="I65" s="13">
        <f t="shared" si="106"/>
        <v>0</v>
      </c>
      <c r="J65" s="14">
        <v>0</v>
      </c>
      <c r="K65" s="15">
        <f t="shared" si="107"/>
        <v>0</v>
      </c>
    </row>
    <row r="66" customFormat="1" spans="1:11">
      <c r="A66" s="12">
        <v>43318</v>
      </c>
      <c r="B66" s="8" t="s">
        <v>167</v>
      </c>
      <c r="C66" s="9">
        <v>280</v>
      </c>
      <c r="D66" s="9" t="s">
        <v>224</v>
      </c>
      <c r="E66" s="10">
        <v>3000</v>
      </c>
      <c r="F66" s="10">
        <v>11.2</v>
      </c>
      <c r="G66" s="10">
        <v>12.5</v>
      </c>
      <c r="H66" s="10" t="s">
        <v>13</v>
      </c>
      <c r="I66" s="13">
        <f t="shared" si="106"/>
        <v>3900</v>
      </c>
      <c r="J66" s="14">
        <v>0</v>
      </c>
      <c r="K66" s="15">
        <f t="shared" si="107"/>
        <v>3900</v>
      </c>
    </row>
    <row r="67" customFormat="1" spans="1:11">
      <c r="A67" s="12">
        <v>43314</v>
      </c>
      <c r="B67" s="8" t="s">
        <v>202</v>
      </c>
      <c r="C67" s="9">
        <v>120</v>
      </c>
      <c r="D67" s="9" t="s">
        <v>221</v>
      </c>
      <c r="E67" s="10">
        <v>4000</v>
      </c>
      <c r="F67" s="10">
        <v>5.5</v>
      </c>
      <c r="G67" s="10">
        <v>6.1</v>
      </c>
      <c r="H67" s="10" t="s">
        <v>13</v>
      </c>
      <c r="I67" s="13">
        <f t="shared" si="106"/>
        <v>2400</v>
      </c>
      <c r="J67" s="14">
        <v>0</v>
      </c>
      <c r="K67" s="15">
        <f t="shared" si="107"/>
        <v>2400</v>
      </c>
    </row>
    <row r="68" customFormat="1" spans="1:11">
      <c r="A68" s="12">
        <v>43307</v>
      </c>
      <c r="B68" s="8" t="s">
        <v>50</v>
      </c>
      <c r="C68" s="9">
        <v>530</v>
      </c>
      <c r="D68" s="9" t="s">
        <v>221</v>
      </c>
      <c r="E68" s="10">
        <v>1250</v>
      </c>
      <c r="F68" s="10">
        <v>18.5</v>
      </c>
      <c r="G68" s="10">
        <v>21</v>
      </c>
      <c r="H68" s="10">
        <v>23.5</v>
      </c>
      <c r="I68" s="13">
        <f t="shared" si="106"/>
        <v>3125</v>
      </c>
      <c r="J68" s="14">
        <f t="shared" ref="J68:J70" si="108">(H68-G68)*E68</f>
        <v>3125</v>
      </c>
      <c r="K68" s="15">
        <f t="shared" si="107"/>
        <v>6250</v>
      </c>
    </row>
    <row r="69" customFormat="1" spans="1:11">
      <c r="A69" s="12">
        <v>43306</v>
      </c>
      <c r="B69" s="8" t="s">
        <v>229</v>
      </c>
      <c r="C69" s="9">
        <v>300</v>
      </c>
      <c r="D69" s="9" t="s">
        <v>221</v>
      </c>
      <c r="E69" s="10">
        <v>1600</v>
      </c>
      <c r="F69" s="10">
        <v>6.75</v>
      </c>
      <c r="G69" s="10">
        <v>4</v>
      </c>
      <c r="H69" s="10" t="s">
        <v>13</v>
      </c>
      <c r="I69" s="13">
        <f t="shared" si="106"/>
        <v>-4400</v>
      </c>
      <c r="J69" s="15">
        <v>0</v>
      </c>
      <c r="K69" s="15">
        <f t="shared" si="107"/>
        <v>-4400</v>
      </c>
    </row>
    <row r="70" customFormat="1" spans="1:11">
      <c r="A70" s="12">
        <v>43305</v>
      </c>
      <c r="B70" s="8" t="s">
        <v>28</v>
      </c>
      <c r="C70" s="9">
        <v>1200</v>
      </c>
      <c r="D70" s="9" t="s">
        <v>221</v>
      </c>
      <c r="E70" s="10">
        <v>750</v>
      </c>
      <c r="F70" s="10">
        <v>9</v>
      </c>
      <c r="G70" s="10">
        <v>13</v>
      </c>
      <c r="H70" s="10">
        <v>20</v>
      </c>
      <c r="I70" s="13">
        <f t="shared" ref="I70:I73" si="109">(G70-F70)*E70</f>
        <v>3000</v>
      </c>
      <c r="J70" s="14">
        <f t="shared" si="108"/>
        <v>5250</v>
      </c>
      <c r="K70" s="15">
        <f t="shared" ref="K70:K73" si="110">(I70+J70)</f>
        <v>8250</v>
      </c>
    </row>
    <row r="71" customFormat="1" spans="1:11">
      <c r="A71" s="12">
        <v>43304</v>
      </c>
      <c r="B71" s="8" t="s">
        <v>214</v>
      </c>
      <c r="C71" s="9">
        <v>250</v>
      </c>
      <c r="D71" s="9" t="s">
        <v>221</v>
      </c>
      <c r="E71" s="10">
        <v>1500</v>
      </c>
      <c r="F71" s="10">
        <v>8.5</v>
      </c>
      <c r="G71" s="10">
        <v>10.25</v>
      </c>
      <c r="H71" s="10" t="s">
        <v>13</v>
      </c>
      <c r="I71" s="13">
        <f t="shared" si="109"/>
        <v>2625</v>
      </c>
      <c r="J71" s="15">
        <v>0</v>
      </c>
      <c r="K71" s="15">
        <f t="shared" si="110"/>
        <v>2625</v>
      </c>
    </row>
    <row r="72" customFormat="1" spans="1:11">
      <c r="A72" s="12">
        <v>43301</v>
      </c>
      <c r="B72" s="8" t="s">
        <v>158</v>
      </c>
      <c r="C72" s="9">
        <v>265</v>
      </c>
      <c r="D72" s="9" t="s">
        <v>221</v>
      </c>
      <c r="E72" s="10">
        <v>4000</v>
      </c>
      <c r="F72" s="10">
        <v>3.9</v>
      </c>
      <c r="G72" s="10">
        <v>4.6</v>
      </c>
      <c r="H72" s="10">
        <v>5.1</v>
      </c>
      <c r="I72" s="13">
        <f t="shared" si="109"/>
        <v>2800</v>
      </c>
      <c r="J72" s="15">
        <f>(H72-G72)*E72</f>
        <v>2000</v>
      </c>
      <c r="K72" s="15">
        <f t="shared" si="110"/>
        <v>4800</v>
      </c>
    </row>
    <row r="73" customFormat="1" spans="1:11">
      <c r="A73" s="12">
        <v>43300</v>
      </c>
      <c r="B73" s="8" t="s">
        <v>230</v>
      </c>
      <c r="C73" s="9">
        <v>1000</v>
      </c>
      <c r="D73" s="9" t="s">
        <v>224</v>
      </c>
      <c r="E73" s="10">
        <v>3500</v>
      </c>
      <c r="F73" s="10">
        <v>4.25</v>
      </c>
      <c r="G73" s="10">
        <v>5</v>
      </c>
      <c r="H73" s="10" t="s">
        <v>13</v>
      </c>
      <c r="I73" s="13">
        <f t="shared" si="109"/>
        <v>2625</v>
      </c>
      <c r="J73" s="15">
        <v>0</v>
      </c>
      <c r="K73" s="14">
        <f t="shared" si="110"/>
        <v>2625</v>
      </c>
    </row>
    <row r="74" customFormat="1" spans="1:11">
      <c r="A74" s="12">
        <v>43299</v>
      </c>
      <c r="B74" s="8" t="s">
        <v>143</v>
      </c>
      <c r="C74" s="9">
        <v>2000</v>
      </c>
      <c r="D74" s="9" t="s">
        <v>221</v>
      </c>
      <c r="E74" s="10">
        <v>500</v>
      </c>
      <c r="F74" s="10">
        <v>30</v>
      </c>
      <c r="G74" s="10">
        <v>24</v>
      </c>
      <c r="H74" s="10" t="s">
        <v>13</v>
      </c>
      <c r="I74" s="13">
        <f t="shared" ref="I74:I76" si="111">(G74-F74)*E74</f>
        <v>-3000</v>
      </c>
      <c r="J74" s="15">
        <v>0</v>
      </c>
      <c r="K74" s="14">
        <f t="shared" ref="K74:K76" si="112">(I74+J74)</f>
        <v>-3000</v>
      </c>
    </row>
    <row r="75" customFormat="1" spans="1:11">
      <c r="A75" s="12">
        <v>43298</v>
      </c>
      <c r="B75" s="8" t="s">
        <v>50</v>
      </c>
      <c r="C75" s="9">
        <v>470</v>
      </c>
      <c r="D75" s="9" t="s">
        <v>221</v>
      </c>
      <c r="E75" s="10">
        <v>1250</v>
      </c>
      <c r="F75" s="10">
        <v>17</v>
      </c>
      <c r="G75" s="10">
        <v>19.45</v>
      </c>
      <c r="H75" s="10" t="s">
        <v>13</v>
      </c>
      <c r="I75" s="13">
        <f t="shared" si="111"/>
        <v>3062.5</v>
      </c>
      <c r="J75" s="15">
        <v>0</v>
      </c>
      <c r="K75" s="14">
        <f t="shared" si="112"/>
        <v>3062.5</v>
      </c>
    </row>
    <row r="76" customFormat="1" spans="1:11">
      <c r="A76" s="12">
        <v>43297</v>
      </c>
      <c r="B76" s="8" t="s">
        <v>231</v>
      </c>
      <c r="C76" s="9">
        <v>1600</v>
      </c>
      <c r="D76" s="9" t="s">
        <v>224</v>
      </c>
      <c r="E76" s="10">
        <v>500</v>
      </c>
      <c r="F76" s="10">
        <v>47</v>
      </c>
      <c r="G76" s="10">
        <v>53</v>
      </c>
      <c r="H76" s="10">
        <v>59</v>
      </c>
      <c r="I76" s="13">
        <f t="shared" si="111"/>
        <v>3000</v>
      </c>
      <c r="J76" s="15">
        <f>(H76-G76)*E76</f>
        <v>3000</v>
      </c>
      <c r="K76" s="14">
        <f t="shared" si="112"/>
        <v>6000</v>
      </c>
    </row>
    <row r="77" spans="1:11">
      <c r="A77" s="12">
        <v>43294</v>
      </c>
      <c r="B77" s="8" t="s">
        <v>230</v>
      </c>
      <c r="C77" s="9">
        <v>110</v>
      </c>
      <c r="D77" s="9" t="s">
        <v>224</v>
      </c>
      <c r="E77" s="10">
        <v>3500</v>
      </c>
      <c r="F77" s="10">
        <v>5.75</v>
      </c>
      <c r="G77" s="10">
        <v>6.6</v>
      </c>
      <c r="H77" s="10">
        <v>7</v>
      </c>
      <c r="I77" s="13">
        <v>2975</v>
      </c>
      <c r="J77" s="15">
        <v>1400</v>
      </c>
      <c r="K77" s="14">
        <v>4375</v>
      </c>
    </row>
    <row r="78" spans="1:11">
      <c r="A78" s="12">
        <v>43293</v>
      </c>
      <c r="B78" s="8" t="s">
        <v>219</v>
      </c>
      <c r="C78" s="9">
        <v>2450</v>
      </c>
      <c r="D78" s="9" t="s">
        <v>221</v>
      </c>
      <c r="E78" s="10">
        <v>500</v>
      </c>
      <c r="F78" s="10">
        <v>52</v>
      </c>
      <c r="G78" s="10">
        <v>60</v>
      </c>
      <c r="H78" s="10">
        <v>0</v>
      </c>
      <c r="I78" s="13">
        <v>4000</v>
      </c>
      <c r="J78" s="14">
        <v>0</v>
      </c>
      <c r="K78" s="14">
        <v>4000</v>
      </c>
    </row>
    <row r="79" spans="1:11">
      <c r="A79" s="12">
        <v>43292</v>
      </c>
      <c r="B79" s="8" t="s">
        <v>232</v>
      </c>
      <c r="C79" s="9">
        <v>620</v>
      </c>
      <c r="D79" s="9" t="s">
        <v>224</v>
      </c>
      <c r="E79" s="10">
        <v>1200</v>
      </c>
      <c r="F79" s="10">
        <v>20.5</v>
      </c>
      <c r="G79" s="10">
        <v>23</v>
      </c>
      <c r="H79" s="10">
        <v>26</v>
      </c>
      <c r="I79" s="13">
        <f t="shared" ref="I79:I85" si="113">(G79-F79)*E79</f>
        <v>3000</v>
      </c>
      <c r="J79" s="14">
        <f t="shared" ref="J79" si="114">(H79-G79)*E79</f>
        <v>3600</v>
      </c>
      <c r="K79" s="14">
        <f t="shared" ref="K79" si="115">(I79+J79)</f>
        <v>6600</v>
      </c>
    </row>
    <row r="80" spans="1:11">
      <c r="A80" s="12">
        <v>43291</v>
      </c>
      <c r="B80" s="16" t="s">
        <v>233</v>
      </c>
      <c r="C80" s="17">
        <v>1360</v>
      </c>
      <c r="D80" s="17" t="s">
        <v>221</v>
      </c>
      <c r="E80" s="18">
        <v>600</v>
      </c>
      <c r="F80" s="18">
        <v>37</v>
      </c>
      <c r="G80" s="18">
        <v>38.5</v>
      </c>
      <c r="H80" s="18" t="s">
        <v>13</v>
      </c>
      <c r="I80" s="25">
        <f t="shared" si="113"/>
        <v>900</v>
      </c>
      <c r="J80" s="15">
        <v>0</v>
      </c>
      <c r="K80" s="15">
        <f t="shared" ref="K80:K85" si="116">J80+I80</f>
        <v>900</v>
      </c>
    </row>
    <row r="81" spans="1:11">
      <c r="A81" s="12">
        <v>43290</v>
      </c>
      <c r="B81" s="16" t="s">
        <v>234</v>
      </c>
      <c r="C81" s="17">
        <v>400</v>
      </c>
      <c r="D81" s="17" t="s">
        <v>221</v>
      </c>
      <c r="E81" s="18">
        <v>1300</v>
      </c>
      <c r="F81" s="18">
        <v>16</v>
      </c>
      <c r="G81" s="18">
        <v>18.5</v>
      </c>
      <c r="H81" s="18">
        <v>21</v>
      </c>
      <c r="I81" s="25">
        <f t="shared" si="113"/>
        <v>3250</v>
      </c>
      <c r="J81" s="15">
        <f>(H81-G81)*E81</f>
        <v>3250</v>
      </c>
      <c r="K81" s="15">
        <f t="shared" si="116"/>
        <v>6500</v>
      </c>
    </row>
    <row r="82" spans="1:11">
      <c r="A82" s="12">
        <v>43287</v>
      </c>
      <c r="B82" s="16" t="s">
        <v>124</v>
      </c>
      <c r="C82" s="17">
        <v>105</v>
      </c>
      <c r="D82" s="17" t="s">
        <v>221</v>
      </c>
      <c r="E82" s="18">
        <v>6000</v>
      </c>
      <c r="F82" s="18">
        <v>3</v>
      </c>
      <c r="G82" s="18">
        <v>3.6</v>
      </c>
      <c r="H82" s="18">
        <v>4.1</v>
      </c>
      <c r="I82" s="25">
        <f t="shared" si="113"/>
        <v>3600</v>
      </c>
      <c r="J82" s="15">
        <v>0</v>
      </c>
      <c r="K82" s="15">
        <f t="shared" si="116"/>
        <v>3600</v>
      </c>
    </row>
    <row r="83" spans="1:11">
      <c r="A83" s="12">
        <v>43286</v>
      </c>
      <c r="B83" s="16" t="s">
        <v>235</v>
      </c>
      <c r="C83" s="17">
        <v>340</v>
      </c>
      <c r="D83" s="17" t="s">
        <v>221</v>
      </c>
      <c r="E83" s="18">
        <v>1750</v>
      </c>
      <c r="F83" s="18">
        <v>14.25</v>
      </c>
      <c r="G83" s="18">
        <v>16</v>
      </c>
      <c r="H83" s="18">
        <v>18</v>
      </c>
      <c r="I83" s="25">
        <f t="shared" si="113"/>
        <v>3062.5</v>
      </c>
      <c r="J83" s="15">
        <v>0</v>
      </c>
      <c r="K83" s="15">
        <f t="shared" si="116"/>
        <v>3062.5</v>
      </c>
    </row>
    <row r="84" spans="1:11">
      <c r="A84" s="12">
        <v>43285</v>
      </c>
      <c r="B84" s="16" t="s">
        <v>236</v>
      </c>
      <c r="C84" s="17">
        <v>2300</v>
      </c>
      <c r="D84" s="17" t="s">
        <v>221</v>
      </c>
      <c r="E84" s="18">
        <v>250</v>
      </c>
      <c r="F84" s="18">
        <v>92</v>
      </c>
      <c r="G84" s="18">
        <v>92</v>
      </c>
      <c r="H84" s="18">
        <v>0</v>
      </c>
      <c r="I84" s="25">
        <f t="shared" si="113"/>
        <v>0</v>
      </c>
      <c r="J84" s="15">
        <v>0</v>
      </c>
      <c r="K84" s="15">
        <f t="shared" si="116"/>
        <v>0</v>
      </c>
    </row>
    <row r="85" spans="1:11">
      <c r="A85" s="12">
        <v>43283</v>
      </c>
      <c r="B85" s="16" t="s">
        <v>237</v>
      </c>
      <c r="C85" s="17">
        <v>1100</v>
      </c>
      <c r="D85" s="17" t="s">
        <v>221</v>
      </c>
      <c r="E85" s="18">
        <v>750</v>
      </c>
      <c r="F85" s="18">
        <v>47</v>
      </c>
      <c r="G85" s="18">
        <v>52</v>
      </c>
      <c r="H85" s="18">
        <v>0</v>
      </c>
      <c r="I85" s="25">
        <f t="shared" si="113"/>
        <v>3750</v>
      </c>
      <c r="J85" s="15">
        <v>0</v>
      </c>
      <c r="K85" s="15">
        <f t="shared" si="116"/>
        <v>3750</v>
      </c>
    </row>
    <row r="86" spans="1:1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 spans="1:11">
      <c r="A87" s="12">
        <v>43279</v>
      </c>
      <c r="B87" s="16" t="s">
        <v>238</v>
      </c>
      <c r="C87" s="17">
        <v>65</v>
      </c>
      <c r="D87" s="17" t="s">
        <v>221</v>
      </c>
      <c r="E87" s="18">
        <v>8000</v>
      </c>
      <c r="F87" s="18">
        <v>2.7</v>
      </c>
      <c r="G87" s="18">
        <v>3.15</v>
      </c>
      <c r="H87" s="18">
        <v>0</v>
      </c>
      <c r="I87" s="25">
        <f>(G87-F87)*E87</f>
        <v>3600</v>
      </c>
      <c r="J87" s="15">
        <v>0</v>
      </c>
      <c r="K87" s="15">
        <f>J87+I87</f>
        <v>3600</v>
      </c>
    </row>
    <row r="88" spans="1:11">
      <c r="A88" s="12">
        <v>43278</v>
      </c>
      <c r="B88" s="8" t="s">
        <v>151</v>
      </c>
      <c r="C88" s="9">
        <v>780</v>
      </c>
      <c r="D88" s="9" t="s">
        <v>224</v>
      </c>
      <c r="E88" s="10">
        <v>1000</v>
      </c>
      <c r="F88" s="10">
        <v>26</v>
      </c>
      <c r="G88" s="10">
        <v>29</v>
      </c>
      <c r="H88" s="10">
        <v>0</v>
      </c>
      <c r="I88" s="13">
        <f t="shared" ref="I88:I90" si="117">(G88-F88)*E88</f>
        <v>3000</v>
      </c>
      <c r="J88" s="15">
        <v>0</v>
      </c>
      <c r="K88" s="14">
        <f t="shared" ref="K88:K93" si="118">(I88+J88)</f>
        <v>3000</v>
      </c>
    </row>
    <row r="89" spans="1:11">
      <c r="A89" s="12">
        <v>43278</v>
      </c>
      <c r="B89" s="8" t="s">
        <v>239</v>
      </c>
      <c r="C89" s="9">
        <v>75</v>
      </c>
      <c r="D89" s="9" t="s">
        <v>224</v>
      </c>
      <c r="E89" s="10">
        <v>8000</v>
      </c>
      <c r="F89" s="10">
        <v>3.8</v>
      </c>
      <c r="G89" s="10">
        <v>4.4</v>
      </c>
      <c r="H89" s="10">
        <v>0</v>
      </c>
      <c r="I89" s="13">
        <f t="shared" si="117"/>
        <v>4800</v>
      </c>
      <c r="J89" s="15">
        <v>0</v>
      </c>
      <c r="K89" s="14">
        <f t="shared" si="118"/>
        <v>4800</v>
      </c>
    </row>
    <row r="90" spans="1:11">
      <c r="A90" s="12">
        <v>43273</v>
      </c>
      <c r="B90" s="8" t="s">
        <v>208</v>
      </c>
      <c r="C90" s="9">
        <v>900</v>
      </c>
      <c r="D90" s="9" t="s">
        <v>221</v>
      </c>
      <c r="E90" s="18">
        <v>1000</v>
      </c>
      <c r="F90" s="18">
        <v>15</v>
      </c>
      <c r="G90" s="18">
        <v>18</v>
      </c>
      <c r="H90" s="18">
        <v>0</v>
      </c>
      <c r="I90" s="25">
        <f t="shared" si="117"/>
        <v>3000</v>
      </c>
      <c r="J90" s="15">
        <v>0</v>
      </c>
      <c r="K90" s="14">
        <f t="shared" si="118"/>
        <v>3000</v>
      </c>
    </row>
    <row r="91" spans="1:11">
      <c r="A91" s="12">
        <v>43272</v>
      </c>
      <c r="B91" s="8" t="s">
        <v>240</v>
      </c>
      <c r="C91" s="9">
        <v>70</v>
      </c>
      <c r="D91" s="9" t="s">
        <v>221</v>
      </c>
      <c r="E91" s="10">
        <v>12000</v>
      </c>
      <c r="F91" s="10">
        <v>4.75</v>
      </c>
      <c r="G91" s="10">
        <v>5</v>
      </c>
      <c r="H91" s="10">
        <v>0</v>
      </c>
      <c r="I91" s="13">
        <f t="shared" ref="I91:I94" si="119">(G91-F91)*E91</f>
        <v>3000</v>
      </c>
      <c r="J91" s="15">
        <v>0</v>
      </c>
      <c r="K91" s="14">
        <f t="shared" si="118"/>
        <v>3000</v>
      </c>
    </row>
    <row r="92" spans="1:11">
      <c r="A92" s="12">
        <v>43271</v>
      </c>
      <c r="B92" s="8" t="s">
        <v>241</v>
      </c>
      <c r="C92" s="9">
        <v>220</v>
      </c>
      <c r="D92" s="9" t="s">
        <v>221</v>
      </c>
      <c r="E92" s="10">
        <v>2250</v>
      </c>
      <c r="F92" s="10">
        <v>6.75</v>
      </c>
      <c r="G92" s="10">
        <v>8</v>
      </c>
      <c r="H92" s="10">
        <v>10</v>
      </c>
      <c r="I92" s="13">
        <f t="shared" si="119"/>
        <v>2812.5</v>
      </c>
      <c r="J92" s="15">
        <f t="shared" ref="J92:J96" si="120">(H92-G92)*E92</f>
        <v>4500</v>
      </c>
      <c r="K92" s="14">
        <f t="shared" si="118"/>
        <v>7312.5</v>
      </c>
    </row>
    <row r="93" spans="1:11">
      <c r="A93" s="12">
        <v>43271</v>
      </c>
      <c r="B93" s="8" t="s">
        <v>240</v>
      </c>
      <c r="C93" s="9">
        <v>70</v>
      </c>
      <c r="D93" s="9" t="s">
        <v>221</v>
      </c>
      <c r="E93" s="10">
        <v>12000</v>
      </c>
      <c r="F93" s="10">
        <v>3.75</v>
      </c>
      <c r="G93" s="10">
        <v>4.1</v>
      </c>
      <c r="H93" s="10">
        <v>0</v>
      </c>
      <c r="I93" s="13">
        <f t="shared" si="119"/>
        <v>4200</v>
      </c>
      <c r="J93" s="15">
        <v>0</v>
      </c>
      <c r="K93" s="14">
        <f t="shared" si="118"/>
        <v>4200</v>
      </c>
    </row>
    <row r="94" spans="1:11">
      <c r="A94" s="12">
        <v>43266</v>
      </c>
      <c r="B94" s="16" t="s">
        <v>131</v>
      </c>
      <c r="C94" s="17">
        <v>700</v>
      </c>
      <c r="D94" s="17" t="s">
        <v>221</v>
      </c>
      <c r="E94" s="18">
        <v>1200</v>
      </c>
      <c r="F94" s="18">
        <v>15</v>
      </c>
      <c r="G94" s="18">
        <v>17</v>
      </c>
      <c r="H94" s="18">
        <v>19</v>
      </c>
      <c r="I94" s="25">
        <f t="shared" si="119"/>
        <v>2400</v>
      </c>
      <c r="J94" s="15">
        <f t="shared" si="120"/>
        <v>2400</v>
      </c>
      <c r="K94" s="15">
        <f>J94+I94</f>
        <v>4800</v>
      </c>
    </row>
    <row r="95" spans="1:11">
      <c r="A95" s="12">
        <v>43266</v>
      </c>
      <c r="B95" s="16" t="s">
        <v>26</v>
      </c>
      <c r="C95" s="17">
        <v>1120</v>
      </c>
      <c r="D95" s="17" t="s">
        <v>221</v>
      </c>
      <c r="E95" s="18">
        <v>800</v>
      </c>
      <c r="F95" s="18">
        <v>26</v>
      </c>
      <c r="G95" s="18">
        <v>30</v>
      </c>
      <c r="H95" s="18">
        <v>0</v>
      </c>
      <c r="I95" s="25">
        <f t="shared" ref="I95:I96" si="121">(G95-F95)*E95</f>
        <v>3200</v>
      </c>
      <c r="J95" s="15">
        <v>0</v>
      </c>
      <c r="K95" s="15">
        <f t="shared" ref="K95" si="122">(I95+J95)</f>
        <v>3200</v>
      </c>
    </row>
    <row r="96" spans="1:11">
      <c r="A96" s="12">
        <v>43265</v>
      </c>
      <c r="B96" s="16" t="s">
        <v>242</v>
      </c>
      <c r="C96" s="17">
        <v>360</v>
      </c>
      <c r="D96" s="17" t="s">
        <v>221</v>
      </c>
      <c r="E96" s="18">
        <v>600</v>
      </c>
      <c r="F96" s="18">
        <v>24</v>
      </c>
      <c r="G96" s="18">
        <v>30</v>
      </c>
      <c r="H96" s="18">
        <v>36</v>
      </c>
      <c r="I96" s="25">
        <f t="shared" si="121"/>
        <v>3600</v>
      </c>
      <c r="J96" s="15">
        <f t="shared" si="120"/>
        <v>3600</v>
      </c>
      <c r="K96" s="15">
        <f>J96+I96</f>
        <v>7200</v>
      </c>
    </row>
    <row r="97" spans="1:11">
      <c r="A97" s="12">
        <v>43265</v>
      </c>
      <c r="B97" s="16" t="s">
        <v>243</v>
      </c>
      <c r="C97" s="17">
        <v>540</v>
      </c>
      <c r="D97" s="17" t="s">
        <v>221</v>
      </c>
      <c r="E97" s="18">
        <v>1000</v>
      </c>
      <c r="F97" s="18">
        <v>7</v>
      </c>
      <c r="G97" s="18">
        <v>8.5</v>
      </c>
      <c r="H97" s="18">
        <v>10.5</v>
      </c>
      <c r="I97" s="25">
        <f t="shared" ref="I97:I105" si="123">(G97-F97)*E97</f>
        <v>1500</v>
      </c>
      <c r="J97" s="15">
        <f t="shared" ref="J97" si="124">(H97-G97)*E97</f>
        <v>2000</v>
      </c>
      <c r="K97" s="15">
        <f t="shared" ref="K97:K105" si="125">(I97+J97)</f>
        <v>3500</v>
      </c>
    </row>
    <row r="98" spans="1:11">
      <c r="A98" s="12">
        <v>43264</v>
      </c>
      <c r="B98" s="16" t="s">
        <v>244</v>
      </c>
      <c r="C98" s="17">
        <v>300</v>
      </c>
      <c r="D98" s="17" t="s">
        <v>221</v>
      </c>
      <c r="E98" s="18">
        <v>1500</v>
      </c>
      <c r="F98" s="18">
        <v>14.75</v>
      </c>
      <c r="G98" s="18">
        <v>15.75</v>
      </c>
      <c r="H98" s="18">
        <v>17.25</v>
      </c>
      <c r="I98" s="25">
        <f t="shared" si="123"/>
        <v>1500</v>
      </c>
      <c r="J98" s="15">
        <v>0</v>
      </c>
      <c r="K98" s="15">
        <f t="shared" si="125"/>
        <v>1500</v>
      </c>
    </row>
    <row r="99" spans="1:11">
      <c r="A99" s="12">
        <v>43263</v>
      </c>
      <c r="B99" s="8" t="s">
        <v>245</v>
      </c>
      <c r="C99" s="9">
        <v>2300</v>
      </c>
      <c r="D99" s="9" t="s">
        <v>221</v>
      </c>
      <c r="E99" s="10">
        <v>500</v>
      </c>
      <c r="F99" s="10">
        <v>34</v>
      </c>
      <c r="G99" s="10">
        <v>37</v>
      </c>
      <c r="H99" s="10">
        <v>41</v>
      </c>
      <c r="I99" s="13">
        <f t="shared" si="123"/>
        <v>1500</v>
      </c>
      <c r="J99" s="14">
        <f>(H99-G99)*E99</f>
        <v>2000</v>
      </c>
      <c r="K99" s="15">
        <f t="shared" si="125"/>
        <v>3500</v>
      </c>
    </row>
    <row r="100" spans="1:11">
      <c r="A100" s="12">
        <v>43262</v>
      </c>
      <c r="B100" s="8" t="s">
        <v>246</v>
      </c>
      <c r="C100" s="9">
        <v>250</v>
      </c>
      <c r="D100" s="9" t="s">
        <v>221</v>
      </c>
      <c r="E100" s="10">
        <v>1750</v>
      </c>
      <c r="F100" s="10">
        <v>7.75</v>
      </c>
      <c r="G100" s="10">
        <v>8.25</v>
      </c>
      <c r="H100" s="10">
        <v>0</v>
      </c>
      <c r="I100" s="13">
        <f t="shared" si="123"/>
        <v>875</v>
      </c>
      <c r="J100" s="14">
        <v>0</v>
      </c>
      <c r="K100" s="15">
        <f t="shared" si="125"/>
        <v>875</v>
      </c>
    </row>
    <row r="101" spans="1:11">
      <c r="A101" s="12">
        <v>43262</v>
      </c>
      <c r="B101" s="8" t="s">
        <v>187</v>
      </c>
      <c r="C101" s="9">
        <v>85</v>
      </c>
      <c r="D101" s="9" t="s">
        <v>221</v>
      </c>
      <c r="E101" s="10">
        <v>6000</v>
      </c>
      <c r="F101" s="10">
        <v>2.6</v>
      </c>
      <c r="G101" s="10">
        <v>2.3</v>
      </c>
      <c r="H101" s="18">
        <v>0</v>
      </c>
      <c r="I101" s="25">
        <f t="shared" si="123"/>
        <v>-1800</v>
      </c>
      <c r="J101" s="15">
        <v>0</v>
      </c>
      <c r="K101" s="26">
        <f t="shared" si="125"/>
        <v>-1800</v>
      </c>
    </row>
    <row r="102" spans="1:11">
      <c r="A102" s="12">
        <v>43259</v>
      </c>
      <c r="B102" s="8" t="s">
        <v>247</v>
      </c>
      <c r="C102" s="9">
        <v>250</v>
      </c>
      <c r="D102" s="9" t="s">
        <v>221</v>
      </c>
      <c r="E102" s="10">
        <v>2250</v>
      </c>
      <c r="F102" s="10">
        <v>7.25</v>
      </c>
      <c r="G102" s="10">
        <v>8</v>
      </c>
      <c r="H102" s="10">
        <v>0</v>
      </c>
      <c r="I102" s="13">
        <f t="shared" si="123"/>
        <v>1687.5</v>
      </c>
      <c r="J102" s="14">
        <v>0</v>
      </c>
      <c r="K102" s="15">
        <f t="shared" si="125"/>
        <v>1687.5</v>
      </c>
    </row>
    <row r="103" spans="1:11">
      <c r="A103" s="12">
        <v>43259</v>
      </c>
      <c r="B103" s="8" t="s">
        <v>205</v>
      </c>
      <c r="C103" s="9">
        <v>560</v>
      </c>
      <c r="D103" s="9" t="s">
        <v>221</v>
      </c>
      <c r="E103" s="10">
        <v>800</v>
      </c>
      <c r="F103" s="10">
        <v>16</v>
      </c>
      <c r="G103" s="10">
        <v>18</v>
      </c>
      <c r="H103" s="10">
        <v>21</v>
      </c>
      <c r="I103" s="13">
        <f t="shared" si="123"/>
        <v>1600</v>
      </c>
      <c r="J103" s="14">
        <f>(H103-G103)*E103</f>
        <v>2400</v>
      </c>
      <c r="K103" s="15">
        <f t="shared" si="125"/>
        <v>4000</v>
      </c>
    </row>
    <row r="104" spans="1:11">
      <c r="A104" s="12">
        <v>43259</v>
      </c>
      <c r="B104" s="8" t="s">
        <v>175</v>
      </c>
      <c r="C104" s="9">
        <v>560</v>
      </c>
      <c r="D104" s="9" t="s">
        <v>221</v>
      </c>
      <c r="E104" s="10">
        <v>750</v>
      </c>
      <c r="F104" s="10">
        <v>22</v>
      </c>
      <c r="G104" s="10">
        <v>23</v>
      </c>
      <c r="H104" s="10">
        <v>0</v>
      </c>
      <c r="I104" s="13">
        <f t="shared" si="123"/>
        <v>750</v>
      </c>
      <c r="J104" s="14">
        <v>0</v>
      </c>
      <c r="K104" s="15">
        <f t="shared" si="125"/>
        <v>750</v>
      </c>
    </row>
    <row r="105" spans="1:11">
      <c r="A105" s="20">
        <v>43257</v>
      </c>
      <c r="B105" s="16" t="s">
        <v>186</v>
      </c>
      <c r="C105" s="17">
        <v>800</v>
      </c>
      <c r="D105" s="17" t="s">
        <v>221</v>
      </c>
      <c r="E105" s="18">
        <v>1100</v>
      </c>
      <c r="F105" s="18">
        <v>8.25</v>
      </c>
      <c r="G105" s="18">
        <v>9.25</v>
      </c>
      <c r="H105" s="18">
        <v>0</v>
      </c>
      <c r="I105" s="25">
        <f t="shared" si="123"/>
        <v>1100</v>
      </c>
      <c r="J105" s="15">
        <v>0</v>
      </c>
      <c r="K105" s="15">
        <f t="shared" si="125"/>
        <v>1100</v>
      </c>
    </row>
    <row r="106" spans="1:11">
      <c r="A106" s="20">
        <v>43256</v>
      </c>
      <c r="B106" s="16" t="s">
        <v>248</v>
      </c>
      <c r="C106" s="17">
        <v>420</v>
      </c>
      <c r="D106" s="17" t="s">
        <v>221</v>
      </c>
      <c r="E106" s="18">
        <v>1800</v>
      </c>
      <c r="F106" s="18">
        <v>13.6</v>
      </c>
      <c r="G106" s="18">
        <v>12.6</v>
      </c>
      <c r="H106" s="18">
        <v>0</v>
      </c>
      <c r="I106" s="25">
        <f t="shared" ref="I106:I112" si="126">(G106-F106)*E106</f>
        <v>-1800</v>
      </c>
      <c r="J106" s="15">
        <v>0</v>
      </c>
      <c r="K106" s="26">
        <f t="shared" ref="K106:K112" si="127">(I106+J106)</f>
        <v>-1800</v>
      </c>
    </row>
    <row r="107" spans="1:11">
      <c r="A107" s="20">
        <v>43256</v>
      </c>
      <c r="B107" s="16" t="s">
        <v>246</v>
      </c>
      <c r="C107" s="17">
        <v>240</v>
      </c>
      <c r="D107" s="17" t="s">
        <v>249</v>
      </c>
      <c r="E107" s="18">
        <v>1750</v>
      </c>
      <c r="F107" s="18">
        <v>7.3</v>
      </c>
      <c r="G107" s="18">
        <v>7.9</v>
      </c>
      <c r="H107" s="18">
        <v>0</v>
      </c>
      <c r="I107" s="25">
        <f t="shared" si="126"/>
        <v>1050</v>
      </c>
      <c r="J107" s="15">
        <v>0</v>
      </c>
      <c r="K107" s="15">
        <f t="shared" si="127"/>
        <v>1050</v>
      </c>
    </row>
    <row r="108" spans="1:11">
      <c r="A108" s="20">
        <v>43255</v>
      </c>
      <c r="B108" s="16" t="s">
        <v>213</v>
      </c>
      <c r="C108" s="17">
        <v>120</v>
      </c>
      <c r="D108" s="17" t="s">
        <v>221</v>
      </c>
      <c r="E108" s="18">
        <v>8000</v>
      </c>
      <c r="F108" s="18">
        <v>3.9</v>
      </c>
      <c r="G108" s="18">
        <v>4.4</v>
      </c>
      <c r="H108" s="18">
        <v>0</v>
      </c>
      <c r="I108" s="25">
        <f t="shared" si="126"/>
        <v>4000</v>
      </c>
      <c r="J108" s="15">
        <v>0</v>
      </c>
      <c r="K108" s="15">
        <f t="shared" si="127"/>
        <v>4000</v>
      </c>
    </row>
    <row r="109" spans="1:11">
      <c r="A109" s="20">
        <v>43255</v>
      </c>
      <c r="B109" s="16" t="s">
        <v>250</v>
      </c>
      <c r="C109" s="17">
        <v>940</v>
      </c>
      <c r="D109" s="17" t="s">
        <v>221</v>
      </c>
      <c r="E109" s="18">
        <v>1000</v>
      </c>
      <c r="F109" s="18">
        <v>20.5</v>
      </c>
      <c r="G109" s="18">
        <v>19</v>
      </c>
      <c r="H109" s="18">
        <v>0</v>
      </c>
      <c r="I109" s="25">
        <f t="shared" si="126"/>
        <v>-1500</v>
      </c>
      <c r="J109" s="15">
        <v>0</v>
      </c>
      <c r="K109" s="26">
        <f t="shared" si="127"/>
        <v>-1500</v>
      </c>
    </row>
    <row r="110" spans="1:11">
      <c r="A110" s="20">
        <v>43252</v>
      </c>
      <c r="B110" s="16" t="s">
        <v>251</v>
      </c>
      <c r="C110" s="17">
        <v>320</v>
      </c>
      <c r="D110" s="17" t="s">
        <v>221</v>
      </c>
      <c r="E110" s="18">
        <v>1575</v>
      </c>
      <c r="F110" s="18">
        <v>11</v>
      </c>
      <c r="G110" s="18">
        <v>12</v>
      </c>
      <c r="H110" s="18">
        <v>0</v>
      </c>
      <c r="I110" s="25">
        <f t="shared" si="126"/>
        <v>1575</v>
      </c>
      <c r="J110" s="15">
        <v>0</v>
      </c>
      <c r="K110" s="15">
        <f t="shared" si="127"/>
        <v>1575</v>
      </c>
    </row>
    <row r="111" spans="1:11">
      <c r="A111" s="20">
        <v>43252</v>
      </c>
      <c r="B111" s="16" t="s">
        <v>250</v>
      </c>
      <c r="C111" s="17">
        <v>940</v>
      </c>
      <c r="D111" s="17" t="s">
        <v>221</v>
      </c>
      <c r="E111" s="18">
        <v>1000</v>
      </c>
      <c r="F111" s="18">
        <v>16.75</v>
      </c>
      <c r="G111" s="18">
        <v>18.25</v>
      </c>
      <c r="H111" s="18">
        <v>20</v>
      </c>
      <c r="I111" s="25">
        <f t="shared" si="126"/>
        <v>1500</v>
      </c>
      <c r="J111" s="15">
        <f>(H111-G111)*E111</f>
        <v>1750</v>
      </c>
      <c r="K111" s="15">
        <f t="shared" si="127"/>
        <v>3250</v>
      </c>
    </row>
    <row r="112" spans="1:11">
      <c r="A112" s="20">
        <v>43252</v>
      </c>
      <c r="B112" s="16" t="s">
        <v>252</v>
      </c>
      <c r="C112" s="17">
        <v>350</v>
      </c>
      <c r="D112" s="17" t="s">
        <v>221</v>
      </c>
      <c r="E112" s="18">
        <v>3000</v>
      </c>
      <c r="F112" s="18">
        <v>6.25</v>
      </c>
      <c r="G112" s="18">
        <v>5.5</v>
      </c>
      <c r="H112" s="18">
        <v>0</v>
      </c>
      <c r="I112" s="25">
        <f t="shared" si="126"/>
        <v>-2250</v>
      </c>
      <c r="J112" s="15">
        <v>0</v>
      </c>
      <c r="K112" s="26">
        <f t="shared" si="127"/>
        <v>-2250</v>
      </c>
    </row>
    <row r="113" spans="1:11">
      <c r="A113" s="21"/>
      <c r="B113" s="22"/>
      <c r="C113" s="23"/>
      <c r="D113" s="23"/>
      <c r="E113" s="24"/>
      <c r="F113" s="24"/>
      <c r="G113" s="24"/>
      <c r="H113" s="24"/>
      <c r="I113" s="27"/>
      <c r="J113" s="28"/>
      <c r="K113" s="28"/>
    </row>
  </sheetData>
  <mergeCells count="2">
    <mergeCell ref="A1:K1"/>
    <mergeCell ref="A2:K2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2018-01-13T08:20:00Z</dcterms:created>
  <dcterms:modified xsi:type="dcterms:W3CDTF">2019-01-16T11:33:42Z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