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5" l="1"/>
  <c r="J18" i="5" s="1"/>
  <c r="H19" i="5"/>
  <c r="J19" i="5"/>
  <c r="H20" i="5"/>
  <c r="J20" i="5" s="1"/>
  <c r="H21" i="5"/>
  <c r="J21" i="5" s="1"/>
  <c r="H15" i="5"/>
  <c r="J15" i="5" s="1"/>
  <c r="H16" i="5"/>
  <c r="J16" i="5" s="1"/>
  <c r="H17" i="5"/>
  <c r="J17" i="5" s="1"/>
  <c r="H14" i="5"/>
  <c r="J14" i="5" s="1"/>
  <c r="H13" i="5"/>
  <c r="J13" i="5" s="1"/>
  <c r="H12" i="5"/>
  <c r="J12" i="5" s="1"/>
  <c r="H11" i="5"/>
  <c r="J11" i="5" s="1"/>
  <c r="H10" i="5"/>
  <c r="J10" i="5" s="1"/>
  <c r="I9" i="5"/>
  <c r="H9" i="5"/>
  <c r="H8" i="5"/>
  <c r="J8" i="5" s="1"/>
  <c r="H7" i="5"/>
  <c r="J7" i="5" s="1"/>
  <c r="H6" i="5"/>
  <c r="J6" i="5" s="1"/>
  <c r="H5" i="5"/>
  <c r="J5" i="5" s="1"/>
  <c r="J5" i="7"/>
  <c r="I5" i="7"/>
  <c r="J6" i="7"/>
  <c r="I6" i="7"/>
  <c r="K6" i="7" s="1"/>
  <c r="J7" i="7"/>
  <c r="I7" i="7"/>
  <c r="J9" i="5" l="1"/>
  <c r="K7" i="7"/>
  <c r="K5" i="7"/>
  <c r="C5" i="4" l="1"/>
  <c r="H5" i="4" s="1"/>
  <c r="H5" i="6"/>
  <c r="J5" i="6" s="1"/>
  <c r="I7" i="6"/>
  <c r="H9" i="6"/>
  <c r="I8" i="6"/>
  <c r="H8" i="6"/>
  <c r="H7" i="6"/>
  <c r="J7" i="6" s="1"/>
  <c r="H6" i="6"/>
  <c r="C6" i="4"/>
  <c r="H6" i="4" s="1"/>
  <c r="I9" i="7"/>
  <c r="K9" i="7" s="1"/>
  <c r="I8" i="7"/>
  <c r="I10" i="6"/>
  <c r="H10" i="6"/>
  <c r="J11" i="6"/>
  <c r="H11" i="6"/>
  <c r="C8" i="4"/>
  <c r="H8" i="4" s="1"/>
  <c r="C7" i="4"/>
  <c r="H7" i="4" s="1"/>
  <c r="C9" i="4"/>
  <c r="H9" i="4" s="1"/>
  <c r="I12" i="6"/>
  <c r="H12" i="6"/>
  <c r="J10" i="7"/>
  <c r="I10" i="7"/>
  <c r="J11" i="7"/>
  <c r="I11" i="7"/>
  <c r="K11" i="7" s="1"/>
  <c r="C10" i="4"/>
  <c r="H10" i="4" s="1"/>
  <c r="I13" i="6"/>
  <c r="H13" i="6"/>
  <c r="C11" i="4"/>
  <c r="H11" i="4" s="1"/>
  <c r="J12" i="7"/>
  <c r="I12" i="7"/>
  <c r="I14" i="7"/>
  <c r="K14" i="7" s="1"/>
  <c r="I13" i="7"/>
  <c r="K13" i="7" s="1"/>
  <c r="I16" i="7"/>
  <c r="K16" i="7" s="1"/>
  <c r="I15" i="7"/>
  <c r="K15" i="7" s="1"/>
  <c r="I15" i="6"/>
  <c r="H15" i="6"/>
  <c r="J15" i="6" s="1"/>
  <c r="H16" i="6"/>
  <c r="J16" i="6" s="1"/>
  <c r="H19" i="6"/>
  <c r="J19" i="6" s="1"/>
  <c r="H18" i="6"/>
  <c r="J18" i="6" s="1"/>
  <c r="H17" i="6"/>
  <c r="J17" i="6" s="1"/>
  <c r="I25" i="6"/>
  <c r="I31" i="6"/>
  <c r="I20" i="6"/>
  <c r="I14" i="6"/>
  <c r="H14" i="6"/>
  <c r="C13" i="4"/>
  <c r="I13" i="4" s="1"/>
  <c r="C15" i="4"/>
  <c r="I15" i="4" s="1"/>
  <c r="C14" i="4"/>
  <c r="I14" i="4" s="1"/>
  <c r="C12" i="4"/>
  <c r="I12" i="4" s="1"/>
  <c r="I6" i="4" l="1"/>
  <c r="J13" i="6"/>
  <c r="I5" i="4"/>
  <c r="J5" i="4" s="1"/>
  <c r="I11" i="4"/>
  <c r="J11" i="4" s="1"/>
  <c r="H13" i="4"/>
  <c r="J13" i="4" s="1"/>
  <c r="J6" i="6"/>
  <c r="J8" i="6"/>
  <c r="J9" i="6"/>
  <c r="J6" i="4"/>
  <c r="K8" i="7"/>
  <c r="J10" i="6"/>
  <c r="I8" i="4"/>
  <c r="J8" i="4" s="1"/>
  <c r="I7" i="4"/>
  <c r="J7" i="4" s="1"/>
  <c r="I9" i="4"/>
  <c r="J9" i="4" s="1"/>
  <c r="J12" i="6"/>
  <c r="K10" i="7"/>
  <c r="I10" i="4"/>
  <c r="J10" i="4" s="1"/>
  <c r="K12" i="7"/>
  <c r="J14" i="6"/>
  <c r="H14" i="4"/>
  <c r="J14" i="4" s="1"/>
  <c r="H15" i="4"/>
  <c r="J15" i="4" s="1"/>
  <c r="H12" i="4"/>
  <c r="J12" i="4" s="1"/>
  <c r="C20" i="4"/>
  <c r="I20" i="4" s="1"/>
  <c r="C19" i="4"/>
  <c r="I19" i="4" s="1"/>
  <c r="C18" i="4"/>
  <c r="I18" i="4" s="1"/>
  <c r="C17" i="4"/>
  <c r="I17" i="4" s="1"/>
  <c r="C16" i="4"/>
  <c r="I16" i="4" s="1"/>
  <c r="H22" i="6"/>
  <c r="J22" i="6" s="1"/>
  <c r="H21" i="6"/>
  <c r="J21" i="6" s="1"/>
  <c r="H20" i="6"/>
  <c r="J20" i="6" s="1"/>
  <c r="J20" i="7"/>
  <c r="I20" i="7"/>
  <c r="J19" i="7"/>
  <c r="I19" i="7"/>
  <c r="K19" i="7" s="1"/>
  <c r="I18" i="7"/>
  <c r="K18" i="7" s="1"/>
  <c r="I17" i="7"/>
  <c r="K17" i="7" s="1"/>
  <c r="K20" i="7" l="1"/>
  <c r="H16" i="4"/>
  <c r="J16" i="4" s="1"/>
  <c r="H17" i="4"/>
  <c r="J17" i="4" s="1"/>
  <c r="H18" i="4"/>
  <c r="J18" i="4" s="1"/>
  <c r="H19" i="4"/>
  <c r="J19" i="4" s="1"/>
  <c r="H20" i="4"/>
  <c r="J20" i="4" s="1"/>
  <c r="J23" i="7" l="1"/>
  <c r="I23" i="7"/>
  <c r="K23" i="7" s="1"/>
  <c r="I22" i="7"/>
  <c r="K22" i="7" s="1"/>
  <c r="I21" i="7"/>
  <c r="K21" i="7" s="1"/>
  <c r="I24" i="6"/>
  <c r="H24" i="6"/>
  <c r="I23" i="6"/>
  <c r="H23" i="6"/>
  <c r="C23" i="4"/>
  <c r="I23" i="4" s="1"/>
  <c r="C22" i="4"/>
  <c r="I22" i="4" s="1"/>
  <c r="C21" i="4"/>
  <c r="I21" i="4" s="1"/>
  <c r="J23" i="6" l="1"/>
  <c r="J24" i="6"/>
  <c r="H21" i="4"/>
  <c r="J21" i="4" s="1"/>
  <c r="H22" i="4"/>
  <c r="J22" i="4" s="1"/>
  <c r="H23" i="4"/>
  <c r="J23" i="4" s="1"/>
  <c r="I39" i="7" l="1"/>
  <c r="K39" i="7" s="1"/>
  <c r="J38" i="7"/>
  <c r="I38" i="7"/>
  <c r="I37" i="7"/>
  <c r="K37" i="7" s="1"/>
  <c r="J36" i="7"/>
  <c r="I36" i="7"/>
  <c r="I34" i="7"/>
  <c r="K34" i="7" s="1"/>
  <c r="J33" i="7"/>
  <c r="I33" i="7"/>
  <c r="I32" i="7"/>
  <c r="K32" i="7" s="1"/>
  <c r="I31" i="7"/>
  <c r="K31" i="7" s="1"/>
  <c r="I30" i="7"/>
  <c r="K30" i="7" s="1"/>
  <c r="I29" i="7"/>
  <c r="K29" i="7" s="1"/>
  <c r="I28" i="7"/>
  <c r="K28" i="7" s="1"/>
  <c r="I27" i="7"/>
  <c r="K27" i="7" s="1"/>
  <c r="K26" i="7"/>
  <c r="I26" i="7"/>
  <c r="J25" i="7"/>
  <c r="I25" i="7"/>
  <c r="I24" i="7"/>
  <c r="K24" i="7" s="1"/>
  <c r="H63" i="6"/>
  <c r="J63" i="6" s="1"/>
  <c r="H62" i="6"/>
  <c r="J62" i="6" s="1"/>
  <c r="H61" i="6"/>
  <c r="J61" i="6" s="1"/>
  <c r="H60" i="6"/>
  <c r="J60" i="6" s="1"/>
  <c r="H59" i="6"/>
  <c r="J59" i="6" s="1"/>
  <c r="H58" i="6"/>
  <c r="J58" i="6" s="1"/>
  <c r="H57" i="6"/>
  <c r="J57" i="6" s="1"/>
  <c r="H56" i="6"/>
  <c r="J56" i="6" s="1"/>
  <c r="I55" i="6"/>
  <c r="H55" i="6"/>
  <c r="H54" i="6"/>
  <c r="J54" i="6" s="1"/>
  <c r="I53" i="6"/>
  <c r="J53" i="6" s="1"/>
  <c r="H53" i="6"/>
  <c r="H52" i="6"/>
  <c r="J52" i="6" s="1"/>
  <c r="H51" i="6"/>
  <c r="J51" i="6" s="1"/>
  <c r="H50" i="6"/>
  <c r="J50" i="6" s="1"/>
  <c r="I49" i="6"/>
  <c r="H49" i="6"/>
  <c r="H48" i="6"/>
  <c r="J48" i="6" s="1"/>
  <c r="H47" i="6"/>
  <c r="J47" i="6" s="1"/>
  <c r="I46" i="6"/>
  <c r="J46" i="6" s="1"/>
  <c r="H46" i="6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H36" i="6"/>
  <c r="J36" i="6" s="1"/>
  <c r="H34" i="6"/>
  <c r="J34" i="6" s="1"/>
  <c r="H33" i="6"/>
  <c r="J33" i="6" s="1"/>
  <c r="J31" i="6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C24" i="4"/>
  <c r="I24" i="4" s="1"/>
  <c r="K33" i="7" l="1"/>
  <c r="J55" i="6"/>
  <c r="K36" i="7"/>
  <c r="K25" i="7"/>
  <c r="K38" i="7"/>
  <c r="J49" i="6"/>
  <c r="H24" i="4"/>
  <c r="J24" i="4" s="1"/>
  <c r="C47" i="4" l="1"/>
  <c r="H47" i="4" s="1"/>
  <c r="C46" i="4"/>
  <c r="I46" i="4" s="1"/>
  <c r="C45" i="4"/>
  <c r="H45" i="4" s="1"/>
  <c r="C44" i="4"/>
  <c r="I44" i="4" s="1"/>
  <c r="C43" i="4"/>
  <c r="H43" i="4" s="1"/>
  <c r="C42" i="4"/>
  <c r="C41" i="4"/>
  <c r="H41" i="4" s="1"/>
  <c r="C40" i="4"/>
  <c r="I40" i="4" s="1"/>
  <c r="C39" i="4"/>
  <c r="H39" i="4" s="1"/>
  <c r="C38" i="4"/>
  <c r="I38" i="4" s="1"/>
  <c r="C37" i="4"/>
  <c r="H37" i="4" s="1"/>
  <c r="C36" i="4"/>
  <c r="I36" i="4" s="1"/>
  <c r="C35" i="4"/>
  <c r="H35" i="4" s="1"/>
  <c r="C34" i="4"/>
  <c r="C33" i="4"/>
  <c r="H33" i="4" s="1"/>
  <c r="C32" i="4"/>
  <c r="I32" i="4" s="1"/>
  <c r="C31" i="4"/>
  <c r="H31" i="4" s="1"/>
  <c r="C30" i="4"/>
  <c r="I30" i="4" s="1"/>
  <c r="C29" i="4"/>
  <c r="H29" i="4" s="1"/>
  <c r="C28" i="4"/>
  <c r="I28" i="4" s="1"/>
  <c r="C27" i="4"/>
  <c r="H27" i="4" s="1"/>
  <c r="C26" i="4"/>
  <c r="H46" i="4" l="1"/>
  <c r="H38" i="4"/>
  <c r="J46" i="4"/>
  <c r="J38" i="4"/>
  <c r="H30" i="4"/>
  <c r="J30" i="4" s="1"/>
  <c r="I26" i="4"/>
  <c r="H26" i="4"/>
  <c r="I42" i="4"/>
  <c r="H42" i="4"/>
  <c r="H36" i="4"/>
  <c r="J36" i="4" s="1"/>
  <c r="I34" i="4"/>
  <c r="H34" i="4"/>
  <c r="H28" i="4"/>
  <c r="J28" i="4" s="1"/>
  <c r="H44" i="4"/>
  <c r="J44" i="4" s="1"/>
  <c r="H32" i="4"/>
  <c r="J32" i="4" s="1"/>
  <c r="H40" i="4"/>
  <c r="J40" i="4" s="1"/>
  <c r="I27" i="4"/>
  <c r="J27" i="4" s="1"/>
  <c r="I29" i="4"/>
  <c r="J29" i="4" s="1"/>
  <c r="I31" i="4"/>
  <c r="J31" i="4" s="1"/>
  <c r="I33" i="4"/>
  <c r="J33" i="4" s="1"/>
  <c r="I35" i="4"/>
  <c r="J35" i="4" s="1"/>
  <c r="I37" i="4"/>
  <c r="J37" i="4" s="1"/>
  <c r="I39" i="4"/>
  <c r="J39" i="4" s="1"/>
  <c r="I41" i="4"/>
  <c r="J41" i="4" s="1"/>
  <c r="I43" i="4"/>
  <c r="J43" i="4" s="1"/>
  <c r="I45" i="4"/>
  <c r="J45" i="4" s="1"/>
  <c r="I47" i="4"/>
  <c r="J47" i="4" s="1"/>
  <c r="J34" i="4" l="1"/>
  <c r="J26" i="4"/>
  <c r="J42" i="4"/>
</calcChain>
</file>

<file path=xl/comments1.xml><?xml version="1.0" encoding="utf-8"?>
<comments xmlns="http://schemas.openxmlformats.org/spreadsheetml/2006/main">
  <authors>
    <author>Windows User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<sst xmlns="http://schemas.openxmlformats.org/spreadsheetml/2006/main" count="401" uniqueCount="130">
  <si>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</si>
  <si>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</si>
  <si>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</si>
  <si>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</si>
  <si>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</si>
  <si>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</si>
  <si>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</si>
  <si>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</si>
  <si>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</si>
  <si>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</si>
  <si>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</si>
  <si>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</si>
  <si>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</si>
  <si>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</si>
  <si>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</si>
  <si>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</si>
  <si>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</si>
  <si>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</si>
  <si>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</si>
  <si>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</si>
  <si>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</si>
  <si>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</si>
  <si>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</si>
  <si>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</si>
  <si>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</si>
  <si>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</si>
  <si>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</si>
  <si>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</si>
  <si>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</si>
  <si>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</si>
  <si>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</si>
  <si>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</si>
  <si>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</si>
  <si>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</si>
  <si>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</si>
  <si>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</si>
  <si>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</si>
  <si>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>SHORT</t>
  </si>
  <si>
    <t xml:space="preserve">SILVER </t>
  </si>
  <si>
    <t xml:space="preserve">GOLD </t>
  </si>
  <si>
    <t>LOT SIZE</t>
  </si>
  <si>
    <t>JOBBERS MCX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</si>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</sst>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/>
    </xf>
    <xf numFmtId="2" fontId="13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2" fontId="4" fillId="0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30" customHeight="1" x14ac:dyDescent="0.4">
      <c r="A2" s="82" t="s">
        <v>34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43339</v>
      </c>
      <c r="B5" s="5" t="s">
        <v>127</v>
      </c>
      <c r="C5" s="6">
        <f t="shared" ref="C5" si="0">500000/E5</f>
        <v>690.60773480662988</v>
      </c>
      <c r="D5" s="37" t="s">
        <v>15</v>
      </c>
      <c r="E5" s="8">
        <v>724</v>
      </c>
      <c r="F5" s="8">
        <v>724</v>
      </c>
      <c r="G5" s="8" t="s">
        <v>16</v>
      </c>
      <c r="H5" s="3">
        <f>(E5-F5)*C5</f>
        <v>0</v>
      </c>
      <c r="I5" s="8">
        <f t="shared" ref="I5" si="1">IF(D5="SELL",IF(G5="-","0",F5-G5),IF(D5="BUY",IF(G5="-","0",G5-F5)))*C5</f>
        <v>0</v>
      </c>
      <c r="J5" s="79">
        <f t="shared" ref="J5" si="2">SUM(H5:I5)</f>
        <v>0</v>
      </c>
    </row>
    <row r="6" spans="1:10" ht="17.25" customHeight="1" x14ac:dyDescent="0.25">
      <c r="A6" s="4">
        <v>43336</v>
      </c>
      <c r="B6" s="5" t="s">
        <v>126</v>
      </c>
      <c r="C6" s="6">
        <f t="shared" ref="C6" si="3">500000/E6</f>
        <v>784.92935635792776</v>
      </c>
      <c r="D6" s="37" t="s">
        <v>37</v>
      </c>
      <c r="E6" s="8">
        <v>637</v>
      </c>
      <c r="F6" s="8">
        <v>625</v>
      </c>
      <c r="G6" s="8">
        <v>615</v>
      </c>
      <c r="H6" s="3">
        <f>(E6-F6)*C6</f>
        <v>9419.1522762951336</v>
      </c>
      <c r="I6" s="8">
        <f t="shared" ref="I6" si="4">IF(D6="SELL",IF(G6="-","0",F6-G6),IF(D6="BUY",IF(G6="-","0",G6-F6)))*C6</f>
        <v>0</v>
      </c>
      <c r="J6" s="79">
        <f t="shared" ref="J6" si="5">SUM(H6:I6)</f>
        <v>9419.1522762951336</v>
      </c>
    </row>
    <row r="7" spans="1:10" ht="17.25" customHeight="1" x14ac:dyDescent="0.25">
      <c r="A7" s="4">
        <v>43329</v>
      </c>
      <c r="B7" s="5" t="s">
        <v>121</v>
      </c>
      <c r="C7" s="6">
        <f t="shared" ref="C7:C8" si="6">500000/E7</f>
        <v>822.36842105263156</v>
      </c>
      <c r="D7" s="37" t="s">
        <v>15</v>
      </c>
      <c r="E7" s="8">
        <v>608</v>
      </c>
      <c r="F7" s="8">
        <v>612.70000000000005</v>
      </c>
      <c r="G7" s="8" t="s">
        <v>16</v>
      </c>
      <c r="H7" s="8">
        <f t="shared" ref="H7:H8" si="7">IF(D7="SELL", E7-F7, F7-E7)*C7</f>
        <v>3865.1315789474056</v>
      </c>
      <c r="I7" s="8">
        <f t="shared" ref="I7:I8" si="8">IF(D7="SELL",IF(G7="-","0",F7-G7),IF(D7="BUY",IF(G7="-","0",G7-F7)))*C7</f>
        <v>0</v>
      </c>
      <c r="J7" s="79">
        <f t="shared" ref="J7:J8" si="9">SUM(H7:I7)</f>
        <v>3865.1315789474056</v>
      </c>
    </row>
    <row r="8" spans="1:10" ht="17.25" customHeight="1" x14ac:dyDescent="0.25">
      <c r="A8" s="4">
        <v>43328</v>
      </c>
      <c r="B8" s="5" t="s">
        <v>89</v>
      </c>
      <c r="C8" s="6">
        <f t="shared" si="6"/>
        <v>677.50677506775071</v>
      </c>
      <c r="D8" s="37" t="s">
        <v>15</v>
      </c>
      <c r="E8" s="8">
        <v>738</v>
      </c>
      <c r="F8" s="8">
        <v>748</v>
      </c>
      <c r="G8" s="8" t="s">
        <v>16</v>
      </c>
      <c r="H8" s="8">
        <f t="shared" si="7"/>
        <v>6775.0677506775073</v>
      </c>
      <c r="I8" s="8">
        <f t="shared" si="8"/>
        <v>0</v>
      </c>
      <c r="J8" s="79">
        <f t="shared" si="9"/>
        <v>6775.0677506775073</v>
      </c>
    </row>
    <row r="9" spans="1:10" ht="17.25" customHeight="1" x14ac:dyDescent="0.25">
      <c r="A9" s="4">
        <v>43326</v>
      </c>
      <c r="B9" s="5" t="s">
        <v>120</v>
      </c>
      <c r="C9" s="6">
        <f t="shared" ref="C9" si="10">500000/E9</f>
        <v>388.19875776397515</v>
      </c>
      <c r="D9" s="37" t="s">
        <v>15</v>
      </c>
      <c r="E9" s="8">
        <v>1288</v>
      </c>
      <c r="F9" s="8">
        <v>1308</v>
      </c>
      <c r="G9" s="8">
        <v>1340</v>
      </c>
      <c r="H9" s="8">
        <f t="shared" ref="H9" si="11">IF(D9="SELL", E9-F9, F9-E9)*C9</f>
        <v>7763.9751552795033</v>
      </c>
      <c r="I9" s="8">
        <f t="shared" ref="I9" si="12">IF(D9="SELL",IF(G9="-","0",F9-G9),IF(D9="BUY",IF(G9="-","0",G9-F9)))*C9</f>
        <v>12422.360248447205</v>
      </c>
      <c r="J9" s="79">
        <f t="shared" ref="J9" si="13">SUM(H9:I9)</f>
        <v>20186.335403726709</v>
      </c>
    </row>
    <row r="10" spans="1:10" ht="17.25" customHeight="1" x14ac:dyDescent="0.25">
      <c r="A10" s="4">
        <v>43325</v>
      </c>
      <c r="B10" s="5" t="s">
        <v>117</v>
      </c>
      <c r="C10" s="6">
        <f t="shared" ref="C10" si="14">500000/E10</f>
        <v>1022.4948875255624</v>
      </c>
      <c r="D10" s="37" t="s">
        <v>15</v>
      </c>
      <c r="E10" s="8">
        <v>489</v>
      </c>
      <c r="F10" s="8">
        <v>484</v>
      </c>
      <c r="G10" s="8" t="s">
        <v>16</v>
      </c>
      <c r="H10" s="8">
        <f t="shared" ref="H10" si="15">IF(D10="SELL", E10-F10, F10-E10)*C10</f>
        <v>-5112.4744376278122</v>
      </c>
      <c r="I10" s="8">
        <f t="shared" ref="I10" si="16">IF(D10="SELL",IF(G10="-","0",F10-G10),IF(D10="BUY",IF(G10="-","0",G10-F10)))*C10</f>
        <v>0</v>
      </c>
      <c r="J10" s="79">
        <f t="shared" ref="J10" si="17">SUM(H10:I10)</f>
        <v>-5112.4744376278122</v>
      </c>
    </row>
    <row r="11" spans="1:10" ht="17.25" customHeight="1" x14ac:dyDescent="0.25">
      <c r="A11" s="4">
        <v>43322</v>
      </c>
      <c r="B11" s="5" t="s">
        <v>115</v>
      </c>
      <c r="C11" s="6">
        <f t="shared" ref="C11" si="18">500000/E11</f>
        <v>2232.1428571428573</v>
      </c>
      <c r="D11" s="37" t="s">
        <v>15</v>
      </c>
      <c r="E11" s="8">
        <v>224</v>
      </c>
      <c r="F11" s="8">
        <v>220</v>
      </c>
      <c r="G11" s="8" t="s">
        <v>16</v>
      </c>
      <c r="H11" s="8">
        <f t="shared" ref="H11" si="19">IF(D11="SELL", E11-F11, F11-E11)*C11</f>
        <v>-8928.5714285714294</v>
      </c>
      <c r="I11" s="8">
        <f t="shared" ref="I11" si="20">IF(D11="SELL",IF(G11="-","0",F11-G11),IF(D11="BUY",IF(G11="-","0",G11-F11)))*C11</f>
        <v>0</v>
      </c>
      <c r="J11" s="79">
        <f t="shared" ref="J11" si="21">SUM(H11:I11)</f>
        <v>-8928.5714285714294</v>
      </c>
    </row>
    <row r="12" spans="1:10" ht="17.25" customHeight="1" x14ac:dyDescent="0.25">
      <c r="A12" s="4">
        <v>43319</v>
      </c>
      <c r="B12" s="5" t="s">
        <v>103</v>
      </c>
      <c r="C12" s="6">
        <f t="shared" ref="C12:C17" si="22">500000/E12</f>
        <v>1562.5</v>
      </c>
      <c r="D12" s="37" t="s">
        <v>15</v>
      </c>
      <c r="E12" s="8">
        <v>320</v>
      </c>
      <c r="F12" s="8">
        <v>325</v>
      </c>
      <c r="G12" s="8">
        <v>335</v>
      </c>
      <c r="H12" s="8">
        <f t="shared" ref="H12" si="23">IF(D12="SELL", E12-F12, F12-E12)*C12</f>
        <v>7812.5</v>
      </c>
      <c r="I12" s="8">
        <f t="shared" ref="I12:I15" si="24">IF(D12="SELL",IF(G12="-","0",F12-G12),IF(D12="BUY",IF(G12="-","0",G12-F12)))*C12</f>
        <v>15625</v>
      </c>
      <c r="J12" s="79">
        <f t="shared" ref="J12:J15" si="25">SUM(H12:I12)</f>
        <v>23437.5</v>
      </c>
    </row>
    <row r="13" spans="1:10" ht="17.25" customHeight="1" x14ac:dyDescent="0.25">
      <c r="A13" s="4">
        <v>43318</v>
      </c>
      <c r="B13" s="5" t="s">
        <v>106</v>
      </c>
      <c r="C13" s="6">
        <f t="shared" si="22"/>
        <v>1162.7906976744187</v>
      </c>
      <c r="D13" s="37" t="s">
        <v>15</v>
      </c>
      <c r="E13" s="8">
        <v>430</v>
      </c>
      <c r="F13" s="8">
        <v>436</v>
      </c>
      <c r="G13" s="8" t="s">
        <v>16</v>
      </c>
      <c r="H13" s="8">
        <f t="shared" ref="H13" si="26">IF(D13="SELL", E13-F13, F13-E13)*C13</f>
        <v>6976.7441860465115</v>
      </c>
      <c r="I13" s="8">
        <f t="shared" ref="I13" si="27">IF(D13="SELL",IF(G13="-","0",F13-G13),IF(D13="BUY",IF(G13="-","0",G13-F13)))*C13</f>
        <v>0</v>
      </c>
      <c r="J13" s="79">
        <f t="shared" ref="J13" si="28">SUM(H13:I13)</f>
        <v>6976.7441860465115</v>
      </c>
    </row>
    <row r="14" spans="1:10" x14ac:dyDescent="0.25">
      <c r="A14" s="4">
        <v>43314</v>
      </c>
      <c r="B14" s="5" t="s">
        <v>104</v>
      </c>
      <c r="C14" s="6">
        <f t="shared" si="22"/>
        <v>618.81188118811883</v>
      </c>
      <c r="D14" s="37" t="s">
        <v>37</v>
      </c>
      <c r="E14" s="8">
        <v>808</v>
      </c>
      <c r="F14" s="8">
        <v>805</v>
      </c>
      <c r="G14" s="8" t="s">
        <v>16</v>
      </c>
      <c r="H14" s="3">
        <f>(E14-F14)*C14</f>
        <v>1856.4356435643565</v>
      </c>
      <c r="I14" s="8">
        <f t="shared" si="24"/>
        <v>0</v>
      </c>
      <c r="J14" s="79">
        <f t="shared" si="25"/>
        <v>1856.4356435643565</v>
      </c>
    </row>
    <row r="15" spans="1:10" x14ac:dyDescent="0.25">
      <c r="A15" s="4">
        <v>43311</v>
      </c>
      <c r="B15" s="5" t="s">
        <v>105</v>
      </c>
      <c r="C15" s="6">
        <f t="shared" si="22"/>
        <v>844.59459459459458</v>
      </c>
      <c r="D15" s="37" t="s">
        <v>15</v>
      </c>
      <c r="E15" s="8">
        <v>592</v>
      </c>
      <c r="F15" s="8">
        <v>599</v>
      </c>
      <c r="G15" s="8" t="s">
        <v>16</v>
      </c>
      <c r="H15" s="8">
        <f t="shared" ref="H15" si="29">IF(D15="SELL", E15-F15, F15-E15)*C15</f>
        <v>5912.1621621621616</v>
      </c>
      <c r="I15" s="8">
        <f t="shared" si="24"/>
        <v>0</v>
      </c>
      <c r="J15" s="79">
        <f t="shared" si="25"/>
        <v>5912.1621621621616</v>
      </c>
    </row>
    <row r="16" spans="1:10" ht="17.25" customHeight="1" x14ac:dyDescent="0.25">
      <c r="A16" s="4">
        <v>43308</v>
      </c>
      <c r="B16" s="5" t="s">
        <v>98</v>
      </c>
      <c r="C16" s="6">
        <f t="shared" si="22"/>
        <v>564.33408577878106</v>
      </c>
      <c r="D16" s="37" t="s">
        <v>15</v>
      </c>
      <c r="E16" s="8">
        <v>886</v>
      </c>
      <c r="F16" s="8">
        <v>900</v>
      </c>
      <c r="G16" s="8">
        <v>925</v>
      </c>
      <c r="H16" s="8">
        <f t="shared" ref="H16:H20" si="30">IF(D16="SELL", E16-F16, F16-E16)*C16</f>
        <v>7900.6772009029346</v>
      </c>
      <c r="I16" s="8">
        <f t="shared" ref="I16:I20" si="31">IF(D16="SELL",IF(G16="-","0",F16-G16),IF(D16="BUY",IF(G16="-","0",G16-F16)))*C16</f>
        <v>14108.352144469527</v>
      </c>
      <c r="J16" s="79">
        <f t="shared" ref="J16:J17" si="32">SUM(H16:I16)</f>
        <v>22009.029345372463</v>
      </c>
    </row>
    <row r="17" spans="1:10" ht="17.25" customHeight="1" x14ac:dyDescent="0.25">
      <c r="A17" s="4">
        <v>43307</v>
      </c>
      <c r="B17" s="5" t="s">
        <v>99</v>
      </c>
      <c r="C17" s="6">
        <f t="shared" si="22"/>
        <v>1170.9601873536301</v>
      </c>
      <c r="D17" s="37" t="s">
        <v>15</v>
      </c>
      <c r="E17" s="8">
        <v>427</v>
      </c>
      <c r="F17" s="8">
        <v>425</v>
      </c>
      <c r="G17" s="8" t="s">
        <v>16</v>
      </c>
      <c r="H17" s="8">
        <f t="shared" si="30"/>
        <v>-2341.9203747072602</v>
      </c>
      <c r="I17" s="8">
        <f t="shared" si="31"/>
        <v>0</v>
      </c>
      <c r="J17" s="79">
        <f t="shared" si="32"/>
        <v>-2341.9203747072602</v>
      </c>
    </row>
    <row r="18" spans="1:10" ht="17.25" customHeight="1" x14ac:dyDescent="0.25">
      <c r="A18" s="4">
        <v>43305</v>
      </c>
      <c r="B18" s="5" t="s">
        <v>100</v>
      </c>
      <c r="C18" s="6">
        <f t="shared" ref="C18:C20" si="33">500000/E18</f>
        <v>1123.5955056179776</v>
      </c>
      <c r="D18" s="37" t="s">
        <v>15</v>
      </c>
      <c r="E18" s="8">
        <v>445</v>
      </c>
      <c r="F18" s="8">
        <v>454</v>
      </c>
      <c r="G18" s="8">
        <v>465</v>
      </c>
      <c r="H18" s="8">
        <f t="shared" si="30"/>
        <v>10112.359550561798</v>
      </c>
      <c r="I18" s="8">
        <f t="shared" si="31"/>
        <v>12359.550561797752</v>
      </c>
      <c r="J18" s="3">
        <f t="shared" ref="J18:J20" si="34">+I18+H18</f>
        <v>22471.91011235955</v>
      </c>
    </row>
    <row r="19" spans="1:10" ht="17.25" customHeight="1" x14ac:dyDescent="0.25">
      <c r="A19" s="4">
        <v>43301</v>
      </c>
      <c r="B19" s="5" t="s">
        <v>101</v>
      </c>
      <c r="C19" s="6">
        <f t="shared" si="33"/>
        <v>1515.1515151515152</v>
      </c>
      <c r="D19" s="37" t="s">
        <v>15</v>
      </c>
      <c r="E19" s="8">
        <v>330</v>
      </c>
      <c r="F19" s="8">
        <v>333.85</v>
      </c>
      <c r="G19" s="8" t="s">
        <v>16</v>
      </c>
      <c r="H19" s="8">
        <f t="shared" si="30"/>
        <v>5833.3333333333685</v>
      </c>
      <c r="I19" s="8">
        <f t="shared" si="31"/>
        <v>0</v>
      </c>
      <c r="J19" s="3">
        <f t="shared" si="34"/>
        <v>5833.3333333333685</v>
      </c>
    </row>
    <row r="20" spans="1:10" ht="17.25" customHeight="1" x14ac:dyDescent="0.25">
      <c r="A20" s="4">
        <v>43300</v>
      </c>
      <c r="B20" s="5" t="s">
        <v>102</v>
      </c>
      <c r="C20" s="6">
        <f t="shared" si="33"/>
        <v>938.08630393996248</v>
      </c>
      <c r="D20" s="37" t="s">
        <v>15</v>
      </c>
      <c r="E20" s="8">
        <v>533</v>
      </c>
      <c r="F20" s="8">
        <v>525</v>
      </c>
      <c r="G20" s="8" t="s">
        <v>16</v>
      </c>
      <c r="H20" s="8">
        <f t="shared" si="30"/>
        <v>-7504.6904315196998</v>
      </c>
      <c r="I20" s="8">
        <f t="shared" si="31"/>
        <v>0</v>
      </c>
      <c r="J20" s="3">
        <f t="shared" si="34"/>
        <v>-7504.6904315196998</v>
      </c>
    </row>
    <row r="21" spans="1:10" ht="17.25" customHeight="1" x14ac:dyDescent="0.25">
      <c r="A21" s="4">
        <v>43299</v>
      </c>
      <c r="B21" s="5" t="s">
        <v>88</v>
      </c>
      <c r="C21" s="6">
        <f t="shared" ref="C21:C23" si="35">300000/E21</f>
        <v>1145.0381679389313</v>
      </c>
      <c r="D21" s="37" t="s">
        <v>15</v>
      </c>
      <c r="E21" s="8">
        <v>262</v>
      </c>
      <c r="F21" s="8">
        <v>257</v>
      </c>
      <c r="G21" s="8" t="s">
        <v>16</v>
      </c>
      <c r="H21" s="8">
        <f t="shared" ref="H21:H23" si="36">IF(D21="SELL", E21-F21, F21-E21)*C21</f>
        <v>-5725.1908396946565</v>
      </c>
      <c r="I21" s="8">
        <f t="shared" ref="I21:I23" si="37">IF(D21="SELL",IF(G21="-","0",F21-G21),IF(D21="BUY",IF(G21="-","0",G21-F21)))*C21</f>
        <v>0</v>
      </c>
      <c r="J21" s="3">
        <f t="shared" ref="J21:J23" si="38">+I21+H21</f>
        <v>-5725.1908396946565</v>
      </c>
    </row>
    <row r="22" spans="1:10" ht="17.25" customHeight="1" x14ac:dyDescent="0.25">
      <c r="A22" s="4">
        <v>43298</v>
      </c>
      <c r="B22" s="5" t="s">
        <v>89</v>
      </c>
      <c r="C22" s="6">
        <f t="shared" si="35"/>
        <v>444.44444444444446</v>
      </c>
      <c r="D22" s="37" t="s">
        <v>28</v>
      </c>
      <c r="E22" s="8">
        <v>675</v>
      </c>
      <c r="F22" s="8">
        <v>690</v>
      </c>
      <c r="G22" s="8" t="s">
        <v>16</v>
      </c>
      <c r="H22" s="8">
        <f t="shared" si="36"/>
        <v>-6666.666666666667</v>
      </c>
      <c r="I22" s="8">
        <f t="shared" si="37"/>
        <v>0</v>
      </c>
      <c r="J22" s="3">
        <f t="shared" si="38"/>
        <v>-6666.666666666667</v>
      </c>
    </row>
    <row r="23" spans="1:10" ht="17.25" customHeight="1" x14ac:dyDescent="0.25">
      <c r="A23" s="4">
        <v>43297</v>
      </c>
      <c r="B23" s="5" t="s">
        <v>88</v>
      </c>
      <c r="C23" s="6">
        <f t="shared" si="35"/>
        <v>1200</v>
      </c>
      <c r="D23" s="37" t="s">
        <v>28</v>
      </c>
      <c r="E23" s="8">
        <v>250</v>
      </c>
      <c r="F23" s="8">
        <v>247</v>
      </c>
      <c r="G23" s="8" t="s">
        <v>16</v>
      </c>
      <c r="H23" s="8">
        <f t="shared" si="36"/>
        <v>3600</v>
      </c>
      <c r="I23" s="8">
        <f t="shared" si="37"/>
        <v>0</v>
      </c>
      <c r="J23" s="3">
        <f t="shared" si="38"/>
        <v>3600</v>
      </c>
    </row>
    <row r="24" spans="1:10" ht="17.25" customHeight="1" x14ac:dyDescent="0.25">
      <c r="A24" s="4">
        <v>43294</v>
      </c>
      <c r="B24" s="5" t="s">
        <v>42</v>
      </c>
      <c r="C24" s="6">
        <f t="shared" ref="C24" si="39">300000/E24</f>
        <v>710.90047393364932</v>
      </c>
      <c r="D24" s="37" t="s">
        <v>28</v>
      </c>
      <c r="E24" s="8">
        <v>422</v>
      </c>
      <c r="F24" s="8">
        <v>415</v>
      </c>
      <c r="G24" s="8">
        <v>408</v>
      </c>
      <c r="H24" s="8">
        <f t="shared" ref="H24" si="40">IF(D24="SELL", E24-F24, F24-E24)*C24</f>
        <v>4976.3033175355449</v>
      </c>
      <c r="I24" s="8">
        <f t="shared" ref="I24" si="41">IF(D24="SELL",IF(G24="-","0",F24-G24),IF(D24="BUY",IF(G24="-","0",G24-F24)))*C24</f>
        <v>4976.3033175355449</v>
      </c>
      <c r="J24" s="3">
        <f t="shared" ref="J24" si="42">+I24+H24</f>
        <v>9952.6066350710898</v>
      </c>
    </row>
    <row r="25" spans="1:10" ht="17.25" customHeight="1" x14ac:dyDescent="0.25">
      <c r="A25" s="35"/>
      <c r="B25" s="36"/>
      <c r="C25" s="36"/>
      <c r="D25" s="36"/>
      <c r="E25" s="36"/>
      <c r="F25" s="36"/>
      <c r="G25" s="36"/>
      <c r="H25" s="36"/>
      <c r="I25" s="36"/>
      <c r="J25" s="36"/>
    </row>
    <row r="26" spans="1:10" ht="17.25" customHeight="1" x14ac:dyDescent="0.25">
      <c r="A26" s="4">
        <v>43280</v>
      </c>
      <c r="B26" s="5" t="s">
        <v>13</v>
      </c>
      <c r="C26" s="6">
        <f t="shared" ref="C26:C47" si="43">300000/E26</f>
        <v>1204.8192771084337</v>
      </c>
      <c r="D26" s="7" t="s">
        <v>15</v>
      </c>
      <c r="E26" s="8">
        <v>249</v>
      </c>
      <c r="F26" s="8">
        <v>255</v>
      </c>
      <c r="G26" s="8">
        <v>260</v>
      </c>
      <c r="H26" s="8">
        <f t="shared" ref="H26:H47" si="44">IF(D26="SELL", E26-F26, F26-E26)*C26</f>
        <v>7228.9156626506019</v>
      </c>
      <c r="I26" s="8">
        <f t="shared" ref="I26:I47" si="45">IF(D26="SELL",IF(G26="-","0",F26-G26),IF(D26="BUY",IF(G26="-","0",G26-F26)))*C26</f>
        <v>6024.0963855421687</v>
      </c>
      <c r="J26" s="3">
        <f t="shared" ref="J26:J47" si="46">+I26+H26</f>
        <v>13253.01204819277</v>
      </c>
    </row>
    <row r="27" spans="1:10" ht="17.25" customHeight="1" x14ac:dyDescent="0.25">
      <c r="A27" s="4">
        <v>43279</v>
      </c>
      <c r="B27" s="5" t="s">
        <v>29</v>
      </c>
      <c r="C27" s="6">
        <f t="shared" si="43"/>
        <v>923.07692307692309</v>
      </c>
      <c r="D27" s="7" t="s">
        <v>15</v>
      </c>
      <c r="E27" s="8">
        <v>325</v>
      </c>
      <c r="F27" s="8">
        <v>325</v>
      </c>
      <c r="G27" s="8" t="s">
        <v>16</v>
      </c>
      <c r="H27" s="8">
        <f t="shared" si="44"/>
        <v>0</v>
      </c>
      <c r="I27" s="8">
        <f t="shared" si="45"/>
        <v>0</v>
      </c>
      <c r="J27" s="3">
        <f t="shared" si="46"/>
        <v>0</v>
      </c>
    </row>
    <row r="28" spans="1:10" ht="17.25" customHeight="1" x14ac:dyDescent="0.25">
      <c r="A28" s="4">
        <v>43277</v>
      </c>
      <c r="B28" s="5" t="s">
        <v>17</v>
      </c>
      <c r="C28" s="6">
        <f t="shared" si="43"/>
        <v>447.76119402985074</v>
      </c>
      <c r="D28" s="7" t="s">
        <v>15</v>
      </c>
      <c r="E28" s="8">
        <v>670</v>
      </c>
      <c r="F28" s="8">
        <v>675</v>
      </c>
      <c r="G28" s="8" t="s">
        <v>16</v>
      </c>
      <c r="H28" s="8">
        <f t="shared" si="44"/>
        <v>2238.8059701492539</v>
      </c>
      <c r="I28" s="8">
        <f t="shared" si="45"/>
        <v>0</v>
      </c>
      <c r="J28" s="3">
        <f t="shared" si="46"/>
        <v>2238.8059701492539</v>
      </c>
    </row>
    <row r="29" spans="1:10" ht="17.25" customHeight="1" x14ac:dyDescent="0.25">
      <c r="A29" s="4">
        <v>43276</v>
      </c>
      <c r="B29" s="5" t="s">
        <v>18</v>
      </c>
      <c r="C29" s="6">
        <f t="shared" si="43"/>
        <v>854.70085470085473</v>
      </c>
      <c r="D29" s="7" t="s">
        <v>15</v>
      </c>
      <c r="E29" s="8">
        <v>351</v>
      </c>
      <c r="F29" s="8">
        <v>356</v>
      </c>
      <c r="G29" s="8" t="s">
        <v>16</v>
      </c>
      <c r="H29" s="8">
        <f t="shared" si="44"/>
        <v>4273.5042735042734</v>
      </c>
      <c r="I29" s="8">
        <f t="shared" si="45"/>
        <v>0</v>
      </c>
      <c r="J29" s="3">
        <f t="shared" si="46"/>
        <v>4273.5042735042734</v>
      </c>
    </row>
    <row r="30" spans="1:10" ht="17.25" customHeight="1" x14ac:dyDescent="0.25">
      <c r="A30" s="4">
        <v>43276</v>
      </c>
      <c r="B30" s="5" t="s">
        <v>10</v>
      </c>
      <c r="C30" s="6">
        <f t="shared" si="43"/>
        <v>248.75621890547265</v>
      </c>
      <c r="D30" s="7" t="s">
        <v>15</v>
      </c>
      <c r="E30" s="8">
        <v>1206</v>
      </c>
      <c r="F30" s="8">
        <v>1220</v>
      </c>
      <c r="G30" s="8" t="s">
        <v>16</v>
      </c>
      <c r="H30" s="8">
        <f t="shared" si="44"/>
        <v>3482.587064676617</v>
      </c>
      <c r="I30" s="8">
        <f t="shared" si="45"/>
        <v>0</v>
      </c>
      <c r="J30" s="3">
        <f t="shared" si="46"/>
        <v>3482.587064676617</v>
      </c>
    </row>
    <row r="31" spans="1:10" ht="17.25" customHeight="1" x14ac:dyDescent="0.25">
      <c r="A31" s="4">
        <v>43273</v>
      </c>
      <c r="B31" s="5" t="s">
        <v>19</v>
      </c>
      <c r="C31" s="6">
        <f t="shared" si="43"/>
        <v>724.63768115942025</v>
      </c>
      <c r="D31" s="7" t="s">
        <v>15</v>
      </c>
      <c r="E31" s="8">
        <v>414</v>
      </c>
      <c r="F31" s="8">
        <v>409</v>
      </c>
      <c r="G31" s="8" t="s">
        <v>16</v>
      </c>
      <c r="H31" s="8">
        <f t="shared" si="44"/>
        <v>-3623.188405797101</v>
      </c>
      <c r="I31" s="8">
        <f t="shared" si="45"/>
        <v>0</v>
      </c>
      <c r="J31" s="3">
        <f t="shared" si="46"/>
        <v>-3623.188405797101</v>
      </c>
    </row>
    <row r="32" spans="1:10" ht="17.25" customHeight="1" x14ac:dyDescent="0.25">
      <c r="A32" s="4">
        <v>43272</v>
      </c>
      <c r="B32" s="5" t="s">
        <v>20</v>
      </c>
      <c r="C32" s="6">
        <f t="shared" si="43"/>
        <v>1107.0110701107012</v>
      </c>
      <c r="D32" s="7" t="s">
        <v>15</v>
      </c>
      <c r="E32" s="8">
        <v>271</v>
      </c>
      <c r="F32" s="8">
        <v>274.5</v>
      </c>
      <c r="G32" s="8" t="s">
        <v>16</v>
      </c>
      <c r="H32" s="8">
        <f t="shared" si="44"/>
        <v>3874.5387453874541</v>
      </c>
      <c r="I32" s="8">
        <f t="shared" si="45"/>
        <v>0</v>
      </c>
      <c r="J32" s="3">
        <f t="shared" si="46"/>
        <v>3874.5387453874541</v>
      </c>
    </row>
    <row r="33" spans="1:10" ht="17.25" customHeight="1" x14ac:dyDescent="0.25">
      <c r="A33" s="4">
        <v>43271</v>
      </c>
      <c r="B33" s="5" t="s">
        <v>21</v>
      </c>
      <c r="C33" s="6">
        <f t="shared" si="43"/>
        <v>580.27079303675043</v>
      </c>
      <c r="D33" s="7" t="s">
        <v>15</v>
      </c>
      <c r="E33" s="8">
        <v>517</v>
      </c>
      <c r="F33" s="8">
        <v>520</v>
      </c>
      <c r="G33" s="8" t="s">
        <v>16</v>
      </c>
      <c r="H33" s="8">
        <f t="shared" si="44"/>
        <v>1740.8123791102512</v>
      </c>
      <c r="I33" s="8">
        <f t="shared" si="45"/>
        <v>0</v>
      </c>
      <c r="J33" s="3">
        <f t="shared" si="46"/>
        <v>1740.8123791102512</v>
      </c>
    </row>
    <row r="34" spans="1:10" ht="17.25" customHeight="1" x14ac:dyDescent="0.25">
      <c r="A34" s="4">
        <v>43270</v>
      </c>
      <c r="B34" s="5" t="s">
        <v>11</v>
      </c>
      <c r="C34" s="6">
        <f t="shared" si="43"/>
        <v>1369.8630136986301</v>
      </c>
      <c r="D34" s="7" t="s">
        <v>15</v>
      </c>
      <c r="E34" s="8">
        <v>219</v>
      </c>
      <c r="F34" s="8">
        <v>215</v>
      </c>
      <c r="G34" s="8" t="s">
        <v>16</v>
      </c>
      <c r="H34" s="8">
        <f t="shared" si="44"/>
        <v>-5479.4520547945203</v>
      </c>
      <c r="I34" s="8">
        <f t="shared" si="45"/>
        <v>0</v>
      </c>
      <c r="J34" s="3">
        <f t="shared" si="46"/>
        <v>-5479.4520547945203</v>
      </c>
    </row>
    <row r="35" spans="1:10" ht="17.25" customHeight="1" x14ac:dyDescent="0.25">
      <c r="A35" s="4">
        <v>43269</v>
      </c>
      <c r="B35" s="5" t="s">
        <v>22</v>
      </c>
      <c r="C35" s="6">
        <f t="shared" si="43"/>
        <v>495.04950495049508</v>
      </c>
      <c r="D35" s="7" t="s">
        <v>15</v>
      </c>
      <c r="E35" s="8">
        <v>606</v>
      </c>
      <c r="F35" s="8">
        <v>592</v>
      </c>
      <c r="G35" s="8" t="s">
        <v>16</v>
      </c>
      <c r="H35" s="8">
        <f t="shared" si="44"/>
        <v>-6930.6930693069307</v>
      </c>
      <c r="I35" s="8">
        <f t="shared" si="45"/>
        <v>0</v>
      </c>
      <c r="J35" s="3">
        <f t="shared" si="46"/>
        <v>-6930.6930693069307</v>
      </c>
    </row>
    <row r="36" spans="1:10" ht="17.25" customHeight="1" x14ac:dyDescent="0.25">
      <c r="A36" s="4">
        <v>43266</v>
      </c>
      <c r="B36" s="5" t="s">
        <v>23</v>
      </c>
      <c r="C36" s="6">
        <f t="shared" si="43"/>
        <v>232.55813953488371</v>
      </c>
      <c r="D36" s="7" t="s">
        <v>15</v>
      </c>
      <c r="E36" s="8">
        <v>1290</v>
      </c>
      <c r="F36" s="8">
        <v>1298</v>
      </c>
      <c r="G36" s="8" t="s">
        <v>16</v>
      </c>
      <c r="H36" s="8">
        <f t="shared" si="44"/>
        <v>1860.4651162790697</v>
      </c>
      <c r="I36" s="8">
        <f t="shared" si="45"/>
        <v>0</v>
      </c>
      <c r="J36" s="3">
        <f t="shared" si="46"/>
        <v>1860.4651162790697</v>
      </c>
    </row>
    <row r="37" spans="1:10" ht="17.25" customHeight="1" x14ac:dyDescent="0.25">
      <c r="A37" s="4">
        <v>43265</v>
      </c>
      <c r="B37" s="5" t="s">
        <v>14</v>
      </c>
      <c r="C37" s="6">
        <f t="shared" si="43"/>
        <v>1090.909090909091</v>
      </c>
      <c r="D37" s="7" t="s">
        <v>15</v>
      </c>
      <c r="E37" s="8">
        <v>275</v>
      </c>
      <c r="F37" s="8">
        <v>280</v>
      </c>
      <c r="G37" s="8" t="s">
        <v>16</v>
      </c>
      <c r="H37" s="8">
        <f t="shared" si="44"/>
        <v>5454.545454545455</v>
      </c>
      <c r="I37" s="8">
        <f t="shared" si="45"/>
        <v>0</v>
      </c>
      <c r="J37" s="3">
        <f t="shared" si="46"/>
        <v>5454.545454545455</v>
      </c>
    </row>
    <row r="38" spans="1:10" ht="17.25" customHeight="1" x14ac:dyDescent="0.25">
      <c r="A38" s="4">
        <v>43264</v>
      </c>
      <c r="B38" s="5" t="s">
        <v>30</v>
      </c>
      <c r="C38" s="6">
        <f t="shared" si="43"/>
        <v>530.97345132743362</v>
      </c>
      <c r="D38" s="7" t="s">
        <v>15</v>
      </c>
      <c r="E38" s="8">
        <v>565</v>
      </c>
      <c r="F38" s="8">
        <v>565</v>
      </c>
      <c r="G38" s="8" t="s">
        <v>16</v>
      </c>
      <c r="H38" s="8">
        <f t="shared" si="44"/>
        <v>0</v>
      </c>
      <c r="I38" s="8">
        <f t="shared" si="45"/>
        <v>0</v>
      </c>
      <c r="J38" s="3">
        <f t="shared" si="46"/>
        <v>0</v>
      </c>
    </row>
    <row r="39" spans="1:10" ht="17.25" customHeight="1" x14ac:dyDescent="0.25">
      <c r="A39" s="4">
        <v>43263</v>
      </c>
      <c r="B39" s="5" t="s">
        <v>24</v>
      </c>
      <c r="C39" s="6">
        <f t="shared" si="43"/>
        <v>595.23809523809518</v>
      </c>
      <c r="D39" s="7" t="s">
        <v>15</v>
      </c>
      <c r="E39" s="8">
        <v>504</v>
      </c>
      <c r="F39" s="8">
        <v>502</v>
      </c>
      <c r="G39" s="8" t="s">
        <v>16</v>
      </c>
      <c r="H39" s="8">
        <f t="shared" si="44"/>
        <v>-1190.4761904761904</v>
      </c>
      <c r="I39" s="8">
        <f t="shared" si="45"/>
        <v>0</v>
      </c>
      <c r="J39" s="3">
        <f t="shared" si="46"/>
        <v>-1190.4761904761904</v>
      </c>
    </row>
    <row r="40" spans="1:10" ht="17.25" customHeight="1" x14ac:dyDescent="0.25">
      <c r="A40" s="4">
        <v>43262</v>
      </c>
      <c r="B40" s="5" t="s">
        <v>12</v>
      </c>
      <c r="C40" s="6">
        <f t="shared" si="43"/>
        <v>710.90047393364932</v>
      </c>
      <c r="D40" s="7" t="s">
        <v>15</v>
      </c>
      <c r="E40" s="8">
        <v>422</v>
      </c>
      <c r="F40" s="8">
        <v>421</v>
      </c>
      <c r="G40" s="8" t="s">
        <v>16</v>
      </c>
      <c r="H40" s="8">
        <f t="shared" si="44"/>
        <v>-710.90047393364932</v>
      </c>
      <c r="I40" s="8">
        <f t="shared" si="45"/>
        <v>0</v>
      </c>
      <c r="J40" s="3">
        <f t="shared" si="46"/>
        <v>-710.90047393364932</v>
      </c>
    </row>
    <row r="41" spans="1:10" ht="17.25" customHeight="1" x14ac:dyDescent="0.25">
      <c r="A41" s="4">
        <v>43259</v>
      </c>
      <c r="B41" s="5" t="s">
        <v>12</v>
      </c>
      <c r="C41" s="6">
        <f t="shared" si="43"/>
        <v>775.19379844961236</v>
      </c>
      <c r="D41" s="7" t="s">
        <v>15</v>
      </c>
      <c r="E41" s="8">
        <v>387</v>
      </c>
      <c r="F41" s="8">
        <v>393</v>
      </c>
      <c r="G41" s="8">
        <v>405</v>
      </c>
      <c r="H41" s="8">
        <f t="shared" si="44"/>
        <v>4651.1627906976737</v>
      </c>
      <c r="I41" s="8">
        <f t="shared" si="45"/>
        <v>9302.3255813953474</v>
      </c>
      <c r="J41" s="3">
        <f t="shared" si="46"/>
        <v>13953.488372093021</v>
      </c>
    </row>
    <row r="42" spans="1:10" ht="17.25" customHeight="1" x14ac:dyDescent="0.25">
      <c r="A42" s="4">
        <v>43258</v>
      </c>
      <c r="B42" s="5" t="s">
        <v>25</v>
      </c>
      <c r="C42" s="6">
        <f t="shared" si="43"/>
        <v>646.55172413793105</v>
      </c>
      <c r="D42" s="7" t="s">
        <v>15</v>
      </c>
      <c r="E42" s="8">
        <v>464</v>
      </c>
      <c r="F42" s="8">
        <v>469</v>
      </c>
      <c r="G42" s="8" t="s">
        <v>16</v>
      </c>
      <c r="H42" s="8">
        <f t="shared" si="44"/>
        <v>3232.7586206896553</v>
      </c>
      <c r="I42" s="8">
        <f t="shared" si="45"/>
        <v>0</v>
      </c>
      <c r="J42" s="3">
        <f t="shared" si="46"/>
        <v>3232.7586206896553</v>
      </c>
    </row>
    <row r="43" spans="1:10" ht="17.25" customHeight="1" x14ac:dyDescent="0.25">
      <c r="A43" s="4">
        <v>43257</v>
      </c>
      <c r="B43" s="5" t="s">
        <v>26</v>
      </c>
      <c r="C43" s="6">
        <f t="shared" si="43"/>
        <v>845.07042253521126</v>
      </c>
      <c r="D43" s="7" t="s">
        <v>15</v>
      </c>
      <c r="E43" s="8">
        <v>355</v>
      </c>
      <c r="F43" s="8">
        <v>360</v>
      </c>
      <c r="G43" s="8">
        <v>365</v>
      </c>
      <c r="H43" s="8">
        <f t="shared" si="44"/>
        <v>4225.3521126760561</v>
      </c>
      <c r="I43" s="8">
        <f t="shared" si="45"/>
        <v>4225.3521126760561</v>
      </c>
      <c r="J43" s="3">
        <f t="shared" si="46"/>
        <v>8450.7042253521122</v>
      </c>
    </row>
    <row r="44" spans="1:10" ht="17.25" customHeight="1" x14ac:dyDescent="0.25">
      <c r="A44" s="4">
        <v>43257</v>
      </c>
      <c r="B44" s="5" t="s">
        <v>31</v>
      </c>
      <c r="C44" s="6">
        <f t="shared" si="43"/>
        <v>961.53846153846155</v>
      </c>
      <c r="D44" s="7" t="s">
        <v>15</v>
      </c>
      <c r="E44" s="8">
        <v>312</v>
      </c>
      <c r="F44" s="8">
        <v>318</v>
      </c>
      <c r="G44" s="8" t="s">
        <v>16</v>
      </c>
      <c r="H44" s="8">
        <f t="shared" si="44"/>
        <v>5769.2307692307695</v>
      </c>
      <c r="I44" s="8">
        <f t="shared" si="45"/>
        <v>0</v>
      </c>
      <c r="J44" s="3">
        <f t="shared" si="46"/>
        <v>5769.2307692307695</v>
      </c>
    </row>
    <row r="45" spans="1:10" ht="17.25" customHeight="1" x14ac:dyDescent="0.25">
      <c r="A45" s="4">
        <v>43256</v>
      </c>
      <c r="B45" s="5" t="s">
        <v>27</v>
      </c>
      <c r="C45" s="6">
        <f t="shared" si="43"/>
        <v>1612.9032258064517</v>
      </c>
      <c r="D45" s="7" t="s">
        <v>15</v>
      </c>
      <c r="E45" s="8">
        <v>186</v>
      </c>
      <c r="F45" s="8">
        <v>184</v>
      </c>
      <c r="G45" s="8" t="s">
        <v>16</v>
      </c>
      <c r="H45" s="8">
        <f t="shared" si="44"/>
        <v>-3225.8064516129034</v>
      </c>
      <c r="I45" s="8">
        <f t="shared" si="45"/>
        <v>0</v>
      </c>
      <c r="J45" s="3">
        <f t="shared" si="46"/>
        <v>-3225.8064516129034</v>
      </c>
    </row>
    <row r="46" spans="1:10" ht="17.25" customHeight="1" x14ac:dyDescent="0.25">
      <c r="A46" s="4">
        <v>43256</v>
      </c>
      <c r="B46" s="5" t="s">
        <v>32</v>
      </c>
      <c r="C46" s="6">
        <f t="shared" si="43"/>
        <v>1369.8630136986301</v>
      </c>
      <c r="D46" s="7" t="s">
        <v>28</v>
      </c>
      <c r="E46" s="8">
        <v>219</v>
      </c>
      <c r="F46" s="8">
        <v>216</v>
      </c>
      <c r="G46" s="8" t="s">
        <v>16</v>
      </c>
      <c r="H46" s="8">
        <f t="shared" si="44"/>
        <v>4109.58904109589</v>
      </c>
      <c r="I46" s="8">
        <f t="shared" si="45"/>
        <v>0</v>
      </c>
      <c r="J46" s="3">
        <f t="shared" si="46"/>
        <v>4109.58904109589</v>
      </c>
    </row>
    <row r="47" spans="1:10" ht="17.25" customHeight="1" x14ac:dyDescent="0.25">
      <c r="A47" s="4">
        <v>43252</v>
      </c>
      <c r="B47" s="5" t="s">
        <v>33</v>
      </c>
      <c r="C47" s="6">
        <f t="shared" si="43"/>
        <v>348.02784222737819</v>
      </c>
      <c r="D47" s="7" t="s">
        <v>15</v>
      </c>
      <c r="E47" s="8">
        <v>862</v>
      </c>
      <c r="F47" s="8">
        <v>873</v>
      </c>
      <c r="G47" s="8" t="s">
        <v>16</v>
      </c>
      <c r="H47" s="8">
        <f t="shared" si="44"/>
        <v>3828.3062645011601</v>
      </c>
      <c r="I47" s="8">
        <f t="shared" si="45"/>
        <v>0</v>
      </c>
      <c r="J47" s="3">
        <f t="shared" si="46"/>
        <v>3828.3062645011601</v>
      </c>
    </row>
    <row r="48" spans="1:10" ht="17.25" customHeight="1" x14ac:dyDescent="0.25">
      <c r="A48" s="9"/>
      <c r="B48" s="10"/>
      <c r="C48" s="11"/>
      <c r="D48" s="12"/>
      <c r="E48" s="13"/>
      <c r="F48" s="13"/>
      <c r="G48" s="13"/>
      <c r="H48" s="13"/>
      <c r="I48" s="13"/>
      <c r="J48" s="14"/>
    </row>
  </sheetData>
  <mergeCells count="2">
    <mergeCell ref="A1:J1"/>
    <mergeCell ref="A2:J2"/>
  </mergeCells>
  <conditionalFormatting sqref="H26:I48">
    <cfRule type="cellIs" dxfId="25" priority="34" operator="lessThan">
      <formula>0</formula>
    </cfRule>
  </conditionalFormatting>
  <conditionalFormatting sqref="H24:I24">
    <cfRule type="cellIs" dxfId="24" priority="33" operator="lessThan">
      <formula>0</formula>
    </cfRule>
  </conditionalFormatting>
  <conditionalFormatting sqref="H23:I23">
    <cfRule type="cellIs" dxfId="23" priority="32" operator="lessThan">
      <formula>0</formula>
    </cfRule>
  </conditionalFormatting>
  <conditionalFormatting sqref="H22:I22">
    <cfRule type="cellIs" dxfId="22" priority="31" operator="lessThan">
      <formula>0</formula>
    </cfRule>
  </conditionalFormatting>
  <conditionalFormatting sqref="H21:I21">
    <cfRule type="cellIs" dxfId="21" priority="30" operator="lessThan">
      <formula>0</formula>
    </cfRule>
  </conditionalFormatting>
  <conditionalFormatting sqref="H19:I19">
    <cfRule type="cellIs" dxfId="20" priority="24" operator="lessThan">
      <formula>0</formula>
    </cfRule>
  </conditionalFormatting>
  <conditionalFormatting sqref="H18:I18">
    <cfRule type="cellIs" dxfId="19" priority="23" operator="lessThan">
      <formula>0</formula>
    </cfRule>
  </conditionalFormatting>
  <conditionalFormatting sqref="H17:I17">
    <cfRule type="cellIs" dxfId="18" priority="22" operator="lessThan">
      <formula>0</formula>
    </cfRule>
  </conditionalFormatting>
  <conditionalFormatting sqref="H16:I16">
    <cfRule type="cellIs" dxfId="17" priority="21" operator="lessThan">
      <formula>0</formula>
    </cfRule>
  </conditionalFormatting>
  <conditionalFormatting sqref="H20:I20">
    <cfRule type="cellIs" dxfId="16" priority="25" operator="lessThan">
      <formula>0</formula>
    </cfRule>
  </conditionalFormatting>
  <conditionalFormatting sqref="H12:I15">
    <cfRule type="cellIs" dxfId="15" priority="20" operator="lessThan">
      <formula>0</formula>
    </cfRule>
  </conditionalFormatting>
  <conditionalFormatting sqref="H15:I15">
    <cfRule type="cellIs" dxfId="14" priority="19" operator="lessThan">
      <formula>0</formula>
    </cfRule>
  </conditionalFormatting>
  <conditionalFormatting sqref="I14">
    <cfRule type="cellIs" dxfId="13" priority="18" operator="lessThan">
      <formula>0</formula>
    </cfRule>
  </conditionalFormatting>
  <conditionalFormatting sqref="H11:I11">
    <cfRule type="cellIs" dxfId="12" priority="17" operator="lessThan">
      <formula>0</formula>
    </cfRule>
  </conditionalFormatting>
  <conditionalFormatting sqref="H10:I10">
    <cfRule type="cellIs" dxfId="11" priority="16" operator="lessThan">
      <formula>0</formula>
    </cfRule>
  </conditionalFormatting>
  <conditionalFormatting sqref="H9:I9">
    <cfRule type="cellIs" dxfId="10" priority="15" operator="lessThan">
      <formula>0</formula>
    </cfRule>
  </conditionalFormatting>
  <conditionalFormatting sqref="H8:I8">
    <cfRule type="cellIs" dxfId="9" priority="14" operator="lessThan">
      <formula>0</formula>
    </cfRule>
  </conditionalFormatting>
  <conditionalFormatting sqref="H7:I7">
    <cfRule type="cellIs" dxfId="8" priority="13" operator="lessThan">
      <formula>0</formula>
    </cfRule>
  </conditionalFormatting>
  <conditionalFormatting sqref="H6:I6">
    <cfRule type="cellIs" dxfId="7" priority="12" operator="lessThan">
      <formula>0</formula>
    </cfRule>
  </conditionalFormatting>
  <conditionalFormatting sqref="H6">
    <cfRule type="cellIs" dxfId="6" priority="7" operator="lessThan">
      <formula>0</formula>
    </cfRule>
  </conditionalFormatting>
  <conditionalFormatting sqref="I6">
    <cfRule type="cellIs" dxfId="5" priority="6" operator="lessThan">
      <formula>0</formula>
    </cfRule>
  </conditionalFormatting>
  <conditionalFormatting sqref="I6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H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 x14ac:dyDescent="0.4">
      <c r="A2" s="84" t="s">
        <v>69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x14ac:dyDescent="0.25">
      <c r="A3" s="34" t="s">
        <v>0</v>
      </c>
      <c r="B3" s="34" t="s">
        <v>1</v>
      </c>
      <c r="C3" s="34" t="s">
        <v>40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8"/>
      <c r="B4" s="39"/>
      <c r="C4" s="39"/>
      <c r="D4" s="39"/>
      <c r="E4" s="40"/>
      <c r="F4" s="40"/>
      <c r="G4" s="40"/>
      <c r="H4" s="41"/>
      <c r="I4" s="41"/>
      <c r="J4" s="24"/>
    </row>
    <row r="5" spans="1:10" x14ac:dyDescent="0.25">
      <c r="A5" s="54">
        <v>43339</v>
      </c>
      <c r="B5" s="77" t="s">
        <v>125</v>
      </c>
      <c r="C5" s="77">
        <v>1000</v>
      </c>
      <c r="D5" s="55" t="s">
        <v>36</v>
      </c>
      <c r="E5" s="56">
        <v>716</v>
      </c>
      <c r="F5" s="56">
        <v>721</v>
      </c>
      <c r="G5" s="56" t="s">
        <v>16</v>
      </c>
      <c r="H5" s="46">
        <f t="shared" ref="H5" si="0">(F5-E5)*C5</f>
        <v>5000</v>
      </c>
      <c r="I5" s="46">
        <v>0</v>
      </c>
      <c r="J5" s="3">
        <f t="shared" ref="J5" si="1">+I5+H5</f>
        <v>5000</v>
      </c>
    </row>
    <row r="6" spans="1:10" x14ac:dyDescent="0.25">
      <c r="A6" s="54">
        <v>43336</v>
      </c>
      <c r="B6" s="77" t="s">
        <v>73</v>
      </c>
      <c r="C6" s="77">
        <v>1200</v>
      </c>
      <c r="D6" s="55" t="s">
        <v>36</v>
      </c>
      <c r="E6" s="56">
        <v>669.5</v>
      </c>
      <c r="F6" s="56">
        <v>673.5</v>
      </c>
      <c r="G6" s="56" t="s">
        <v>16</v>
      </c>
      <c r="H6" s="46">
        <f t="shared" ref="H6:H9" si="2">(F6-E6)*C6</f>
        <v>4800</v>
      </c>
      <c r="I6" s="46">
        <v>0</v>
      </c>
      <c r="J6" s="3">
        <f t="shared" ref="J6:J9" si="3">+I6+H6</f>
        <v>4800</v>
      </c>
    </row>
    <row r="7" spans="1:10" x14ac:dyDescent="0.25">
      <c r="A7" s="54">
        <v>43335</v>
      </c>
      <c r="B7" s="77" t="s">
        <v>125</v>
      </c>
      <c r="C7" s="77">
        <v>1000</v>
      </c>
      <c r="D7" s="55" t="s">
        <v>36</v>
      </c>
      <c r="E7" s="56">
        <v>701</v>
      </c>
      <c r="F7" s="56">
        <v>706</v>
      </c>
      <c r="G7" s="56">
        <v>711</v>
      </c>
      <c r="H7" s="46">
        <f t="shared" si="2"/>
        <v>5000</v>
      </c>
      <c r="I7" s="46">
        <f>(G7-F7)*C7</f>
        <v>5000</v>
      </c>
      <c r="J7" s="3">
        <f t="shared" si="3"/>
        <v>10000</v>
      </c>
    </row>
    <row r="8" spans="1:10" x14ac:dyDescent="0.25">
      <c r="A8" s="54">
        <v>43333</v>
      </c>
      <c r="B8" s="77" t="s">
        <v>124</v>
      </c>
      <c r="C8" s="77">
        <v>750</v>
      </c>
      <c r="D8" s="55" t="s">
        <v>36</v>
      </c>
      <c r="E8" s="56">
        <v>1344</v>
      </c>
      <c r="F8" s="56">
        <v>1351</v>
      </c>
      <c r="G8" s="56">
        <v>1365</v>
      </c>
      <c r="H8" s="46">
        <f t="shared" si="2"/>
        <v>5250</v>
      </c>
      <c r="I8" s="46">
        <f>(G8-F8)*C8</f>
        <v>10500</v>
      </c>
      <c r="J8" s="3">
        <f t="shared" si="3"/>
        <v>15750</v>
      </c>
    </row>
    <row r="9" spans="1:10" x14ac:dyDescent="0.25">
      <c r="A9" s="54">
        <v>43332</v>
      </c>
      <c r="B9" s="77" t="s">
        <v>123</v>
      </c>
      <c r="C9" s="77">
        <v>2500</v>
      </c>
      <c r="D9" s="55" t="s">
        <v>36</v>
      </c>
      <c r="E9" s="56">
        <v>215</v>
      </c>
      <c r="F9" s="56">
        <v>213</v>
      </c>
      <c r="G9" s="56" t="s">
        <v>16</v>
      </c>
      <c r="H9" s="46">
        <f t="shared" si="2"/>
        <v>-5000</v>
      </c>
      <c r="I9" s="46">
        <v>0</v>
      </c>
      <c r="J9" s="3">
        <f t="shared" si="3"/>
        <v>-5000</v>
      </c>
    </row>
    <row r="10" spans="1:10" x14ac:dyDescent="0.25">
      <c r="A10" s="54">
        <v>43329</v>
      </c>
      <c r="B10" s="77" t="s">
        <v>109</v>
      </c>
      <c r="C10" s="77">
        <v>2600</v>
      </c>
      <c r="D10" s="55" t="s">
        <v>36</v>
      </c>
      <c r="E10" s="56">
        <v>368</v>
      </c>
      <c r="F10" s="56">
        <v>370</v>
      </c>
      <c r="G10" s="56">
        <v>372</v>
      </c>
      <c r="H10" s="46">
        <f t="shared" ref="H10" si="4">(F10-E10)*C10</f>
        <v>5200</v>
      </c>
      <c r="I10" s="46">
        <f>(G10-F10)*C10</f>
        <v>5200</v>
      </c>
      <c r="J10" s="3">
        <f t="shared" ref="J10" si="5">+I10+H10</f>
        <v>10400</v>
      </c>
    </row>
    <row r="11" spans="1:10" x14ac:dyDescent="0.25">
      <c r="A11" s="54">
        <v>43328</v>
      </c>
      <c r="B11" s="77" t="s">
        <v>84</v>
      </c>
      <c r="C11" s="77">
        <v>2667</v>
      </c>
      <c r="D11" s="55" t="s">
        <v>36</v>
      </c>
      <c r="E11" s="56">
        <v>396</v>
      </c>
      <c r="F11" s="56">
        <v>398</v>
      </c>
      <c r="G11" s="56" t="s">
        <v>16</v>
      </c>
      <c r="H11" s="46">
        <f t="shared" ref="H11" si="6">(F11-E11)*C11</f>
        <v>5334</v>
      </c>
      <c r="I11" s="46">
        <v>0</v>
      </c>
      <c r="J11" s="3">
        <f t="shared" ref="J11" si="7">+I11+H11</f>
        <v>5334</v>
      </c>
    </row>
    <row r="12" spans="1:10" x14ac:dyDescent="0.25">
      <c r="A12" s="54">
        <v>43326</v>
      </c>
      <c r="B12" s="77" t="s">
        <v>119</v>
      </c>
      <c r="C12" s="77">
        <v>1250</v>
      </c>
      <c r="D12" s="55" t="s">
        <v>36</v>
      </c>
      <c r="E12" s="56">
        <v>621</v>
      </c>
      <c r="F12" s="56">
        <v>625</v>
      </c>
      <c r="G12" s="56">
        <v>630</v>
      </c>
      <c r="H12" s="46">
        <f t="shared" ref="H12" si="8">(F12-E12)*C12</f>
        <v>5000</v>
      </c>
      <c r="I12" s="46">
        <f>(G12-F12)*C12</f>
        <v>6250</v>
      </c>
      <c r="J12" s="3">
        <f t="shared" ref="J12" si="9">+I12+H12</f>
        <v>11250</v>
      </c>
    </row>
    <row r="13" spans="1:10" x14ac:dyDescent="0.25">
      <c r="A13" s="54">
        <v>43325</v>
      </c>
      <c r="B13" s="77" t="s">
        <v>116</v>
      </c>
      <c r="C13" s="77">
        <v>700</v>
      </c>
      <c r="D13" s="55" t="s">
        <v>36</v>
      </c>
      <c r="E13" s="56">
        <v>1263</v>
      </c>
      <c r="F13" s="56">
        <v>1270</v>
      </c>
      <c r="G13" s="56">
        <v>1290</v>
      </c>
      <c r="H13" s="46">
        <f t="shared" ref="H13" si="10">(F13-E13)*C13</f>
        <v>4900</v>
      </c>
      <c r="I13" s="46">
        <f>(G13-F13)*C13</f>
        <v>14000</v>
      </c>
      <c r="J13" s="3">
        <f t="shared" ref="J13" si="11">+I13+H13</f>
        <v>18900</v>
      </c>
    </row>
    <row r="14" spans="1:10" ht="15.75" customHeight="1" x14ac:dyDescent="0.25">
      <c r="A14" s="54">
        <v>43319</v>
      </c>
      <c r="B14" s="77" t="s">
        <v>81</v>
      </c>
      <c r="C14" s="77">
        <v>1100</v>
      </c>
      <c r="D14" s="55" t="s">
        <v>36</v>
      </c>
      <c r="E14" s="56">
        <v>554</v>
      </c>
      <c r="F14" s="56">
        <v>558</v>
      </c>
      <c r="G14" s="56">
        <v>562</v>
      </c>
      <c r="H14" s="46">
        <f t="shared" ref="H14:H19" si="12">(F14-E14)*C14</f>
        <v>4400</v>
      </c>
      <c r="I14" s="3">
        <f>(G14-F14)*C14</f>
        <v>4400</v>
      </c>
      <c r="J14" s="3">
        <f t="shared" ref="J14:J19" si="13">+I14+H14</f>
        <v>8800</v>
      </c>
    </row>
    <row r="15" spans="1:10" x14ac:dyDescent="0.25">
      <c r="A15" s="54">
        <v>43318</v>
      </c>
      <c r="B15" s="77" t="s">
        <v>109</v>
      </c>
      <c r="C15" s="77">
        <v>2600</v>
      </c>
      <c r="D15" s="55" t="s">
        <v>36</v>
      </c>
      <c r="E15" s="56">
        <v>360</v>
      </c>
      <c r="F15" s="56">
        <v>362</v>
      </c>
      <c r="G15" s="56">
        <v>364</v>
      </c>
      <c r="H15" s="46">
        <f t="shared" si="12"/>
        <v>5200</v>
      </c>
      <c r="I15" s="3">
        <f>(G15-F15)*C15</f>
        <v>5200</v>
      </c>
      <c r="J15" s="3">
        <f t="shared" si="13"/>
        <v>10400</v>
      </c>
    </row>
    <row r="16" spans="1:10" x14ac:dyDescent="0.25">
      <c r="A16" s="54">
        <v>43315</v>
      </c>
      <c r="B16" s="77" t="s">
        <v>110</v>
      </c>
      <c r="C16" s="77">
        <v>700</v>
      </c>
      <c r="D16" s="55" t="s">
        <v>36</v>
      </c>
      <c r="E16" s="56">
        <v>694</v>
      </c>
      <c r="F16" s="56">
        <v>702</v>
      </c>
      <c r="G16" s="56">
        <v>712</v>
      </c>
      <c r="H16" s="46">
        <f t="shared" ref="H16" si="14">(F16-E16)*C16</f>
        <v>5600</v>
      </c>
      <c r="I16" s="46">
        <v>6000</v>
      </c>
      <c r="J16" s="3">
        <f t="shared" ref="J16" si="15">+I16+H16</f>
        <v>11600</v>
      </c>
    </row>
    <row r="17" spans="1:10" x14ac:dyDescent="0.25">
      <c r="A17" s="54">
        <v>43314</v>
      </c>
      <c r="B17" s="77" t="s">
        <v>107</v>
      </c>
      <c r="C17" s="77">
        <v>302</v>
      </c>
      <c r="D17" s="55" t="s">
        <v>36</v>
      </c>
      <c r="E17" s="56">
        <v>2910</v>
      </c>
      <c r="F17" s="56">
        <v>2925</v>
      </c>
      <c r="G17" s="56">
        <v>2960</v>
      </c>
      <c r="H17" s="46">
        <f t="shared" si="12"/>
        <v>4530</v>
      </c>
      <c r="I17" s="46">
        <v>6000</v>
      </c>
      <c r="J17" s="3">
        <f t="shared" si="13"/>
        <v>10530</v>
      </c>
    </row>
    <row r="18" spans="1:10" x14ac:dyDescent="0.25">
      <c r="A18" s="54">
        <v>43313</v>
      </c>
      <c r="B18" s="77" t="s">
        <v>108</v>
      </c>
      <c r="C18" s="77">
        <v>900</v>
      </c>
      <c r="D18" s="55" t="s">
        <v>36</v>
      </c>
      <c r="E18" s="56">
        <v>591</v>
      </c>
      <c r="F18" s="56">
        <v>585</v>
      </c>
      <c r="G18" s="56" t="s">
        <v>16</v>
      </c>
      <c r="H18" s="46">
        <f t="shared" si="12"/>
        <v>-5400</v>
      </c>
      <c r="I18" s="46">
        <v>0</v>
      </c>
      <c r="J18" s="3">
        <f t="shared" si="13"/>
        <v>-5400</v>
      </c>
    </row>
    <row r="19" spans="1:10" x14ac:dyDescent="0.25">
      <c r="A19" s="54">
        <v>43311</v>
      </c>
      <c r="B19" s="77" t="s">
        <v>51</v>
      </c>
      <c r="C19" s="77">
        <v>2750</v>
      </c>
      <c r="D19" s="55" t="s">
        <v>36</v>
      </c>
      <c r="E19" s="56">
        <v>299</v>
      </c>
      <c r="F19" s="56">
        <v>301.5</v>
      </c>
      <c r="G19" s="56" t="s">
        <v>16</v>
      </c>
      <c r="H19" s="46">
        <f t="shared" si="12"/>
        <v>6875</v>
      </c>
      <c r="I19" s="46">
        <v>0</v>
      </c>
      <c r="J19" s="3">
        <f t="shared" si="13"/>
        <v>6875</v>
      </c>
    </row>
    <row r="20" spans="1:10" x14ac:dyDescent="0.25">
      <c r="A20" s="54">
        <v>43307</v>
      </c>
      <c r="B20" s="77" t="s">
        <v>96</v>
      </c>
      <c r="C20" s="77">
        <v>3000</v>
      </c>
      <c r="D20" s="55" t="s">
        <v>36</v>
      </c>
      <c r="E20" s="56">
        <v>230</v>
      </c>
      <c r="F20" s="56">
        <v>231.5</v>
      </c>
      <c r="G20" s="56">
        <v>234</v>
      </c>
      <c r="H20" s="46">
        <f t="shared" ref="H20:H22" si="16">(F20-E20)*C20</f>
        <v>4500</v>
      </c>
      <c r="I20" s="3">
        <f>(G20-F20)*C20</f>
        <v>7500</v>
      </c>
      <c r="J20" s="3">
        <f t="shared" ref="J20:J21" si="17">+I20+H20</f>
        <v>12000</v>
      </c>
    </row>
    <row r="21" spans="1:10" x14ac:dyDescent="0.25">
      <c r="A21" s="54">
        <v>43306</v>
      </c>
      <c r="B21" s="77" t="s">
        <v>55</v>
      </c>
      <c r="C21" s="77">
        <v>800</v>
      </c>
      <c r="D21" s="55" t="s">
        <v>36</v>
      </c>
      <c r="E21" s="56">
        <v>1073</v>
      </c>
      <c r="F21" s="56">
        <v>1077.9000000000001</v>
      </c>
      <c r="G21" s="56" t="s">
        <v>16</v>
      </c>
      <c r="H21" s="46">
        <f t="shared" si="16"/>
        <v>3920.0000000000728</v>
      </c>
      <c r="I21" s="3">
        <v>0</v>
      </c>
      <c r="J21" s="3">
        <f t="shared" si="17"/>
        <v>3920.0000000000728</v>
      </c>
    </row>
    <row r="22" spans="1:10" x14ac:dyDescent="0.25">
      <c r="A22" s="54">
        <v>43305</v>
      </c>
      <c r="B22" s="77" t="s">
        <v>97</v>
      </c>
      <c r="C22" s="77">
        <v>1250</v>
      </c>
      <c r="D22" s="55" t="s">
        <v>36</v>
      </c>
      <c r="E22" s="56">
        <v>484</v>
      </c>
      <c r="F22" s="56">
        <v>486.4</v>
      </c>
      <c r="G22" s="56" t="s">
        <v>16</v>
      </c>
      <c r="H22" s="46">
        <f t="shared" si="16"/>
        <v>2999.9999999999718</v>
      </c>
      <c r="I22" s="3">
        <v>0</v>
      </c>
      <c r="J22" s="3">
        <f>+I22+H22</f>
        <v>2999.9999999999718</v>
      </c>
    </row>
    <row r="23" spans="1:10" x14ac:dyDescent="0.25">
      <c r="A23" s="54">
        <v>43299</v>
      </c>
      <c r="B23" s="77" t="s">
        <v>90</v>
      </c>
      <c r="C23" s="77">
        <v>500</v>
      </c>
      <c r="D23" s="55" t="s">
        <v>37</v>
      </c>
      <c r="E23" s="56">
        <v>1602</v>
      </c>
      <c r="F23" s="56">
        <v>1592</v>
      </c>
      <c r="G23" s="56">
        <v>1585</v>
      </c>
      <c r="H23" s="46">
        <f>(E23-F23)*C23</f>
        <v>5000</v>
      </c>
      <c r="I23" s="3">
        <f>(F23-G23)*C23</f>
        <v>3500</v>
      </c>
      <c r="J23" s="3">
        <f>+I23+H23</f>
        <v>8500</v>
      </c>
    </row>
    <row r="24" spans="1:10" x14ac:dyDescent="0.25">
      <c r="A24" s="54">
        <v>43297</v>
      </c>
      <c r="B24" s="77" t="s">
        <v>91</v>
      </c>
      <c r="C24" s="77">
        <v>1000</v>
      </c>
      <c r="D24" s="55" t="s">
        <v>37</v>
      </c>
      <c r="E24" s="56">
        <v>541</v>
      </c>
      <c r="F24" s="56">
        <v>536</v>
      </c>
      <c r="G24" s="56">
        <v>530</v>
      </c>
      <c r="H24" s="46">
        <f>(E24-F24)*C24</f>
        <v>5000</v>
      </c>
      <c r="I24" s="3">
        <f>(F24-G24)*C24</f>
        <v>6000</v>
      </c>
      <c r="J24" s="3">
        <f>+I24+H24</f>
        <v>11000</v>
      </c>
    </row>
    <row r="25" spans="1:10" x14ac:dyDescent="0.25">
      <c r="A25" s="42">
        <v>43293</v>
      </c>
      <c r="B25" s="43" t="s">
        <v>43</v>
      </c>
      <c r="C25" s="43">
        <v>500</v>
      </c>
      <c r="D25" s="43" t="s">
        <v>36</v>
      </c>
      <c r="E25" s="44">
        <v>2414</v>
      </c>
      <c r="F25" s="44">
        <v>2424</v>
      </c>
      <c r="G25" s="45">
        <v>2438</v>
      </c>
      <c r="H25" s="46">
        <f t="shared" ref="H25:H30" si="18">(F25-E25)*C25</f>
        <v>5000</v>
      </c>
      <c r="I25" s="3">
        <f>(G14-F14)*C14</f>
        <v>4400</v>
      </c>
      <c r="J25" s="3">
        <f>+I31+H25</f>
        <v>12000</v>
      </c>
    </row>
    <row r="26" spans="1:10" x14ac:dyDescent="0.25">
      <c r="A26" s="42">
        <v>43292</v>
      </c>
      <c r="B26" s="43" t="s">
        <v>44</v>
      </c>
      <c r="C26" s="43">
        <v>2750</v>
      </c>
      <c r="D26" s="43" t="s">
        <v>37</v>
      </c>
      <c r="E26" s="44">
        <v>267.5</v>
      </c>
      <c r="F26" s="44">
        <v>267.5</v>
      </c>
      <c r="G26" s="45">
        <v>0</v>
      </c>
      <c r="H26" s="46">
        <f t="shared" si="18"/>
        <v>0</v>
      </c>
      <c r="I26" s="46">
        <v>0</v>
      </c>
      <c r="J26" s="3">
        <f t="shared" ref="J26:J30" si="19">+I26+H26</f>
        <v>0</v>
      </c>
    </row>
    <row r="27" spans="1:10" x14ac:dyDescent="0.25">
      <c r="A27" s="42">
        <v>43290</v>
      </c>
      <c r="B27" s="43" t="s">
        <v>45</v>
      </c>
      <c r="C27" s="43">
        <v>1400</v>
      </c>
      <c r="D27" s="43" t="s">
        <v>36</v>
      </c>
      <c r="E27" s="44">
        <v>598</v>
      </c>
      <c r="F27" s="44">
        <v>603</v>
      </c>
      <c r="G27" s="45">
        <v>0</v>
      </c>
      <c r="H27" s="46">
        <f t="shared" si="18"/>
        <v>7000</v>
      </c>
      <c r="I27" s="46">
        <v>0</v>
      </c>
      <c r="J27" s="3">
        <f t="shared" si="19"/>
        <v>7000</v>
      </c>
    </row>
    <row r="28" spans="1:10" x14ac:dyDescent="0.25">
      <c r="A28" s="42">
        <v>43287</v>
      </c>
      <c r="B28" s="43" t="s">
        <v>46</v>
      </c>
      <c r="C28" s="43">
        <v>1250</v>
      </c>
      <c r="D28" s="43" t="s">
        <v>36</v>
      </c>
      <c r="E28" s="44">
        <v>658</v>
      </c>
      <c r="F28" s="44">
        <v>663.5</v>
      </c>
      <c r="G28" s="45">
        <v>0</v>
      </c>
      <c r="H28" s="46">
        <f t="shared" si="18"/>
        <v>6875</v>
      </c>
      <c r="I28" s="46">
        <v>0</v>
      </c>
      <c r="J28" s="3">
        <f t="shared" si="19"/>
        <v>6875</v>
      </c>
    </row>
    <row r="29" spans="1:10" x14ac:dyDescent="0.25">
      <c r="A29" s="42">
        <v>43286</v>
      </c>
      <c r="B29" s="43" t="s">
        <v>47</v>
      </c>
      <c r="C29" s="43">
        <v>600</v>
      </c>
      <c r="D29" s="43" t="s">
        <v>36</v>
      </c>
      <c r="E29" s="44">
        <v>1320</v>
      </c>
      <c r="F29" s="44">
        <v>1330</v>
      </c>
      <c r="G29" s="45">
        <v>0</v>
      </c>
      <c r="H29" s="46">
        <f t="shared" si="18"/>
        <v>6000</v>
      </c>
      <c r="I29" s="46">
        <v>0</v>
      </c>
      <c r="J29" s="3">
        <f t="shared" si="19"/>
        <v>6000</v>
      </c>
    </row>
    <row r="30" spans="1:10" x14ac:dyDescent="0.25">
      <c r="A30" s="42">
        <v>43285</v>
      </c>
      <c r="B30" s="43" t="s">
        <v>48</v>
      </c>
      <c r="C30" s="43">
        <v>12000</v>
      </c>
      <c r="D30" s="43" t="s">
        <v>36</v>
      </c>
      <c r="E30" s="44">
        <v>57.25</v>
      </c>
      <c r="F30" s="44">
        <v>58.25</v>
      </c>
      <c r="G30" s="45">
        <v>0</v>
      </c>
      <c r="H30" s="46">
        <f t="shared" si="18"/>
        <v>12000</v>
      </c>
      <c r="I30" s="46">
        <v>0</v>
      </c>
      <c r="J30" s="3">
        <f t="shared" si="19"/>
        <v>12000</v>
      </c>
    </row>
    <row r="31" spans="1:10" x14ac:dyDescent="0.25">
      <c r="A31" s="42">
        <v>43285</v>
      </c>
      <c r="B31" s="47" t="s">
        <v>49</v>
      </c>
      <c r="C31" s="48">
        <v>250</v>
      </c>
      <c r="D31" s="47" t="s">
        <v>36</v>
      </c>
      <c r="E31" s="49">
        <v>2885</v>
      </c>
      <c r="F31" s="49">
        <v>2910</v>
      </c>
      <c r="G31" s="49">
        <v>2930</v>
      </c>
      <c r="H31" s="46">
        <v>6250</v>
      </c>
      <c r="I31" s="3">
        <f>(G25-F25)*C25</f>
        <v>7000</v>
      </c>
      <c r="J31" s="3" t="e">
        <f>+#REF!+H31</f>
        <v>#REF!</v>
      </c>
    </row>
    <row r="32" spans="1:10" x14ac:dyDescent="0.25">
      <c r="A32" s="42">
        <v>43284</v>
      </c>
      <c r="B32" s="47" t="s">
        <v>51</v>
      </c>
      <c r="C32" s="48">
        <v>2750</v>
      </c>
      <c r="D32" s="47" t="s">
        <v>36</v>
      </c>
      <c r="E32" s="49">
        <v>260.5</v>
      </c>
      <c r="F32" s="49">
        <v>262.5</v>
      </c>
      <c r="G32" s="49">
        <v>0</v>
      </c>
      <c r="H32" s="46">
        <v>5500</v>
      </c>
      <c r="I32" s="46">
        <v>0</v>
      </c>
      <c r="J32" s="3">
        <v>5500</v>
      </c>
    </row>
    <row r="33" spans="1:10" x14ac:dyDescent="0.25">
      <c r="A33" s="42">
        <v>43284</v>
      </c>
      <c r="B33" s="48" t="s">
        <v>52</v>
      </c>
      <c r="C33" s="48">
        <v>10000</v>
      </c>
      <c r="D33" s="48" t="s">
        <v>37</v>
      </c>
      <c r="E33" s="49">
        <v>53.75</v>
      </c>
      <c r="F33" s="49">
        <v>52.5</v>
      </c>
      <c r="G33" s="49">
        <v>0</v>
      </c>
      <c r="H33" s="46">
        <f>(E33-F33)*C33</f>
        <v>12500</v>
      </c>
      <c r="I33" s="46">
        <v>0</v>
      </c>
      <c r="J33" s="3">
        <f t="shared" ref="J33:J34" si="20">+I33+H33</f>
        <v>12500</v>
      </c>
    </row>
    <row r="34" spans="1:10" x14ac:dyDescent="0.25">
      <c r="A34" s="42">
        <v>43283</v>
      </c>
      <c r="B34" s="43" t="s">
        <v>52</v>
      </c>
      <c r="C34" s="43">
        <v>10000</v>
      </c>
      <c r="D34" s="43" t="s">
        <v>36</v>
      </c>
      <c r="E34" s="44">
        <v>56.25</v>
      </c>
      <c r="F34" s="44">
        <v>57.5</v>
      </c>
      <c r="G34" s="45">
        <v>0</v>
      </c>
      <c r="H34" s="46">
        <f t="shared" ref="H34" si="21">(F34-E34)*C34</f>
        <v>12500</v>
      </c>
      <c r="I34" s="46">
        <v>0</v>
      </c>
      <c r="J34" s="3">
        <f t="shared" si="20"/>
        <v>12500</v>
      </c>
    </row>
    <row r="35" spans="1:10" x14ac:dyDescent="0.25">
      <c r="A35" s="50"/>
      <c r="B35" s="51"/>
      <c r="C35" s="51"/>
      <c r="D35" s="51"/>
      <c r="E35" s="52"/>
      <c r="F35" s="52"/>
      <c r="G35" s="52"/>
      <c r="H35" s="53"/>
      <c r="I35" s="53"/>
      <c r="J35" s="32"/>
    </row>
    <row r="36" spans="1:10" x14ac:dyDescent="0.25">
      <c r="A36" s="42">
        <v>43280</v>
      </c>
      <c r="B36" s="43" t="s">
        <v>53</v>
      </c>
      <c r="C36" s="43">
        <v>1200</v>
      </c>
      <c r="D36" s="43" t="s">
        <v>36</v>
      </c>
      <c r="E36" s="44">
        <v>972</v>
      </c>
      <c r="F36" s="44">
        <v>987</v>
      </c>
      <c r="G36" s="45">
        <v>0</v>
      </c>
      <c r="H36" s="46">
        <f t="shared" ref="H36:H38" si="22">(F36-E36)*C36</f>
        <v>18000</v>
      </c>
      <c r="I36" s="46">
        <v>0</v>
      </c>
      <c r="J36" s="3">
        <f t="shared" ref="J36:J57" si="23">+I36+H36</f>
        <v>18000</v>
      </c>
    </row>
    <row r="37" spans="1:10" x14ac:dyDescent="0.25">
      <c r="A37" s="42">
        <v>43279</v>
      </c>
      <c r="B37" s="43" t="s">
        <v>54</v>
      </c>
      <c r="C37" s="43">
        <v>28000</v>
      </c>
      <c r="D37" s="43" t="s">
        <v>36</v>
      </c>
      <c r="E37" s="44">
        <v>13.75</v>
      </c>
      <c r="F37" s="44">
        <v>14.4</v>
      </c>
      <c r="G37" s="45">
        <v>0</v>
      </c>
      <c r="H37" s="46">
        <f t="shared" si="22"/>
        <v>18200.000000000011</v>
      </c>
      <c r="I37" s="46">
        <v>0</v>
      </c>
      <c r="J37" s="3">
        <f t="shared" si="23"/>
        <v>18200.000000000011</v>
      </c>
    </row>
    <row r="38" spans="1:10" x14ac:dyDescent="0.25">
      <c r="A38" s="42">
        <v>43279</v>
      </c>
      <c r="B38" s="43" t="s">
        <v>55</v>
      </c>
      <c r="C38" s="43">
        <v>800</v>
      </c>
      <c r="D38" s="43" t="s">
        <v>36</v>
      </c>
      <c r="E38" s="44">
        <v>1124</v>
      </c>
      <c r="F38" s="44">
        <v>1132</v>
      </c>
      <c r="G38" s="45">
        <v>0</v>
      </c>
      <c r="H38" s="46">
        <f t="shared" si="22"/>
        <v>6400</v>
      </c>
      <c r="I38" s="46">
        <v>0</v>
      </c>
      <c r="J38" s="3">
        <f t="shared" si="23"/>
        <v>6400</v>
      </c>
    </row>
    <row r="39" spans="1:10" x14ac:dyDescent="0.25">
      <c r="A39" s="54">
        <v>43277</v>
      </c>
      <c r="B39" s="48" t="s">
        <v>50</v>
      </c>
      <c r="C39" s="48">
        <v>12000</v>
      </c>
      <c r="D39" s="48" t="s">
        <v>37</v>
      </c>
      <c r="E39" s="49">
        <v>82.25</v>
      </c>
      <c r="F39" s="49">
        <v>80.5</v>
      </c>
      <c r="G39" s="49">
        <v>0</v>
      </c>
      <c r="H39" s="46">
        <f>(E39-F39)*C39</f>
        <v>21000</v>
      </c>
      <c r="I39" s="46">
        <v>0</v>
      </c>
      <c r="J39" s="3">
        <f t="shared" si="23"/>
        <v>21000</v>
      </c>
    </row>
    <row r="40" spans="1:10" x14ac:dyDescent="0.25">
      <c r="A40" s="54">
        <v>43276</v>
      </c>
      <c r="B40" s="55" t="s">
        <v>56</v>
      </c>
      <c r="C40" s="55">
        <v>500</v>
      </c>
      <c r="D40" s="55" t="s">
        <v>36</v>
      </c>
      <c r="E40" s="56">
        <v>1615</v>
      </c>
      <c r="F40" s="56">
        <v>1637</v>
      </c>
      <c r="G40" s="45">
        <v>0</v>
      </c>
      <c r="H40" s="46">
        <f t="shared" ref="H40" si="24">(F40-E40)*C40</f>
        <v>11000</v>
      </c>
      <c r="I40" s="46">
        <v>0</v>
      </c>
      <c r="J40" s="3">
        <f t="shared" si="23"/>
        <v>11000</v>
      </c>
    </row>
    <row r="41" spans="1:10" x14ac:dyDescent="0.25">
      <c r="A41" s="54">
        <v>43273</v>
      </c>
      <c r="B41" s="48" t="s">
        <v>53</v>
      </c>
      <c r="C41" s="48">
        <v>1200</v>
      </c>
      <c r="D41" s="48" t="s">
        <v>37</v>
      </c>
      <c r="E41" s="49">
        <v>985</v>
      </c>
      <c r="F41" s="49">
        <v>980</v>
      </c>
      <c r="G41" s="49">
        <v>0</v>
      </c>
      <c r="H41" s="46">
        <f>(E41-F41)*C41</f>
        <v>6000</v>
      </c>
      <c r="I41" s="46">
        <v>0</v>
      </c>
      <c r="J41" s="3">
        <f t="shared" si="23"/>
        <v>6000</v>
      </c>
    </row>
    <row r="42" spans="1:10" x14ac:dyDescent="0.25">
      <c r="A42" s="54">
        <v>43272</v>
      </c>
      <c r="B42" s="48" t="s">
        <v>56</v>
      </c>
      <c r="C42" s="48">
        <v>500</v>
      </c>
      <c r="D42" s="48" t="s">
        <v>37</v>
      </c>
      <c r="E42" s="49">
        <v>1640</v>
      </c>
      <c r="F42" s="49">
        <v>1615</v>
      </c>
      <c r="G42" s="49">
        <v>0</v>
      </c>
      <c r="H42" s="46">
        <f>(E42-F42)*C42</f>
        <v>12500</v>
      </c>
      <c r="I42" s="46">
        <v>0</v>
      </c>
      <c r="J42" s="3">
        <f t="shared" si="23"/>
        <v>12500</v>
      </c>
    </row>
    <row r="43" spans="1:10" x14ac:dyDescent="0.25">
      <c r="A43" s="54">
        <v>43271</v>
      </c>
      <c r="B43" s="55" t="s">
        <v>57</v>
      </c>
      <c r="C43" s="55">
        <v>7000</v>
      </c>
      <c r="D43" s="55" t="s">
        <v>36</v>
      </c>
      <c r="E43" s="56">
        <v>137</v>
      </c>
      <c r="F43" s="56">
        <v>138</v>
      </c>
      <c r="G43" s="45">
        <v>0</v>
      </c>
      <c r="H43" s="46">
        <f t="shared" ref="H43:H45" si="25">(F43-E43)*C43</f>
        <v>7000</v>
      </c>
      <c r="I43" s="46">
        <v>0</v>
      </c>
      <c r="J43" s="3">
        <f t="shared" si="23"/>
        <v>7000</v>
      </c>
    </row>
    <row r="44" spans="1:10" x14ac:dyDescent="0.25">
      <c r="A44" s="54">
        <v>43269</v>
      </c>
      <c r="B44" s="55" t="s">
        <v>53</v>
      </c>
      <c r="C44" s="55">
        <v>1200</v>
      </c>
      <c r="D44" s="55" t="s">
        <v>36</v>
      </c>
      <c r="E44" s="56">
        <v>1000</v>
      </c>
      <c r="F44" s="56">
        <v>1012</v>
      </c>
      <c r="G44" s="56">
        <v>0</v>
      </c>
      <c r="H44" s="3">
        <f t="shared" si="25"/>
        <v>14400</v>
      </c>
      <c r="I44" s="3">
        <v>0</v>
      </c>
      <c r="J44" s="3">
        <f t="shared" si="23"/>
        <v>14400</v>
      </c>
    </row>
    <row r="45" spans="1:10" x14ac:dyDescent="0.25">
      <c r="A45" s="54">
        <v>43269</v>
      </c>
      <c r="B45" s="55" t="s">
        <v>57</v>
      </c>
      <c r="C45" s="55">
        <v>7000</v>
      </c>
      <c r="D45" s="55" t="s">
        <v>36</v>
      </c>
      <c r="E45" s="56">
        <v>140</v>
      </c>
      <c r="F45" s="56">
        <v>140.5</v>
      </c>
      <c r="G45" s="56">
        <v>0</v>
      </c>
      <c r="H45" s="3">
        <f t="shared" si="25"/>
        <v>3500</v>
      </c>
      <c r="I45" s="3">
        <v>0</v>
      </c>
      <c r="J45" s="3">
        <f t="shared" si="23"/>
        <v>3500</v>
      </c>
    </row>
    <row r="46" spans="1:10" x14ac:dyDescent="0.25">
      <c r="A46" s="54">
        <v>43266</v>
      </c>
      <c r="B46" s="55" t="s">
        <v>58</v>
      </c>
      <c r="C46" s="55">
        <v>12000</v>
      </c>
      <c r="D46" s="55" t="s">
        <v>37</v>
      </c>
      <c r="E46" s="56">
        <v>87</v>
      </c>
      <c r="F46" s="56">
        <v>85</v>
      </c>
      <c r="G46" s="56">
        <v>84.25</v>
      </c>
      <c r="H46" s="3">
        <f>(E46-F46)*C46</f>
        <v>24000</v>
      </c>
      <c r="I46" s="3">
        <f>(F46-G46)*C46</f>
        <v>9000</v>
      </c>
      <c r="J46" s="3">
        <f t="shared" si="23"/>
        <v>33000</v>
      </c>
    </row>
    <row r="47" spans="1:10" x14ac:dyDescent="0.25">
      <c r="A47" s="54">
        <v>43266</v>
      </c>
      <c r="B47" s="55" t="s">
        <v>59</v>
      </c>
      <c r="C47" s="55">
        <v>1000</v>
      </c>
      <c r="D47" s="55" t="s">
        <v>37</v>
      </c>
      <c r="E47" s="56">
        <v>1087</v>
      </c>
      <c r="F47" s="56">
        <v>1075</v>
      </c>
      <c r="G47" s="56">
        <v>0</v>
      </c>
      <c r="H47" s="3">
        <f t="shared" ref="H47" si="26">(E47-F47)*C47</f>
        <v>12000</v>
      </c>
      <c r="I47" s="3">
        <v>0</v>
      </c>
      <c r="J47" s="3">
        <f t="shared" si="23"/>
        <v>12000</v>
      </c>
    </row>
    <row r="48" spans="1:10" x14ac:dyDescent="0.25">
      <c r="A48" s="54">
        <v>43265</v>
      </c>
      <c r="B48" s="55" t="s">
        <v>54</v>
      </c>
      <c r="C48" s="55">
        <v>28000</v>
      </c>
      <c r="D48" s="55" t="s">
        <v>36</v>
      </c>
      <c r="E48" s="56">
        <v>16</v>
      </c>
      <c r="F48" s="56">
        <v>15.4</v>
      </c>
      <c r="G48" s="56">
        <v>0</v>
      </c>
      <c r="H48" s="3">
        <f t="shared" ref="H48" si="27">(F48-E48)*C48</f>
        <v>-16799.999999999989</v>
      </c>
      <c r="I48" s="3">
        <v>0</v>
      </c>
      <c r="J48" s="57">
        <f t="shared" si="23"/>
        <v>-16799.999999999989</v>
      </c>
    </row>
    <row r="49" spans="1:10" x14ac:dyDescent="0.25">
      <c r="A49" s="54">
        <v>43265</v>
      </c>
      <c r="B49" s="55" t="s">
        <v>57</v>
      </c>
      <c r="C49" s="55">
        <v>7000</v>
      </c>
      <c r="D49" s="55" t="s">
        <v>36</v>
      </c>
      <c r="E49" s="56">
        <v>143.75</v>
      </c>
      <c r="F49" s="56">
        <v>145.75</v>
      </c>
      <c r="G49" s="56">
        <v>146.25</v>
      </c>
      <c r="H49" s="3">
        <f>(F49-E49)*C49</f>
        <v>14000</v>
      </c>
      <c r="I49" s="3">
        <f>(G49-F49)*C49</f>
        <v>3500</v>
      </c>
      <c r="J49" s="3">
        <f t="shared" si="23"/>
        <v>17500</v>
      </c>
    </row>
    <row r="50" spans="1:10" x14ac:dyDescent="0.25">
      <c r="A50" s="58">
        <v>43264</v>
      </c>
      <c r="B50" s="48" t="s">
        <v>53</v>
      </c>
      <c r="C50" s="48">
        <v>1200</v>
      </c>
      <c r="D50" s="48" t="s">
        <v>37</v>
      </c>
      <c r="E50" s="49">
        <v>1045</v>
      </c>
      <c r="F50" s="49">
        <v>1032</v>
      </c>
      <c r="G50" s="49">
        <v>0</v>
      </c>
      <c r="H50" s="46">
        <f t="shared" ref="H50" si="28">(E50-F50)*C50</f>
        <v>15600</v>
      </c>
      <c r="I50" s="46">
        <v>0</v>
      </c>
      <c r="J50" s="3">
        <f t="shared" si="23"/>
        <v>15600</v>
      </c>
    </row>
    <row r="51" spans="1:10" x14ac:dyDescent="0.25">
      <c r="A51" s="54">
        <v>43263</v>
      </c>
      <c r="B51" s="55" t="s">
        <v>60</v>
      </c>
      <c r="C51" s="55">
        <v>1000</v>
      </c>
      <c r="D51" s="55" t="s">
        <v>36</v>
      </c>
      <c r="E51" s="56">
        <v>1061</v>
      </c>
      <c r="F51" s="56">
        <v>1076</v>
      </c>
      <c r="G51" s="56">
        <v>1096</v>
      </c>
      <c r="H51" s="3">
        <f>(F51-E51)*C51</f>
        <v>15000</v>
      </c>
      <c r="I51" s="3">
        <v>0</v>
      </c>
      <c r="J51" s="3">
        <f t="shared" si="23"/>
        <v>15000</v>
      </c>
    </row>
    <row r="52" spans="1:10" x14ac:dyDescent="0.25">
      <c r="A52" s="54">
        <v>43262</v>
      </c>
      <c r="B52" s="55" t="s">
        <v>61</v>
      </c>
      <c r="C52" s="55">
        <v>4500</v>
      </c>
      <c r="D52" s="55" t="s">
        <v>36</v>
      </c>
      <c r="E52" s="56">
        <v>273</v>
      </c>
      <c r="F52" s="56">
        <v>275.75</v>
      </c>
      <c r="G52" s="56">
        <v>0</v>
      </c>
      <c r="H52" s="3">
        <f>(F52-E52)*C52</f>
        <v>12375</v>
      </c>
      <c r="I52" s="3">
        <v>0</v>
      </c>
      <c r="J52" s="3">
        <f t="shared" si="23"/>
        <v>12375</v>
      </c>
    </row>
    <row r="53" spans="1:10" x14ac:dyDescent="0.25">
      <c r="A53" s="54">
        <v>43259</v>
      </c>
      <c r="B53" s="55" t="s">
        <v>53</v>
      </c>
      <c r="C53" s="55">
        <v>1200</v>
      </c>
      <c r="D53" s="55" t="s">
        <v>36</v>
      </c>
      <c r="E53" s="56">
        <v>1021</v>
      </c>
      <c r="F53" s="56">
        <v>1036</v>
      </c>
      <c r="G53" s="56">
        <v>1041</v>
      </c>
      <c r="H53" s="3">
        <f>(F53-E53)*C53</f>
        <v>18000</v>
      </c>
      <c r="I53" s="3">
        <f>(G53-F53)*C53</f>
        <v>6000</v>
      </c>
      <c r="J53" s="3">
        <f t="shared" si="23"/>
        <v>24000</v>
      </c>
    </row>
    <row r="54" spans="1:10" x14ac:dyDescent="0.25">
      <c r="A54" s="54">
        <v>43259</v>
      </c>
      <c r="B54" s="55" t="s">
        <v>62</v>
      </c>
      <c r="C54" s="55">
        <v>4000</v>
      </c>
      <c r="D54" s="55" t="s">
        <v>36</v>
      </c>
      <c r="E54" s="56">
        <v>132.75</v>
      </c>
      <c r="F54" s="56">
        <v>135.75</v>
      </c>
      <c r="G54" s="56">
        <v>0</v>
      </c>
      <c r="H54" s="3">
        <f>(F54-E54)*C54</f>
        <v>12000</v>
      </c>
      <c r="I54" s="3">
        <v>0</v>
      </c>
      <c r="J54" s="3">
        <f t="shared" si="23"/>
        <v>12000</v>
      </c>
    </row>
    <row r="55" spans="1:10" x14ac:dyDescent="0.25">
      <c r="A55" s="54">
        <v>43259</v>
      </c>
      <c r="B55" s="55" t="s">
        <v>63</v>
      </c>
      <c r="C55" s="55">
        <v>1400</v>
      </c>
      <c r="D55" s="55" t="s">
        <v>36</v>
      </c>
      <c r="E55" s="56">
        <v>565</v>
      </c>
      <c r="F55" s="56">
        <v>575</v>
      </c>
      <c r="G55" s="56">
        <v>587</v>
      </c>
      <c r="H55" s="3">
        <f>(F55-E55)*C55</f>
        <v>14000</v>
      </c>
      <c r="I55" s="3">
        <f>(G55-F55)*C55</f>
        <v>16800</v>
      </c>
      <c r="J55" s="3">
        <f t="shared" si="23"/>
        <v>30800</v>
      </c>
    </row>
    <row r="56" spans="1:10" x14ac:dyDescent="0.25">
      <c r="A56" s="54">
        <v>43258</v>
      </c>
      <c r="B56" s="55" t="s">
        <v>57</v>
      </c>
      <c r="C56" s="55">
        <v>7000</v>
      </c>
      <c r="D56" s="55" t="s">
        <v>36</v>
      </c>
      <c r="E56" s="56">
        <v>149</v>
      </c>
      <c r="F56" s="56">
        <v>147</v>
      </c>
      <c r="G56" s="56">
        <v>0</v>
      </c>
      <c r="H56" s="3">
        <f t="shared" ref="H56:H57" si="29">(F56-E56)*C56</f>
        <v>-14000</v>
      </c>
      <c r="I56" s="3">
        <v>0</v>
      </c>
      <c r="J56" s="57">
        <f t="shared" si="23"/>
        <v>-14000</v>
      </c>
    </row>
    <row r="57" spans="1:10" x14ac:dyDescent="0.25">
      <c r="A57" s="54">
        <v>43258</v>
      </c>
      <c r="B57" s="59" t="s">
        <v>64</v>
      </c>
      <c r="C57" s="59">
        <v>28000</v>
      </c>
      <c r="D57" s="59" t="s">
        <v>36</v>
      </c>
      <c r="E57" s="60">
        <v>16</v>
      </c>
      <c r="F57" s="56">
        <v>15.5</v>
      </c>
      <c r="G57" s="60">
        <v>0</v>
      </c>
      <c r="H57" s="3">
        <f t="shared" si="29"/>
        <v>-14000</v>
      </c>
      <c r="I57" s="3">
        <v>0</v>
      </c>
      <c r="J57" s="57">
        <f t="shared" si="23"/>
        <v>-14000</v>
      </c>
    </row>
    <row r="58" spans="1:10" x14ac:dyDescent="0.25">
      <c r="A58" s="54">
        <v>43257</v>
      </c>
      <c r="B58" s="55" t="s">
        <v>65</v>
      </c>
      <c r="C58" s="55">
        <v>1100</v>
      </c>
      <c r="D58" s="55" t="s">
        <v>36</v>
      </c>
      <c r="E58" s="56">
        <v>899</v>
      </c>
      <c r="F58" s="56">
        <v>905</v>
      </c>
      <c r="G58" s="56">
        <v>0</v>
      </c>
      <c r="H58" s="3">
        <f>(F58-E58)*C58</f>
        <v>6600</v>
      </c>
      <c r="I58" s="3">
        <v>0</v>
      </c>
      <c r="J58" s="3">
        <f>+I58+H58</f>
        <v>6600</v>
      </c>
    </row>
    <row r="59" spans="1:10" x14ac:dyDescent="0.25">
      <c r="A59" s="54">
        <v>43256</v>
      </c>
      <c r="B59" s="55" t="s">
        <v>66</v>
      </c>
      <c r="C59" s="55">
        <v>8000</v>
      </c>
      <c r="D59" s="55" t="s">
        <v>36</v>
      </c>
      <c r="E59" s="56">
        <v>109</v>
      </c>
      <c r="F59" s="56">
        <v>110.9</v>
      </c>
      <c r="G59" s="56">
        <v>0</v>
      </c>
      <c r="H59" s="3">
        <f>(F59-E59)*C59</f>
        <v>15200.000000000045</v>
      </c>
      <c r="I59" s="3">
        <v>0</v>
      </c>
      <c r="J59" s="3">
        <f t="shared" ref="J59:J63" si="30">+I59+H59</f>
        <v>15200.000000000045</v>
      </c>
    </row>
    <row r="60" spans="1:10" x14ac:dyDescent="0.25">
      <c r="A60" s="54">
        <v>43255</v>
      </c>
      <c r="B60" s="55" t="s">
        <v>56</v>
      </c>
      <c r="C60" s="55">
        <v>500</v>
      </c>
      <c r="D60" s="55" t="s">
        <v>37</v>
      </c>
      <c r="E60" s="56">
        <v>1590</v>
      </c>
      <c r="F60" s="56">
        <v>1570</v>
      </c>
      <c r="G60" s="56">
        <v>0</v>
      </c>
      <c r="H60" s="3">
        <f>(E60-F60)*C60</f>
        <v>10000</v>
      </c>
      <c r="I60" s="3">
        <v>0</v>
      </c>
      <c r="J60" s="3">
        <f t="shared" si="30"/>
        <v>10000</v>
      </c>
    </row>
    <row r="61" spans="1:10" x14ac:dyDescent="0.25">
      <c r="A61" s="54">
        <v>43255</v>
      </c>
      <c r="B61" s="55" t="s">
        <v>67</v>
      </c>
      <c r="C61" s="55">
        <v>1000</v>
      </c>
      <c r="D61" s="55" t="s">
        <v>36</v>
      </c>
      <c r="E61" s="56">
        <v>923</v>
      </c>
      <c r="F61" s="56">
        <v>928</v>
      </c>
      <c r="G61" s="56">
        <v>0</v>
      </c>
      <c r="H61" s="3">
        <f>(F61-E61)*C61</f>
        <v>5000</v>
      </c>
      <c r="I61" s="3">
        <v>0</v>
      </c>
      <c r="J61" s="3">
        <f t="shared" si="30"/>
        <v>5000</v>
      </c>
    </row>
    <row r="62" spans="1:10" x14ac:dyDescent="0.25">
      <c r="A62" s="54">
        <v>43252</v>
      </c>
      <c r="B62" s="55" t="s">
        <v>66</v>
      </c>
      <c r="C62" s="55">
        <v>8000</v>
      </c>
      <c r="D62" s="55" t="s">
        <v>37</v>
      </c>
      <c r="E62" s="56">
        <v>122.5</v>
      </c>
      <c r="F62" s="56">
        <v>120.5</v>
      </c>
      <c r="G62" s="56">
        <v>0</v>
      </c>
      <c r="H62" s="3">
        <f>(E62-F62)*C62</f>
        <v>16000</v>
      </c>
      <c r="I62" s="3">
        <v>0</v>
      </c>
      <c r="J62" s="3">
        <f t="shared" si="30"/>
        <v>16000</v>
      </c>
    </row>
    <row r="63" spans="1:10" x14ac:dyDescent="0.25">
      <c r="A63" s="54">
        <v>43252</v>
      </c>
      <c r="B63" s="55" t="s">
        <v>68</v>
      </c>
      <c r="C63" s="55">
        <v>500</v>
      </c>
      <c r="D63" s="55" t="s">
        <v>36</v>
      </c>
      <c r="E63" s="56">
        <v>760</v>
      </c>
      <c r="F63" s="56">
        <v>735</v>
      </c>
      <c r="G63" s="56">
        <v>0</v>
      </c>
      <c r="H63" s="3">
        <f>(F63-E63)*C63</f>
        <v>-12500</v>
      </c>
      <c r="I63" s="3">
        <v>0</v>
      </c>
      <c r="J63" s="57">
        <f t="shared" si="30"/>
        <v>-12500</v>
      </c>
    </row>
    <row r="64" spans="1:10" x14ac:dyDescent="0.25">
      <c r="A64" s="50"/>
      <c r="B64" s="51"/>
      <c r="C64" s="51"/>
      <c r="D64" s="51"/>
      <c r="E64" s="52"/>
      <c r="F64" s="52"/>
      <c r="G64" s="52"/>
      <c r="H64" s="53"/>
      <c r="I64" s="53"/>
      <c r="J64" s="3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6" t="s">
        <v>87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x14ac:dyDescent="0.25">
      <c r="A3" s="34" t="s">
        <v>0</v>
      </c>
      <c r="B3" s="34" t="s">
        <v>1</v>
      </c>
      <c r="C3" s="34" t="s">
        <v>70</v>
      </c>
      <c r="D3" s="34" t="s">
        <v>71</v>
      </c>
      <c r="E3" s="34" t="s">
        <v>40</v>
      </c>
      <c r="F3" s="34" t="s">
        <v>72</v>
      </c>
      <c r="G3" s="34" t="s">
        <v>5</v>
      </c>
      <c r="H3" s="34" t="s">
        <v>6</v>
      </c>
      <c r="I3" s="34" t="s">
        <v>7</v>
      </c>
      <c r="J3" s="34" t="s">
        <v>8</v>
      </c>
      <c r="K3" s="34" t="s">
        <v>9</v>
      </c>
    </row>
    <row r="4" spans="1:11" x14ac:dyDescent="0.25">
      <c r="A4" s="58"/>
      <c r="B4" s="61"/>
      <c r="C4" s="62"/>
      <c r="D4" s="63"/>
      <c r="E4" s="64"/>
      <c r="F4" s="64"/>
      <c r="G4" s="64"/>
      <c r="H4" s="46"/>
      <c r="I4" s="65"/>
      <c r="J4" s="66"/>
      <c r="K4" s="67"/>
    </row>
    <row r="5" spans="1:11" x14ac:dyDescent="0.25">
      <c r="A5" s="42">
        <v>43339</v>
      </c>
      <c r="B5" s="61" t="s">
        <v>128</v>
      </c>
      <c r="C5" s="63">
        <v>280</v>
      </c>
      <c r="D5" s="63" t="s">
        <v>76</v>
      </c>
      <c r="E5" s="46">
        <v>2000</v>
      </c>
      <c r="F5" s="46">
        <v>7</v>
      </c>
      <c r="G5" s="46">
        <v>8.1999999999999993</v>
      </c>
      <c r="H5" s="46">
        <v>10</v>
      </c>
      <c r="I5" s="68">
        <f t="shared" ref="I5" si="0">(G5-F5)*E5</f>
        <v>2399.9999999999986</v>
      </c>
      <c r="J5" s="66">
        <f t="shared" ref="J5" si="1">(H5-G5)*E5</f>
        <v>3600.0000000000014</v>
      </c>
      <c r="K5" s="78">
        <f t="shared" ref="K5" si="2">(I5+J5)</f>
        <v>6000</v>
      </c>
    </row>
    <row r="6" spans="1:11" x14ac:dyDescent="0.25">
      <c r="A6" s="42">
        <v>43336</v>
      </c>
      <c r="B6" s="61" t="s">
        <v>81</v>
      </c>
      <c r="C6" s="63">
        <v>570</v>
      </c>
      <c r="D6" s="63" t="s">
        <v>76</v>
      </c>
      <c r="E6" s="46">
        <v>1100</v>
      </c>
      <c r="F6" s="46">
        <v>16</v>
      </c>
      <c r="G6" s="46">
        <v>17.7</v>
      </c>
      <c r="H6" s="46">
        <v>20</v>
      </c>
      <c r="I6" s="68">
        <f t="shared" ref="I6" si="3">(G6-F6)*E6</f>
        <v>1869.9999999999993</v>
      </c>
      <c r="J6" s="66">
        <f t="shared" ref="J6" si="4">(H6-G6)*E6</f>
        <v>2530.0000000000009</v>
      </c>
      <c r="K6" s="78">
        <f t="shared" ref="K6" si="5">(I6+J6)</f>
        <v>4400</v>
      </c>
    </row>
    <row r="7" spans="1:11" x14ac:dyDescent="0.25">
      <c r="A7" s="42">
        <v>43333</v>
      </c>
      <c r="B7" s="61" t="s">
        <v>86</v>
      </c>
      <c r="C7" s="63">
        <v>120</v>
      </c>
      <c r="D7" s="63" t="s">
        <v>76</v>
      </c>
      <c r="E7" s="46">
        <v>3500</v>
      </c>
      <c r="F7" s="46">
        <v>5</v>
      </c>
      <c r="G7" s="46">
        <v>5.6</v>
      </c>
      <c r="H7" s="46">
        <v>5.9</v>
      </c>
      <c r="I7" s="68">
        <f t="shared" ref="I7" si="6">(G7-F7)*E7</f>
        <v>2099.9999999999986</v>
      </c>
      <c r="J7" s="66">
        <f t="shared" ref="J7" si="7">(H7-G7)*E7</f>
        <v>1050.0000000000025</v>
      </c>
      <c r="K7" s="78">
        <f t="shared" ref="K7" si="8">(I7+J7)</f>
        <v>3150.0000000000009</v>
      </c>
    </row>
    <row r="8" spans="1:11" x14ac:dyDescent="0.25">
      <c r="A8" s="42">
        <v>43329</v>
      </c>
      <c r="B8" s="61" t="s">
        <v>122</v>
      </c>
      <c r="C8" s="63">
        <v>340</v>
      </c>
      <c r="D8" s="63" t="s">
        <v>76</v>
      </c>
      <c r="E8" s="46">
        <v>3000</v>
      </c>
      <c r="F8" s="46">
        <v>5</v>
      </c>
      <c r="G8" s="46">
        <v>5.9</v>
      </c>
      <c r="H8" s="46" t="s">
        <v>16</v>
      </c>
      <c r="I8" s="68">
        <f t="shared" ref="I8:I9" si="9">(G8-F8)*E8</f>
        <v>2700.0000000000009</v>
      </c>
      <c r="J8" s="66">
        <v>0</v>
      </c>
      <c r="K8" s="78">
        <f t="shared" ref="K8:K9" si="10">(I8+J8)</f>
        <v>2700.0000000000009</v>
      </c>
    </row>
    <row r="9" spans="1:11" x14ac:dyDescent="0.25">
      <c r="A9" s="42">
        <v>43328</v>
      </c>
      <c r="B9" s="61" t="s">
        <v>111</v>
      </c>
      <c r="C9" s="63">
        <v>90</v>
      </c>
      <c r="D9" s="63" t="s">
        <v>76</v>
      </c>
      <c r="E9" s="46">
        <v>6000</v>
      </c>
      <c r="F9" s="46">
        <v>4</v>
      </c>
      <c r="G9" s="46">
        <v>4.5</v>
      </c>
      <c r="H9" s="46" t="s">
        <v>16</v>
      </c>
      <c r="I9" s="68">
        <f t="shared" si="9"/>
        <v>3000</v>
      </c>
      <c r="J9" s="66">
        <v>0</v>
      </c>
      <c r="K9" s="78">
        <f t="shared" si="10"/>
        <v>3000</v>
      </c>
    </row>
    <row r="10" spans="1:11" x14ac:dyDescent="0.25">
      <c r="A10" s="42">
        <v>43326</v>
      </c>
      <c r="B10" s="61" t="s">
        <v>111</v>
      </c>
      <c r="C10" s="63">
        <v>90</v>
      </c>
      <c r="D10" s="63" t="s">
        <v>74</v>
      </c>
      <c r="E10" s="46">
        <v>6000</v>
      </c>
      <c r="F10" s="46">
        <v>3.5</v>
      </c>
      <c r="G10" s="46">
        <v>3.9</v>
      </c>
      <c r="H10" s="46">
        <v>4.2</v>
      </c>
      <c r="I10" s="68">
        <f t="shared" ref="I10" si="11">(G10-F10)*E10</f>
        <v>2399.9999999999995</v>
      </c>
      <c r="J10" s="66">
        <f t="shared" ref="J10" si="12">(H10-G10)*E10</f>
        <v>1800.0000000000016</v>
      </c>
      <c r="K10" s="78">
        <f t="shared" ref="K10" si="13">(I10+J10)</f>
        <v>4200.0000000000009</v>
      </c>
    </row>
    <row r="11" spans="1:11" x14ac:dyDescent="0.25">
      <c r="A11" s="42">
        <v>43325</v>
      </c>
      <c r="B11" s="61" t="s">
        <v>118</v>
      </c>
      <c r="C11" s="63">
        <v>145</v>
      </c>
      <c r="D11" s="63" t="s">
        <v>74</v>
      </c>
      <c r="E11" s="46">
        <v>4000</v>
      </c>
      <c r="F11" s="46">
        <v>4</v>
      </c>
      <c r="G11" s="46">
        <v>4.7</v>
      </c>
      <c r="H11" s="46">
        <v>5</v>
      </c>
      <c r="I11" s="68">
        <f t="shared" ref="I11" si="14">(G11-F11)*E11</f>
        <v>2800.0000000000009</v>
      </c>
      <c r="J11" s="66">
        <f t="shared" ref="J11" si="15">(H11-G11)*E11</f>
        <v>1199.9999999999993</v>
      </c>
      <c r="K11" s="78">
        <f t="shared" ref="K11" si="16">(I11+J11)</f>
        <v>4000</v>
      </c>
    </row>
    <row r="12" spans="1:11" x14ac:dyDescent="0.25">
      <c r="A12" s="42">
        <v>43321</v>
      </c>
      <c r="B12" s="61" t="s">
        <v>79</v>
      </c>
      <c r="C12" s="63">
        <v>450</v>
      </c>
      <c r="D12" s="63" t="s">
        <v>76</v>
      </c>
      <c r="E12" s="46">
        <v>1500</v>
      </c>
      <c r="F12" s="46">
        <v>16.5</v>
      </c>
      <c r="G12" s="46">
        <v>17.8</v>
      </c>
      <c r="H12" s="46">
        <v>20</v>
      </c>
      <c r="I12" s="68">
        <f t="shared" ref="I12" si="17">(G12-F12)*E12</f>
        <v>1950.0000000000011</v>
      </c>
      <c r="J12" s="66">
        <f t="shared" ref="J12" si="18">(H12-G12)*E12</f>
        <v>3299.9999999999991</v>
      </c>
      <c r="K12" s="78">
        <f t="shared" ref="K12" si="19">(I12+J12)</f>
        <v>5250</v>
      </c>
    </row>
    <row r="13" spans="1:11" x14ac:dyDescent="0.25">
      <c r="A13" s="42">
        <v>43318</v>
      </c>
      <c r="B13" s="61" t="s">
        <v>114</v>
      </c>
      <c r="C13" s="63">
        <v>280</v>
      </c>
      <c r="D13" s="63" t="s">
        <v>76</v>
      </c>
      <c r="E13" s="46">
        <v>2200</v>
      </c>
      <c r="F13" s="46">
        <v>11</v>
      </c>
      <c r="G13" s="46">
        <v>12</v>
      </c>
      <c r="H13" s="46" t="s">
        <v>16</v>
      </c>
      <c r="I13" s="68">
        <f t="shared" ref="I13:I14" si="20">(G13-F13)*E13</f>
        <v>2200</v>
      </c>
      <c r="J13" s="78">
        <v>0</v>
      </c>
      <c r="K13" s="78">
        <f t="shared" ref="K13:K14" si="21">(I13+J13)</f>
        <v>2200</v>
      </c>
    </row>
    <row r="14" spans="1:11" x14ac:dyDescent="0.25">
      <c r="A14" s="42">
        <v>43315</v>
      </c>
      <c r="B14" s="61" t="s">
        <v>113</v>
      </c>
      <c r="C14" s="63">
        <v>430</v>
      </c>
      <c r="D14" s="63" t="s">
        <v>76</v>
      </c>
      <c r="E14" s="46">
        <v>2000</v>
      </c>
      <c r="F14" s="46">
        <v>13.25</v>
      </c>
      <c r="G14" s="46">
        <v>14.25</v>
      </c>
      <c r="H14" s="46" t="s">
        <v>16</v>
      </c>
      <c r="I14" s="68">
        <f t="shared" si="20"/>
        <v>2000</v>
      </c>
      <c r="J14" s="78">
        <v>0</v>
      </c>
      <c r="K14" s="78">
        <f t="shared" si="21"/>
        <v>2000</v>
      </c>
    </row>
    <row r="15" spans="1:11" x14ac:dyDescent="0.25">
      <c r="A15" s="42">
        <v>43314</v>
      </c>
      <c r="B15" s="61" t="s">
        <v>111</v>
      </c>
      <c r="C15" s="63">
        <v>100</v>
      </c>
      <c r="D15" s="63" t="s">
        <v>76</v>
      </c>
      <c r="E15" s="46">
        <v>6000</v>
      </c>
      <c r="F15" s="46">
        <v>2.75</v>
      </c>
      <c r="G15" s="46">
        <v>3.2</v>
      </c>
      <c r="H15" s="46" t="s">
        <v>16</v>
      </c>
      <c r="I15" s="68">
        <f t="shared" ref="I15:I16" si="22">(G15-F15)*E15</f>
        <v>2700.0000000000009</v>
      </c>
      <c r="J15" s="78">
        <v>0</v>
      </c>
      <c r="K15" s="78">
        <f t="shared" ref="K15:K16" si="23">(I15+J15)</f>
        <v>2700.0000000000009</v>
      </c>
    </row>
    <row r="16" spans="1:11" x14ac:dyDescent="0.25">
      <c r="A16" s="42">
        <v>43313</v>
      </c>
      <c r="B16" s="61" t="s">
        <v>112</v>
      </c>
      <c r="C16" s="63">
        <v>880</v>
      </c>
      <c r="D16" s="63" t="s">
        <v>76</v>
      </c>
      <c r="E16" s="46">
        <v>700</v>
      </c>
      <c r="F16" s="46">
        <v>21</v>
      </c>
      <c r="G16" s="46">
        <v>22</v>
      </c>
      <c r="H16" s="46" t="s">
        <v>16</v>
      </c>
      <c r="I16" s="68">
        <f t="shared" si="22"/>
        <v>700</v>
      </c>
      <c r="J16" s="78">
        <v>0</v>
      </c>
      <c r="K16" s="78">
        <f t="shared" si="23"/>
        <v>700</v>
      </c>
    </row>
    <row r="17" spans="1:11" x14ac:dyDescent="0.25">
      <c r="A17" s="42">
        <v>43308</v>
      </c>
      <c r="B17" s="61" t="s">
        <v>93</v>
      </c>
      <c r="C17" s="63">
        <v>270</v>
      </c>
      <c r="D17" s="63" t="s">
        <v>76</v>
      </c>
      <c r="E17" s="46">
        <v>1500</v>
      </c>
      <c r="F17" s="46">
        <v>12</v>
      </c>
      <c r="G17" s="46">
        <v>13.5</v>
      </c>
      <c r="H17" s="46" t="s">
        <v>16</v>
      </c>
      <c r="I17" s="68">
        <f t="shared" ref="I17:I20" si="24">(G17-F17)*E17</f>
        <v>2250</v>
      </c>
      <c r="J17" s="78">
        <v>0</v>
      </c>
      <c r="K17" s="78">
        <f t="shared" ref="K17:K20" si="25">(I17+J17)</f>
        <v>2250</v>
      </c>
    </row>
    <row r="18" spans="1:11" x14ac:dyDescent="0.25">
      <c r="A18" s="42">
        <v>43306</v>
      </c>
      <c r="B18" s="61" t="s">
        <v>94</v>
      </c>
      <c r="C18" s="63">
        <v>400</v>
      </c>
      <c r="D18" s="63" t="s">
        <v>76</v>
      </c>
      <c r="E18" s="46">
        <v>2500</v>
      </c>
      <c r="F18" s="46">
        <v>4</v>
      </c>
      <c r="G18" s="46">
        <v>4.8</v>
      </c>
      <c r="H18" s="46" t="s">
        <v>16</v>
      </c>
      <c r="I18" s="68">
        <f t="shared" si="24"/>
        <v>1999.9999999999995</v>
      </c>
      <c r="J18" s="78">
        <v>0</v>
      </c>
      <c r="K18" s="78">
        <f t="shared" si="25"/>
        <v>1999.9999999999995</v>
      </c>
    </row>
    <row r="19" spans="1:11" x14ac:dyDescent="0.25">
      <c r="A19" s="42">
        <v>43305</v>
      </c>
      <c r="B19" s="61" t="s">
        <v>79</v>
      </c>
      <c r="C19" s="63">
        <v>370</v>
      </c>
      <c r="D19" s="63" t="s">
        <v>76</v>
      </c>
      <c r="E19" s="46">
        <v>1500</v>
      </c>
      <c r="F19" s="46">
        <v>10</v>
      </c>
      <c r="G19" s="46">
        <v>11.5</v>
      </c>
      <c r="H19" s="46">
        <v>13</v>
      </c>
      <c r="I19" s="68">
        <f t="shared" si="24"/>
        <v>2250</v>
      </c>
      <c r="J19" s="66">
        <f t="shared" ref="J19" si="26">(H19-G19)*E19</f>
        <v>2250</v>
      </c>
      <c r="K19" s="78">
        <f t="shared" si="25"/>
        <v>4500</v>
      </c>
    </row>
    <row r="20" spans="1:11" x14ac:dyDescent="0.25">
      <c r="A20" s="42">
        <v>43301</v>
      </c>
      <c r="B20" s="61" t="s">
        <v>95</v>
      </c>
      <c r="C20" s="63">
        <v>580</v>
      </c>
      <c r="D20" s="63" t="s">
        <v>76</v>
      </c>
      <c r="E20" s="46">
        <v>1000</v>
      </c>
      <c r="F20" s="46">
        <v>13</v>
      </c>
      <c r="G20" s="46">
        <v>15</v>
      </c>
      <c r="H20" s="46">
        <v>16.899999999999999</v>
      </c>
      <c r="I20" s="68">
        <f t="shared" si="24"/>
        <v>2000</v>
      </c>
      <c r="J20" s="78">
        <f>(H20-G20)*E20</f>
        <v>1899.9999999999986</v>
      </c>
      <c r="K20" s="78">
        <f t="shared" si="25"/>
        <v>3899.9999999999986</v>
      </c>
    </row>
    <row r="21" spans="1:11" x14ac:dyDescent="0.25">
      <c r="A21" s="42">
        <v>43299</v>
      </c>
      <c r="B21" s="61" t="s">
        <v>85</v>
      </c>
      <c r="C21" s="63">
        <v>760</v>
      </c>
      <c r="D21" s="63" t="s">
        <v>74</v>
      </c>
      <c r="E21" s="46">
        <v>1000</v>
      </c>
      <c r="F21" s="46">
        <v>24</v>
      </c>
      <c r="G21" s="46">
        <v>26.5</v>
      </c>
      <c r="H21" s="46" t="s">
        <v>16</v>
      </c>
      <c r="I21" s="68">
        <f t="shared" ref="I21:I23" si="27">(G21-F21)*E21</f>
        <v>2500</v>
      </c>
      <c r="J21" s="66">
        <v>0</v>
      </c>
      <c r="K21" s="66">
        <f t="shared" ref="K21:K23" si="28">(I21+J21)</f>
        <v>2500</v>
      </c>
    </row>
    <row r="22" spans="1:11" x14ac:dyDescent="0.25">
      <c r="A22" s="42">
        <v>43298</v>
      </c>
      <c r="B22" s="61" t="s">
        <v>92</v>
      </c>
      <c r="C22" s="63">
        <v>270</v>
      </c>
      <c r="D22" s="63" t="s">
        <v>76</v>
      </c>
      <c r="E22" s="46">
        <v>1575</v>
      </c>
      <c r="F22" s="46">
        <v>14.75</v>
      </c>
      <c r="G22" s="46">
        <v>16.75</v>
      </c>
      <c r="H22" s="46" t="s">
        <v>16</v>
      </c>
      <c r="I22" s="68">
        <f t="shared" si="27"/>
        <v>3150</v>
      </c>
      <c r="J22" s="66">
        <v>0</v>
      </c>
      <c r="K22" s="66">
        <f t="shared" si="28"/>
        <v>3150</v>
      </c>
    </row>
    <row r="23" spans="1:11" x14ac:dyDescent="0.25">
      <c r="A23" s="42">
        <v>43297</v>
      </c>
      <c r="B23" s="61" t="s">
        <v>86</v>
      </c>
      <c r="C23" s="63">
        <v>105</v>
      </c>
      <c r="D23" s="63" t="s">
        <v>74</v>
      </c>
      <c r="E23" s="46">
        <v>3500</v>
      </c>
      <c r="F23" s="46">
        <v>4.75</v>
      </c>
      <c r="G23" s="46">
        <v>5.5</v>
      </c>
      <c r="H23" s="46">
        <v>6.5</v>
      </c>
      <c r="I23" s="68">
        <f t="shared" si="27"/>
        <v>2625</v>
      </c>
      <c r="J23" s="66">
        <f t="shared" ref="J23" si="29">(H23-G23)*E23</f>
        <v>3500</v>
      </c>
      <c r="K23" s="66">
        <f t="shared" si="28"/>
        <v>6125</v>
      </c>
    </row>
    <row r="24" spans="1:11" x14ac:dyDescent="0.25">
      <c r="A24" s="42">
        <v>43294</v>
      </c>
      <c r="B24" s="61" t="s">
        <v>73</v>
      </c>
      <c r="C24" s="63">
        <v>540</v>
      </c>
      <c r="D24" s="63" t="s">
        <v>74</v>
      </c>
      <c r="E24" s="46">
        <v>1200</v>
      </c>
      <c r="F24" s="46">
        <v>14.5</v>
      </c>
      <c r="G24" s="46">
        <v>16.5</v>
      </c>
      <c r="H24" s="46" t="s">
        <v>16</v>
      </c>
      <c r="I24" s="68">
        <f t="shared" ref="I24:I39" si="30">(G24-F24)*E24</f>
        <v>2400</v>
      </c>
      <c r="J24" s="66">
        <v>0</v>
      </c>
      <c r="K24" s="66">
        <f t="shared" ref="K24:K39" si="31">(I24+J24)</f>
        <v>2400</v>
      </c>
    </row>
    <row r="25" spans="1:11" x14ac:dyDescent="0.25">
      <c r="A25" s="42">
        <v>43293</v>
      </c>
      <c r="B25" s="61" t="s">
        <v>75</v>
      </c>
      <c r="C25" s="63">
        <v>380</v>
      </c>
      <c r="D25" s="63" t="s">
        <v>76</v>
      </c>
      <c r="E25" s="46">
        <v>1750</v>
      </c>
      <c r="F25" s="46">
        <v>11.5</v>
      </c>
      <c r="G25" s="46">
        <v>13</v>
      </c>
      <c r="H25" s="46">
        <v>15</v>
      </c>
      <c r="I25" s="68">
        <f t="shared" si="30"/>
        <v>2625</v>
      </c>
      <c r="J25" s="66">
        <f t="shared" ref="J25" si="32">(H25-G25)*E25</f>
        <v>3500</v>
      </c>
      <c r="K25" s="66">
        <f t="shared" si="31"/>
        <v>6125</v>
      </c>
    </row>
    <row r="26" spans="1:11" x14ac:dyDescent="0.25">
      <c r="A26" s="42">
        <v>43292</v>
      </c>
      <c r="B26" s="61" t="s">
        <v>77</v>
      </c>
      <c r="C26" s="63">
        <v>102.5</v>
      </c>
      <c r="D26" s="63" t="s">
        <v>74</v>
      </c>
      <c r="E26" s="46">
        <v>6000</v>
      </c>
      <c r="F26" s="46">
        <v>3.9</v>
      </c>
      <c r="G26" s="46">
        <v>4.1500000000000004</v>
      </c>
      <c r="H26" s="46" t="s">
        <v>16</v>
      </c>
      <c r="I26" s="68">
        <f t="shared" si="30"/>
        <v>1500.0000000000027</v>
      </c>
      <c r="J26" s="66">
        <v>0</v>
      </c>
      <c r="K26" s="66">
        <f t="shared" si="31"/>
        <v>1500.0000000000027</v>
      </c>
    </row>
    <row r="27" spans="1:11" x14ac:dyDescent="0.25">
      <c r="A27" s="42">
        <v>43292</v>
      </c>
      <c r="B27" s="61" t="s">
        <v>77</v>
      </c>
      <c r="C27" s="63">
        <v>102.5</v>
      </c>
      <c r="D27" s="63" t="s">
        <v>74</v>
      </c>
      <c r="E27" s="46">
        <v>6000</v>
      </c>
      <c r="F27" s="46">
        <v>3.9</v>
      </c>
      <c r="G27" s="46">
        <v>4.1500000000000004</v>
      </c>
      <c r="H27" s="46" t="s">
        <v>16</v>
      </c>
      <c r="I27" s="68">
        <f t="shared" si="30"/>
        <v>1500.0000000000027</v>
      </c>
      <c r="J27" s="66">
        <v>0</v>
      </c>
      <c r="K27" s="66">
        <f t="shared" si="31"/>
        <v>1500.0000000000027</v>
      </c>
    </row>
    <row r="28" spans="1:11" x14ac:dyDescent="0.25">
      <c r="A28" s="42">
        <v>43291</v>
      </c>
      <c r="B28" s="61" t="s">
        <v>78</v>
      </c>
      <c r="C28" s="63">
        <v>1020</v>
      </c>
      <c r="D28" s="63" t="s">
        <v>76</v>
      </c>
      <c r="E28" s="46">
        <v>1000</v>
      </c>
      <c r="F28" s="46">
        <v>22</v>
      </c>
      <c r="G28" s="46">
        <v>25</v>
      </c>
      <c r="H28" s="46">
        <v>26</v>
      </c>
      <c r="I28" s="68">
        <f t="shared" si="30"/>
        <v>3000</v>
      </c>
      <c r="J28" s="66">
        <v>0</v>
      </c>
      <c r="K28" s="66">
        <f t="shared" si="31"/>
        <v>3000</v>
      </c>
    </row>
    <row r="29" spans="1:11" x14ac:dyDescent="0.25">
      <c r="A29" s="42">
        <v>43290</v>
      </c>
      <c r="B29" s="61" t="s">
        <v>79</v>
      </c>
      <c r="C29" s="63">
        <v>380</v>
      </c>
      <c r="D29" s="63" t="s">
        <v>76</v>
      </c>
      <c r="E29" s="46">
        <v>1500</v>
      </c>
      <c r="F29" s="46">
        <v>18</v>
      </c>
      <c r="G29" s="46">
        <v>18.5</v>
      </c>
      <c r="H29" s="46">
        <v>0</v>
      </c>
      <c r="I29" s="68">
        <f t="shared" si="30"/>
        <v>750</v>
      </c>
      <c r="J29" s="66">
        <v>0</v>
      </c>
      <c r="K29" s="66">
        <f t="shared" si="31"/>
        <v>750</v>
      </c>
    </row>
    <row r="30" spans="1:11" x14ac:dyDescent="0.25">
      <c r="A30" s="42">
        <v>43287</v>
      </c>
      <c r="B30" s="61" t="s">
        <v>80</v>
      </c>
      <c r="C30" s="63">
        <v>220</v>
      </c>
      <c r="D30" s="63" t="s">
        <v>76</v>
      </c>
      <c r="E30" s="46">
        <v>2250</v>
      </c>
      <c r="F30" s="46">
        <v>8.6999999999999993</v>
      </c>
      <c r="G30" s="46">
        <v>9.85</v>
      </c>
      <c r="H30" s="46">
        <v>0</v>
      </c>
      <c r="I30" s="68">
        <f t="shared" si="30"/>
        <v>2587.5000000000009</v>
      </c>
      <c r="J30" s="66">
        <v>0</v>
      </c>
      <c r="K30" s="66">
        <f t="shared" si="31"/>
        <v>2587.5000000000009</v>
      </c>
    </row>
    <row r="31" spans="1:11" x14ac:dyDescent="0.25">
      <c r="A31" s="42">
        <v>43286</v>
      </c>
      <c r="B31" s="61" t="s">
        <v>81</v>
      </c>
      <c r="C31" s="63">
        <v>470</v>
      </c>
      <c r="D31" s="63" t="s">
        <v>76</v>
      </c>
      <c r="E31" s="46">
        <v>1100</v>
      </c>
      <c r="F31" s="46">
        <v>17</v>
      </c>
      <c r="G31" s="46">
        <v>19</v>
      </c>
      <c r="H31" s="46">
        <v>0</v>
      </c>
      <c r="I31" s="68">
        <f t="shared" si="30"/>
        <v>2200</v>
      </c>
      <c r="J31" s="66">
        <v>0</v>
      </c>
      <c r="K31" s="66">
        <f t="shared" si="31"/>
        <v>2200</v>
      </c>
    </row>
    <row r="32" spans="1:11" x14ac:dyDescent="0.25">
      <c r="A32" s="42">
        <v>43285</v>
      </c>
      <c r="B32" s="61" t="s">
        <v>82</v>
      </c>
      <c r="C32" s="63">
        <v>1900</v>
      </c>
      <c r="D32" s="63" t="s">
        <v>76</v>
      </c>
      <c r="E32" s="46">
        <v>500</v>
      </c>
      <c r="F32" s="46">
        <v>32</v>
      </c>
      <c r="G32" s="46">
        <v>36.5</v>
      </c>
      <c r="H32" s="46">
        <v>0</v>
      </c>
      <c r="I32" s="68">
        <f t="shared" si="30"/>
        <v>2250</v>
      </c>
      <c r="J32" s="66">
        <v>0</v>
      </c>
      <c r="K32" s="66">
        <f t="shared" si="31"/>
        <v>2250</v>
      </c>
    </row>
    <row r="33" spans="1:11" x14ac:dyDescent="0.25">
      <c r="A33" s="42">
        <v>43284</v>
      </c>
      <c r="B33" s="61" t="s">
        <v>83</v>
      </c>
      <c r="C33" s="63">
        <v>630</v>
      </c>
      <c r="D33" s="63" t="s">
        <v>76</v>
      </c>
      <c r="E33" s="46">
        <v>1000</v>
      </c>
      <c r="F33" s="46">
        <v>23</v>
      </c>
      <c r="G33" s="46">
        <v>25.8</v>
      </c>
      <c r="H33" s="46">
        <v>28</v>
      </c>
      <c r="I33" s="68">
        <f t="shared" si="30"/>
        <v>2800.0000000000009</v>
      </c>
      <c r="J33" s="66">
        <f t="shared" ref="J33" si="33">(H33-G33)*E33</f>
        <v>2199.9999999999991</v>
      </c>
      <c r="K33" s="66">
        <f t="shared" si="31"/>
        <v>5000</v>
      </c>
    </row>
    <row r="34" spans="1:11" x14ac:dyDescent="0.25">
      <c r="A34" s="42">
        <v>43283</v>
      </c>
      <c r="B34" s="61" t="s">
        <v>84</v>
      </c>
      <c r="C34" s="63">
        <v>340</v>
      </c>
      <c r="D34" s="63" t="s">
        <v>76</v>
      </c>
      <c r="E34" s="46">
        <v>2266</v>
      </c>
      <c r="F34" s="46">
        <v>11.5</v>
      </c>
      <c r="G34" s="46">
        <v>12.75</v>
      </c>
      <c r="H34" s="46">
        <v>0</v>
      </c>
      <c r="I34" s="68">
        <f t="shared" si="30"/>
        <v>2832.5</v>
      </c>
      <c r="J34" s="66">
        <v>0</v>
      </c>
      <c r="K34" s="66">
        <f t="shared" si="31"/>
        <v>2832.5</v>
      </c>
    </row>
    <row r="35" spans="1:11" x14ac:dyDescent="0.25">
      <c r="A35" s="71"/>
      <c r="B35" s="72"/>
      <c r="C35" s="73"/>
      <c r="D35" s="73"/>
      <c r="E35" s="74"/>
      <c r="F35" s="74"/>
      <c r="G35" s="74"/>
      <c r="H35" s="74"/>
      <c r="I35" s="75"/>
      <c r="J35" s="76"/>
      <c r="K35" s="76"/>
    </row>
    <row r="36" spans="1:11" x14ac:dyDescent="0.25">
      <c r="A36" s="69">
        <v>43279</v>
      </c>
      <c r="B36" s="61" t="s">
        <v>84</v>
      </c>
      <c r="C36" s="63">
        <v>330</v>
      </c>
      <c r="D36" s="63" t="s">
        <v>76</v>
      </c>
      <c r="E36" s="46">
        <v>2266</v>
      </c>
      <c r="F36" s="46">
        <v>12.4</v>
      </c>
      <c r="G36" s="46">
        <v>13.8</v>
      </c>
      <c r="H36" s="46">
        <v>16</v>
      </c>
      <c r="I36" s="68">
        <f t="shared" si="30"/>
        <v>3172.400000000001</v>
      </c>
      <c r="J36" s="66">
        <f>(H36-G36)*E36</f>
        <v>4985.199999999998</v>
      </c>
      <c r="K36" s="66">
        <f t="shared" si="31"/>
        <v>8157.5999999999985</v>
      </c>
    </row>
    <row r="37" spans="1:11" x14ac:dyDescent="0.25">
      <c r="A37" s="42">
        <v>43279</v>
      </c>
      <c r="B37" s="61" t="s">
        <v>85</v>
      </c>
      <c r="C37" s="63">
        <v>780</v>
      </c>
      <c r="D37" s="63" t="s">
        <v>74</v>
      </c>
      <c r="E37" s="46">
        <v>1000</v>
      </c>
      <c r="F37" s="46">
        <v>26</v>
      </c>
      <c r="G37" s="46">
        <v>29</v>
      </c>
      <c r="H37" s="46">
        <v>0</v>
      </c>
      <c r="I37" s="68">
        <f t="shared" si="30"/>
        <v>3000</v>
      </c>
      <c r="J37" s="66">
        <v>0</v>
      </c>
      <c r="K37" s="66">
        <f t="shared" si="31"/>
        <v>3000</v>
      </c>
    </row>
    <row r="38" spans="1:11" x14ac:dyDescent="0.25">
      <c r="A38" s="42">
        <v>43273</v>
      </c>
      <c r="B38" s="61" t="s">
        <v>86</v>
      </c>
      <c r="C38" s="63">
        <v>110</v>
      </c>
      <c r="D38" s="63" t="s">
        <v>76</v>
      </c>
      <c r="E38" s="46">
        <v>3500</v>
      </c>
      <c r="F38" s="46">
        <v>2.7</v>
      </c>
      <c r="G38" s="46">
        <v>3.5</v>
      </c>
      <c r="H38" s="46">
        <v>4.2</v>
      </c>
      <c r="I38" s="68">
        <f t="shared" si="30"/>
        <v>2799.9999999999995</v>
      </c>
      <c r="J38" s="66">
        <f>(H38-G38)*E38</f>
        <v>2450.0000000000005</v>
      </c>
      <c r="K38" s="66">
        <f t="shared" si="31"/>
        <v>5250</v>
      </c>
    </row>
    <row r="39" spans="1:11" x14ac:dyDescent="0.25">
      <c r="A39" s="42">
        <v>43266</v>
      </c>
      <c r="B39" s="61" t="s">
        <v>83</v>
      </c>
      <c r="C39" s="63">
        <v>600</v>
      </c>
      <c r="D39" s="63" t="s">
        <v>76</v>
      </c>
      <c r="E39" s="46">
        <v>1000</v>
      </c>
      <c r="F39" s="46">
        <v>17</v>
      </c>
      <c r="G39" s="46">
        <v>20.5</v>
      </c>
      <c r="H39" s="46">
        <v>0</v>
      </c>
      <c r="I39" s="68">
        <f t="shared" si="30"/>
        <v>3500</v>
      </c>
      <c r="J39" s="66">
        <v>0</v>
      </c>
      <c r="K39" s="66">
        <f t="shared" si="31"/>
        <v>3500</v>
      </c>
    </row>
    <row r="40" spans="1:1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 x14ac:dyDescent="0.4">
      <c r="A2" s="88" t="s">
        <v>41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9.25" customHeight="1" x14ac:dyDescent="0.25">
      <c r="A3" s="34" t="s">
        <v>0</v>
      </c>
      <c r="B3" s="34" t="s">
        <v>1</v>
      </c>
      <c r="C3" s="34" t="s">
        <v>40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43342</v>
      </c>
      <c r="B5" s="16" t="s">
        <v>35</v>
      </c>
      <c r="C5" s="16">
        <v>100</v>
      </c>
      <c r="D5" s="17" t="s">
        <v>36</v>
      </c>
      <c r="E5" s="18">
        <v>30150</v>
      </c>
      <c r="F5" s="18">
        <v>30200</v>
      </c>
      <c r="G5" s="19">
        <v>0</v>
      </c>
      <c r="H5" s="20">
        <f t="shared" ref="H5" si="0">IF(D5="LONG",(F5-E5)*C5,(E5-F5)*C5)</f>
        <v>5000</v>
      </c>
      <c r="I5" s="20">
        <v>0</v>
      </c>
      <c r="J5" s="20">
        <f t="shared" ref="J5" si="1">(H5+I5)</f>
        <v>5000</v>
      </c>
    </row>
    <row r="6" spans="1:10" x14ac:dyDescent="0.25">
      <c r="A6" s="15">
        <v>43341</v>
      </c>
      <c r="B6" s="16" t="s">
        <v>35</v>
      </c>
      <c r="C6" s="16">
        <v>100</v>
      </c>
      <c r="D6" s="17" t="s">
        <v>36</v>
      </c>
      <c r="E6" s="18">
        <v>30075</v>
      </c>
      <c r="F6" s="18">
        <v>30125</v>
      </c>
      <c r="G6" s="19">
        <v>0</v>
      </c>
      <c r="H6" s="20">
        <f t="shared" ref="H6" si="2">IF(D6="LONG",(F6-E6)*C6,(E6-F6)*C6)</f>
        <v>5000</v>
      </c>
      <c r="I6" s="20">
        <v>0</v>
      </c>
      <c r="J6" s="20">
        <f t="shared" ref="J6" si="3">(H6+I6)</f>
        <v>5000</v>
      </c>
    </row>
    <row r="7" spans="1:10" x14ac:dyDescent="0.25">
      <c r="A7" s="15">
        <v>43340</v>
      </c>
      <c r="B7" s="16" t="s">
        <v>35</v>
      </c>
      <c r="C7" s="16">
        <v>100</v>
      </c>
      <c r="D7" s="17" t="s">
        <v>36</v>
      </c>
      <c r="E7" s="18">
        <v>30175</v>
      </c>
      <c r="F7" s="18">
        <v>30115</v>
      </c>
      <c r="G7" s="19">
        <v>0</v>
      </c>
      <c r="H7" s="20">
        <f t="shared" ref="H7" si="4">IF(D7="LONG",(F7-E7)*C7,(E7-F7)*C7)</f>
        <v>-6000</v>
      </c>
      <c r="I7" s="20">
        <v>0</v>
      </c>
      <c r="J7" s="26">
        <f t="shared" ref="J7" si="5">(H7+I7)</f>
        <v>-6000</v>
      </c>
    </row>
    <row r="8" spans="1:10" x14ac:dyDescent="0.25">
      <c r="A8" s="15">
        <v>43336</v>
      </c>
      <c r="B8" s="16" t="s">
        <v>35</v>
      </c>
      <c r="C8" s="16">
        <v>100</v>
      </c>
      <c r="D8" s="17" t="s">
        <v>37</v>
      </c>
      <c r="E8" s="23">
        <v>29575</v>
      </c>
      <c r="F8" s="23">
        <v>29525</v>
      </c>
      <c r="G8" s="19">
        <v>0</v>
      </c>
      <c r="H8" s="64">
        <f>(E8-F8)*C8</f>
        <v>5000</v>
      </c>
      <c r="I8" s="90">
        <v>0</v>
      </c>
      <c r="J8" s="64">
        <f>+I8+H8</f>
        <v>5000</v>
      </c>
    </row>
    <row r="9" spans="1:10" x14ac:dyDescent="0.25">
      <c r="A9" s="15">
        <v>43335</v>
      </c>
      <c r="B9" s="16" t="s">
        <v>35</v>
      </c>
      <c r="C9" s="16">
        <v>100</v>
      </c>
      <c r="D9" s="17" t="s">
        <v>37</v>
      </c>
      <c r="E9" s="23">
        <v>29645</v>
      </c>
      <c r="F9" s="23">
        <v>29595</v>
      </c>
      <c r="G9" s="19">
        <v>29540</v>
      </c>
      <c r="H9" s="64">
        <f>(E9-F9)*C9</f>
        <v>5000</v>
      </c>
      <c r="I9" s="90">
        <f>(F9-G9)*C9</f>
        <v>5500</v>
      </c>
      <c r="J9" s="64">
        <f>+I9+H9</f>
        <v>10500</v>
      </c>
    </row>
    <row r="10" spans="1:10" x14ac:dyDescent="0.25">
      <c r="A10" s="15">
        <v>43332</v>
      </c>
      <c r="B10" s="16" t="s">
        <v>35</v>
      </c>
      <c r="C10" s="16">
        <v>100</v>
      </c>
      <c r="D10" s="17" t="s">
        <v>37</v>
      </c>
      <c r="E10" s="23">
        <v>29450</v>
      </c>
      <c r="F10" s="23">
        <v>29520</v>
      </c>
      <c r="G10" s="19">
        <v>0</v>
      </c>
      <c r="H10" s="64">
        <f>(E10-F10)*C10</f>
        <v>-7000</v>
      </c>
      <c r="I10" s="90">
        <v>0</v>
      </c>
      <c r="J10" s="64">
        <f>+I10+H10</f>
        <v>-7000</v>
      </c>
    </row>
    <row r="11" spans="1:10" x14ac:dyDescent="0.25">
      <c r="A11" s="15">
        <v>43329</v>
      </c>
      <c r="B11" s="16" t="s">
        <v>129</v>
      </c>
      <c r="C11" s="16">
        <v>30</v>
      </c>
      <c r="D11" s="17" t="s">
        <v>36</v>
      </c>
      <c r="E11" s="18">
        <v>36875</v>
      </c>
      <c r="F11" s="18">
        <v>36975</v>
      </c>
      <c r="G11" s="19">
        <v>0</v>
      </c>
      <c r="H11" s="20">
        <f t="shared" ref="H11" si="6">IF(D11="LONG",(F11-E11)*C11,(E11-F11)*C11)</f>
        <v>3000</v>
      </c>
      <c r="I11" s="20">
        <v>0</v>
      </c>
      <c r="J11" s="20">
        <f t="shared" ref="J11" si="7">(H11+I11)</f>
        <v>3000</v>
      </c>
    </row>
    <row r="12" spans="1:10" x14ac:dyDescent="0.25">
      <c r="A12" s="15">
        <v>43328</v>
      </c>
      <c r="B12" s="16" t="s">
        <v>35</v>
      </c>
      <c r="C12" s="16">
        <v>100</v>
      </c>
      <c r="D12" s="17" t="s">
        <v>37</v>
      </c>
      <c r="E12" s="23">
        <v>29500</v>
      </c>
      <c r="F12" s="23">
        <v>29440</v>
      </c>
      <c r="G12" s="19">
        <v>0</v>
      </c>
      <c r="H12" s="64">
        <f>(E12-F12)*C12</f>
        <v>6000</v>
      </c>
      <c r="I12" s="90">
        <v>0</v>
      </c>
      <c r="J12" s="64">
        <f>+I12+H12</f>
        <v>6000</v>
      </c>
    </row>
    <row r="13" spans="1:10" x14ac:dyDescent="0.25">
      <c r="A13" s="15">
        <v>43326</v>
      </c>
      <c r="B13" s="16" t="s">
        <v>38</v>
      </c>
      <c r="C13" s="16">
        <v>30</v>
      </c>
      <c r="D13" s="17" t="s">
        <v>36</v>
      </c>
      <c r="E13" s="18">
        <v>37750</v>
      </c>
      <c r="F13" s="18">
        <v>37850</v>
      </c>
      <c r="G13" s="19">
        <v>0</v>
      </c>
      <c r="H13" s="20">
        <f t="shared" ref="H13" si="8">IF(D13="LONG",(F13-E13)*C13,(E13-F13)*C13)</f>
        <v>3000</v>
      </c>
      <c r="I13" s="20">
        <v>0</v>
      </c>
      <c r="J13" s="20">
        <f t="shared" ref="J13:J14" si="9">(H13+I13)</f>
        <v>3000</v>
      </c>
    </row>
    <row r="14" spans="1:10" x14ac:dyDescent="0.25">
      <c r="A14" s="15">
        <v>43325</v>
      </c>
      <c r="B14" s="16" t="s">
        <v>38</v>
      </c>
      <c r="C14" s="16">
        <v>30</v>
      </c>
      <c r="D14" s="17" t="s">
        <v>36</v>
      </c>
      <c r="E14" s="18">
        <v>38025</v>
      </c>
      <c r="F14" s="18">
        <v>38125</v>
      </c>
      <c r="G14" s="19">
        <v>0</v>
      </c>
      <c r="H14" s="20">
        <f>IF(D14="LONG",(F14-E14)*C14,(E14-F14)*C14)</f>
        <v>3000</v>
      </c>
      <c r="I14" s="20">
        <v>0</v>
      </c>
      <c r="J14" s="20">
        <f t="shared" si="9"/>
        <v>3000</v>
      </c>
    </row>
    <row r="15" spans="1:10" x14ac:dyDescent="0.25">
      <c r="A15" s="15">
        <v>43322</v>
      </c>
      <c r="B15" s="16" t="s">
        <v>38</v>
      </c>
      <c r="C15" s="16">
        <v>30</v>
      </c>
      <c r="D15" s="17" t="s">
        <v>36</v>
      </c>
      <c r="E15" s="18">
        <v>38025</v>
      </c>
      <c r="F15" s="18">
        <v>38125</v>
      </c>
      <c r="G15" s="19">
        <v>0</v>
      </c>
      <c r="H15" s="20">
        <f>IF(D15="LONG",(F15-E15)*C15,(E15-F15)*C15)</f>
        <v>3000</v>
      </c>
      <c r="I15" s="20">
        <v>0</v>
      </c>
      <c r="J15" s="20">
        <f t="shared" ref="J15" si="10">(H15+I15)</f>
        <v>3000</v>
      </c>
    </row>
    <row r="16" spans="1:10" x14ac:dyDescent="0.25">
      <c r="A16" s="15">
        <v>43321</v>
      </c>
      <c r="B16" s="16" t="s">
        <v>38</v>
      </c>
      <c r="C16" s="16">
        <v>30</v>
      </c>
      <c r="D16" s="17" t="s">
        <v>37</v>
      </c>
      <c r="E16" s="23">
        <v>38050</v>
      </c>
      <c r="F16" s="23">
        <v>37900</v>
      </c>
      <c r="G16" s="19">
        <v>0</v>
      </c>
      <c r="H16" s="64">
        <f>(E16-F16)*C16</f>
        <v>4500</v>
      </c>
      <c r="I16" s="90">
        <v>0</v>
      </c>
      <c r="J16" s="64">
        <f>+I16+H16</f>
        <v>4500</v>
      </c>
    </row>
    <row r="17" spans="1:10" x14ac:dyDescent="0.25">
      <c r="A17" s="15">
        <v>43320</v>
      </c>
      <c r="B17" s="16" t="s">
        <v>39</v>
      </c>
      <c r="C17" s="16">
        <v>100</v>
      </c>
      <c r="D17" s="17" t="s">
        <v>37</v>
      </c>
      <c r="E17" s="23">
        <v>29670</v>
      </c>
      <c r="F17" s="23">
        <v>29610</v>
      </c>
      <c r="G17" s="19">
        <v>0</v>
      </c>
      <c r="H17" s="64">
        <f>(E17-F17)*C17</f>
        <v>6000</v>
      </c>
      <c r="I17" s="90">
        <v>0</v>
      </c>
      <c r="J17" s="64">
        <f>+I17+H17</f>
        <v>6000</v>
      </c>
    </row>
    <row r="18" spans="1:10" x14ac:dyDescent="0.25">
      <c r="A18" s="15">
        <v>43318</v>
      </c>
      <c r="B18" s="16" t="s">
        <v>35</v>
      </c>
      <c r="C18" s="16">
        <v>100</v>
      </c>
      <c r="D18" s="17" t="s">
        <v>36</v>
      </c>
      <c r="E18" s="18">
        <v>29650</v>
      </c>
      <c r="F18" s="18">
        <v>29710</v>
      </c>
      <c r="G18" s="19">
        <v>0</v>
      </c>
      <c r="H18" s="20">
        <f>IF(D18="LONG",(F18-E18)*C18,(E18-F18)*C18)</f>
        <v>6000</v>
      </c>
      <c r="I18" s="20">
        <v>0</v>
      </c>
      <c r="J18" s="20">
        <f t="shared" ref="J18" si="11">(H18+I18)</f>
        <v>6000</v>
      </c>
    </row>
    <row r="19" spans="1:10" x14ac:dyDescent="0.25">
      <c r="A19" s="15">
        <v>43315</v>
      </c>
      <c r="B19" s="16" t="s">
        <v>35</v>
      </c>
      <c r="C19" s="16">
        <v>100</v>
      </c>
      <c r="D19" s="17" t="s">
        <v>37</v>
      </c>
      <c r="E19" s="23">
        <v>29560</v>
      </c>
      <c r="F19" s="23">
        <v>29500</v>
      </c>
      <c r="G19" s="19">
        <v>0</v>
      </c>
      <c r="H19" s="64">
        <f>(E19-F19)*C19</f>
        <v>6000</v>
      </c>
      <c r="I19" s="90">
        <v>0</v>
      </c>
      <c r="J19" s="64">
        <f>+I19+H19</f>
        <v>6000</v>
      </c>
    </row>
    <row r="20" spans="1:10" x14ac:dyDescent="0.25">
      <c r="A20" s="15">
        <v>43314</v>
      </c>
      <c r="B20" s="16" t="s">
        <v>35</v>
      </c>
      <c r="C20" s="16">
        <v>100</v>
      </c>
      <c r="D20" s="17" t="s">
        <v>36</v>
      </c>
      <c r="E20" s="18">
        <v>29700</v>
      </c>
      <c r="F20" s="18">
        <v>29760</v>
      </c>
      <c r="G20" s="19">
        <v>0</v>
      </c>
      <c r="H20" s="20">
        <f t="shared" ref="H20" si="12">IF(D20="LONG",(F20-E20)*C20,(E20-F20)*C20)</f>
        <v>6000</v>
      </c>
      <c r="I20" s="20">
        <v>0</v>
      </c>
      <c r="J20" s="20">
        <f t="shared" ref="J20" si="13">(H20+I20)</f>
        <v>6000</v>
      </c>
    </row>
    <row r="21" spans="1:10" x14ac:dyDescent="0.25">
      <c r="A21" s="15">
        <v>43313</v>
      </c>
      <c r="B21" s="16" t="s">
        <v>35</v>
      </c>
      <c r="C21" s="16">
        <v>100</v>
      </c>
      <c r="D21" s="17" t="s">
        <v>36</v>
      </c>
      <c r="E21" s="18">
        <v>29840</v>
      </c>
      <c r="F21" s="18">
        <v>29780</v>
      </c>
      <c r="G21" s="19">
        <v>0</v>
      </c>
      <c r="H21" s="20">
        <f t="shared" ref="H21" si="14">IF(D21="LONG",(F21-E21)*C21,(E21-F21)*C21)</f>
        <v>-6000</v>
      </c>
      <c r="I21" s="20">
        <v>0</v>
      </c>
      <c r="J21" s="20">
        <f t="shared" ref="J21" si="15">(H21+I21)</f>
        <v>-6000</v>
      </c>
    </row>
    <row r="22" spans="1:10" x14ac:dyDescent="0.25">
      <c r="A22" s="27"/>
      <c r="B22" s="28"/>
      <c r="C22" s="29"/>
      <c r="D22" s="28"/>
      <c r="E22" s="30"/>
      <c r="F22" s="30"/>
      <c r="G22" s="31"/>
      <c r="H22" s="32"/>
      <c r="I22" s="32"/>
      <c r="J22" s="33"/>
    </row>
  </sheetData>
  <mergeCells count="2">
    <mergeCell ref="A1:J1"/>
    <mergeCell ref="A2:J2"/>
  </mergeCells>
  <pageMargins left="0.7" right="0.7" top="0.75" bottom="0.75" header="0.3" footer="0.3"/>
  <ignoredErrors>
    <ignoredError sqref="H11:J1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2018-08-30T12:17:29Z</dcterms:modified>
</cp:coreProperties>
</file>